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E01 - Etapa I." sheetId="2" r:id="rId2"/>
    <sheet name="E02 - Etapa II." sheetId="3" r:id="rId3"/>
    <sheet name="E03 - Etapa III." sheetId="4" r:id="rId4"/>
    <sheet name="E04 - Etapa IV." sheetId="5" r:id="rId5"/>
    <sheet name="E05 - Etapa V." sheetId="6" r:id="rId6"/>
    <sheet name="Seznam figur" sheetId="7" r:id="rId7"/>
    <sheet name="Pokyny pro vyplnění" sheetId="8" r:id="rId8"/>
  </sheets>
  <definedNames>
    <definedName name="_xlnm.Print_Area" localSheetId="0">'Rekapitulace stavby'!$D$4:$AO$36,'Rekapitulace stavby'!$C$42:$AQ$60</definedName>
    <definedName name="_xlnm._FilterDatabase" localSheetId="1" hidden="1">'E01 - Etapa I.'!$C$94:$K$308</definedName>
    <definedName name="_xlnm.Print_Area" localSheetId="1">'E01 - Etapa I.'!$C$4:$J$39,'E01 - Etapa I.'!$C$45:$J$76,'E01 - Etapa I.'!$C$82:$K$308</definedName>
    <definedName name="_xlnm._FilterDatabase" localSheetId="2" hidden="1">'E02 - Etapa II.'!$C$93:$K$303</definedName>
    <definedName name="_xlnm.Print_Area" localSheetId="2">'E02 - Etapa II.'!$C$4:$J$39,'E02 - Etapa II.'!$C$45:$J$75,'E02 - Etapa II.'!$C$81:$K$303</definedName>
    <definedName name="_xlnm._FilterDatabase" localSheetId="3" hidden="1">'E03 - Etapa III.'!$C$94:$K$479</definedName>
    <definedName name="_xlnm.Print_Area" localSheetId="3">'E03 - Etapa III.'!$C$4:$J$39,'E03 - Etapa III.'!$C$45:$J$76,'E03 - Etapa III.'!$C$82:$K$479</definedName>
    <definedName name="_xlnm._FilterDatabase" localSheetId="4" hidden="1">'E04 - Etapa IV.'!$C$94:$K$487</definedName>
    <definedName name="_xlnm.Print_Area" localSheetId="4">'E04 - Etapa IV.'!$C$4:$J$39,'E04 - Etapa IV.'!$C$45:$J$76,'E04 - Etapa IV.'!$C$82:$K$487</definedName>
    <definedName name="_xlnm._FilterDatabase" localSheetId="5" hidden="1">'E05 - Etapa V.'!$C$95:$K$364</definedName>
    <definedName name="_xlnm.Print_Area" localSheetId="5">'E05 - Etapa V.'!$C$4:$J$39,'E05 - Etapa V.'!$C$45:$J$77,'E05 - Etapa V.'!$C$83:$K$364</definedName>
    <definedName name="_xlnm.Print_Area" localSheetId="6">'Seznam figur'!$C$4:$G$1480</definedName>
    <definedName name="_xlnm.Print_Area" localSheetId="7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'E01 - Etapa I.'!$94:$94</definedName>
    <definedName name="_xlnm.Print_Titles" localSheetId="2">'E02 - Etapa II.'!$93:$93</definedName>
    <definedName name="_xlnm.Print_Titles" localSheetId="3">'E03 - Etapa III.'!$94:$94</definedName>
    <definedName name="_xlnm.Print_Titles" localSheetId="4">'E04 - Etapa IV.'!$94:$94</definedName>
    <definedName name="_xlnm.Print_Titles" localSheetId="5">'E05 - Etapa V.'!$95:$95</definedName>
    <definedName name="_xlnm.Print_Titles" localSheetId="6">'Seznam figur'!$9:$9</definedName>
  </definedNames>
  <calcPr fullCalcOnLoad="1"/>
</workbook>
</file>

<file path=xl/sharedStrings.xml><?xml version="1.0" encoding="utf-8"?>
<sst xmlns="http://schemas.openxmlformats.org/spreadsheetml/2006/main" count="19205" uniqueCount="1368">
  <si>
    <t>Export Komplet</t>
  </si>
  <si>
    <t>VZ</t>
  </si>
  <si>
    <t>2.0</t>
  </si>
  <si>
    <t>ZAMOK</t>
  </si>
  <si>
    <t>False</t>
  </si>
  <si>
    <t>{00ed27bd-fd47-48fc-b426-9c491d250a26}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</si>
  <si>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</si>
  <si>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</si>
  <si>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</si>
  <si>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</si>
  <si>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</si>
  <si>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</si>
  <si>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</si>
  <si>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</si>
  <si>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21/08-001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</si>
  <si>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</si>
  <si>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</si>
  <si>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VÝMĚNA OKENNÍCH VÝPLNÍ ČP. 5 NÁMĚSTÍ ČESKÉHO RÁJE V TURNOVĚ</t>
  </si>
  <si>
    <t>KSO:</t>
  </si>
  <si>
    <t/>
  </si>
  <si>
    <t>CC-CZ:</t>
  </si>
  <si>
    <t>Místo:</t>
  </si>
  <si>
    <t>na st.p.č. 54 v k.ú. Turnov</t>
  </si>
  <si>
    <t>Datum:</t>
  </si>
  <si>
    <t>12. 9. 2021</t>
  </si>
  <si>
    <t>Zadavatel:</t>
  </si>
  <si>
    <t>IČ:</t>
  </si>
  <si>
    <t>00276227</t>
  </si>
  <si>
    <t>Město Turnov</t>
  </si>
  <si>
    <t>DIČ:</t>
  </si>
  <si>
    <t>Uchazeč:</t>
  </si>
  <si>
    <t>Vyplň údaj</t>
  </si>
  <si>
    <t>Projektant:</t>
  </si>
  <si>
    <t>2753832</t>
  </si>
  <si>
    <t>ACTIV Projekce,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</si>
  <si>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</si>
  <si>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</si>
  <si>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</si>
  <si>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</si>
  <si>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</si>
  <si>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</si>
  <si>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</si>
  <si>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</si>
  <si>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</si>
  <si>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</si>
  <si>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</si>
  <si>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</si>
  <si>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</si>
  <si>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</si>
  <si>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</si>
  <si>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</si>
  <si>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</si>
  <si>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</si>
  <si>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</si>
  <si>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</si>
  <si>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</si>
  <si>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</si>
  <si>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</si>
  <si>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</si>
  <si>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</si>
  <si>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</si>
  <si>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</si>
  <si>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</si>
  <si>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</si>
  <si>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</si>
  <si>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</si>
  <si>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</si>
  <si>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</si>
  <si>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</si>
  <si>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</si>
  <si>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</si>
  <si>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</si>
  <si>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</si>
  <si>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</si>
  <si>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</si>
  <si>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</si>
  <si>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</si>
  <si>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</si>
  <si>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E01</t>
  </si>
  <si>
    <t>Etapa I.</t>
  </si>
  <si>
    <t>STA</t>
  </si>
  <si>
    <t>1</t>
  </si>
  <si>
    <t>{1e9007be-7a17-4852-ae55-1e62d145efeb}</t>
  </si>
  <si>
    <t>2</t>
  </si>
  <si>
    <t>E02</t>
  </si>
  <si>
    <t>Etapa II.</t>
  </si>
  <si>
    <t>{ef7df689-4638-4d97-b0f2-92baf528bee9}</t>
  </si>
  <si>
    <t>E03</t>
  </si>
  <si>
    <t>Etapa III.</t>
  </si>
  <si>
    <t>{152f7ea7-eda1-491f-9ebc-71ebe6dfbcaf}</t>
  </si>
  <si>
    <t>E04</t>
  </si>
  <si>
    <t>Etapa IV.</t>
  </si>
  <si>
    <t>{ca2dd207-d5b5-43e2-af7f-8349f495829d}</t>
  </si>
  <si>
    <t>E05</t>
  </si>
  <si>
    <t>Etapa V.</t>
  </si>
  <si>
    <t>{56c85f60-9733-4cb4-bd56-31734b33f900}</t>
  </si>
  <si>
    <t>E1_OKNO_11</t>
  </si>
  <si>
    <t>Velikost okna 1.1</t>
  </si>
  <si>
    <t>m2</t>
  </si>
  <si>
    <t>3,408</t>
  </si>
  <si>
    <t>3</t>
  </si>
  <si>
    <t>E1_OKNO_11_parapet</t>
  </si>
  <si>
    <t>Parapet okna 1.1</t>
  </si>
  <si>
    <t>m</t>
  </si>
  <si>
    <t>1,45</t>
  </si>
  <si>
    <t>KRYCÍ LIST SOUPISU PRACÍ</t>
  </si>
  <si>
    <t>E3_OKNO_13_parapet</t>
  </si>
  <si>
    <t>Parapet okna 1.3</t>
  </si>
  <si>
    <t>1,25</t>
  </si>
  <si>
    <t>E1_PZN_3</t>
  </si>
  <si>
    <t>*3 - keramický obklad parapetu a ostění</t>
  </si>
  <si>
    <t>7,1</t>
  </si>
  <si>
    <t>E1_OKNO_11m</t>
  </si>
  <si>
    <t>Obvod okna 1.1</t>
  </si>
  <si>
    <t>7,6</t>
  </si>
  <si>
    <t>pal01</t>
  </si>
  <si>
    <t>135,3</t>
  </si>
  <si>
    <t>Objekt:</t>
  </si>
  <si>
    <t>E3_OKNO_23_parapet</t>
  </si>
  <si>
    <t>Parapet okna 2.3</t>
  </si>
  <si>
    <t>E01 - Etapa I.</t>
  </si>
  <si>
    <t>E4_OKNO_33_parapet</t>
  </si>
  <si>
    <t>Parapet okna 3.3</t>
  </si>
  <si>
    <t>pal02</t>
  </si>
  <si>
    <t>31,9</t>
  </si>
  <si>
    <t>pol01</t>
  </si>
  <si>
    <t>22</t>
  </si>
  <si>
    <t>pal05</t>
  </si>
  <si>
    <t>13,05</t>
  </si>
  <si>
    <t>pal06</t>
  </si>
  <si>
    <t>18,85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</si>
  <si>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</si>
  <si>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</si>
  <si>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</si>
  <si>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</si>
  <si>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</si>
  <si>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</si>
  <si>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</si>
  <si>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94 - Lešení a stavební výtahy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</si>
  <si>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</si>
  <si>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</si>
  <si>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</si>
  <si>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</si>
  <si>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766 - Konstrukce truhlářské</t>
  </si>
  <si>
    <t xml:space="preserve">    767 - Konstrukce zámečnické</t>
  </si>
  <si>
    <t>N00 - Nepojmenované práce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</si>
  <si>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</si>
  <si>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</si>
  <si>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</si>
  <si>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</si>
  <si>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</si>
  <si>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</si>
  <si>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</si>
  <si>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</si>
  <si>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</si>
  <si>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</si>
  <si>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</si>
  <si>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</si>
  <si>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</si>
  <si>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</si>
  <si>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</si>
  <si>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</si>
  <si>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</si>
  <si>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</si>
  <si>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</si>
  <si>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</si>
  <si>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</si>
  <si>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</si>
  <si>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</si>
  <si>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</si>
  <si>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612325302</t>
  </si>
  <si>
    <t>Vápenocementová omítka ostění nebo nadpraží štuková</t>
  </si>
  <si>
    <t>CS ÚRS 2021 02</t>
  </si>
  <si>
    <t>4</t>
  </si>
  <si>
    <t>1326140345</t>
  </si>
  <si>
    <t>Online PSC</t>
  </si>
  <si>
    <t>https://podminky.urs.cz/item/CS_URS_2021_02/612325302</t>
  </si>
  <si>
    <t>VV</t>
  </si>
  <si>
    <t>22*(E1_OKNO_11m-E1_OKNO_11_parapet)</t>
  </si>
  <si>
    <t>Součet</t>
  </si>
  <si>
    <t>"sířka začištění do 25cm" 0,25*pal01</t>
  </si>
  <si>
    <t>619991021</t>
  </si>
  <si>
    <t>Zakrytí vnitřních ploch před znečištěním včetně pozdějšího odkrytí rámů oken a dveří, keramických soklů oblepením malířskou páskou</t>
  </si>
  <si>
    <t>1954859255</t>
  </si>
  <si>
    <t>https://podminky.urs.cz/item/CS_URS_2021_02/619991021</t>
  </si>
  <si>
    <t>22*(E1_OKNO_11m)</t>
  </si>
  <si>
    <t>622143004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</si>
  <si>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</si>
  <si>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140406091</t>
  </si>
  <si>
    <t>https://podminky.urs.cz/item/CS_URS_2021_02/622143004</t>
  </si>
  <si>
    <t>M</t>
  </si>
  <si>
    <t>59051476</t>
  </si>
  <si>
    <t>profil začišťovací PVC 9mm s výztužnou tkaninou pro ostění ETICS</t>
  </si>
  <si>
    <t>8</t>
  </si>
  <si>
    <t>-1106981308</t>
  </si>
  <si>
    <t>https://podminky.urs.cz/item/CS_URS_2021_02/59051476</t>
  </si>
  <si>
    <t>135,3*1,05 'Přepočtené koeficientem množství</t>
  </si>
  <si>
    <t>5</t>
  </si>
  <si>
    <t>622212021</t>
  </si>
  <si>
    <t>Montáž kontaktního zateplení vnějšího ostění, nadpraží nebo parapetu lepením z polystyrenových desek nebo z kombinovaných desek hloubky špalet do 200 mm, tloušťky desek přes 80 do 120 mm</t>
  </si>
  <si>
    <t>597418650</t>
  </si>
  <si>
    <t>https://podminky.urs.cz/item/CS_URS_2021_02/622212021</t>
  </si>
  <si>
    <t>"Úprava parapetu nadezděním"</t>
  </si>
  <si>
    <t>9*E1_OKNO_11_parapet</t>
  </si>
  <si>
    <t>28375938</t>
  </si>
  <si>
    <t>deska EPS 70 fasádní λ=0,039 tl 100mm</t>
  </si>
  <si>
    <t>54166794</t>
  </si>
  <si>
    <t>https://podminky.urs.cz/item/CS_URS_2021_02/28375938</t>
  </si>
  <si>
    <t>"přepočet na plochu při šířce 20 cm"0,2*pal05</t>
  </si>
  <si>
    <t>2,61*1,1 'Přepočtené koeficientem množství</t>
  </si>
  <si>
    <t>7</t>
  </si>
  <si>
    <t>622212071</t>
  </si>
  <si>
    <t>Montáž kontaktního zateplení vnějšího ostění, nadpraží nebo parapetu lepením z polystyrenových desek nebo z kombinovaných desek hloubky špalet přes 200 do 400 mm, tloušťky desek přes 80 do 120 mm</t>
  </si>
  <si>
    <t>218531754</t>
  </si>
  <si>
    <t>https://podminky.urs.cz/item/CS_URS_2021_02/622212071</t>
  </si>
  <si>
    <t>13*(E1_OKNO_11_parapet)</t>
  </si>
  <si>
    <t>2059500301</t>
  </si>
  <si>
    <t>"přepočet na plochu při šířce 40 cm"0,4*pal06</t>
  </si>
  <si>
    <t>7,54*1,1 'Přepočtené koeficientem množství</t>
  </si>
  <si>
    <t>9</t>
  </si>
  <si>
    <t>629991001</t>
  </si>
  <si>
    <t>Zakrytí vnějších ploch před znečištěním včetně pozdějšího odkrytí ploch podélných rovných (např. chodníků) fólií položenou volně</t>
  </si>
  <si>
    <t>-42504309</t>
  </si>
  <si>
    <t>https://podminky.urs.cz/item/CS_URS_2021_02/629991001</t>
  </si>
  <si>
    <t>22"(E1_OKNO_1.1)"</t>
  </si>
  <si>
    <t>Mezisoučet</t>
  </si>
  <si>
    <t>"zakrytí podlahy a poprsní zdi vč. radiátorů" 2,0*2,0*pol01</t>
  </si>
  <si>
    <t>10</t>
  </si>
  <si>
    <t>629991011</t>
  </si>
  <si>
    <t>Zakrytí vnějších ploch před znečištěním včetně pozdějšího odkrytí výplní otvorů a svislých ploch fólií přilepenou lepící páskou</t>
  </si>
  <si>
    <t>-1890321281</t>
  </si>
  <si>
    <t>https://podminky.urs.cz/item/CS_URS_2021_02/629991011</t>
  </si>
  <si>
    <t>22*(E1_OKNO_11)</t>
  </si>
  <si>
    <t>Ostatní konstrukce a práce, bourání</t>
  </si>
  <si>
    <t>13</t>
  </si>
  <si>
    <t>952901108</t>
  </si>
  <si>
    <t>Čištění budov při provádění oprav a udržovacích prací oken dvojitých nebo zdvojených omytím, plochy do přes 2,5 m2</t>
  </si>
  <si>
    <t>-1506582491</t>
  </si>
  <si>
    <t>https://podminky.urs.cz/item/CS_URS_2021_02/952901108</t>
  </si>
  <si>
    <t>22*E1_OKNO_11</t>
  </si>
  <si>
    <t>14</t>
  </si>
  <si>
    <t>952902021</t>
  </si>
  <si>
    <t>Čištění budov při provádění oprav a udržovacích prací podlah hladkých zametením</t>
  </si>
  <si>
    <t>-1647978148</t>
  </si>
  <si>
    <t>https://podminky.urs.cz/item/CS_URS_2021_02/952902021</t>
  </si>
  <si>
    <t>450"1np"</t>
  </si>
  <si>
    <t>18</t>
  </si>
  <si>
    <t>968062356</t>
  </si>
  <si>
    <t>Vybourání dřevěných rámů oken s křídly, dveřních zárubní, vrat, stěn, ostění nebo obkladů rámů oken s křídly dvojitých, plochy do 4 m2</t>
  </si>
  <si>
    <t>-1425310582</t>
  </si>
  <si>
    <t>https://podminky.urs.cz/item/CS_URS_2021_02/968062356</t>
  </si>
  <si>
    <t>E1_OKNO_11*22</t>
  </si>
  <si>
    <t>23</t>
  </si>
  <si>
    <t>978059351</t>
  </si>
  <si>
    <t>Odsekání obkladů stěn včetně otlučení podkladní omítky až na zdivo z mozaikových lepenců keramických nebo skleněných do 1 m2</t>
  </si>
  <si>
    <t>550867077</t>
  </si>
  <si>
    <t>https://podminky.urs.cz/item/CS_URS_2021_02/978059351</t>
  </si>
  <si>
    <t>94</t>
  </si>
  <si>
    <t>Lešení a stavební výtahy</t>
  </si>
  <si>
    <t>24</t>
  </si>
  <si>
    <t>949101111</t>
  </si>
  <si>
    <t>Lešení pomocné pracovní pro objekty pozemních staveb pro zatížení do 150 kg/m2, o výšce lešeňové podlahy do 1,9 m</t>
  </si>
  <si>
    <t>832515242</t>
  </si>
  <si>
    <t>https://podminky.urs.cz/item/CS_URS_2021_02/949101111</t>
  </si>
  <si>
    <t>22*(E1_OKNO_11_parapet)</t>
  </si>
  <si>
    <t>"výška lešení 1,5" 1,5*pal02</t>
  </si>
  <si>
    <t>997</t>
  </si>
  <si>
    <t>Přesun sutě</t>
  </si>
  <si>
    <t>28</t>
  </si>
  <si>
    <t>997013213</t>
  </si>
  <si>
    <t>Vnitrostaveništní doprava suti a vybouraných hmot vodorovně do 50 m svisle ručně pro budovy a haly výšky přes 9 do 12 m</t>
  </si>
  <si>
    <t>t</t>
  </si>
  <si>
    <t>308110967</t>
  </si>
  <si>
    <t>https://podminky.urs.cz/item/CS_URS_2021_02/997013213</t>
  </si>
  <si>
    <t>29</t>
  </si>
  <si>
    <t>997013501</t>
  </si>
  <si>
    <t>Odvoz suti a vybouraných hmot na skládku nebo meziskládku se složením, na vzdálenost do 1 km</t>
  </si>
  <si>
    <t>51643079</t>
  </si>
  <si>
    <t>https://podminky.urs.cz/item/CS_URS_2021_02/997013501</t>
  </si>
  <si>
    <t>30</t>
  </si>
  <si>
    <t>997013509</t>
  </si>
  <si>
    <t>Odvoz suti a vybouraných hmot na skládku nebo meziskládku se složením, na vzdálenost Příplatek k ceně za každý další i započatý 1 km přes 1 km</t>
  </si>
  <si>
    <t>1287824988</t>
  </si>
  <si>
    <t>https://podminky.urs.cz/item/CS_URS_2021_02/997013509</t>
  </si>
  <si>
    <t>4,471*10 'Přepočtené koeficientem množství</t>
  </si>
  <si>
    <t>31</t>
  </si>
  <si>
    <t>997013603</t>
  </si>
  <si>
    <t>Poplatek za uložení stavebního odpadu na skládce (skládkovné) cihelného zatříděného do Katalogu odpadů pod kódem 17 01 02</t>
  </si>
  <si>
    <t>-1750069659</t>
  </si>
  <si>
    <t>https://podminky.urs.cz/item/CS_URS_2021_02/997013603</t>
  </si>
  <si>
    <t>4,471*0,43 'Přepočtené koeficientem množství</t>
  </si>
  <si>
    <t>32</t>
  </si>
  <si>
    <t>997013609</t>
  </si>
  <si>
    <t>Poplatek za uložení stavebního odpadu na skládce (skládkovné) ze směsí nebo oddělených frakcí betonu, cihel a keramických výrobků zatříděného do Katalogu odpadů pod kódem 17 01 07</t>
  </si>
  <si>
    <t>736424635</t>
  </si>
  <si>
    <t>https://podminky.urs.cz/item/CS_URS_2021_02/997013609</t>
  </si>
  <si>
    <t>4,471*0,02 'Přepočtené koeficientem množství</t>
  </si>
  <si>
    <t>33</t>
  </si>
  <si>
    <t>997013804</t>
  </si>
  <si>
    <t>Poplatek za uložení stavebního odpadu na skládce (skládkovné) ze skla zatříděného do Katalogu odpadů pod kódem 17 02 02</t>
  </si>
  <si>
    <t>2054247575</t>
  </si>
  <si>
    <t>https://podminky.urs.cz/item/CS_URS_2021_02/997013804</t>
  </si>
  <si>
    <t>4,471*0,35 'Přepočtené koeficientem množství</t>
  </si>
  <si>
    <t>34</t>
  </si>
  <si>
    <t>997013811</t>
  </si>
  <si>
    <t>Poplatek za uložení stavebního odpadu na skládce (skládkovné) dřevěného zatříděného do Katalogu odpadů pod kódem 17 02 01</t>
  </si>
  <si>
    <t>1172631021</t>
  </si>
  <si>
    <t>https://podminky.urs.cz/item/CS_URS_2021_02/997013811</t>
  </si>
  <si>
    <t>4,471*0,2 'Přepočtené koeficientem množství</t>
  </si>
  <si>
    <t>998</t>
  </si>
  <si>
    <t>Přesun hmot</t>
  </si>
  <si>
    <t>35</t>
  </si>
  <si>
    <t>998014021</t>
  </si>
  <si>
    <t>Přesun hmot pro budovy a haly občanské výstavby, bydlení, výrobu a služby s nosnou svislou konstrukcí montovanou z dílců betonových plošných nebo tyčových s jakýmkoliv obvodovým pláštěm kromě vyzdívaného, i bez pláště vodorovná dopravní vzdálenost do 100 m, pro budovy a haly vícepodlažní, výšky do 18 m</t>
  </si>
  <si>
    <t>-707725564</t>
  </si>
  <si>
    <t>https://podminky.urs.cz/item/CS_URS_2021_02/998014021</t>
  </si>
  <si>
    <t>P</t>
  </si>
  <si>
    <t>Poznámka k položce:
1. Ceny -7001 až -7006 lze použít v případě, kdy dochází ke ztížení přesunu např. tím, že není možné instalovat jeřáb.
2. K cenám -7001 až -7006 lze použít příplatky za zvětšený přesun -1014 až -1019, -2034 až -2039 nebo -2114 až 2119.
3. Jestliže pro svislý přesun používá zařízení investora (např. výtah v budově), užijí se pro ocenění přesunu hmot ceny stanovené pro nejmenší výšku, tj. 6 m.</t>
  </si>
  <si>
    <t>PSV</t>
  </si>
  <si>
    <t>Práce a dodávky PSV</t>
  </si>
  <si>
    <t>764</t>
  </si>
  <si>
    <t>Konstrukce klempířské</t>
  </si>
  <si>
    <t>36</t>
  </si>
  <si>
    <t>764011620</t>
  </si>
  <si>
    <t>Dilatační lišta z pozinkovaného plechu s povrchovou úpravou připojovací, včetně tmelení rš 80 mm</t>
  </si>
  <si>
    <t>16</t>
  </si>
  <si>
    <t>-223491198</t>
  </si>
  <si>
    <t>https://podminky.urs.cz/item/CS_URS_2021_02/764011620</t>
  </si>
  <si>
    <t>"Okna s označením na výkrese pol. *F"</t>
  </si>
  <si>
    <t>1*E1_OKNO_11_parapet</t>
  </si>
  <si>
    <t>37</t>
  </si>
  <si>
    <t>764216640</t>
  </si>
  <si>
    <t>Oplechování parapetů z pozinkovaného plechu s povrchovou úpravou rovných celoplošně lepené, bez rohů rš 100 mm</t>
  </si>
  <si>
    <t>716949869</t>
  </si>
  <si>
    <t>https://podminky.urs.cz/item/CS_URS_2021_02/764216640</t>
  </si>
  <si>
    <t>"Okna s označením na výkrese pol. *E"</t>
  </si>
  <si>
    <t>21*E1_OKNO_11_parapet</t>
  </si>
  <si>
    <t>40</t>
  </si>
  <si>
    <t>998764102</t>
  </si>
  <si>
    <t>Přesun hmot pro konstrukce klempířské stanovený z hmotnosti přesunovaného materiálu vodorovná dopravní vzdálenost do 50 m v objektech výšky přes 6 do 12 m</t>
  </si>
  <si>
    <t>1348892991</t>
  </si>
  <si>
    <t>https://podminky.urs.cz/item/CS_URS_2021_02/998764102</t>
  </si>
  <si>
    <t>766</t>
  </si>
  <si>
    <t>Konstrukce truhlářské</t>
  </si>
  <si>
    <t>43</t>
  </si>
  <si>
    <t>766441821</t>
  </si>
  <si>
    <t>Demontáž parapetních desek dřevěných nebo plastových šířky do 300 mm délky přes 1 m</t>
  </si>
  <si>
    <t>kus</t>
  </si>
  <si>
    <t>1552133088</t>
  </si>
  <si>
    <t>https://podminky.urs.cz/item/CS_URS_2021_02/766441821</t>
  </si>
  <si>
    <t>1"E1_OKNO_1.1"</t>
  </si>
  <si>
    <t>44</t>
  </si>
  <si>
    <t>766441822</t>
  </si>
  <si>
    <t>Demontáž parapetních desek dřevěných nebo plastových šířky přes 300 mm délky přes 1 m</t>
  </si>
  <si>
    <t>111159641</t>
  </si>
  <si>
    <t>https://podminky.urs.cz/item/CS_URS_2021_02/766441822</t>
  </si>
  <si>
    <t>22"E1_OKNO_1.1"</t>
  </si>
  <si>
    <t>47</t>
  </si>
  <si>
    <t>766621212</t>
  </si>
  <si>
    <t>Montáž oken dřevěných včetně montáže rámu plochy přes 1 m2 otevíravých do zdiva, výšky přes 1,5 do 2,5 m</t>
  </si>
  <si>
    <t>-162352939</t>
  </si>
  <si>
    <t>https://podminky.urs.cz/item/CS_URS_2021_02/766621212</t>
  </si>
  <si>
    <t>48</t>
  </si>
  <si>
    <t>61110012</t>
  </si>
  <si>
    <t>okno dřevěné otevíravé/sklopné dvojsklo přes plochu 1m2 v 1,5-2,5m</t>
  </si>
  <si>
    <t>244750182</t>
  </si>
  <si>
    <t>https://podminky.urs.cz/item/CS_URS_2021_02/61110012</t>
  </si>
  <si>
    <t>51</t>
  </si>
  <si>
    <t>766629631</t>
  </si>
  <si>
    <t>Montáž otvorových výplní dveří utěsnění připojovací spáry ostění nebo nadpraží komprimační páskou</t>
  </si>
  <si>
    <t>1248270969</t>
  </si>
  <si>
    <t>https://podminky.urs.cz/item/CS_URS_2021_02/766629631</t>
  </si>
  <si>
    <t>52</t>
  </si>
  <si>
    <t>59071035</t>
  </si>
  <si>
    <t>páska okenní těsnící měkčený pěnový PUR impregnovaná s integrovanou páskou 10-45x77mm</t>
  </si>
  <si>
    <t>-1633646684</t>
  </si>
  <si>
    <t>https://podminky.urs.cz/item/CS_URS_2021_02/59071035</t>
  </si>
  <si>
    <t>135,3*1,1 'Přepočtené koeficientem množství</t>
  </si>
  <si>
    <t>53</t>
  </si>
  <si>
    <t>766629639</t>
  </si>
  <si>
    <t>Montáž otvorových výplní dveří utěsnění připojovací spáry parapetu těsnící fólií</t>
  </si>
  <si>
    <t>-309406625</t>
  </si>
  <si>
    <t>https://podminky.urs.cz/item/CS_URS_2021_02/766629639</t>
  </si>
  <si>
    <t>54</t>
  </si>
  <si>
    <t>59071047</t>
  </si>
  <si>
    <t>fólie okenní butylová vzduchotěsná izolační 150mm</t>
  </si>
  <si>
    <t>315212859</t>
  </si>
  <si>
    <t>https://podminky.urs.cz/item/CS_URS_2021_02/59071047</t>
  </si>
  <si>
    <t>31,9*1,1 'Přepočtené koeficientem množství</t>
  </si>
  <si>
    <t>55</t>
  </si>
  <si>
    <t>766694112</t>
  </si>
  <si>
    <t>Montáž ostatních truhlářských konstrukcí parapetních desek dřevěných nebo plastových šířky do 300 mm, délky přes 1000 do 1600 mm</t>
  </si>
  <si>
    <t>700824427</t>
  </si>
  <si>
    <t>https://podminky.urs.cz/item/CS_URS_2021_02/766694112</t>
  </si>
  <si>
    <t>"Okna s označením na výkrese pol. *A"</t>
  </si>
  <si>
    <t>9"E1_OKNO_1.1_parapet"</t>
  </si>
  <si>
    <t>56</t>
  </si>
  <si>
    <t>61144400</t>
  </si>
  <si>
    <t>parapet plastový vnitřní komůrkový tl 20mm š 180mm</t>
  </si>
  <si>
    <t>2014705019</t>
  </si>
  <si>
    <t>https://podminky.urs.cz/item/CS_URS_2021_02/61144400</t>
  </si>
  <si>
    <t>8*E1_OKNO_11_parapet</t>
  </si>
  <si>
    <t>57</t>
  </si>
  <si>
    <t>61144401</t>
  </si>
  <si>
    <t>parapet plastový vnitřní komůrkový tl 20mm š 250mm</t>
  </si>
  <si>
    <t>2049706601</t>
  </si>
  <si>
    <t>https://podminky.urs.cz/item/CS_URS_2021_02/61144401</t>
  </si>
  <si>
    <t>58</t>
  </si>
  <si>
    <t>61144019</t>
  </si>
  <si>
    <t>koncovka k parapetu plastovému vnitřnímu 1 pár</t>
  </si>
  <si>
    <t>sada</t>
  </si>
  <si>
    <t>750967698</t>
  </si>
  <si>
    <t>https://podminky.urs.cz/item/CS_URS_2021_02/61144019</t>
  </si>
  <si>
    <t>59</t>
  </si>
  <si>
    <t>766694113</t>
  </si>
  <si>
    <t>Montáž ostatních truhlářských konstrukcí parapetních desek dřevěných nebo plastových šířky do 300 mm, délky přes 1600 do 2600 mm</t>
  </si>
  <si>
    <t>-242694186</t>
  </si>
  <si>
    <t>https://podminky.urs.cz/item/CS_URS_2021_02/766694113</t>
  </si>
  <si>
    <t>13"E1_OKNO_1.1_parapet"</t>
  </si>
  <si>
    <t>62</t>
  </si>
  <si>
    <t>61144404</t>
  </si>
  <si>
    <t>parapet plastový vnitřní komůrkový tl 20mm š 400mm</t>
  </si>
  <si>
    <t>-689092664</t>
  </si>
  <si>
    <t>https://podminky.urs.cz/item/CS_URS_2021_02/61144404</t>
  </si>
  <si>
    <t>13*E1_OKNO_11_parapet</t>
  </si>
  <si>
    <t>63</t>
  </si>
  <si>
    <t>607r</t>
  </si>
  <si>
    <t>parapet dřevěný dle PD š 550mm</t>
  </si>
  <si>
    <t>-440658423</t>
  </si>
  <si>
    <t>4*E3_OKNO_13_parapet</t>
  </si>
  <si>
    <t>4*E3_OKNO_23_parapet</t>
  </si>
  <si>
    <t>4*E4_OKNO_33_parapet</t>
  </si>
  <si>
    <t>64</t>
  </si>
  <si>
    <t>465317346</t>
  </si>
  <si>
    <t>71</t>
  </si>
  <si>
    <t>767627308</t>
  </si>
  <si>
    <t>Montáž oken zdvojených Příplatek k cenám za připojovací spáru mezi ostěním a rámem venkovním těsnícím akrylátovým tmelem</t>
  </si>
  <si>
    <t>125488992</t>
  </si>
  <si>
    <t>https://podminky.urs.cz/item/CS_URS_2021_02/767627308</t>
  </si>
  <si>
    <t>72</t>
  </si>
  <si>
    <t>998766102</t>
  </si>
  <si>
    <t>Přesun hmot pro konstrukce truhlářské stanovený z hmotnosti přesunovaného materiálu vodorovná dopravní vzdálenost do 50 m v objektech výšky přes 6 do 12 m</t>
  </si>
  <si>
    <t>-1923415728</t>
  </si>
  <si>
    <t>https://podminky.urs.cz/item/CS_URS_2021_02/998766102</t>
  </si>
  <si>
    <t>767</t>
  </si>
  <si>
    <t>Konstrukce zámečnické</t>
  </si>
  <si>
    <t>73</t>
  </si>
  <si>
    <t>767661811</t>
  </si>
  <si>
    <t>Demontáž mříží pevných nebo otevíravých</t>
  </si>
  <si>
    <t>966394561</t>
  </si>
  <si>
    <t>https://podminky.urs.cz/item/CS_URS_2021_02/767661811</t>
  </si>
  <si>
    <t>"Okna s označením na výkrese pol. *6"</t>
  </si>
  <si>
    <t>2*E1_OKNO_11</t>
  </si>
  <si>
    <t>N00</t>
  </si>
  <si>
    <t>Nepojmenované práce</t>
  </si>
  <si>
    <t>84</t>
  </si>
  <si>
    <t>039002001</t>
  </si>
  <si>
    <t>Zvláštní užívání komunikace, zábory, poplatky a pod.</t>
  </si>
  <si>
    <t>kpl</t>
  </si>
  <si>
    <t>1024</t>
  </si>
  <si>
    <t>1216258877</t>
  </si>
  <si>
    <t>https://podminky.urs.cz/item/CS_URS_2021_02/039002001</t>
  </si>
  <si>
    <t>VRN</t>
  </si>
  <si>
    <t>Vedlejší rozpočtové náklady</t>
  </si>
  <si>
    <t>VRN1</t>
  </si>
  <si>
    <t>Průzkumné, geodetické a projektové práce</t>
  </si>
  <si>
    <t>85</t>
  </si>
  <si>
    <t>013244000</t>
  </si>
  <si>
    <t>Výrobní dokumentace</t>
  </si>
  <si>
    <t>-1880734288</t>
  </si>
  <si>
    <t>https://podminky.urs.cz/item/CS_URS_2021_02/013244000</t>
  </si>
  <si>
    <t>VRN3</t>
  </si>
  <si>
    <t>Zařízení staveniště</t>
  </si>
  <si>
    <t>86</t>
  </si>
  <si>
    <t>030001000</t>
  </si>
  <si>
    <t>-1966367540</t>
  </si>
  <si>
    <t>https://podminky.urs.cz/item/CS_URS_2021_02/030001000</t>
  </si>
  <si>
    <t>87</t>
  </si>
  <si>
    <t>034002000</t>
  </si>
  <si>
    <t>Zabezpečení staveniště</t>
  </si>
  <si>
    <t>-1911477159</t>
  </si>
  <si>
    <t>https://podminky.urs.cz/item/CS_URS_2021_02/034002000</t>
  </si>
  <si>
    <t>88</t>
  </si>
  <si>
    <t>034303000</t>
  </si>
  <si>
    <t>Dopravní značení na staveništi</t>
  </si>
  <si>
    <t>-175414386</t>
  </si>
  <si>
    <t>https://podminky.urs.cz/item/CS_URS_2021_02/034303000</t>
  </si>
  <si>
    <t>VRN7</t>
  </si>
  <si>
    <t>Provozní vlivy</t>
  </si>
  <si>
    <t>89</t>
  </si>
  <si>
    <t>079002000</t>
  </si>
  <si>
    <t>Ostatní provozní vlivy</t>
  </si>
  <si>
    <t>-390982321</t>
  </si>
  <si>
    <t>https://podminky.urs.cz/item/CS_URS_2021_02/079002000</t>
  </si>
  <si>
    <t>VRN9</t>
  </si>
  <si>
    <t>Ostatní náklady</t>
  </si>
  <si>
    <t>90</t>
  </si>
  <si>
    <t>090001000</t>
  </si>
  <si>
    <t>Ostatní náklady - vzorkování</t>
  </si>
  <si>
    <t>-769023186</t>
  </si>
  <si>
    <t>https://podminky.urs.cz/item/CS_URS_2021_02/090001000</t>
  </si>
  <si>
    <t>E2_OKNO_21</t>
  </si>
  <si>
    <t>Velikost okna 2.1</t>
  </si>
  <si>
    <t>E2_OKNO_21X</t>
  </si>
  <si>
    <t>Velikost okna 2.1x</t>
  </si>
  <si>
    <t>E2_PZN_3</t>
  </si>
  <si>
    <t xml:space="preserve">*3 - keramický obklad parapetu a ostění </t>
  </si>
  <si>
    <t>3,802</t>
  </si>
  <si>
    <t>E2_OKNO_21m</t>
  </si>
  <si>
    <t>Obvod okna 2.1</t>
  </si>
  <si>
    <t>E2_OKNO_21Xm</t>
  </si>
  <si>
    <t>Obvod okna 2.1x</t>
  </si>
  <si>
    <t>E2_OKNO_21_parapet</t>
  </si>
  <si>
    <t>Parapet okna 2.1</t>
  </si>
  <si>
    <t>E2_OKNO_21X_parapet</t>
  </si>
  <si>
    <t>Parapet okna 2.1x</t>
  </si>
  <si>
    <t>E02 - Etapa II.</t>
  </si>
  <si>
    <t>20*(E2_OKNO_21m-E2_OKNO_21_parapet)</t>
  </si>
  <si>
    <t>2*(E2_OKNO_21Xm-E2_OKNO_21X_parapet)</t>
  </si>
  <si>
    <t>20*(E2_OKNO_21m)</t>
  </si>
  <si>
    <t>2*(E2_OKNO_21Xm)</t>
  </si>
  <si>
    <t>20*(E2_OKNO_21_parapet)</t>
  </si>
  <si>
    <t>2*(E2_OKNO_21X_parapet)</t>
  </si>
  <si>
    <t>12,76*1,1 'Přepočtené koeficientem množství</t>
  </si>
  <si>
    <t>20"(E2_OKNO_2.1)"</t>
  </si>
  <si>
    <t>2"(E2_OKNO_2.1X)"</t>
  </si>
  <si>
    <t>20*E2_OKNO_21</t>
  </si>
  <si>
    <t>2*E2_OKNO_21X</t>
  </si>
  <si>
    <t>450*2 "2np"</t>
  </si>
  <si>
    <t>952902221</t>
  </si>
  <si>
    <t>Čištění budov při provádění oprav a udržovacích prací schodišť zametením</t>
  </si>
  <si>
    <t>1720441900</t>
  </si>
  <si>
    <t>https://podminky.urs.cz/item/CS_URS_2021_02/952902221</t>
  </si>
  <si>
    <t>31*2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</si>
  <si>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</si>
  <si>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</si>
  <si>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1248716659</t>
  </si>
  <si>
    <t>https://podminky.urs.cz/item/CS_URS_2021_02/967031132</t>
  </si>
  <si>
    <t>Zřízení otvoru pro okno 2.1x</t>
  </si>
  <si>
    <t>2*(2*2,35+1,45)*0,75</t>
  </si>
  <si>
    <t>E2_OKNO_21*20</t>
  </si>
  <si>
    <t>971033681</t>
  </si>
  <si>
    <t>Vybourání otvorů ve zdivu základovém nebo nadzákladovém z cihel, tvárnic, příčkovek z cihel pálených na maltu vápennou nebo vápenocementovou plochy do 4 m2, tl. do 900 mm</t>
  </si>
  <si>
    <t>m3</t>
  </si>
  <si>
    <t>797829662</t>
  </si>
  <si>
    <t>https://podminky.urs.cz/item/CS_URS_2021_02/971033681</t>
  </si>
  <si>
    <t>E2_OKNO_21X*2*0,9</t>
  </si>
  <si>
    <t>25</t>
  </si>
  <si>
    <t>941111111</t>
  </si>
  <si>
    <t>Montáž lešení řadového trubkového lehkého pracovního s podlahami s provozním zatížením tř. 3 do 200 kg/m2 šířky tř. W06 od 0,6 do 0,9 m, výšky do 10 m</t>
  </si>
  <si>
    <t>1907783634</t>
  </si>
  <si>
    <t>https://podminky.urs.cz/item/CS_URS_2021_02/941111111</t>
  </si>
  <si>
    <t>"lešení pro 2.etapu okna 2.1x" 5,0*9,0</t>
  </si>
  <si>
    <t>26</t>
  </si>
  <si>
    <t>941111211</t>
  </si>
  <si>
    <t>Montáž lešení řadového trubkového lehkého pracovního s podlahami s provozním zatížením tř. 3 do 200 kg/m2 Příplatek za první a každý další den použití lešení k ceně -1111</t>
  </si>
  <si>
    <t>-1926617659</t>
  </si>
  <si>
    <t>https://podminky.urs.cz/item/CS_URS_2021_02/941111211</t>
  </si>
  <si>
    <t>"lešení pro 2.etapu okna 2.1x" 5,0*9,0*20 "20dnů"</t>
  </si>
  <si>
    <t>27</t>
  </si>
  <si>
    <t>941111811</t>
  </si>
  <si>
    <t>Demontáž lešení řadového trubkového lehkého pracovního s podlahami s provozním zatížením tř. 3 do 200 kg/m2 šířky tř. W06 od 0,6 do 0,9 m, výšky do 10 m</t>
  </si>
  <si>
    <t>1454165319</t>
  </si>
  <si>
    <t>https://podminky.urs.cz/item/CS_URS_2021_02/941111811</t>
  </si>
  <si>
    <t>15,309*10 'Přepočtené koeficientem množství</t>
  </si>
  <si>
    <t>15,309*0,43 'Přepočtené koeficientem množství</t>
  </si>
  <si>
    <t>15,309*0,02 'Přepočtené koeficientem množství</t>
  </si>
  <si>
    <t>15,309*0,35 'Přepočtené koeficientem množství</t>
  </si>
  <si>
    <t>15,309*0,2 'Přepočtené koeficientem množství</t>
  </si>
  <si>
    <t>20*E2_OKNO_21_parapet</t>
  </si>
  <si>
    <t>39</t>
  </si>
  <si>
    <t>764216645</t>
  </si>
  <si>
    <t>Oplechování parapetů z pozinkovaného plechu s povrchovou úpravou rovných celoplošně lepené, bez rohů rš 400 mm</t>
  </si>
  <si>
    <t>2097195098</t>
  </si>
  <si>
    <t>https://podminky.urs.cz/item/CS_URS_2021_02/764216645</t>
  </si>
  <si>
    <t>"Okna s označením na výkrese pol. *D;*8"</t>
  </si>
  <si>
    <t>2*E2_OKNO_21X_parapet</t>
  </si>
  <si>
    <t>20*(E2_OKNO_21)</t>
  </si>
  <si>
    <t>2*(E2_OKNO_21X)</t>
  </si>
  <si>
    <t>12"E2_OKNO_21_parapet"</t>
  </si>
  <si>
    <t>12*E2_OKNO_21_parapet</t>
  </si>
  <si>
    <t>8"E2_OKNO_2.1_parapet"</t>
  </si>
  <si>
    <t>2"E2_OKNO_2.1X_parapet"</t>
  </si>
  <si>
    <t>60</t>
  </si>
  <si>
    <t>61144402</t>
  </si>
  <si>
    <t>parapet plastový vnitřní komůrkový tl 20mm š 305mm</t>
  </si>
  <si>
    <t>1727406769</t>
  </si>
  <si>
    <t>https://podminky.urs.cz/item/CS_URS_2021_02/61144402</t>
  </si>
  <si>
    <t>2*E2_OKNO_21_parapet</t>
  </si>
  <si>
    <t>8*E2_OKNO_21_parapet</t>
  </si>
  <si>
    <t>E3_OKNO_12</t>
  </si>
  <si>
    <t>Velikost okna 1.2</t>
  </si>
  <si>
    <t>2,938</t>
  </si>
  <si>
    <t>E3_OKNO_12_parapet</t>
  </si>
  <si>
    <t>Parapet okna 1.2</t>
  </si>
  <si>
    <t>E3_OKNO_14_parapet</t>
  </si>
  <si>
    <t>Parapet okna 1.4</t>
  </si>
  <si>
    <t>E3_OKNO_13</t>
  </si>
  <si>
    <t>Velikost okna 1.3</t>
  </si>
  <si>
    <t>2,375</t>
  </si>
  <si>
    <t>E3_OKNO_14</t>
  </si>
  <si>
    <t>Velikost okna 1.4</t>
  </si>
  <si>
    <t>2,188</t>
  </si>
  <si>
    <t>E3_OKNO_15</t>
  </si>
  <si>
    <t>Velikost okna 1.5</t>
  </si>
  <si>
    <t>0,805</t>
  </si>
  <si>
    <t>E03 - Etapa III.</t>
  </si>
  <si>
    <t>E3_OKNO_22</t>
  </si>
  <si>
    <t>Velikost okna 2.2</t>
  </si>
  <si>
    <t>E3_OKNO_23</t>
  </si>
  <si>
    <t>Velikost okna 2.3</t>
  </si>
  <si>
    <t>E3_OKNO_24</t>
  </si>
  <si>
    <t>Velikost okna 2.4</t>
  </si>
  <si>
    <t>E3_PZN_3</t>
  </si>
  <si>
    <t>6,288</t>
  </si>
  <si>
    <t>E3_OKNO_12m</t>
  </si>
  <si>
    <t>Obvod okna 1.2</t>
  </si>
  <si>
    <t>7,2</t>
  </si>
  <si>
    <t>E3_OKNO_13m</t>
  </si>
  <si>
    <t>Obvod okna 1.3</t>
  </si>
  <si>
    <t>6,3</t>
  </si>
  <si>
    <t>E3_OKNO_14m</t>
  </si>
  <si>
    <t>Obvod okna 1.4</t>
  </si>
  <si>
    <t>E3_OKNO_15m</t>
  </si>
  <si>
    <t>Obvod okna 1.5</t>
  </si>
  <si>
    <t>3,7</t>
  </si>
  <si>
    <t>E3_OKNO_23m</t>
  </si>
  <si>
    <t>Obvod okna 2.3</t>
  </si>
  <si>
    <t>E3_OKNO_24m</t>
  </si>
  <si>
    <t>Obvod okna 2.4</t>
  </si>
  <si>
    <t>E3_OKNO_15_parapet</t>
  </si>
  <si>
    <t>Parapet okna 1.5</t>
  </si>
  <si>
    <t>0,7</t>
  </si>
  <si>
    <t>122,3</t>
  </si>
  <si>
    <t>E3_OKNO_22_parapet</t>
  </si>
  <si>
    <t>Parapet okna 2.2</t>
  </si>
  <si>
    <t>E3_OKNO_24_parapet</t>
  </si>
  <si>
    <t>Parapet okna 2.4</t>
  </si>
  <si>
    <t>E3_OKNO_22m</t>
  </si>
  <si>
    <t>Obvod okna 2.2</t>
  </si>
  <si>
    <t>30,7</t>
  </si>
  <si>
    <t>pal04</t>
  </si>
  <si>
    <t>16,7</t>
  </si>
  <si>
    <t>10,7</t>
  </si>
  <si>
    <t>20,7</t>
  </si>
  <si>
    <t xml:space="preserve">    781 - Dokončovací práce - obklady</t>
  </si>
  <si>
    <t>5*(E3_OKNO_12m-E3_OKNO_12_parapet)-1*2*1,0"keramický obklad"</t>
  </si>
  <si>
    <t>4*(E3_OKNO_13m-E3_OKNO_13_parapet)</t>
  </si>
  <si>
    <t>2*(E3_OKNO_14m-E3_OKNO_14_parapet)-2*2*0,75"keramický obklad"</t>
  </si>
  <si>
    <t>1*(E3_OKNO_15m-E3_OKNO_15_parapet)-1*2*0,75"keramický obklad"</t>
  </si>
  <si>
    <t>7*(E3_OKNO_22m-E3_OKNO_22_parapet)-1*2*1,0"keramický obklad"</t>
  </si>
  <si>
    <t>4*(E3_OKNO_23m-E3_OKNO_23_parapet)</t>
  </si>
  <si>
    <t>2*(E3_OKNO_24m-E3_OKNO_24_parapet)-2*2*0,75"keramický obklad"</t>
  </si>
  <si>
    <t>5*(E3_OKNO_12m)</t>
  </si>
  <si>
    <t>4*(E3_OKNO_13m)</t>
  </si>
  <si>
    <t>2*(E3_OKNO_14m)</t>
  </si>
  <si>
    <t>1*(E3_OKNO_15m)</t>
  </si>
  <si>
    <t>7*(E3_OKNO_22m)</t>
  </si>
  <si>
    <t>4*(E3_OKNO_23m)</t>
  </si>
  <si>
    <t>2*(E3_OKNO_24m)</t>
  </si>
  <si>
    <t>5*(E3_OKNO_12m-E3_OKNO_12_parapet)-2*1,0"keramický obklad"</t>
  </si>
  <si>
    <t>2*(E3_OKNO_14m-E3_OKNO_14_parapet)-2*2*0,6"keramický obklad"</t>
  </si>
  <si>
    <t>1*(E3_OKNO_15m-E3_OKNO_15_parapet)-2*0,6"keramický obklad"</t>
  </si>
  <si>
    <t>7*(E3_OKNO_22m-E3_OKNO_22_parapet)-2*1,0"keramický obklad"</t>
  </si>
  <si>
    <t>2*(E3_OKNO_24m-E3_OKNO_24_parapet)-2*2*0,6"keramický obklad"</t>
  </si>
  <si>
    <t>123,8*1,05 'Přepočtené koeficientem množství</t>
  </si>
  <si>
    <t>4*E3_OKNO_12_parapet</t>
  </si>
  <si>
    <t>1*E3_OKNO_15_parapet</t>
  </si>
  <si>
    <t>4*E3_OKNO_22_parapet</t>
  </si>
  <si>
    <t>2,14*1,1 'Přepočtené koeficientem množství</t>
  </si>
  <si>
    <t>1*(E3_OKNO_12_parapet)</t>
  </si>
  <si>
    <t>4*(E3_OKNO_13_parapet)</t>
  </si>
  <si>
    <t>2*(E3_OKNO_14_parapet)</t>
  </si>
  <si>
    <t>1*(E3_OKNO_15_parapet)</t>
  </si>
  <si>
    <t>3*(E3_OKNO_22_parapet)</t>
  </si>
  <si>
    <t>4*(E3_OKNO_23_parapet)</t>
  </si>
  <si>
    <t>2*(E3_OKNO_24_parapet)</t>
  </si>
  <si>
    <t>8,28*1,1 'Přepočtené koeficientem množství</t>
  </si>
  <si>
    <t>5"(E3_OKNO_1.2)"</t>
  </si>
  <si>
    <t>4"(E3_OKNO_1.3)"</t>
  </si>
  <si>
    <t>2"(E3_OKNO_1.4)"</t>
  </si>
  <si>
    <t>1"(E3_OKNO_1.5)"</t>
  </si>
  <si>
    <t>7"(E3_OKNO_2.2)"</t>
  </si>
  <si>
    <t>4"(E3_OKNO_2.3)"</t>
  </si>
  <si>
    <t>2"(E3_OKNO_2.4)"</t>
  </si>
  <si>
    <t>5*(E3_OKNO_12)</t>
  </si>
  <si>
    <t>4*(E3_OKNO_13)</t>
  </si>
  <si>
    <t>2*(E3_OKNO_14)</t>
  </si>
  <si>
    <t>1*(E3_OKNO_15)</t>
  </si>
  <si>
    <t>7*(E3_OKNO_22)</t>
  </si>
  <si>
    <t>4*(E3_OKNO_23)</t>
  </si>
  <si>
    <t>2*(E3_OKNO_24)</t>
  </si>
  <si>
    <t>11</t>
  </si>
  <si>
    <t>952901106</t>
  </si>
  <si>
    <t>Čištění budov při provádění oprav a udržovacích prací oken dvojitých nebo zdvojených omytím, plochy do přes 0,6 do 1,5 m2</t>
  </si>
  <si>
    <t>-1870225454</t>
  </si>
  <si>
    <t>https://podminky.urs.cz/item/CS_URS_2021_02/952901106</t>
  </si>
  <si>
    <t>1*E3_OKNO_15</t>
  </si>
  <si>
    <t>12</t>
  </si>
  <si>
    <t>952901107</t>
  </si>
  <si>
    <t>Čištění budov při provádění oprav a udržovacích prací oken dvojitých nebo zdvojených omytím, plochy do přes 1,5 do 2,5 m2</t>
  </si>
  <si>
    <t>-1075394087</t>
  </si>
  <si>
    <t>https://podminky.urs.cz/item/CS_URS_2021_02/952901107</t>
  </si>
  <si>
    <t>2*E3_OKNO_14</t>
  </si>
  <si>
    <t>2*E3_OKNO_24</t>
  </si>
  <si>
    <t>4*E3_OKNO_13</t>
  </si>
  <si>
    <t>4*E3_OKNO_23</t>
  </si>
  <si>
    <t>5*E3_OKNO_12</t>
  </si>
  <si>
    <t>7*E3_OKNO_22</t>
  </si>
  <si>
    <t>450*2 "1np a 2np"</t>
  </si>
  <si>
    <t>17</t>
  </si>
  <si>
    <t>968062354</t>
  </si>
  <si>
    <t>Vybourání dřevěných rámů oken s křídly, dveřních zárubní, vrat, stěn, ostění nebo obkladů rámů oken s křídly dvojitých, plochy do 1 m2</t>
  </si>
  <si>
    <t>681998925</t>
  </si>
  <si>
    <t>https://podminky.urs.cz/item/CS_URS_2021_02/968062354</t>
  </si>
  <si>
    <t>E3_OKNO_15*1</t>
  </si>
  <si>
    <t>E3_OKNO_12*5</t>
  </si>
  <si>
    <t>E3_OKNO_13*4</t>
  </si>
  <si>
    <t>E3_OKNO_14*2</t>
  </si>
  <si>
    <t>E3_OKNO_22*7</t>
  </si>
  <si>
    <t>E3_OKNO_23*4</t>
  </si>
  <si>
    <t>E3_OKNO_24*2</t>
  </si>
  <si>
    <t>5*(E3_OKNO_12_parapet)</t>
  </si>
  <si>
    <t>7*(E3_OKNO_22_parapet)</t>
  </si>
  <si>
    <t>3,694*10 'Přepočtené koeficientem množství</t>
  </si>
  <si>
    <t>3,694*0,43 'Přepočtené koeficientem množství</t>
  </si>
  <si>
    <t>3,694*0,02 'Přepočtené koeficientem množství</t>
  </si>
  <si>
    <t>3,694*0,35 'Přepočtené koeficientem množství</t>
  </si>
  <si>
    <t>3,694*0,2 'Přepočtené koeficientem množství</t>
  </si>
  <si>
    <t>3*E3_OKNO_13_parapet</t>
  </si>
  <si>
    <t>6*E3_OKNO_22_parapet</t>
  </si>
  <si>
    <t>3*E3_OKNO_23_parapet</t>
  </si>
  <si>
    <t>38</t>
  </si>
  <si>
    <t>764216643</t>
  </si>
  <si>
    <t>Oplechování parapetů z pozinkovaného plechu s povrchovou úpravou rovných celoplošně lepené, bez rohů rš 250 mm</t>
  </si>
  <si>
    <t>299734691</t>
  </si>
  <si>
    <t>https://podminky.urs.cz/item/CS_URS_2021_02/764216643</t>
  </si>
  <si>
    <t>"Okna s označením na výkrese pol. *D;*5"</t>
  </si>
  <si>
    <t>1*E3_OKNO_12_parapet</t>
  </si>
  <si>
    <t>1*E3_OKNO_22_parapet</t>
  </si>
  <si>
    <t>1*E3_OKNO_13_parapet</t>
  </si>
  <si>
    <t>2*E3_OKNO_14_parapet</t>
  </si>
  <si>
    <t>1*E3_OKNO_23_parapet</t>
  </si>
  <si>
    <t>2*E3_OKNO_24_parapet</t>
  </si>
  <si>
    <t>41</t>
  </si>
  <si>
    <t>766441811</t>
  </si>
  <si>
    <t>Demontáž parapetních desek dřevěných nebo plastových šířky do 300 mm délky do 1 m</t>
  </si>
  <si>
    <t>-631381577</t>
  </si>
  <si>
    <t>https://podminky.urs.cz/item/CS_URS_2021_02/766441811</t>
  </si>
  <si>
    <t>1"E3_OKNO_1.5"</t>
  </si>
  <si>
    <t>3"E3_OKNO_1.2"</t>
  </si>
  <si>
    <t>3"E3_OKNO_2.2"</t>
  </si>
  <si>
    <t>4"E3_OKNO_1.3"</t>
  </si>
  <si>
    <t>4"E3_OKNO_2.3"</t>
  </si>
  <si>
    <t>49</t>
  </si>
  <si>
    <t>766621622</t>
  </si>
  <si>
    <t>Montáž oken dřevěných plochy do 1 m2 včetně montáže rámu otevíravých do zdiva</t>
  </si>
  <si>
    <t>212482746</t>
  </si>
  <si>
    <t>https://podminky.urs.cz/item/CS_URS_2021_02/766621622</t>
  </si>
  <si>
    <t>50</t>
  </si>
  <si>
    <t>61110008</t>
  </si>
  <si>
    <t>okno dřevěné otevíravé/sklopné dvojsklo do plochy 1m2</t>
  </si>
  <si>
    <t>1066656375</t>
  </si>
  <si>
    <t>https://podminky.urs.cz/item/CS_URS_2021_02/61110008</t>
  </si>
  <si>
    <t>5*(E3_OKNO_12m-E3_OKNO_12_parapet)</t>
  </si>
  <si>
    <t>2*(E3_OKNO_14m-E3_OKNO_14_parapet)</t>
  </si>
  <si>
    <t>1*(E3_OKNO_15m-E3_OKNO_15_parapet)</t>
  </si>
  <si>
    <t>7*(E3_OKNO_22m-E3_OKNO_22_parapet)</t>
  </si>
  <si>
    <t>2*(E3_OKNO_24m-E3_OKNO_24_parapet)</t>
  </si>
  <si>
    <t>133,8*1,1 'Přepočtené koeficientem množství</t>
  </si>
  <si>
    <t>30,7*1,1 'Přepočtené koeficientem množství</t>
  </si>
  <si>
    <t>4"E3_OKNO_1.2_parapet"</t>
  </si>
  <si>
    <t>4"E3_OKNO_2.2_parapet"</t>
  </si>
  <si>
    <t>4"E3_OKNO_1.3_parapet"</t>
  </si>
  <si>
    <t>2"E3_OKNO_2.2_parapet"</t>
  </si>
  <si>
    <t>4"E3_OKNO_2.3_parapet"</t>
  </si>
  <si>
    <t>2*E3_OKNO_22_parapet</t>
  </si>
  <si>
    <t>781</t>
  </si>
  <si>
    <t>Dokončovací práce - obklady</t>
  </si>
  <si>
    <t>77</t>
  </si>
  <si>
    <t>781151031</t>
  </si>
  <si>
    <t>Příprava podkladu před provedením obkladu celoplošné vyrovnání podkladu stěrkou, tloušťky 3 mm</t>
  </si>
  <si>
    <t>-1817415160</t>
  </si>
  <si>
    <t>https://podminky.urs.cz/item/CS_URS_2021_02/781151031</t>
  </si>
  <si>
    <t>1*(E3_OKNO_12_parapet)+2*1,0"keramický obklad"</t>
  </si>
  <si>
    <t>2*(E3_OKNO_14_parapet)+2*0,75"keramický obklad"</t>
  </si>
  <si>
    <t>1*(E3_OKNO_15_parapet)+2*0,75"keramický obklad"</t>
  </si>
  <si>
    <t>1*(E3_OKNO_22_parapet)+2*1,0"keramický obklad"</t>
  </si>
  <si>
    <t>2*(E3_OKNO_24_parapet)+2*0,75"keramický obklad"</t>
  </si>
  <si>
    <t>"sířka obložení do 30cm" 0,30*paL04</t>
  </si>
  <si>
    <t>78</t>
  </si>
  <si>
    <t>781151041</t>
  </si>
  <si>
    <t>Příprava podkladu před provedením obkladu celoplošné vyrovnání podkladu příplatek za každý další 1 mm tloušťky přes 3 mm</t>
  </si>
  <si>
    <t>-1839920651</t>
  </si>
  <si>
    <t>https://podminky.urs.cz/item/CS_URS_2021_02/781151041</t>
  </si>
  <si>
    <t>79</t>
  </si>
  <si>
    <t>781474113</t>
  </si>
  <si>
    <t>Montáž obkladů vnitřních stěn z dlaždic keramických lepených flexibilním lepidlem maloformátových hladkých přes 12 do 19 ks/m2</t>
  </si>
  <si>
    <t>55791798</t>
  </si>
  <si>
    <t>https://podminky.urs.cz/item/CS_URS_2021_02/781474113</t>
  </si>
  <si>
    <t>80</t>
  </si>
  <si>
    <t>59761071</t>
  </si>
  <si>
    <t>obklad keramický hladký přes 12 do 19ks/m2</t>
  </si>
  <si>
    <t>-181267300</t>
  </si>
  <si>
    <t>https://podminky.urs.cz/item/CS_URS_2021_02/59761071</t>
  </si>
  <si>
    <t>5,01*1,1 'Přepočtené koeficientem množství</t>
  </si>
  <si>
    <t>81</t>
  </si>
  <si>
    <t>781495115</t>
  </si>
  <si>
    <t>Obklad - dokončující práce ostatní práce spárování silikonem</t>
  </si>
  <si>
    <t>1551240939</t>
  </si>
  <si>
    <t>https://podminky.urs.cz/item/CS_URS_2021_02/781495115</t>
  </si>
  <si>
    <t>82</t>
  </si>
  <si>
    <t>781495211</t>
  </si>
  <si>
    <t>Čištění vnitřních ploch po provedení obkladu stěn chemickými prostředky</t>
  </si>
  <si>
    <t>2068779158</t>
  </si>
  <si>
    <t>https://podminky.urs.cz/item/CS_URS_2021_02/781495211</t>
  </si>
  <si>
    <t>83</t>
  </si>
  <si>
    <t>998781102</t>
  </si>
  <si>
    <t>Přesun hmot pro obklady keramické stanovený z hmotnosti přesunovaného materiálu vodorovná dopravní vzdálenost do 50 m v objektech výšky přes 6 do 12 m</t>
  </si>
  <si>
    <t>2129313586</t>
  </si>
  <si>
    <t>https://podminky.urs.cz/item/CS_URS_2021_02/998781102</t>
  </si>
  <si>
    <t>E4_OKNO_31</t>
  </si>
  <si>
    <t>Velikost okna 3.1</t>
  </si>
  <si>
    <t>5,523</t>
  </si>
  <si>
    <t>E4_OKNO_32</t>
  </si>
  <si>
    <t>Velikost okna 3.2</t>
  </si>
  <si>
    <t>E4_OKNO_33</t>
  </si>
  <si>
    <t>Velikost okna 3.3</t>
  </si>
  <si>
    <t>E4_OKNO_34</t>
  </si>
  <si>
    <t>Velikost okna 3.4</t>
  </si>
  <si>
    <t>E4_OKNO_35</t>
  </si>
  <si>
    <t>Velikost okna 3.5</t>
  </si>
  <si>
    <t>E4_OKNO_41</t>
  </si>
  <si>
    <t>Velikost okna 4.1</t>
  </si>
  <si>
    <t>E4_PZN_3</t>
  </si>
  <si>
    <t>6,57</t>
  </si>
  <si>
    <t>E04 - Etapa IV.</t>
  </si>
  <si>
    <t>E4_OKNO_31m</t>
  </si>
  <si>
    <t>Obvod okna 3.1</t>
  </si>
  <si>
    <t>9,4</t>
  </si>
  <si>
    <t>E4_OKNO_32m</t>
  </si>
  <si>
    <t>Obvod okna 3.2</t>
  </si>
  <si>
    <t>E4_OKNO_33m</t>
  </si>
  <si>
    <t>Obvod okna 3.3</t>
  </si>
  <si>
    <t>E4_OKNO_34m</t>
  </si>
  <si>
    <t>Obvod okna 3.4</t>
  </si>
  <si>
    <t>E4_OKNO_35m</t>
  </si>
  <si>
    <t>Obvod okna 3.5</t>
  </si>
  <si>
    <t>3,4</t>
  </si>
  <si>
    <t>E4_OKNO_41m</t>
  </si>
  <si>
    <t>Obvod okna 4.1</t>
  </si>
  <si>
    <t>104,85</t>
  </si>
  <si>
    <t>E4_OKNO_31_parapet</t>
  </si>
  <si>
    <t>Parapet okna 3.1</t>
  </si>
  <si>
    <t>2,35</t>
  </si>
  <si>
    <t>E4_OKNO_32_parapet</t>
  </si>
  <si>
    <t>Parapet okna 3.2</t>
  </si>
  <si>
    <t>E4_OKNO_34_parapet</t>
  </si>
  <si>
    <t>Parapet okna 3.4</t>
  </si>
  <si>
    <t>E4_OKNO_35_parapet</t>
  </si>
  <si>
    <t>Parapet okna 3.5</t>
  </si>
  <si>
    <t>E4_OKNO_41_parapet</t>
  </si>
  <si>
    <t>Parapet okna 4.1</t>
  </si>
  <si>
    <t>28,75</t>
  </si>
  <si>
    <t>23,75</t>
  </si>
  <si>
    <t>1*(E4_OKNO_31m-E4_OKNO_31_parapet)</t>
  </si>
  <si>
    <t>5*(E4_OKNO_32m-E4_OKNO_32_parapet)-1*2*1,0"keramický obklad"</t>
  </si>
  <si>
    <t>4*(E4_OKNO_33m-E4_OKNO_33_parapet)</t>
  </si>
  <si>
    <t>2*(E4_OKNO_34m-E4_OKNO_34_parapet)-2*2*0,75"keramický obklad"</t>
  </si>
  <si>
    <t>2*(E4_OKNO_35m-E4_OKNO_35_parapet)-1*2*0,75"keramický obklad"</t>
  </si>
  <si>
    <t>9*(E4_OKNO_41m-E4_OKNO_41_parapet)-2*2*1,0-2*1,0"keramický obklad"</t>
  </si>
  <si>
    <t>1*(E4_OKNO_31m)</t>
  </si>
  <si>
    <t>5*(E4_OKNO_32m)</t>
  </si>
  <si>
    <t>4*(E4_OKNO_33m)</t>
  </si>
  <si>
    <t>2*(E4_OKNO_34m)</t>
  </si>
  <si>
    <t>2*(E4_OKNO_35m)</t>
  </si>
  <si>
    <t>9*(E4_OKNO_41m)</t>
  </si>
  <si>
    <t>5*(E4_OKNO_32m-E4_OKNO_32_parapet)-2*1,0"keramický obklad"</t>
  </si>
  <si>
    <t>2*(E4_OKNO_34m-E4_OKNO_34_parapet)-2*2*0,6"keramický obklad"</t>
  </si>
  <si>
    <t>2*(E4_OKNO_35m-E4_OKNO_35_parapet)-2*0,6"keramický obklad"</t>
  </si>
  <si>
    <t>9*(E4_OKNO_41m-E4_OKNO_41_parapet)-2*2*0,6-2*1,0"keramický obklad"</t>
  </si>
  <si>
    <t>107,35*1,05 'Přepočtené koeficientem množství</t>
  </si>
  <si>
    <t>4*E4_OKNO_32_parapet</t>
  </si>
  <si>
    <t>1*1,1 'Přepočtené koeficientem množství</t>
  </si>
  <si>
    <t>1*(E4_OKNO_31_parapet)</t>
  </si>
  <si>
    <t>1*(E4_OKNO_32_parapet)</t>
  </si>
  <si>
    <t>4*(E4_OKNO_33_parapet)</t>
  </si>
  <si>
    <t>2*(E4_OKNO_34_parapet)</t>
  </si>
  <si>
    <t>2*(E4_OKNO_35_parapet)</t>
  </si>
  <si>
    <t>9*(E4_OKNO_41_parapet)</t>
  </si>
  <si>
    <t>9,5*1,1 'Přepočtené koeficientem množství</t>
  </si>
  <si>
    <t>1"(E4_OKNO_3.1)"</t>
  </si>
  <si>
    <t>5"(E4_OKNO_3.2)"</t>
  </si>
  <si>
    <t>4"(E4_OKNO_3.3)"</t>
  </si>
  <si>
    <t>2"(E4_OKNO_3.4)"</t>
  </si>
  <si>
    <t>2"(E4_OKNO_3.5)"</t>
  </si>
  <si>
    <t>9"(E4_OKNO_4.1)"</t>
  </si>
  <si>
    <t>1*(E4_OKNO_31)</t>
  </si>
  <si>
    <t>5*(E4_OKNO_32)</t>
  </si>
  <si>
    <t>4*(E4_OKNO_33)</t>
  </si>
  <si>
    <t>2*(E4_OKNO_34)</t>
  </si>
  <si>
    <t>2*(E4_OKNO_35)</t>
  </si>
  <si>
    <t>9*(E4_OKNO_41)</t>
  </si>
  <si>
    <t>2*E4_OKNO_35</t>
  </si>
  <si>
    <t>2*E4_OKNO_34</t>
  </si>
  <si>
    <t>4*E4_OKNO_33</t>
  </si>
  <si>
    <t>9*E4_OKNO_41</t>
  </si>
  <si>
    <t>5*E4_OKNO_32</t>
  </si>
  <si>
    <t>1*E4_OKNO_31</t>
  </si>
  <si>
    <t>80*2 "4np"</t>
  </si>
  <si>
    <t>31*3</t>
  </si>
  <si>
    <t>E4_OKNO_35*2</t>
  </si>
  <si>
    <t>E4_OKNO_32*5</t>
  </si>
  <si>
    <t>E4_OKNO_33*4</t>
  </si>
  <si>
    <t>E4_OKNO_34*2</t>
  </si>
  <si>
    <t>E4_OKNO_41*9</t>
  </si>
  <si>
    <t>19</t>
  </si>
  <si>
    <t>968062357</t>
  </si>
  <si>
    <t>Vybourání dřevěných rámů oken s křídly, dveřních zárubní, vrat, stěn, ostění nebo obkladů rámů oken s křídly dvojitých, plochy přes 4 m2</t>
  </si>
  <si>
    <t>-442167885</t>
  </si>
  <si>
    <t>https://podminky.urs.cz/item/CS_URS_2021_02/968062357</t>
  </si>
  <si>
    <t>E4_OKNO_31*1</t>
  </si>
  <si>
    <t>5*(E4_OKNO_32_parapet)</t>
  </si>
  <si>
    <t>3,29*10 'Přepočtené koeficientem množství</t>
  </si>
  <si>
    <t>3,29*0,43 'Přepočtené koeficientem množství</t>
  </si>
  <si>
    <t>3,29*0,02 'Přepočtené koeficientem množství</t>
  </si>
  <si>
    <t>3,29*0,35 'Přepočtené koeficientem množství</t>
  </si>
  <si>
    <t>3,29*0,2 'Přepočtené koeficientem množství</t>
  </si>
  <si>
    <t>1*E4_OKNO_31_parapet</t>
  </si>
  <si>
    <t>3*E4_OKNO_33_parapet</t>
  </si>
  <si>
    <t>4*E4_OKNO_41_parapet</t>
  </si>
  <si>
    <t>1*E4_OKNO_32_parapet</t>
  </si>
  <si>
    <t>1*E4_OKNO_41_parapet</t>
  </si>
  <si>
    <t>1*E4_OKNO_33_parapet</t>
  </si>
  <si>
    <t>2*E4_OKNO_34_parapet</t>
  </si>
  <si>
    <t>2*E4_OKNO_35_parapet</t>
  </si>
  <si>
    <t>42</t>
  </si>
  <si>
    <t>766441812</t>
  </si>
  <si>
    <t>Demontáž parapetních desek dřevěných nebo plastových šířky přes 300 mm délky do 1 m</t>
  </si>
  <si>
    <t>206091963</t>
  </si>
  <si>
    <t>https://podminky.urs.cz/item/CS_URS_2021_02/766441812</t>
  </si>
  <si>
    <t>1"E4_OKNO_3.5"</t>
  </si>
  <si>
    <t>3"E4_OKNO_3.2"</t>
  </si>
  <si>
    <t>1"E4_OKNO_3.1"</t>
  </si>
  <si>
    <t>1"E4_OKNO_3.2"</t>
  </si>
  <si>
    <t>4"E4_OKNO_3.3"</t>
  </si>
  <si>
    <t>6"E4_OKNO_4.1"</t>
  </si>
  <si>
    <t>5*(E4_OKNO_32m-E4_OKNO_32_parapet)</t>
  </si>
  <si>
    <t>2*(E4_OKNO_34m-E4_OKNO_34_parapet)</t>
  </si>
  <si>
    <t>2*(E4_OKNO_35m-E4_OKNO_35_parapet)</t>
  </si>
  <si>
    <t>9*(E4_OKNO_41m-E4_OKNO_41_parapet)</t>
  </si>
  <si>
    <t>117,35*1,1 'Přepočtené koeficientem množství</t>
  </si>
  <si>
    <t>Mmontáž otvorových výplní dveří utěsnění připojovací spáry parapetu těsnící fólií</t>
  </si>
  <si>
    <t>28,75*1,1 'Přepočtené koeficientem množství</t>
  </si>
  <si>
    <t>4"E4_OKNO_32_parapet"</t>
  </si>
  <si>
    <t>2"E4_OKNO_41_parapet"</t>
  </si>
  <si>
    <t>2*E4_OKNO_41_parapet</t>
  </si>
  <si>
    <t>1"E4_OKNO_3.1_parapet"</t>
  </si>
  <si>
    <t>4"E4_OKNO_3.3_parapet"</t>
  </si>
  <si>
    <t>1"E4_OKNO_3.5_parapet"</t>
  </si>
  <si>
    <t>4"E4_OKNO_4.1_parapet"</t>
  </si>
  <si>
    <t>61</t>
  </si>
  <si>
    <t>61144403</t>
  </si>
  <si>
    <t>parapet plastový vnitřní komůrkový tl 20mm š 350mm</t>
  </si>
  <si>
    <t>727299831</t>
  </si>
  <si>
    <t>https://podminky.urs.cz/item/CS_URS_2021_02/61144403</t>
  </si>
  <si>
    <t>1*E4_OKNO_35_parapet</t>
  </si>
  <si>
    <t>65</t>
  </si>
  <si>
    <t>766694121</t>
  </si>
  <si>
    <t>Montáž ostatních truhlářských konstrukcí parapetních desek dřevěných nebo plastových šířky přes 300 mm, délky do 1000 mm</t>
  </si>
  <si>
    <t>340207766</t>
  </si>
  <si>
    <t>https://podminky.urs.cz/item/CS_URS_2021_02/766694121</t>
  </si>
  <si>
    <t>66</t>
  </si>
  <si>
    <t>-1261350702</t>
  </si>
  <si>
    <t>67</t>
  </si>
  <si>
    <t>501065978</t>
  </si>
  <si>
    <t>68</t>
  </si>
  <si>
    <t>766694123</t>
  </si>
  <si>
    <t>Montáž ostatních truhlářských konstrukcí parapetních desek dřevěných nebo plastových šířky přes 300 mm, délky přes 1600 do 2600 mm</t>
  </si>
  <si>
    <t>-1788251623</t>
  </si>
  <si>
    <t>https://podminky.urs.cz/item/CS_URS_2021_02/766694123</t>
  </si>
  <si>
    <t>69</t>
  </si>
  <si>
    <t>-1488407923</t>
  </si>
  <si>
    <t>70</t>
  </si>
  <si>
    <t>-1273530141</t>
  </si>
  <si>
    <t>1*(E4_OKNO_32_parapet)+2*1,0"keramický obklad"</t>
  </si>
  <si>
    <t>2*(E4_OKNO_34_parapet)+2*0,75"keramický obklad"</t>
  </si>
  <si>
    <t>1*(E4_OKNO_35_parapet)+2*0,75"keramický obklad"</t>
  </si>
  <si>
    <t>3*(E4_OKNO_41_parapet)+2*0,75+2*1,0"keramický obklad"</t>
  </si>
  <si>
    <t>E5_OKNO_01m</t>
  </si>
  <si>
    <t>Obvod okna 0.1</t>
  </si>
  <si>
    <t>4,8</t>
  </si>
  <si>
    <t>E5_OKNO_02m</t>
  </si>
  <si>
    <t>Obvod okna 0.2</t>
  </si>
  <si>
    <t>6,2</t>
  </si>
  <si>
    <t>E5_OKNO_03m</t>
  </si>
  <si>
    <t>Obvod okna 0.3</t>
  </si>
  <si>
    <t>4,2</t>
  </si>
  <si>
    <t>E5_OKNO_04m</t>
  </si>
  <si>
    <t>Obvod okna 0.4</t>
  </si>
  <si>
    <t>44,75</t>
  </si>
  <si>
    <t>E5_OKNO_01_parapet</t>
  </si>
  <si>
    <t>Parapet okna 0.1</t>
  </si>
  <si>
    <t>1,2</t>
  </si>
  <si>
    <t>E5_OKNO_02_parapet</t>
  </si>
  <si>
    <t>Parapet okna 0.2</t>
  </si>
  <si>
    <t>E05 - Etapa V.</t>
  </si>
  <si>
    <t>E5_OKNO_03_parapet</t>
  </si>
  <si>
    <t>Parapet okna 0.3</t>
  </si>
  <si>
    <t>E5_OKNO_04_parapet</t>
  </si>
  <si>
    <t>Parapet okna 0.4</t>
  </si>
  <si>
    <t>15,65</t>
  </si>
  <si>
    <t>5,1</t>
  </si>
  <si>
    <t>E5_OKNO_01</t>
  </si>
  <si>
    <t>Velikost okna 0.1</t>
  </si>
  <si>
    <t>1,44</t>
  </si>
  <si>
    <t>E5_OKNO_02</t>
  </si>
  <si>
    <t>Velikost okna 0.2</t>
  </si>
  <si>
    <t>2,28</t>
  </si>
  <si>
    <t>E5_OKNO_03</t>
  </si>
  <si>
    <t>Velikost okna 0.3</t>
  </si>
  <si>
    <t>1,08</t>
  </si>
  <si>
    <t>E5_OKNO_04</t>
  </si>
  <si>
    <t>Velikost okna 0.4</t>
  </si>
  <si>
    <t>E5_PZN_3</t>
  </si>
  <si>
    <t>1,103</t>
  </si>
  <si>
    <t>7*(E5_OKNO_01m-E5_OKNO_01_parapet)</t>
  </si>
  <si>
    <t>2*(E5_OKNO_02m-E5_OKNO_02_parapet)</t>
  </si>
  <si>
    <t>3*(E5_OKNO_03m-E5_OKNO_03_parapet)-3*2*0,75"keramický obklad"</t>
  </si>
  <si>
    <t>1*(E5_OKNO_04m-E5_OKNO_04_parapet)</t>
  </si>
  <si>
    <t>7*(E5_OKNO_01m)</t>
  </si>
  <si>
    <t>2*(E5_OKNO_02m)</t>
  </si>
  <si>
    <t>3*(E5_OKNO_03m)</t>
  </si>
  <si>
    <t>1*(E5_OKNO_04m)</t>
  </si>
  <si>
    <t>3*(E5_OKNO_03m-E5_OKNO_03_parapet)-2*0,6"keramický obklad"</t>
  </si>
  <si>
    <t>48,05*1,05 'Přepočtené koeficientem množství</t>
  </si>
  <si>
    <t>1*(E5_OKNO_04_parapet)</t>
  </si>
  <si>
    <t>0,5*1,1 'Přepočtené koeficientem množství</t>
  </si>
  <si>
    <t>7"(E5_OKNO_0.1)"</t>
  </si>
  <si>
    <t>2"(E5_OKNO_0.2)"</t>
  </si>
  <si>
    <t>3"(E5_OKNO_0.3)"</t>
  </si>
  <si>
    <t>1"(E5_OKNO_0.4)"</t>
  </si>
  <si>
    <t>7*(E5_OKNO_01)</t>
  </si>
  <si>
    <t>2*(E5_OKNO_02)</t>
  </si>
  <si>
    <t>3*(E5_OKNO_03)</t>
  </si>
  <si>
    <t>1*(E5_OKNO_04)</t>
  </si>
  <si>
    <t>3*E5_OKNO_03</t>
  </si>
  <si>
    <t>7*E5_OKNO_01</t>
  </si>
  <si>
    <t>1*E5_OKNO_04</t>
  </si>
  <si>
    <t xml:space="preserve">160 "1pp"   </t>
  </si>
  <si>
    <t>E5_OKNO_04*1</t>
  </si>
  <si>
    <t>20</t>
  </si>
  <si>
    <t>968062375</t>
  </si>
  <si>
    <t>Vybourání dřevěných rámů oken s křídly, dveřních zárubní, vrat, stěn, ostění nebo obkladů rámů oken s křídly zdvojených, plochy do 2 m2</t>
  </si>
  <si>
    <t>546456463</t>
  </si>
  <si>
    <t>https://podminky.urs.cz/item/CS_URS_2021_02/968062375</t>
  </si>
  <si>
    <t>E5_OKNO_01*7</t>
  </si>
  <si>
    <t>E5_OKNO_03*3</t>
  </si>
  <si>
    <t>968062376</t>
  </si>
  <si>
    <t>Vybourání dřevěných rámů oken s křídly, dveřních zárubní, vrat, stěn, ostění nebo obkladů rámů oken s křídly zdvojených, plochy do 4 m2</t>
  </si>
  <si>
    <t>-1002447273</t>
  </si>
  <si>
    <t>https://podminky.urs.cz/item/CS_URS_2021_02/968062376</t>
  </si>
  <si>
    <t>E5_OKNO_02*2</t>
  </si>
  <si>
    <t>7*(E5_OKNO_01_parapet)</t>
  </si>
  <si>
    <t>2*(E5_OKNO_02_parapet)</t>
  </si>
  <si>
    <t>3*(E5_OKNO_03_parapet)</t>
  </si>
  <si>
    <t>0,991*10 'Přepočtené koeficientem množství</t>
  </si>
  <si>
    <t>0,991*0,43 'Přepočtené koeficientem množství</t>
  </si>
  <si>
    <t>0,991*0,02 'Přepočtené koeficientem množství</t>
  </si>
  <si>
    <t>0,991*0,35 'Přepočtené koeficientem množství</t>
  </si>
  <si>
    <t>0,991*0,2 'Přepočtené koeficientem množství</t>
  </si>
  <si>
    <t>5*E5_OKNO_01_parapet</t>
  </si>
  <si>
    <t>2*E5_OKNO_02_parapet</t>
  </si>
  <si>
    <t>2*E5_OKNO_01_parapet</t>
  </si>
  <si>
    <t>3*E5_OKNO_03_parapet</t>
  </si>
  <si>
    <t>1*E5_OKNO_04_parapet</t>
  </si>
  <si>
    <t>1"E5_OKNO_0.4"</t>
  </si>
  <si>
    <t>45</t>
  </si>
  <si>
    <t>766621211</t>
  </si>
  <si>
    <t>Montáž oken dřevěných včetně montáže rámu plochy přes 1 m2 otevíravých do zdiva, výšky do 1,5 m</t>
  </si>
  <si>
    <t>-822922837</t>
  </si>
  <si>
    <t>https://podminky.urs.cz/item/CS_URS_2021_02/766621211</t>
  </si>
  <si>
    <t>46</t>
  </si>
  <si>
    <t>61110010</t>
  </si>
  <si>
    <t>okno dřevěné otevíravé/sklopné dvojsklo přes plochu 1m2 do v 1,5m</t>
  </si>
  <si>
    <t>-220835236</t>
  </si>
  <si>
    <t>https://podminky.urs.cz/item/CS_URS_2021_02/61110010</t>
  </si>
  <si>
    <t>1934955542</t>
  </si>
  <si>
    <t>3*(E5_OKNO_03m-E5_OKNO_03_parapet)</t>
  </si>
  <si>
    <t>49,25*1,1 'Přepočtené koeficientem množství</t>
  </si>
  <si>
    <t>15,65*1,1 'Přepočtené koeficientem množství</t>
  </si>
  <si>
    <t>1"E5_OKNO_0.4_parapet"</t>
  </si>
  <si>
    <t>"Okna s označením na výkrese pol. *9"</t>
  </si>
  <si>
    <t>6*E5_OKNO_01</t>
  </si>
  <si>
    <t>74</t>
  </si>
  <si>
    <t>767662110</t>
  </si>
  <si>
    <t>Montáž mříží pevných, připevněných šroubováním</t>
  </si>
  <si>
    <t>-1959265522</t>
  </si>
  <si>
    <t>https://podminky.urs.cz/item/CS_URS_2021_02/767662110</t>
  </si>
  <si>
    <t>75</t>
  </si>
  <si>
    <t>697r</t>
  </si>
  <si>
    <t xml:space="preserve">mříž provedení dle PD </t>
  </si>
  <si>
    <t>273158342</t>
  </si>
  <si>
    <t>76</t>
  </si>
  <si>
    <t>998767102</t>
  </si>
  <si>
    <t>Přesun hmot pro zámečnické konstrukce stanovený z hmotnosti přesunovaného materiálu vodorovná dopravní vzdálenost do 50 m v objektech výšky přes 6 do 12 m</t>
  </si>
  <si>
    <t>-441411857</t>
  </si>
  <si>
    <t>https://podminky.urs.cz/item/CS_URS_2021_02/998767102</t>
  </si>
  <si>
    <t>3*(E5_OKNO_03_parapet)+2*0,75"keramický obklad"</t>
  </si>
  <si>
    <t>1,53*1,1 'Přepočtené koeficientem množství</t>
  </si>
  <si>
    <t>SEZNAM FIGUR</t>
  </si>
  <si>
    <t>Výměra</t>
  </si>
  <si>
    <t xml:space="preserve"> E01</t>
  </si>
  <si>
    <t>1,45*2,35</t>
  </si>
  <si>
    <t>Použití figury:</t>
  </si>
  <si>
    <t>Zakrytí výplní otvorů a svislých ploch fólií přilepenou lepící páskou</t>
  </si>
  <si>
    <t>Montáž dřevěných oken plochy přes 1 m2 otevíravých výšky do 2,5 m s rámem do zdiva</t>
  </si>
  <si>
    <t>Čištění budov omytí dvojitých nebo zdvojených oken nebo balkonových dveří pl přes 2,5 m2</t>
  </si>
  <si>
    <t>Vybourání dřevěných rámů oken dvojitých včetně křídel pl do 4 m2</t>
  </si>
  <si>
    <t>Vápenocementová štuková omítka ostění nebo nadpraží</t>
  </si>
  <si>
    <t>Montáž omítkových samolepících začišťovacích profilů pro spojení s okenním rámem</t>
  </si>
  <si>
    <t>Montáž kontaktního zateplení vnějšího ostění, nadpraží nebo parapetu hl. špalety do 200 mm lepením desek z polystyrenu tl do 120 mm</t>
  </si>
  <si>
    <t>Montáž kontaktního zateplení vnějšího ostění, nadpraží nebo parapetu hl. špalety do 400 mm lepením desek z polystyrenu tl do 120 mm</t>
  </si>
  <si>
    <t>Dilatační připojovací lišta z Pz s povrchovou úpravou včetně tmelení rš 80 mm</t>
  </si>
  <si>
    <t>Oplechování rovných parapetů celoplošně lepené z Pz s povrchovou úpravou rš 100 mm</t>
  </si>
  <si>
    <t>Montáž těsnění připojovací spáry ostění nebo nadpraží komprimační páskou</t>
  </si>
  <si>
    <t>Montáž těsnění připojovací spáry parapetu těsnící fólií</t>
  </si>
  <si>
    <t>Příplatek k montáži oken za připojovací spáru těsnícím akrylátovým tmelem exteriérovým</t>
  </si>
  <si>
    <t>Lešení pomocné pro objekty pozemních staveb s lešeňovou podlahou v do 1,9 m zatížení do 150 kg/m2</t>
  </si>
  <si>
    <t>2*1,45+2*2,35</t>
  </si>
  <si>
    <t>Oblepení rámů a keramických soklů lepící páskou</t>
  </si>
  <si>
    <t>1*(0,55+2*1,2)*0,5</t>
  </si>
  <si>
    <t>3*(1,35+2*1,2)*0,5</t>
  </si>
  <si>
    <t>Bourání obkladů z mozaiky plochy do 1 m2</t>
  </si>
  <si>
    <t>3*(1,32*2*1,2)*0,4</t>
  </si>
  <si>
    <t>1,25*2,35</t>
  </si>
  <si>
    <t>2*1,25+2*2,35</t>
  </si>
  <si>
    <t>1,25*1,9</t>
  </si>
  <si>
    <t>2*1,25+2*1,9</t>
  </si>
  <si>
    <t>1,25*1,75</t>
  </si>
  <si>
    <t>2*1,25+2*1,75</t>
  </si>
  <si>
    <t>0,7*1,15</t>
  </si>
  <si>
    <t>2*0,7+2*1,15</t>
  </si>
  <si>
    <t>(2,8+2*1,2+2*1,2)*0,45</t>
  </si>
  <si>
    <t>(1,35+2*1,2)*0,45</t>
  </si>
  <si>
    <t>(0,55+2*1,2)*0,4</t>
  </si>
  <si>
    <t>2,35*2,35</t>
  </si>
  <si>
    <t>2*2,35+2*2,35</t>
  </si>
  <si>
    <t>0,7*1,0</t>
  </si>
  <si>
    <t>2*0,7+2*1,0</t>
  </si>
  <si>
    <t>3*(1,35+2*1,2*0,35)</t>
  </si>
  <si>
    <t>1,2*1,2</t>
  </si>
  <si>
    <t>2*1,2+2*1,2</t>
  </si>
  <si>
    <t>1,2*1,9</t>
  </si>
  <si>
    <t>2*1,2+2*1,9</t>
  </si>
  <si>
    <t>1,2*0,9</t>
  </si>
  <si>
    <t>1,20</t>
  </si>
  <si>
    <t>2*1,2+2*0,9</t>
  </si>
  <si>
    <t>(1,25+2*0,6)*0,45</t>
  </si>
  <si>
    <t>pal03</t>
  </si>
  <si>
    <t>pal1</t>
  </si>
  <si>
    <t>Zakrytí podélných ploch fólií volně položenou</t>
  </si>
  <si>
    <t xml:space="preserve"> E02</t>
  </si>
  <si>
    <t>Vybourání otvorů ve zdivu cihelném pl do 4 m2 na MVC nebo MV tl do 900 mm</t>
  </si>
  <si>
    <t>Oplechování rovných parapetů celoplošně lepené z Pz s povrchovou úpravou rš 400 mm</t>
  </si>
  <si>
    <t xml:space="preserve"> E03</t>
  </si>
  <si>
    <t>Oplechování rovných parapetů celoplošně lepené z Pz s povrchovou úpravou rš 250 mm</t>
  </si>
  <si>
    <t>Celoplošné vyrovnání podkladu stěrkou tl 3 mm</t>
  </si>
  <si>
    <t>Příplatek k cenám celoplošné vyrovnání stěrkou za každý další 1 mm přes tl 3 mm</t>
  </si>
  <si>
    <t>Montáž obkladů vnitřních keramických hladkých přes 12 do 19 ks/m2 lepených flexibilním lepidlem</t>
  </si>
  <si>
    <t>Spárování vnitřních obkladů silikonem</t>
  </si>
  <si>
    <t>Čištění vnitřních ploch stěn po provedení obkladu chemickými prostředky</t>
  </si>
  <si>
    <t>Čištění budov omytí dvojitých nebo zdvojených oken nebo balkonových dveří pl přes 1,5 do 2,5 m2</t>
  </si>
  <si>
    <t>Montáž dřevěných oken plochy do 1 m2 zdvojených otevíravých do zdiva</t>
  </si>
  <si>
    <t>Čištění budov omytí dvojitých nebo zdvojených oken nebo balkonových dveří pl přes 0,6 do 1,5 m2</t>
  </si>
  <si>
    <t>Vybourání dřevěných rámů oken dvojitých včetně křídel pl do 1 m2</t>
  </si>
  <si>
    <t xml:space="preserve"> E04</t>
  </si>
  <si>
    <t>Vybourání dřevěných rámů oken dvojitých včetně křídel pl přes 4 m2</t>
  </si>
  <si>
    <t xml:space="preserve"> E05</t>
  </si>
  <si>
    <t>Montáž dřevěných oken plochy přes 1 m2 otevíravých výšky do 1,5 m s rámem do zdiva</t>
  </si>
  <si>
    <t>Montáž mříží pevných šroubovaných</t>
  </si>
  <si>
    <t>Vybourání dřevěných rámů oken zdvojených včetně křídel pl do 2 m2</t>
  </si>
  <si>
    <t>Vybourání dřevěných rámů oken zdvojených včetně křídel pl do 4 m2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</si>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</sst>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38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2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/>
    </xf>
    <xf numFmtId="167" fontId="43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5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6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7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45" fillId="0" borderId="28" xfId="0" applyFont="1" applyBorder="1" applyAlignment="1">
      <alignment horizontal="center" vertical="center"/>
    </xf>
    <xf numFmtId="0" fontId="48" fillId="0" borderId="28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6" fillId="0" borderId="29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5" fillId="0" borderId="28" xfId="0" applyFont="1" applyBorder="1" applyAlignment="1">
      <alignment horizontal="left"/>
    </xf>
    <xf numFmtId="0" fontId="48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612325302" TargetMode="External" /><Relationship Id="rId2" Type="http://schemas.openxmlformats.org/officeDocument/2006/relationships/hyperlink" Target="https://podminky.urs.cz/item/CS_URS_2021_02/619991021" TargetMode="External" /><Relationship Id="rId3" Type="http://schemas.openxmlformats.org/officeDocument/2006/relationships/hyperlink" Target="https://podminky.urs.cz/item/CS_URS_2021_02/622143004" TargetMode="External" /><Relationship Id="rId4" Type="http://schemas.openxmlformats.org/officeDocument/2006/relationships/hyperlink" Target="https://podminky.urs.cz/item/CS_URS_2021_02/59051476" TargetMode="External" /><Relationship Id="rId5" Type="http://schemas.openxmlformats.org/officeDocument/2006/relationships/hyperlink" Target="https://podminky.urs.cz/item/CS_URS_2021_02/622212021" TargetMode="External" /><Relationship Id="rId6" Type="http://schemas.openxmlformats.org/officeDocument/2006/relationships/hyperlink" Target="https://podminky.urs.cz/item/CS_URS_2021_02/28375938" TargetMode="External" /><Relationship Id="rId7" Type="http://schemas.openxmlformats.org/officeDocument/2006/relationships/hyperlink" Target="https://podminky.urs.cz/item/CS_URS_2021_02/622212071" TargetMode="External" /><Relationship Id="rId8" Type="http://schemas.openxmlformats.org/officeDocument/2006/relationships/hyperlink" Target="https://podminky.urs.cz/item/CS_URS_2021_02/28375938" TargetMode="External" /><Relationship Id="rId9" Type="http://schemas.openxmlformats.org/officeDocument/2006/relationships/hyperlink" Target="https://podminky.urs.cz/item/CS_URS_2021_02/629991001" TargetMode="External" /><Relationship Id="rId10" Type="http://schemas.openxmlformats.org/officeDocument/2006/relationships/hyperlink" Target="https://podminky.urs.cz/item/CS_URS_2021_02/629991011" TargetMode="External" /><Relationship Id="rId11" Type="http://schemas.openxmlformats.org/officeDocument/2006/relationships/hyperlink" Target="https://podminky.urs.cz/item/CS_URS_2021_02/952901108" TargetMode="External" /><Relationship Id="rId12" Type="http://schemas.openxmlformats.org/officeDocument/2006/relationships/hyperlink" Target="https://podminky.urs.cz/item/CS_URS_2021_02/952902021" TargetMode="External" /><Relationship Id="rId13" Type="http://schemas.openxmlformats.org/officeDocument/2006/relationships/hyperlink" Target="https://podminky.urs.cz/item/CS_URS_2021_02/968062356" TargetMode="External" /><Relationship Id="rId14" Type="http://schemas.openxmlformats.org/officeDocument/2006/relationships/hyperlink" Target="https://podminky.urs.cz/item/CS_URS_2021_02/978059351" TargetMode="External" /><Relationship Id="rId15" Type="http://schemas.openxmlformats.org/officeDocument/2006/relationships/hyperlink" Target="https://podminky.urs.cz/item/CS_URS_2021_02/949101111" TargetMode="External" /><Relationship Id="rId16" Type="http://schemas.openxmlformats.org/officeDocument/2006/relationships/hyperlink" Target="https://podminky.urs.cz/item/CS_URS_2021_02/997013213" TargetMode="External" /><Relationship Id="rId17" Type="http://schemas.openxmlformats.org/officeDocument/2006/relationships/hyperlink" Target="https://podminky.urs.cz/item/CS_URS_2021_02/997013501" TargetMode="External" /><Relationship Id="rId18" Type="http://schemas.openxmlformats.org/officeDocument/2006/relationships/hyperlink" Target="https://podminky.urs.cz/item/CS_URS_2021_02/997013509" TargetMode="External" /><Relationship Id="rId19" Type="http://schemas.openxmlformats.org/officeDocument/2006/relationships/hyperlink" Target="https://podminky.urs.cz/item/CS_URS_2021_02/997013603" TargetMode="External" /><Relationship Id="rId20" Type="http://schemas.openxmlformats.org/officeDocument/2006/relationships/hyperlink" Target="https://podminky.urs.cz/item/CS_URS_2021_02/997013609" TargetMode="External" /><Relationship Id="rId21" Type="http://schemas.openxmlformats.org/officeDocument/2006/relationships/hyperlink" Target="https://podminky.urs.cz/item/CS_URS_2021_02/997013804" TargetMode="External" /><Relationship Id="rId22" Type="http://schemas.openxmlformats.org/officeDocument/2006/relationships/hyperlink" Target="https://podminky.urs.cz/item/CS_URS_2021_02/997013811" TargetMode="External" /><Relationship Id="rId23" Type="http://schemas.openxmlformats.org/officeDocument/2006/relationships/hyperlink" Target="https://podminky.urs.cz/item/CS_URS_2021_02/998014021" TargetMode="External" /><Relationship Id="rId24" Type="http://schemas.openxmlformats.org/officeDocument/2006/relationships/hyperlink" Target="https://podminky.urs.cz/item/CS_URS_2021_02/764011620" TargetMode="External" /><Relationship Id="rId25" Type="http://schemas.openxmlformats.org/officeDocument/2006/relationships/hyperlink" Target="https://podminky.urs.cz/item/CS_URS_2021_02/764216640" TargetMode="External" /><Relationship Id="rId26" Type="http://schemas.openxmlformats.org/officeDocument/2006/relationships/hyperlink" Target="https://podminky.urs.cz/item/CS_URS_2021_02/998764102" TargetMode="External" /><Relationship Id="rId27" Type="http://schemas.openxmlformats.org/officeDocument/2006/relationships/hyperlink" Target="https://podminky.urs.cz/item/CS_URS_2021_02/766441821" TargetMode="External" /><Relationship Id="rId28" Type="http://schemas.openxmlformats.org/officeDocument/2006/relationships/hyperlink" Target="https://podminky.urs.cz/item/CS_URS_2021_02/766441822" TargetMode="External" /><Relationship Id="rId29" Type="http://schemas.openxmlformats.org/officeDocument/2006/relationships/hyperlink" Target="https://podminky.urs.cz/item/CS_URS_2021_02/766621212" TargetMode="External" /><Relationship Id="rId30" Type="http://schemas.openxmlformats.org/officeDocument/2006/relationships/hyperlink" Target="https://podminky.urs.cz/item/CS_URS_2021_02/61110012" TargetMode="External" /><Relationship Id="rId31" Type="http://schemas.openxmlformats.org/officeDocument/2006/relationships/hyperlink" Target="https://podminky.urs.cz/item/CS_URS_2021_02/766629631" TargetMode="External" /><Relationship Id="rId32" Type="http://schemas.openxmlformats.org/officeDocument/2006/relationships/hyperlink" Target="https://podminky.urs.cz/item/CS_URS_2021_02/59071035" TargetMode="External" /><Relationship Id="rId33" Type="http://schemas.openxmlformats.org/officeDocument/2006/relationships/hyperlink" Target="https://podminky.urs.cz/item/CS_URS_2021_02/766629639" TargetMode="External" /><Relationship Id="rId34" Type="http://schemas.openxmlformats.org/officeDocument/2006/relationships/hyperlink" Target="https://podminky.urs.cz/item/CS_URS_2021_02/59071047" TargetMode="External" /><Relationship Id="rId35" Type="http://schemas.openxmlformats.org/officeDocument/2006/relationships/hyperlink" Target="https://podminky.urs.cz/item/CS_URS_2021_02/766694112" TargetMode="External" /><Relationship Id="rId36" Type="http://schemas.openxmlformats.org/officeDocument/2006/relationships/hyperlink" Target="https://podminky.urs.cz/item/CS_URS_2021_02/61144400" TargetMode="External" /><Relationship Id="rId37" Type="http://schemas.openxmlformats.org/officeDocument/2006/relationships/hyperlink" Target="https://podminky.urs.cz/item/CS_URS_2021_02/61144401" TargetMode="External" /><Relationship Id="rId38" Type="http://schemas.openxmlformats.org/officeDocument/2006/relationships/hyperlink" Target="https://podminky.urs.cz/item/CS_URS_2021_02/61144019" TargetMode="External" /><Relationship Id="rId39" Type="http://schemas.openxmlformats.org/officeDocument/2006/relationships/hyperlink" Target="https://podminky.urs.cz/item/CS_URS_2021_02/766694113" TargetMode="External" /><Relationship Id="rId40" Type="http://schemas.openxmlformats.org/officeDocument/2006/relationships/hyperlink" Target="https://podminky.urs.cz/item/CS_URS_2021_02/61144404" TargetMode="External" /><Relationship Id="rId41" Type="http://schemas.openxmlformats.org/officeDocument/2006/relationships/hyperlink" Target="https://podminky.urs.cz/item/CS_URS_2021_02/61144019" TargetMode="External" /><Relationship Id="rId42" Type="http://schemas.openxmlformats.org/officeDocument/2006/relationships/hyperlink" Target="https://podminky.urs.cz/item/CS_URS_2021_02/767627308" TargetMode="External" /><Relationship Id="rId43" Type="http://schemas.openxmlformats.org/officeDocument/2006/relationships/hyperlink" Target="https://podminky.urs.cz/item/CS_URS_2021_02/998766102" TargetMode="External" /><Relationship Id="rId44" Type="http://schemas.openxmlformats.org/officeDocument/2006/relationships/hyperlink" Target="https://podminky.urs.cz/item/CS_URS_2021_02/767661811" TargetMode="External" /><Relationship Id="rId45" Type="http://schemas.openxmlformats.org/officeDocument/2006/relationships/hyperlink" Target="https://podminky.urs.cz/item/CS_URS_2021_02/039002001" TargetMode="External" /><Relationship Id="rId46" Type="http://schemas.openxmlformats.org/officeDocument/2006/relationships/hyperlink" Target="https://podminky.urs.cz/item/CS_URS_2021_02/013244000" TargetMode="External" /><Relationship Id="rId47" Type="http://schemas.openxmlformats.org/officeDocument/2006/relationships/hyperlink" Target="https://podminky.urs.cz/item/CS_URS_2021_02/030001000" TargetMode="External" /><Relationship Id="rId48" Type="http://schemas.openxmlformats.org/officeDocument/2006/relationships/hyperlink" Target="https://podminky.urs.cz/item/CS_URS_2021_02/034002000" TargetMode="External" /><Relationship Id="rId49" Type="http://schemas.openxmlformats.org/officeDocument/2006/relationships/hyperlink" Target="https://podminky.urs.cz/item/CS_URS_2021_02/034303000" TargetMode="External" /><Relationship Id="rId50" Type="http://schemas.openxmlformats.org/officeDocument/2006/relationships/hyperlink" Target="https://podminky.urs.cz/item/CS_URS_2021_02/079002000" TargetMode="External" /><Relationship Id="rId51" Type="http://schemas.openxmlformats.org/officeDocument/2006/relationships/hyperlink" Target="https://podminky.urs.cz/item/CS_URS_2021_02/090001000" TargetMode="External" /><Relationship Id="rId5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612325302" TargetMode="External" /><Relationship Id="rId2" Type="http://schemas.openxmlformats.org/officeDocument/2006/relationships/hyperlink" Target="https://podminky.urs.cz/item/CS_URS_2021_02/619991021" TargetMode="External" /><Relationship Id="rId3" Type="http://schemas.openxmlformats.org/officeDocument/2006/relationships/hyperlink" Target="https://podminky.urs.cz/item/CS_URS_2021_02/622143004" TargetMode="External" /><Relationship Id="rId4" Type="http://schemas.openxmlformats.org/officeDocument/2006/relationships/hyperlink" Target="https://podminky.urs.cz/item/CS_URS_2021_02/59051476" TargetMode="External" /><Relationship Id="rId5" Type="http://schemas.openxmlformats.org/officeDocument/2006/relationships/hyperlink" Target="https://podminky.urs.cz/item/CS_URS_2021_02/622212071" TargetMode="External" /><Relationship Id="rId6" Type="http://schemas.openxmlformats.org/officeDocument/2006/relationships/hyperlink" Target="https://podminky.urs.cz/item/CS_URS_2021_02/28375938" TargetMode="External" /><Relationship Id="rId7" Type="http://schemas.openxmlformats.org/officeDocument/2006/relationships/hyperlink" Target="https://podminky.urs.cz/item/CS_URS_2021_02/629991001" TargetMode="External" /><Relationship Id="rId8" Type="http://schemas.openxmlformats.org/officeDocument/2006/relationships/hyperlink" Target="https://podminky.urs.cz/item/CS_URS_2021_02/952901108" TargetMode="External" /><Relationship Id="rId9" Type="http://schemas.openxmlformats.org/officeDocument/2006/relationships/hyperlink" Target="https://podminky.urs.cz/item/CS_URS_2021_02/952902021" TargetMode="External" /><Relationship Id="rId10" Type="http://schemas.openxmlformats.org/officeDocument/2006/relationships/hyperlink" Target="https://podminky.urs.cz/item/CS_URS_2021_02/952902221" TargetMode="External" /><Relationship Id="rId11" Type="http://schemas.openxmlformats.org/officeDocument/2006/relationships/hyperlink" Target="https://podminky.urs.cz/item/CS_URS_2021_02/967031132" TargetMode="External" /><Relationship Id="rId12" Type="http://schemas.openxmlformats.org/officeDocument/2006/relationships/hyperlink" Target="https://podminky.urs.cz/item/CS_URS_2021_02/968062356" TargetMode="External" /><Relationship Id="rId13" Type="http://schemas.openxmlformats.org/officeDocument/2006/relationships/hyperlink" Target="https://podminky.urs.cz/item/CS_URS_2021_02/971033681" TargetMode="External" /><Relationship Id="rId14" Type="http://schemas.openxmlformats.org/officeDocument/2006/relationships/hyperlink" Target="https://podminky.urs.cz/item/CS_URS_2021_02/978059351" TargetMode="External" /><Relationship Id="rId15" Type="http://schemas.openxmlformats.org/officeDocument/2006/relationships/hyperlink" Target="https://podminky.urs.cz/item/CS_URS_2021_02/949101111" TargetMode="External" /><Relationship Id="rId16" Type="http://schemas.openxmlformats.org/officeDocument/2006/relationships/hyperlink" Target="https://podminky.urs.cz/item/CS_URS_2021_02/941111111" TargetMode="External" /><Relationship Id="rId17" Type="http://schemas.openxmlformats.org/officeDocument/2006/relationships/hyperlink" Target="https://podminky.urs.cz/item/CS_URS_2021_02/941111211" TargetMode="External" /><Relationship Id="rId18" Type="http://schemas.openxmlformats.org/officeDocument/2006/relationships/hyperlink" Target="https://podminky.urs.cz/item/CS_URS_2021_02/941111811" TargetMode="External" /><Relationship Id="rId19" Type="http://schemas.openxmlformats.org/officeDocument/2006/relationships/hyperlink" Target="https://podminky.urs.cz/item/CS_URS_2021_02/997013213" TargetMode="External" /><Relationship Id="rId20" Type="http://schemas.openxmlformats.org/officeDocument/2006/relationships/hyperlink" Target="https://podminky.urs.cz/item/CS_URS_2021_02/997013501" TargetMode="External" /><Relationship Id="rId21" Type="http://schemas.openxmlformats.org/officeDocument/2006/relationships/hyperlink" Target="https://podminky.urs.cz/item/CS_URS_2021_02/997013509" TargetMode="External" /><Relationship Id="rId22" Type="http://schemas.openxmlformats.org/officeDocument/2006/relationships/hyperlink" Target="https://podminky.urs.cz/item/CS_URS_2021_02/997013603" TargetMode="External" /><Relationship Id="rId23" Type="http://schemas.openxmlformats.org/officeDocument/2006/relationships/hyperlink" Target="https://podminky.urs.cz/item/CS_URS_2021_02/997013609" TargetMode="External" /><Relationship Id="rId24" Type="http://schemas.openxmlformats.org/officeDocument/2006/relationships/hyperlink" Target="https://podminky.urs.cz/item/CS_URS_2021_02/997013804" TargetMode="External" /><Relationship Id="rId25" Type="http://schemas.openxmlformats.org/officeDocument/2006/relationships/hyperlink" Target="https://podminky.urs.cz/item/CS_URS_2021_02/997013811" TargetMode="External" /><Relationship Id="rId26" Type="http://schemas.openxmlformats.org/officeDocument/2006/relationships/hyperlink" Target="https://podminky.urs.cz/item/CS_URS_2021_02/998014021" TargetMode="External" /><Relationship Id="rId27" Type="http://schemas.openxmlformats.org/officeDocument/2006/relationships/hyperlink" Target="https://podminky.urs.cz/item/CS_URS_2021_02/764216640" TargetMode="External" /><Relationship Id="rId28" Type="http://schemas.openxmlformats.org/officeDocument/2006/relationships/hyperlink" Target="https://podminky.urs.cz/item/CS_URS_2021_02/764216645" TargetMode="External" /><Relationship Id="rId29" Type="http://schemas.openxmlformats.org/officeDocument/2006/relationships/hyperlink" Target="https://podminky.urs.cz/item/CS_URS_2021_02/998764102" TargetMode="External" /><Relationship Id="rId30" Type="http://schemas.openxmlformats.org/officeDocument/2006/relationships/hyperlink" Target="https://podminky.urs.cz/item/CS_URS_2021_02/766621212" TargetMode="External" /><Relationship Id="rId31" Type="http://schemas.openxmlformats.org/officeDocument/2006/relationships/hyperlink" Target="https://podminky.urs.cz/item/CS_URS_2021_02/61110012" TargetMode="External" /><Relationship Id="rId32" Type="http://schemas.openxmlformats.org/officeDocument/2006/relationships/hyperlink" Target="https://podminky.urs.cz/item/CS_URS_2021_02/766629631" TargetMode="External" /><Relationship Id="rId33" Type="http://schemas.openxmlformats.org/officeDocument/2006/relationships/hyperlink" Target="https://podminky.urs.cz/item/CS_URS_2021_02/59071035" TargetMode="External" /><Relationship Id="rId34" Type="http://schemas.openxmlformats.org/officeDocument/2006/relationships/hyperlink" Target="https://podminky.urs.cz/item/CS_URS_2021_02/766629639" TargetMode="External" /><Relationship Id="rId35" Type="http://schemas.openxmlformats.org/officeDocument/2006/relationships/hyperlink" Target="https://podminky.urs.cz/item/CS_URS_2021_02/59071047" TargetMode="External" /><Relationship Id="rId36" Type="http://schemas.openxmlformats.org/officeDocument/2006/relationships/hyperlink" Target="https://podminky.urs.cz/item/CS_URS_2021_02/766694112" TargetMode="External" /><Relationship Id="rId37" Type="http://schemas.openxmlformats.org/officeDocument/2006/relationships/hyperlink" Target="https://podminky.urs.cz/item/CS_URS_2021_02/61144401" TargetMode="External" /><Relationship Id="rId38" Type="http://schemas.openxmlformats.org/officeDocument/2006/relationships/hyperlink" Target="https://podminky.urs.cz/item/CS_URS_2021_02/61144019" TargetMode="External" /><Relationship Id="rId39" Type="http://schemas.openxmlformats.org/officeDocument/2006/relationships/hyperlink" Target="https://podminky.urs.cz/item/CS_URS_2021_02/766694113" TargetMode="External" /><Relationship Id="rId40" Type="http://schemas.openxmlformats.org/officeDocument/2006/relationships/hyperlink" Target="https://podminky.urs.cz/item/CS_URS_2021_02/61144402" TargetMode="External" /><Relationship Id="rId41" Type="http://schemas.openxmlformats.org/officeDocument/2006/relationships/hyperlink" Target="https://podminky.urs.cz/item/CS_URS_2021_02/61144404" TargetMode="External" /><Relationship Id="rId42" Type="http://schemas.openxmlformats.org/officeDocument/2006/relationships/hyperlink" Target="https://podminky.urs.cz/item/CS_URS_2021_02/61144019" TargetMode="External" /><Relationship Id="rId43" Type="http://schemas.openxmlformats.org/officeDocument/2006/relationships/hyperlink" Target="https://podminky.urs.cz/item/CS_URS_2021_02/767627308" TargetMode="External" /><Relationship Id="rId44" Type="http://schemas.openxmlformats.org/officeDocument/2006/relationships/hyperlink" Target="https://podminky.urs.cz/item/CS_URS_2021_02/998766102" TargetMode="External" /><Relationship Id="rId45" Type="http://schemas.openxmlformats.org/officeDocument/2006/relationships/hyperlink" Target="https://podminky.urs.cz/item/CS_URS_2021_02/039002001" TargetMode="External" /><Relationship Id="rId46" Type="http://schemas.openxmlformats.org/officeDocument/2006/relationships/hyperlink" Target="https://podminky.urs.cz/item/CS_URS_2021_02/013244000" TargetMode="External" /><Relationship Id="rId47" Type="http://schemas.openxmlformats.org/officeDocument/2006/relationships/hyperlink" Target="https://podminky.urs.cz/item/CS_URS_2021_02/030001000" TargetMode="External" /><Relationship Id="rId48" Type="http://schemas.openxmlformats.org/officeDocument/2006/relationships/hyperlink" Target="https://podminky.urs.cz/item/CS_URS_2021_02/034002000" TargetMode="External" /><Relationship Id="rId49" Type="http://schemas.openxmlformats.org/officeDocument/2006/relationships/hyperlink" Target="https://podminky.urs.cz/item/CS_URS_2021_02/034303000" TargetMode="External" /><Relationship Id="rId50" Type="http://schemas.openxmlformats.org/officeDocument/2006/relationships/hyperlink" Target="https://podminky.urs.cz/item/CS_URS_2021_02/079002000" TargetMode="External" /><Relationship Id="rId51" Type="http://schemas.openxmlformats.org/officeDocument/2006/relationships/hyperlink" Target="https://podminky.urs.cz/item/CS_URS_2021_02/090001000" TargetMode="External" /><Relationship Id="rId5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612325302" TargetMode="External" /><Relationship Id="rId2" Type="http://schemas.openxmlformats.org/officeDocument/2006/relationships/hyperlink" Target="https://podminky.urs.cz/item/CS_URS_2021_02/619991021" TargetMode="External" /><Relationship Id="rId3" Type="http://schemas.openxmlformats.org/officeDocument/2006/relationships/hyperlink" Target="https://podminky.urs.cz/item/CS_URS_2021_02/622143004" TargetMode="External" /><Relationship Id="rId4" Type="http://schemas.openxmlformats.org/officeDocument/2006/relationships/hyperlink" Target="https://podminky.urs.cz/item/CS_URS_2021_02/59051476" TargetMode="External" /><Relationship Id="rId5" Type="http://schemas.openxmlformats.org/officeDocument/2006/relationships/hyperlink" Target="https://podminky.urs.cz/item/CS_URS_2021_02/622212021" TargetMode="External" /><Relationship Id="rId6" Type="http://schemas.openxmlformats.org/officeDocument/2006/relationships/hyperlink" Target="https://podminky.urs.cz/item/CS_URS_2021_02/28375938" TargetMode="External" /><Relationship Id="rId7" Type="http://schemas.openxmlformats.org/officeDocument/2006/relationships/hyperlink" Target="https://podminky.urs.cz/item/CS_URS_2021_02/622212071" TargetMode="External" /><Relationship Id="rId8" Type="http://schemas.openxmlformats.org/officeDocument/2006/relationships/hyperlink" Target="https://podminky.urs.cz/item/CS_URS_2021_02/28375938" TargetMode="External" /><Relationship Id="rId9" Type="http://schemas.openxmlformats.org/officeDocument/2006/relationships/hyperlink" Target="https://podminky.urs.cz/item/CS_URS_2021_02/629991001" TargetMode="External" /><Relationship Id="rId10" Type="http://schemas.openxmlformats.org/officeDocument/2006/relationships/hyperlink" Target="https://podminky.urs.cz/item/CS_URS_2021_02/629991011" TargetMode="External" /><Relationship Id="rId11" Type="http://schemas.openxmlformats.org/officeDocument/2006/relationships/hyperlink" Target="https://podminky.urs.cz/item/CS_URS_2021_02/952901106" TargetMode="External" /><Relationship Id="rId12" Type="http://schemas.openxmlformats.org/officeDocument/2006/relationships/hyperlink" Target="https://podminky.urs.cz/item/CS_URS_2021_02/952901107" TargetMode="External" /><Relationship Id="rId13" Type="http://schemas.openxmlformats.org/officeDocument/2006/relationships/hyperlink" Target="https://podminky.urs.cz/item/CS_URS_2021_02/952901108" TargetMode="External" /><Relationship Id="rId14" Type="http://schemas.openxmlformats.org/officeDocument/2006/relationships/hyperlink" Target="https://podminky.urs.cz/item/CS_URS_2021_02/952902021" TargetMode="External" /><Relationship Id="rId15" Type="http://schemas.openxmlformats.org/officeDocument/2006/relationships/hyperlink" Target="https://podminky.urs.cz/item/CS_URS_2021_02/952902221" TargetMode="External" /><Relationship Id="rId16" Type="http://schemas.openxmlformats.org/officeDocument/2006/relationships/hyperlink" Target="https://podminky.urs.cz/item/CS_URS_2021_02/968062354" TargetMode="External" /><Relationship Id="rId17" Type="http://schemas.openxmlformats.org/officeDocument/2006/relationships/hyperlink" Target="https://podminky.urs.cz/item/CS_URS_2021_02/968062356" TargetMode="External" /><Relationship Id="rId18" Type="http://schemas.openxmlformats.org/officeDocument/2006/relationships/hyperlink" Target="https://podminky.urs.cz/item/CS_URS_2021_02/978059351" TargetMode="External" /><Relationship Id="rId19" Type="http://schemas.openxmlformats.org/officeDocument/2006/relationships/hyperlink" Target="https://podminky.urs.cz/item/CS_URS_2021_02/949101111" TargetMode="External" /><Relationship Id="rId20" Type="http://schemas.openxmlformats.org/officeDocument/2006/relationships/hyperlink" Target="https://podminky.urs.cz/item/CS_URS_2021_02/997013213" TargetMode="External" /><Relationship Id="rId21" Type="http://schemas.openxmlformats.org/officeDocument/2006/relationships/hyperlink" Target="https://podminky.urs.cz/item/CS_URS_2021_02/997013501" TargetMode="External" /><Relationship Id="rId22" Type="http://schemas.openxmlformats.org/officeDocument/2006/relationships/hyperlink" Target="https://podminky.urs.cz/item/CS_URS_2021_02/997013509" TargetMode="External" /><Relationship Id="rId23" Type="http://schemas.openxmlformats.org/officeDocument/2006/relationships/hyperlink" Target="https://podminky.urs.cz/item/CS_URS_2021_02/997013603" TargetMode="External" /><Relationship Id="rId24" Type="http://schemas.openxmlformats.org/officeDocument/2006/relationships/hyperlink" Target="https://podminky.urs.cz/item/CS_URS_2021_02/997013609" TargetMode="External" /><Relationship Id="rId25" Type="http://schemas.openxmlformats.org/officeDocument/2006/relationships/hyperlink" Target="https://podminky.urs.cz/item/CS_URS_2021_02/997013804" TargetMode="External" /><Relationship Id="rId26" Type="http://schemas.openxmlformats.org/officeDocument/2006/relationships/hyperlink" Target="https://podminky.urs.cz/item/CS_URS_2021_02/997013811" TargetMode="External" /><Relationship Id="rId27" Type="http://schemas.openxmlformats.org/officeDocument/2006/relationships/hyperlink" Target="https://podminky.urs.cz/item/CS_URS_2021_02/998014021" TargetMode="External" /><Relationship Id="rId28" Type="http://schemas.openxmlformats.org/officeDocument/2006/relationships/hyperlink" Target="https://podminky.urs.cz/item/CS_URS_2021_02/764011620" TargetMode="External" /><Relationship Id="rId29" Type="http://schemas.openxmlformats.org/officeDocument/2006/relationships/hyperlink" Target="https://podminky.urs.cz/item/CS_URS_2021_02/764216643" TargetMode="External" /><Relationship Id="rId30" Type="http://schemas.openxmlformats.org/officeDocument/2006/relationships/hyperlink" Target="https://podminky.urs.cz/item/CS_URS_2021_02/764216645" TargetMode="External" /><Relationship Id="rId31" Type="http://schemas.openxmlformats.org/officeDocument/2006/relationships/hyperlink" Target="https://podminky.urs.cz/item/CS_URS_2021_02/998764102" TargetMode="External" /><Relationship Id="rId32" Type="http://schemas.openxmlformats.org/officeDocument/2006/relationships/hyperlink" Target="https://podminky.urs.cz/item/CS_URS_2021_02/766441811" TargetMode="External" /><Relationship Id="rId33" Type="http://schemas.openxmlformats.org/officeDocument/2006/relationships/hyperlink" Target="https://podminky.urs.cz/item/CS_URS_2021_02/766441821" TargetMode="External" /><Relationship Id="rId34" Type="http://schemas.openxmlformats.org/officeDocument/2006/relationships/hyperlink" Target="https://podminky.urs.cz/item/CS_URS_2021_02/766441822" TargetMode="External" /><Relationship Id="rId35" Type="http://schemas.openxmlformats.org/officeDocument/2006/relationships/hyperlink" Target="https://podminky.urs.cz/item/CS_URS_2021_02/766621212" TargetMode="External" /><Relationship Id="rId36" Type="http://schemas.openxmlformats.org/officeDocument/2006/relationships/hyperlink" Target="https://podminky.urs.cz/item/CS_URS_2021_02/61110012" TargetMode="External" /><Relationship Id="rId37" Type="http://schemas.openxmlformats.org/officeDocument/2006/relationships/hyperlink" Target="https://podminky.urs.cz/item/CS_URS_2021_02/766621622" TargetMode="External" /><Relationship Id="rId38" Type="http://schemas.openxmlformats.org/officeDocument/2006/relationships/hyperlink" Target="https://podminky.urs.cz/item/CS_URS_2021_02/61110008" TargetMode="External" /><Relationship Id="rId39" Type="http://schemas.openxmlformats.org/officeDocument/2006/relationships/hyperlink" Target="https://podminky.urs.cz/item/CS_URS_2021_02/766629631" TargetMode="External" /><Relationship Id="rId40" Type="http://schemas.openxmlformats.org/officeDocument/2006/relationships/hyperlink" Target="https://podminky.urs.cz/item/CS_URS_2021_02/59071035" TargetMode="External" /><Relationship Id="rId41" Type="http://schemas.openxmlformats.org/officeDocument/2006/relationships/hyperlink" Target="https://podminky.urs.cz/item/CS_URS_2021_02/766629639" TargetMode="External" /><Relationship Id="rId42" Type="http://schemas.openxmlformats.org/officeDocument/2006/relationships/hyperlink" Target="https://podminky.urs.cz/item/CS_URS_2021_02/59071047" TargetMode="External" /><Relationship Id="rId43" Type="http://schemas.openxmlformats.org/officeDocument/2006/relationships/hyperlink" Target="https://podminky.urs.cz/item/CS_URS_2021_02/766694112" TargetMode="External" /><Relationship Id="rId44" Type="http://schemas.openxmlformats.org/officeDocument/2006/relationships/hyperlink" Target="https://podminky.urs.cz/item/CS_URS_2021_02/61144401" TargetMode="External" /><Relationship Id="rId45" Type="http://schemas.openxmlformats.org/officeDocument/2006/relationships/hyperlink" Target="https://podminky.urs.cz/item/CS_URS_2021_02/61144019" TargetMode="External" /><Relationship Id="rId46" Type="http://schemas.openxmlformats.org/officeDocument/2006/relationships/hyperlink" Target="https://podminky.urs.cz/item/CS_URS_2021_02/766694113" TargetMode="External" /><Relationship Id="rId47" Type="http://schemas.openxmlformats.org/officeDocument/2006/relationships/hyperlink" Target="https://podminky.urs.cz/item/CS_URS_2021_02/61144402" TargetMode="External" /><Relationship Id="rId48" Type="http://schemas.openxmlformats.org/officeDocument/2006/relationships/hyperlink" Target="https://podminky.urs.cz/item/CS_URS_2021_02/61144019" TargetMode="External" /><Relationship Id="rId49" Type="http://schemas.openxmlformats.org/officeDocument/2006/relationships/hyperlink" Target="https://podminky.urs.cz/item/CS_URS_2021_02/767627308" TargetMode="External" /><Relationship Id="rId50" Type="http://schemas.openxmlformats.org/officeDocument/2006/relationships/hyperlink" Target="https://podminky.urs.cz/item/CS_URS_2021_02/998766102" TargetMode="External" /><Relationship Id="rId51" Type="http://schemas.openxmlformats.org/officeDocument/2006/relationships/hyperlink" Target="https://podminky.urs.cz/item/CS_URS_2021_02/781151031" TargetMode="External" /><Relationship Id="rId52" Type="http://schemas.openxmlformats.org/officeDocument/2006/relationships/hyperlink" Target="https://podminky.urs.cz/item/CS_URS_2021_02/781151041" TargetMode="External" /><Relationship Id="rId53" Type="http://schemas.openxmlformats.org/officeDocument/2006/relationships/hyperlink" Target="https://podminky.urs.cz/item/CS_URS_2021_02/781474113" TargetMode="External" /><Relationship Id="rId54" Type="http://schemas.openxmlformats.org/officeDocument/2006/relationships/hyperlink" Target="https://podminky.urs.cz/item/CS_URS_2021_02/59761071" TargetMode="External" /><Relationship Id="rId55" Type="http://schemas.openxmlformats.org/officeDocument/2006/relationships/hyperlink" Target="https://podminky.urs.cz/item/CS_URS_2021_02/781495115" TargetMode="External" /><Relationship Id="rId56" Type="http://schemas.openxmlformats.org/officeDocument/2006/relationships/hyperlink" Target="https://podminky.urs.cz/item/CS_URS_2021_02/781495211" TargetMode="External" /><Relationship Id="rId57" Type="http://schemas.openxmlformats.org/officeDocument/2006/relationships/hyperlink" Target="https://podminky.urs.cz/item/CS_URS_2021_02/998781102" TargetMode="External" /><Relationship Id="rId58" Type="http://schemas.openxmlformats.org/officeDocument/2006/relationships/hyperlink" Target="https://podminky.urs.cz/item/CS_URS_2021_02/039002001" TargetMode="External" /><Relationship Id="rId59" Type="http://schemas.openxmlformats.org/officeDocument/2006/relationships/hyperlink" Target="https://podminky.urs.cz/item/CS_URS_2021_02/013244000" TargetMode="External" /><Relationship Id="rId60" Type="http://schemas.openxmlformats.org/officeDocument/2006/relationships/hyperlink" Target="https://podminky.urs.cz/item/CS_URS_2021_02/030001000" TargetMode="External" /><Relationship Id="rId61" Type="http://schemas.openxmlformats.org/officeDocument/2006/relationships/hyperlink" Target="https://podminky.urs.cz/item/CS_URS_2021_02/034002000" TargetMode="External" /><Relationship Id="rId62" Type="http://schemas.openxmlformats.org/officeDocument/2006/relationships/hyperlink" Target="https://podminky.urs.cz/item/CS_URS_2021_02/034303000" TargetMode="External" /><Relationship Id="rId63" Type="http://schemas.openxmlformats.org/officeDocument/2006/relationships/hyperlink" Target="https://podminky.urs.cz/item/CS_URS_2021_02/079002000" TargetMode="External" /><Relationship Id="rId64" Type="http://schemas.openxmlformats.org/officeDocument/2006/relationships/hyperlink" Target="https://podminky.urs.cz/item/CS_URS_2021_02/090001000" TargetMode="External" /><Relationship Id="rId65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612325302" TargetMode="External" /><Relationship Id="rId2" Type="http://schemas.openxmlformats.org/officeDocument/2006/relationships/hyperlink" Target="https://podminky.urs.cz/item/CS_URS_2021_02/619991021" TargetMode="External" /><Relationship Id="rId3" Type="http://schemas.openxmlformats.org/officeDocument/2006/relationships/hyperlink" Target="https://podminky.urs.cz/item/CS_URS_2021_02/622143004" TargetMode="External" /><Relationship Id="rId4" Type="http://schemas.openxmlformats.org/officeDocument/2006/relationships/hyperlink" Target="https://podminky.urs.cz/item/CS_URS_2021_02/59051476" TargetMode="External" /><Relationship Id="rId5" Type="http://schemas.openxmlformats.org/officeDocument/2006/relationships/hyperlink" Target="https://podminky.urs.cz/item/CS_URS_2021_02/622212021" TargetMode="External" /><Relationship Id="rId6" Type="http://schemas.openxmlformats.org/officeDocument/2006/relationships/hyperlink" Target="https://podminky.urs.cz/item/CS_URS_2021_02/28375938" TargetMode="External" /><Relationship Id="rId7" Type="http://schemas.openxmlformats.org/officeDocument/2006/relationships/hyperlink" Target="https://podminky.urs.cz/item/CS_URS_2021_02/622212071" TargetMode="External" /><Relationship Id="rId8" Type="http://schemas.openxmlformats.org/officeDocument/2006/relationships/hyperlink" Target="https://podminky.urs.cz/item/CS_URS_2021_02/28375938" TargetMode="External" /><Relationship Id="rId9" Type="http://schemas.openxmlformats.org/officeDocument/2006/relationships/hyperlink" Target="https://podminky.urs.cz/item/CS_URS_2021_02/629991001" TargetMode="External" /><Relationship Id="rId10" Type="http://schemas.openxmlformats.org/officeDocument/2006/relationships/hyperlink" Target="https://podminky.urs.cz/item/CS_URS_2021_02/629991011" TargetMode="External" /><Relationship Id="rId11" Type="http://schemas.openxmlformats.org/officeDocument/2006/relationships/hyperlink" Target="https://podminky.urs.cz/item/CS_URS_2021_02/952901106" TargetMode="External" /><Relationship Id="rId12" Type="http://schemas.openxmlformats.org/officeDocument/2006/relationships/hyperlink" Target="https://podminky.urs.cz/item/CS_URS_2021_02/952901107" TargetMode="External" /><Relationship Id="rId13" Type="http://schemas.openxmlformats.org/officeDocument/2006/relationships/hyperlink" Target="https://podminky.urs.cz/item/CS_URS_2021_02/952901108" TargetMode="External" /><Relationship Id="rId14" Type="http://schemas.openxmlformats.org/officeDocument/2006/relationships/hyperlink" Target="https://podminky.urs.cz/item/CS_URS_2021_02/952902021" TargetMode="External" /><Relationship Id="rId15" Type="http://schemas.openxmlformats.org/officeDocument/2006/relationships/hyperlink" Target="https://podminky.urs.cz/item/CS_URS_2021_02/952902221" TargetMode="External" /><Relationship Id="rId16" Type="http://schemas.openxmlformats.org/officeDocument/2006/relationships/hyperlink" Target="https://podminky.urs.cz/item/CS_URS_2021_02/968062354" TargetMode="External" /><Relationship Id="rId17" Type="http://schemas.openxmlformats.org/officeDocument/2006/relationships/hyperlink" Target="https://podminky.urs.cz/item/CS_URS_2021_02/968062356" TargetMode="External" /><Relationship Id="rId18" Type="http://schemas.openxmlformats.org/officeDocument/2006/relationships/hyperlink" Target="https://podminky.urs.cz/item/CS_URS_2021_02/968062357" TargetMode="External" /><Relationship Id="rId19" Type="http://schemas.openxmlformats.org/officeDocument/2006/relationships/hyperlink" Target="https://podminky.urs.cz/item/CS_URS_2021_02/978059351" TargetMode="External" /><Relationship Id="rId20" Type="http://schemas.openxmlformats.org/officeDocument/2006/relationships/hyperlink" Target="https://podminky.urs.cz/item/CS_URS_2021_02/949101111" TargetMode="External" /><Relationship Id="rId21" Type="http://schemas.openxmlformats.org/officeDocument/2006/relationships/hyperlink" Target="https://podminky.urs.cz/item/CS_URS_2021_02/997013213" TargetMode="External" /><Relationship Id="rId22" Type="http://schemas.openxmlformats.org/officeDocument/2006/relationships/hyperlink" Target="https://podminky.urs.cz/item/CS_URS_2021_02/997013501" TargetMode="External" /><Relationship Id="rId23" Type="http://schemas.openxmlformats.org/officeDocument/2006/relationships/hyperlink" Target="https://podminky.urs.cz/item/CS_URS_2021_02/997013509" TargetMode="External" /><Relationship Id="rId24" Type="http://schemas.openxmlformats.org/officeDocument/2006/relationships/hyperlink" Target="https://podminky.urs.cz/item/CS_URS_2021_02/997013603" TargetMode="External" /><Relationship Id="rId25" Type="http://schemas.openxmlformats.org/officeDocument/2006/relationships/hyperlink" Target="https://podminky.urs.cz/item/CS_URS_2021_02/997013609" TargetMode="External" /><Relationship Id="rId26" Type="http://schemas.openxmlformats.org/officeDocument/2006/relationships/hyperlink" Target="https://podminky.urs.cz/item/CS_URS_2021_02/997013804" TargetMode="External" /><Relationship Id="rId27" Type="http://schemas.openxmlformats.org/officeDocument/2006/relationships/hyperlink" Target="https://podminky.urs.cz/item/CS_URS_2021_02/997013811" TargetMode="External" /><Relationship Id="rId28" Type="http://schemas.openxmlformats.org/officeDocument/2006/relationships/hyperlink" Target="https://podminky.urs.cz/item/CS_URS_2021_02/998014021" TargetMode="External" /><Relationship Id="rId29" Type="http://schemas.openxmlformats.org/officeDocument/2006/relationships/hyperlink" Target="https://podminky.urs.cz/item/CS_URS_2021_02/764011620" TargetMode="External" /><Relationship Id="rId30" Type="http://schemas.openxmlformats.org/officeDocument/2006/relationships/hyperlink" Target="https://podminky.urs.cz/item/CS_URS_2021_02/764216643" TargetMode="External" /><Relationship Id="rId31" Type="http://schemas.openxmlformats.org/officeDocument/2006/relationships/hyperlink" Target="https://podminky.urs.cz/item/CS_URS_2021_02/764216645" TargetMode="External" /><Relationship Id="rId32" Type="http://schemas.openxmlformats.org/officeDocument/2006/relationships/hyperlink" Target="https://podminky.urs.cz/item/CS_URS_2021_02/998764102" TargetMode="External" /><Relationship Id="rId33" Type="http://schemas.openxmlformats.org/officeDocument/2006/relationships/hyperlink" Target="https://podminky.urs.cz/item/CS_URS_2021_02/766441812" TargetMode="External" /><Relationship Id="rId34" Type="http://schemas.openxmlformats.org/officeDocument/2006/relationships/hyperlink" Target="https://podminky.urs.cz/item/CS_URS_2021_02/766441821" TargetMode="External" /><Relationship Id="rId35" Type="http://schemas.openxmlformats.org/officeDocument/2006/relationships/hyperlink" Target="https://podminky.urs.cz/item/CS_URS_2021_02/766441822" TargetMode="External" /><Relationship Id="rId36" Type="http://schemas.openxmlformats.org/officeDocument/2006/relationships/hyperlink" Target="https://podminky.urs.cz/item/CS_URS_2021_02/766621212" TargetMode="External" /><Relationship Id="rId37" Type="http://schemas.openxmlformats.org/officeDocument/2006/relationships/hyperlink" Target="https://podminky.urs.cz/item/CS_URS_2021_02/61110012" TargetMode="External" /><Relationship Id="rId38" Type="http://schemas.openxmlformats.org/officeDocument/2006/relationships/hyperlink" Target="https://podminky.urs.cz/item/CS_URS_2021_02/766621622" TargetMode="External" /><Relationship Id="rId39" Type="http://schemas.openxmlformats.org/officeDocument/2006/relationships/hyperlink" Target="https://podminky.urs.cz/item/CS_URS_2021_02/61110008" TargetMode="External" /><Relationship Id="rId40" Type="http://schemas.openxmlformats.org/officeDocument/2006/relationships/hyperlink" Target="https://podminky.urs.cz/item/CS_URS_2021_02/766629631" TargetMode="External" /><Relationship Id="rId41" Type="http://schemas.openxmlformats.org/officeDocument/2006/relationships/hyperlink" Target="https://podminky.urs.cz/item/CS_URS_2021_02/59071035" TargetMode="External" /><Relationship Id="rId42" Type="http://schemas.openxmlformats.org/officeDocument/2006/relationships/hyperlink" Target="https://podminky.urs.cz/item/CS_URS_2021_02/766629639" TargetMode="External" /><Relationship Id="rId43" Type="http://schemas.openxmlformats.org/officeDocument/2006/relationships/hyperlink" Target="https://podminky.urs.cz/item/CS_URS_2021_02/59071047" TargetMode="External" /><Relationship Id="rId44" Type="http://schemas.openxmlformats.org/officeDocument/2006/relationships/hyperlink" Target="https://podminky.urs.cz/item/CS_URS_2021_02/766694112" TargetMode="External" /><Relationship Id="rId45" Type="http://schemas.openxmlformats.org/officeDocument/2006/relationships/hyperlink" Target="https://podminky.urs.cz/item/CS_URS_2021_02/61144401" TargetMode="External" /><Relationship Id="rId46" Type="http://schemas.openxmlformats.org/officeDocument/2006/relationships/hyperlink" Target="https://podminky.urs.cz/item/CS_URS_2021_02/61144019" TargetMode="External" /><Relationship Id="rId47" Type="http://schemas.openxmlformats.org/officeDocument/2006/relationships/hyperlink" Target="https://podminky.urs.cz/item/CS_URS_2021_02/766694113" TargetMode="External" /><Relationship Id="rId48" Type="http://schemas.openxmlformats.org/officeDocument/2006/relationships/hyperlink" Target="https://podminky.urs.cz/item/CS_URS_2021_02/61144402" TargetMode="External" /><Relationship Id="rId49" Type="http://schemas.openxmlformats.org/officeDocument/2006/relationships/hyperlink" Target="https://podminky.urs.cz/item/CS_URS_2021_02/61144403" TargetMode="External" /><Relationship Id="rId50" Type="http://schemas.openxmlformats.org/officeDocument/2006/relationships/hyperlink" Target="https://podminky.urs.cz/item/CS_URS_2021_02/61144019" TargetMode="External" /><Relationship Id="rId51" Type="http://schemas.openxmlformats.org/officeDocument/2006/relationships/hyperlink" Target="https://podminky.urs.cz/item/CS_URS_2021_02/766694121" TargetMode="External" /><Relationship Id="rId52" Type="http://schemas.openxmlformats.org/officeDocument/2006/relationships/hyperlink" Target="https://podminky.urs.cz/item/CS_URS_2021_02/61144403" TargetMode="External" /><Relationship Id="rId53" Type="http://schemas.openxmlformats.org/officeDocument/2006/relationships/hyperlink" Target="https://podminky.urs.cz/item/CS_URS_2021_02/61144019" TargetMode="External" /><Relationship Id="rId54" Type="http://schemas.openxmlformats.org/officeDocument/2006/relationships/hyperlink" Target="https://podminky.urs.cz/item/CS_URS_2021_02/766694123" TargetMode="External" /><Relationship Id="rId55" Type="http://schemas.openxmlformats.org/officeDocument/2006/relationships/hyperlink" Target="https://podminky.urs.cz/item/CS_URS_2021_02/61144403" TargetMode="External" /><Relationship Id="rId56" Type="http://schemas.openxmlformats.org/officeDocument/2006/relationships/hyperlink" Target="https://podminky.urs.cz/item/CS_URS_2021_02/61144019" TargetMode="External" /><Relationship Id="rId57" Type="http://schemas.openxmlformats.org/officeDocument/2006/relationships/hyperlink" Target="https://podminky.urs.cz/item/CS_URS_2021_02/767627308" TargetMode="External" /><Relationship Id="rId58" Type="http://schemas.openxmlformats.org/officeDocument/2006/relationships/hyperlink" Target="https://podminky.urs.cz/item/CS_URS_2021_02/998766102" TargetMode="External" /><Relationship Id="rId59" Type="http://schemas.openxmlformats.org/officeDocument/2006/relationships/hyperlink" Target="https://podminky.urs.cz/item/CS_URS_2021_02/781151031" TargetMode="External" /><Relationship Id="rId60" Type="http://schemas.openxmlformats.org/officeDocument/2006/relationships/hyperlink" Target="https://podminky.urs.cz/item/CS_URS_2021_02/781151041" TargetMode="External" /><Relationship Id="rId61" Type="http://schemas.openxmlformats.org/officeDocument/2006/relationships/hyperlink" Target="https://podminky.urs.cz/item/CS_URS_2021_02/781474113" TargetMode="External" /><Relationship Id="rId62" Type="http://schemas.openxmlformats.org/officeDocument/2006/relationships/hyperlink" Target="https://podminky.urs.cz/item/CS_URS_2021_02/59761071" TargetMode="External" /><Relationship Id="rId63" Type="http://schemas.openxmlformats.org/officeDocument/2006/relationships/hyperlink" Target="https://podminky.urs.cz/item/CS_URS_2021_02/781495115" TargetMode="External" /><Relationship Id="rId64" Type="http://schemas.openxmlformats.org/officeDocument/2006/relationships/hyperlink" Target="https://podminky.urs.cz/item/CS_URS_2021_02/781495211" TargetMode="External" /><Relationship Id="rId65" Type="http://schemas.openxmlformats.org/officeDocument/2006/relationships/hyperlink" Target="https://podminky.urs.cz/item/CS_URS_2021_02/998781102" TargetMode="External" /><Relationship Id="rId66" Type="http://schemas.openxmlformats.org/officeDocument/2006/relationships/hyperlink" Target="https://podminky.urs.cz/item/CS_URS_2021_02/039002001" TargetMode="External" /><Relationship Id="rId67" Type="http://schemas.openxmlformats.org/officeDocument/2006/relationships/hyperlink" Target="https://podminky.urs.cz/item/CS_URS_2021_02/013244000" TargetMode="External" /><Relationship Id="rId68" Type="http://schemas.openxmlformats.org/officeDocument/2006/relationships/hyperlink" Target="https://podminky.urs.cz/item/CS_URS_2021_02/030001000" TargetMode="External" /><Relationship Id="rId69" Type="http://schemas.openxmlformats.org/officeDocument/2006/relationships/hyperlink" Target="https://podminky.urs.cz/item/CS_URS_2021_02/034002000" TargetMode="External" /><Relationship Id="rId70" Type="http://schemas.openxmlformats.org/officeDocument/2006/relationships/hyperlink" Target="https://podminky.urs.cz/item/CS_URS_2021_02/034303000" TargetMode="External" /><Relationship Id="rId71" Type="http://schemas.openxmlformats.org/officeDocument/2006/relationships/hyperlink" Target="https://podminky.urs.cz/item/CS_URS_2021_02/079002000" TargetMode="External" /><Relationship Id="rId72" Type="http://schemas.openxmlformats.org/officeDocument/2006/relationships/hyperlink" Target="https://podminky.urs.cz/item/CS_URS_2021_02/090001000" TargetMode="External" /><Relationship Id="rId7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612325302" TargetMode="External" /><Relationship Id="rId2" Type="http://schemas.openxmlformats.org/officeDocument/2006/relationships/hyperlink" Target="https://podminky.urs.cz/item/CS_URS_2021_02/619991021" TargetMode="External" /><Relationship Id="rId3" Type="http://schemas.openxmlformats.org/officeDocument/2006/relationships/hyperlink" Target="https://podminky.urs.cz/item/CS_URS_2021_02/622143004" TargetMode="External" /><Relationship Id="rId4" Type="http://schemas.openxmlformats.org/officeDocument/2006/relationships/hyperlink" Target="https://podminky.urs.cz/item/CS_URS_2021_02/59051476" TargetMode="External" /><Relationship Id="rId5" Type="http://schemas.openxmlformats.org/officeDocument/2006/relationships/hyperlink" Target="https://podminky.urs.cz/item/CS_URS_2021_02/622212071" TargetMode="External" /><Relationship Id="rId6" Type="http://schemas.openxmlformats.org/officeDocument/2006/relationships/hyperlink" Target="https://podminky.urs.cz/item/CS_URS_2021_02/28375938" TargetMode="External" /><Relationship Id="rId7" Type="http://schemas.openxmlformats.org/officeDocument/2006/relationships/hyperlink" Target="https://podminky.urs.cz/item/CS_URS_2021_02/629991001" TargetMode="External" /><Relationship Id="rId8" Type="http://schemas.openxmlformats.org/officeDocument/2006/relationships/hyperlink" Target="https://podminky.urs.cz/item/CS_URS_2021_02/629991011" TargetMode="External" /><Relationship Id="rId9" Type="http://schemas.openxmlformats.org/officeDocument/2006/relationships/hyperlink" Target="https://podminky.urs.cz/item/CS_URS_2021_02/952901106" TargetMode="External" /><Relationship Id="rId10" Type="http://schemas.openxmlformats.org/officeDocument/2006/relationships/hyperlink" Target="https://podminky.urs.cz/item/CS_URS_2021_02/952901107" TargetMode="External" /><Relationship Id="rId11" Type="http://schemas.openxmlformats.org/officeDocument/2006/relationships/hyperlink" Target="https://podminky.urs.cz/item/CS_URS_2021_02/952902021" TargetMode="External" /><Relationship Id="rId12" Type="http://schemas.openxmlformats.org/officeDocument/2006/relationships/hyperlink" Target="https://podminky.urs.cz/item/CS_URS_2021_02/968062356" TargetMode="External" /><Relationship Id="rId13" Type="http://schemas.openxmlformats.org/officeDocument/2006/relationships/hyperlink" Target="https://podminky.urs.cz/item/CS_URS_2021_02/968062375" TargetMode="External" /><Relationship Id="rId14" Type="http://schemas.openxmlformats.org/officeDocument/2006/relationships/hyperlink" Target="https://podminky.urs.cz/item/CS_URS_2021_02/968062376" TargetMode="External" /><Relationship Id="rId15" Type="http://schemas.openxmlformats.org/officeDocument/2006/relationships/hyperlink" Target="https://podminky.urs.cz/item/CS_URS_2021_02/978059351" TargetMode="External" /><Relationship Id="rId16" Type="http://schemas.openxmlformats.org/officeDocument/2006/relationships/hyperlink" Target="https://podminky.urs.cz/item/CS_URS_2021_02/949101111" TargetMode="External" /><Relationship Id="rId17" Type="http://schemas.openxmlformats.org/officeDocument/2006/relationships/hyperlink" Target="https://podminky.urs.cz/item/CS_URS_2021_02/997013213" TargetMode="External" /><Relationship Id="rId18" Type="http://schemas.openxmlformats.org/officeDocument/2006/relationships/hyperlink" Target="https://podminky.urs.cz/item/CS_URS_2021_02/997013501" TargetMode="External" /><Relationship Id="rId19" Type="http://schemas.openxmlformats.org/officeDocument/2006/relationships/hyperlink" Target="https://podminky.urs.cz/item/CS_URS_2021_02/997013509" TargetMode="External" /><Relationship Id="rId20" Type="http://schemas.openxmlformats.org/officeDocument/2006/relationships/hyperlink" Target="https://podminky.urs.cz/item/CS_URS_2021_02/997013603" TargetMode="External" /><Relationship Id="rId21" Type="http://schemas.openxmlformats.org/officeDocument/2006/relationships/hyperlink" Target="https://podminky.urs.cz/item/CS_URS_2021_02/997013609" TargetMode="External" /><Relationship Id="rId22" Type="http://schemas.openxmlformats.org/officeDocument/2006/relationships/hyperlink" Target="https://podminky.urs.cz/item/CS_URS_2021_02/997013804" TargetMode="External" /><Relationship Id="rId23" Type="http://schemas.openxmlformats.org/officeDocument/2006/relationships/hyperlink" Target="https://podminky.urs.cz/item/CS_URS_2021_02/997013811" TargetMode="External" /><Relationship Id="rId24" Type="http://schemas.openxmlformats.org/officeDocument/2006/relationships/hyperlink" Target="https://podminky.urs.cz/item/CS_URS_2021_02/998014021" TargetMode="External" /><Relationship Id="rId25" Type="http://schemas.openxmlformats.org/officeDocument/2006/relationships/hyperlink" Target="https://podminky.urs.cz/item/CS_URS_2021_02/764011620" TargetMode="External" /><Relationship Id="rId26" Type="http://schemas.openxmlformats.org/officeDocument/2006/relationships/hyperlink" Target="https://podminky.urs.cz/item/CS_URS_2021_02/764216640" TargetMode="External" /><Relationship Id="rId27" Type="http://schemas.openxmlformats.org/officeDocument/2006/relationships/hyperlink" Target="https://podminky.urs.cz/item/CS_URS_2021_02/764216645" TargetMode="External" /><Relationship Id="rId28" Type="http://schemas.openxmlformats.org/officeDocument/2006/relationships/hyperlink" Target="https://podminky.urs.cz/item/CS_URS_2021_02/998764102" TargetMode="External" /><Relationship Id="rId29" Type="http://schemas.openxmlformats.org/officeDocument/2006/relationships/hyperlink" Target="https://podminky.urs.cz/item/CS_URS_2021_02/766441822" TargetMode="External" /><Relationship Id="rId30" Type="http://schemas.openxmlformats.org/officeDocument/2006/relationships/hyperlink" Target="https://podminky.urs.cz/item/CS_URS_2021_02/766621211" TargetMode="External" /><Relationship Id="rId31" Type="http://schemas.openxmlformats.org/officeDocument/2006/relationships/hyperlink" Target="https://podminky.urs.cz/item/CS_URS_2021_02/61110010" TargetMode="External" /><Relationship Id="rId32" Type="http://schemas.openxmlformats.org/officeDocument/2006/relationships/hyperlink" Target="https://podminky.urs.cz/item/CS_URS_2021_02/766621212" TargetMode="External" /><Relationship Id="rId33" Type="http://schemas.openxmlformats.org/officeDocument/2006/relationships/hyperlink" Target="https://podminky.urs.cz/item/CS_URS_2021_02/61110012" TargetMode="External" /><Relationship Id="rId34" Type="http://schemas.openxmlformats.org/officeDocument/2006/relationships/hyperlink" Target="https://podminky.urs.cz/item/CS_URS_2021_02/766629631" TargetMode="External" /><Relationship Id="rId35" Type="http://schemas.openxmlformats.org/officeDocument/2006/relationships/hyperlink" Target="https://podminky.urs.cz/item/CS_URS_2021_02/59071035" TargetMode="External" /><Relationship Id="rId36" Type="http://schemas.openxmlformats.org/officeDocument/2006/relationships/hyperlink" Target="https://podminky.urs.cz/item/CS_URS_2021_02/766629639" TargetMode="External" /><Relationship Id="rId37" Type="http://schemas.openxmlformats.org/officeDocument/2006/relationships/hyperlink" Target="https://podminky.urs.cz/item/CS_URS_2021_02/59071047" TargetMode="External" /><Relationship Id="rId38" Type="http://schemas.openxmlformats.org/officeDocument/2006/relationships/hyperlink" Target="https://podminky.urs.cz/item/CS_URS_2021_02/766694113" TargetMode="External" /><Relationship Id="rId39" Type="http://schemas.openxmlformats.org/officeDocument/2006/relationships/hyperlink" Target="https://podminky.urs.cz/item/CS_URS_2021_02/61144404" TargetMode="External" /><Relationship Id="rId40" Type="http://schemas.openxmlformats.org/officeDocument/2006/relationships/hyperlink" Target="https://podminky.urs.cz/item/CS_URS_2021_02/61144019" TargetMode="External" /><Relationship Id="rId41" Type="http://schemas.openxmlformats.org/officeDocument/2006/relationships/hyperlink" Target="https://podminky.urs.cz/item/CS_URS_2021_02/767627308" TargetMode="External" /><Relationship Id="rId42" Type="http://schemas.openxmlformats.org/officeDocument/2006/relationships/hyperlink" Target="https://podminky.urs.cz/item/CS_URS_2021_02/998766102" TargetMode="External" /><Relationship Id="rId43" Type="http://schemas.openxmlformats.org/officeDocument/2006/relationships/hyperlink" Target="https://podminky.urs.cz/item/CS_URS_2021_02/767661811" TargetMode="External" /><Relationship Id="rId44" Type="http://schemas.openxmlformats.org/officeDocument/2006/relationships/hyperlink" Target="https://podminky.urs.cz/item/CS_URS_2021_02/767662110" TargetMode="External" /><Relationship Id="rId45" Type="http://schemas.openxmlformats.org/officeDocument/2006/relationships/hyperlink" Target="https://podminky.urs.cz/item/CS_URS_2021_02/998767102" TargetMode="External" /><Relationship Id="rId46" Type="http://schemas.openxmlformats.org/officeDocument/2006/relationships/hyperlink" Target="https://podminky.urs.cz/item/CS_URS_2021_02/781151031" TargetMode="External" /><Relationship Id="rId47" Type="http://schemas.openxmlformats.org/officeDocument/2006/relationships/hyperlink" Target="https://podminky.urs.cz/item/CS_URS_2021_02/781151041" TargetMode="External" /><Relationship Id="rId48" Type="http://schemas.openxmlformats.org/officeDocument/2006/relationships/hyperlink" Target="https://podminky.urs.cz/item/CS_URS_2021_02/781474113" TargetMode="External" /><Relationship Id="rId49" Type="http://schemas.openxmlformats.org/officeDocument/2006/relationships/hyperlink" Target="https://podminky.urs.cz/item/CS_URS_2021_02/59761071" TargetMode="External" /><Relationship Id="rId50" Type="http://schemas.openxmlformats.org/officeDocument/2006/relationships/hyperlink" Target="https://podminky.urs.cz/item/CS_URS_2021_02/781495115" TargetMode="External" /><Relationship Id="rId51" Type="http://schemas.openxmlformats.org/officeDocument/2006/relationships/hyperlink" Target="https://podminky.urs.cz/item/CS_URS_2021_02/781495211" TargetMode="External" /><Relationship Id="rId52" Type="http://schemas.openxmlformats.org/officeDocument/2006/relationships/hyperlink" Target="https://podminky.urs.cz/item/CS_URS_2021_02/998781102" TargetMode="External" /><Relationship Id="rId53" Type="http://schemas.openxmlformats.org/officeDocument/2006/relationships/hyperlink" Target="https://podminky.urs.cz/item/CS_URS_2021_02/039002001" TargetMode="External" /><Relationship Id="rId54" Type="http://schemas.openxmlformats.org/officeDocument/2006/relationships/hyperlink" Target="https://podminky.urs.cz/item/CS_URS_2021_02/013244000" TargetMode="External" /><Relationship Id="rId55" Type="http://schemas.openxmlformats.org/officeDocument/2006/relationships/hyperlink" Target="https://podminky.urs.cz/item/CS_URS_2021_02/030001000" TargetMode="External" /><Relationship Id="rId56" Type="http://schemas.openxmlformats.org/officeDocument/2006/relationships/hyperlink" Target="https://podminky.urs.cz/item/CS_URS_2021_02/034002000" TargetMode="External" /><Relationship Id="rId57" Type="http://schemas.openxmlformats.org/officeDocument/2006/relationships/hyperlink" Target="https://podminky.urs.cz/item/CS_URS_2021_02/034303000" TargetMode="External" /><Relationship Id="rId58" Type="http://schemas.openxmlformats.org/officeDocument/2006/relationships/hyperlink" Target="https://podminky.urs.cz/item/CS_URS_2021_02/079002000" TargetMode="External" /><Relationship Id="rId59" Type="http://schemas.openxmlformats.org/officeDocument/2006/relationships/hyperlink" Target="https://podminky.urs.cz/item/CS_URS_2021_02/090001000" TargetMode="External" /><Relationship Id="rId60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27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31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31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31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33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35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36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33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34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38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39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40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41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42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43</v>
      </c>
      <c r="E29" s="49"/>
      <c r="F29" s="34" t="s">
        <v>44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45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46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47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48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49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50</v>
      </c>
      <c r="U35" s="56"/>
      <c r="V35" s="56"/>
      <c r="W35" s="56"/>
      <c r="X35" s="58" t="s">
        <v>51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52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21/08-001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VÝMĚNA OKENNÍCH VÝPLNÍ ČP. 5 NÁMĚSTÍ ČESKÉHO RÁJE V TURNOVĚ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na st.p.č. 54 v k.ú. Turnov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12. 9. 2021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Město Turnov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32</v>
      </c>
      <c r="AJ49" s="42"/>
      <c r="AK49" s="42"/>
      <c r="AL49" s="42"/>
      <c r="AM49" s="75" t="str">
        <f>IF(E17="","",E17)</f>
        <v>ACTIV Projekce, s.r.o.</v>
      </c>
      <c r="AN49" s="66"/>
      <c r="AO49" s="66"/>
      <c r="AP49" s="66"/>
      <c r="AQ49" s="42"/>
      <c r="AR49" s="46"/>
      <c r="AS49" s="76" t="s">
        <v>53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30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36</v>
      </c>
      <c r="AJ50" s="42"/>
      <c r="AK50" s="42"/>
      <c r="AL50" s="42"/>
      <c r="AM50" s="75" t="str">
        <f>IF(E20="","",E20)</f>
        <v>ACTIV Projekce, s.r.o.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54</v>
      </c>
      <c r="D52" s="89"/>
      <c r="E52" s="89"/>
      <c r="F52" s="89"/>
      <c r="G52" s="89"/>
      <c r="H52" s="90"/>
      <c r="I52" s="91" t="s">
        <v>55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56</v>
      </c>
      <c r="AH52" s="89"/>
      <c r="AI52" s="89"/>
      <c r="AJ52" s="89"/>
      <c r="AK52" s="89"/>
      <c r="AL52" s="89"/>
      <c r="AM52" s="89"/>
      <c r="AN52" s="91" t="s">
        <v>57</v>
      </c>
      <c r="AO52" s="89"/>
      <c r="AP52" s="89"/>
      <c r="AQ52" s="93" t="s">
        <v>58</v>
      </c>
      <c r="AR52" s="46"/>
      <c r="AS52" s="94" t="s">
        <v>59</v>
      </c>
      <c r="AT52" s="95" t="s">
        <v>60</v>
      </c>
      <c r="AU52" s="95" t="s">
        <v>61</v>
      </c>
      <c r="AV52" s="95" t="s">
        <v>62</v>
      </c>
      <c r="AW52" s="95" t="s">
        <v>63</v>
      </c>
      <c r="AX52" s="95" t="s">
        <v>64</v>
      </c>
      <c r="AY52" s="95" t="s">
        <v>65</v>
      </c>
      <c r="AZ52" s="95" t="s">
        <v>66</v>
      </c>
      <c r="BA52" s="95" t="s">
        <v>67</v>
      </c>
      <c r="BB52" s="95" t="s">
        <v>68</v>
      </c>
      <c r="BC52" s="95" t="s">
        <v>69</v>
      </c>
      <c r="BD52" s="96" t="s">
        <v>70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71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ROUND(SUM(AG55:AG59),2)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ROUND(SUM(AS55:AS59),2)</f>
        <v>0</v>
      </c>
      <c r="AT54" s="108">
        <f>ROUND(SUM(AV54:AW54),2)</f>
        <v>0</v>
      </c>
      <c r="AU54" s="109">
        <f>ROUND(SUM(AU55:AU59),5)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ROUND(SUM(AZ55:AZ59),2)</f>
        <v>0</v>
      </c>
      <c r="BA54" s="108">
        <f>ROUND(SUM(BA55:BA59),2)</f>
        <v>0</v>
      </c>
      <c r="BB54" s="108">
        <f>ROUND(SUM(BB55:BB59),2)</f>
        <v>0</v>
      </c>
      <c r="BC54" s="108">
        <f>ROUND(SUM(BC55:BC59),2)</f>
        <v>0</v>
      </c>
      <c r="BD54" s="110">
        <f>ROUND(SUM(BD55:BD59),2)</f>
        <v>0</v>
      </c>
      <c r="BE54" s="6"/>
      <c r="BS54" s="111" t="s">
        <v>72</v>
      </c>
      <c r="BT54" s="111" t="s">
        <v>73</v>
      </c>
      <c r="BU54" s="112" t="s">
        <v>74</v>
      </c>
      <c r="BV54" s="111" t="s">
        <v>75</v>
      </c>
      <c r="BW54" s="111" t="s">
        <v>5</v>
      </c>
      <c r="BX54" s="111" t="s">
        <v>76</v>
      </c>
      <c r="CL54" s="111" t="s">
        <v>19</v>
      </c>
    </row>
    <row r="55" spans="1:91" s="7" customFormat="1" ht="16.5" customHeight="1">
      <c r="A55" s="113" t="s">
        <v>77</v>
      </c>
      <c r="B55" s="114"/>
      <c r="C55" s="115"/>
      <c r="D55" s="116" t="s">
        <v>78</v>
      </c>
      <c r="E55" s="116"/>
      <c r="F55" s="116"/>
      <c r="G55" s="116"/>
      <c r="H55" s="116"/>
      <c r="I55" s="117"/>
      <c r="J55" s="116" t="s">
        <v>79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'E01 - Etapa I.'!J30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80</v>
      </c>
      <c r="AR55" s="120"/>
      <c r="AS55" s="121">
        <v>0</v>
      </c>
      <c r="AT55" s="122">
        <f>ROUND(SUM(AV55:AW55),2)</f>
        <v>0</v>
      </c>
      <c r="AU55" s="123">
        <f>'E01 - Etapa I.'!P95</f>
        <v>0</v>
      </c>
      <c r="AV55" s="122">
        <f>'E01 - Etapa I.'!J33</f>
        <v>0</v>
      </c>
      <c r="AW55" s="122">
        <f>'E01 - Etapa I.'!J34</f>
        <v>0</v>
      </c>
      <c r="AX55" s="122">
        <f>'E01 - Etapa I.'!J35</f>
        <v>0</v>
      </c>
      <c r="AY55" s="122">
        <f>'E01 - Etapa I.'!J36</f>
        <v>0</v>
      </c>
      <c r="AZ55" s="122">
        <f>'E01 - Etapa I.'!F33</f>
        <v>0</v>
      </c>
      <c r="BA55" s="122">
        <f>'E01 - Etapa I.'!F34</f>
        <v>0</v>
      </c>
      <c r="BB55" s="122">
        <f>'E01 - Etapa I.'!F35</f>
        <v>0</v>
      </c>
      <c r="BC55" s="122">
        <f>'E01 - Etapa I.'!F36</f>
        <v>0</v>
      </c>
      <c r="BD55" s="124">
        <f>'E01 - Etapa I.'!F37</f>
        <v>0</v>
      </c>
      <c r="BE55" s="7"/>
      <c r="BT55" s="125" t="s">
        <v>81</v>
      </c>
      <c r="BV55" s="125" t="s">
        <v>75</v>
      </c>
      <c r="BW55" s="125" t="s">
        <v>82</v>
      </c>
      <c r="BX55" s="125" t="s">
        <v>5</v>
      </c>
      <c r="CL55" s="125" t="s">
        <v>19</v>
      </c>
      <c r="CM55" s="125" t="s">
        <v>83</v>
      </c>
    </row>
    <row r="56" spans="1:91" s="7" customFormat="1" ht="16.5" customHeight="1">
      <c r="A56" s="113" t="s">
        <v>77</v>
      </c>
      <c r="B56" s="114"/>
      <c r="C56" s="115"/>
      <c r="D56" s="116" t="s">
        <v>84</v>
      </c>
      <c r="E56" s="116"/>
      <c r="F56" s="116"/>
      <c r="G56" s="116"/>
      <c r="H56" s="116"/>
      <c r="I56" s="117"/>
      <c r="J56" s="116" t="s">
        <v>85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'E02 - Etapa II.'!J30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80</v>
      </c>
      <c r="AR56" s="120"/>
      <c r="AS56" s="121">
        <v>0</v>
      </c>
      <c r="AT56" s="122">
        <f>ROUND(SUM(AV56:AW56),2)</f>
        <v>0</v>
      </c>
      <c r="AU56" s="123">
        <f>'E02 - Etapa II.'!P94</f>
        <v>0</v>
      </c>
      <c r="AV56" s="122">
        <f>'E02 - Etapa II.'!J33</f>
        <v>0</v>
      </c>
      <c r="AW56" s="122">
        <f>'E02 - Etapa II.'!J34</f>
        <v>0</v>
      </c>
      <c r="AX56" s="122">
        <f>'E02 - Etapa II.'!J35</f>
        <v>0</v>
      </c>
      <c r="AY56" s="122">
        <f>'E02 - Etapa II.'!J36</f>
        <v>0</v>
      </c>
      <c r="AZ56" s="122">
        <f>'E02 - Etapa II.'!F33</f>
        <v>0</v>
      </c>
      <c r="BA56" s="122">
        <f>'E02 - Etapa II.'!F34</f>
        <v>0</v>
      </c>
      <c r="BB56" s="122">
        <f>'E02 - Etapa II.'!F35</f>
        <v>0</v>
      </c>
      <c r="BC56" s="122">
        <f>'E02 - Etapa II.'!F36</f>
        <v>0</v>
      </c>
      <c r="BD56" s="124">
        <f>'E02 - Etapa II.'!F37</f>
        <v>0</v>
      </c>
      <c r="BE56" s="7"/>
      <c r="BT56" s="125" t="s">
        <v>81</v>
      </c>
      <c r="BV56" s="125" t="s">
        <v>75</v>
      </c>
      <c r="BW56" s="125" t="s">
        <v>86</v>
      </c>
      <c r="BX56" s="125" t="s">
        <v>5</v>
      </c>
      <c r="CL56" s="125" t="s">
        <v>19</v>
      </c>
      <c r="CM56" s="125" t="s">
        <v>83</v>
      </c>
    </row>
    <row r="57" spans="1:91" s="7" customFormat="1" ht="16.5" customHeight="1">
      <c r="A57" s="113" t="s">
        <v>77</v>
      </c>
      <c r="B57" s="114"/>
      <c r="C57" s="115"/>
      <c r="D57" s="116" t="s">
        <v>87</v>
      </c>
      <c r="E57" s="116"/>
      <c r="F57" s="116"/>
      <c r="G57" s="116"/>
      <c r="H57" s="116"/>
      <c r="I57" s="117"/>
      <c r="J57" s="116" t="s">
        <v>88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'E03 - Etapa III.'!J30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80</v>
      </c>
      <c r="AR57" s="120"/>
      <c r="AS57" s="121">
        <v>0</v>
      </c>
      <c r="AT57" s="122">
        <f>ROUND(SUM(AV57:AW57),2)</f>
        <v>0</v>
      </c>
      <c r="AU57" s="123">
        <f>'E03 - Etapa III.'!P95</f>
        <v>0</v>
      </c>
      <c r="AV57" s="122">
        <f>'E03 - Etapa III.'!J33</f>
        <v>0</v>
      </c>
      <c r="AW57" s="122">
        <f>'E03 - Etapa III.'!J34</f>
        <v>0</v>
      </c>
      <c r="AX57" s="122">
        <f>'E03 - Etapa III.'!J35</f>
        <v>0</v>
      </c>
      <c r="AY57" s="122">
        <f>'E03 - Etapa III.'!J36</f>
        <v>0</v>
      </c>
      <c r="AZ57" s="122">
        <f>'E03 - Etapa III.'!F33</f>
        <v>0</v>
      </c>
      <c r="BA57" s="122">
        <f>'E03 - Etapa III.'!F34</f>
        <v>0</v>
      </c>
      <c r="BB57" s="122">
        <f>'E03 - Etapa III.'!F35</f>
        <v>0</v>
      </c>
      <c r="BC57" s="122">
        <f>'E03 - Etapa III.'!F36</f>
        <v>0</v>
      </c>
      <c r="BD57" s="124">
        <f>'E03 - Etapa III.'!F37</f>
        <v>0</v>
      </c>
      <c r="BE57" s="7"/>
      <c r="BT57" s="125" t="s">
        <v>81</v>
      </c>
      <c r="BV57" s="125" t="s">
        <v>75</v>
      </c>
      <c r="BW57" s="125" t="s">
        <v>89</v>
      </c>
      <c r="BX57" s="125" t="s">
        <v>5</v>
      </c>
      <c r="CL57" s="125" t="s">
        <v>19</v>
      </c>
      <c r="CM57" s="125" t="s">
        <v>83</v>
      </c>
    </row>
    <row r="58" spans="1:91" s="7" customFormat="1" ht="16.5" customHeight="1">
      <c r="A58" s="113" t="s">
        <v>77</v>
      </c>
      <c r="B58" s="114"/>
      <c r="C58" s="115"/>
      <c r="D58" s="116" t="s">
        <v>90</v>
      </c>
      <c r="E58" s="116"/>
      <c r="F58" s="116"/>
      <c r="G58" s="116"/>
      <c r="H58" s="116"/>
      <c r="I58" s="117"/>
      <c r="J58" s="116" t="s">
        <v>91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'E04 - Etapa IV.'!J30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80</v>
      </c>
      <c r="AR58" s="120"/>
      <c r="AS58" s="121">
        <v>0</v>
      </c>
      <c r="AT58" s="122">
        <f>ROUND(SUM(AV58:AW58),2)</f>
        <v>0</v>
      </c>
      <c r="AU58" s="123">
        <f>'E04 - Etapa IV.'!P95</f>
        <v>0</v>
      </c>
      <c r="AV58" s="122">
        <f>'E04 - Etapa IV.'!J33</f>
        <v>0</v>
      </c>
      <c r="AW58" s="122">
        <f>'E04 - Etapa IV.'!J34</f>
        <v>0</v>
      </c>
      <c r="AX58" s="122">
        <f>'E04 - Etapa IV.'!J35</f>
        <v>0</v>
      </c>
      <c r="AY58" s="122">
        <f>'E04 - Etapa IV.'!J36</f>
        <v>0</v>
      </c>
      <c r="AZ58" s="122">
        <f>'E04 - Etapa IV.'!F33</f>
        <v>0</v>
      </c>
      <c r="BA58" s="122">
        <f>'E04 - Etapa IV.'!F34</f>
        <v>0</v>
      </c>
      <c r="BB58" s="122">
        <f>'E04 - Etapa IV.'!F35</f>
        <v>0</v>
      </c>
      <c r="BC58" s="122">
        <f>'E04 - Etapa IV.'!F36</f>
        <v>0</v>
      </c>
      <c r="BD58" s="124">
        <f>'E04 - Etapa IV.'!F37</f>
        <v>0</v>
      </c>
      <c r="BE58" s="7"/>
      <c r="BT58" s="125" t="s">
        <v>81</v>
      </c>
      <c r="BV58" s="125" t="s">
        <v>75</v>
      </c>
      <c r="BW58" s="125" t="s">
        <v>92</v>
      </c>
      <c r="BX58" s="125" t="s">
        <v>5</v>
      </c>
      <c r="CL58" s="125" t="s">
        <v>19</v>
      </c>
      <c r="CM58" s="125" t="s">
        <v>83</v>
      </c>
    </row>
    <row r="59" spans="1:91" s="7" customFormat="1" ht="16.5" customHeight="1">
      <c r="A59" s="113" t="s">
        <v>77</v>
      </c>
      <c r="B59" s="114"/>
      <c r="C59" s="115"/>
      <c r="D59" s="116" t="s">
        <v>93</v>
      </c>
      <c r="E59" s="116"/>
      <c r="F59" s="116"/>
      <c r="G59" s="116"/>
      <c r="H59" s="116"/>
      <c r="I59" s="117"/>
      <c r="J59" s="116" t="s">
        <v>94</v>
      </c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8">
        <f>'E05 - Etapa V.'!J30</f>
        <v>0</v>
      </c>
      <c r="AH59" s="117"/>
      <c r="AI59" s="117"/>
      <c r="AJ59" s="117"/>
      <c r="AK59" s="117"/>
      <c r="AL59" s="117"/>
      <c r="AM59" s="117"/>
      <c r="AN59" s="118">
        <f>SUM(AG59,AT59)</f>
        <v>0</v>
      </c>
      <c r="AO59" s="117"/>
      <c r="AP59" s="117"/>
      <c r="AQ59" s="119" t="s">
        <v>80</v>
      </c>
      <c r="AR59" s="120"/>
      <c r="AS59" s="126">
        <v>0</v>
      </c>
      <c r="AT59" s="127">
        <f>ROUND(SUM(AV59:AW59),2)</f>
        <v>0</v>
      </c>
      <c r="AU59" s="128">
        <f>'E05 - Etapa V.'!P96</f>
        <v>0</v>
      </c>
      <c r="AV59" s="127">
        <f>'E05 - Etapa V.'!J33</f>
        <v>0</v>
      </c>
      <c r="AW59" s="127">
        <f>'E05 - Etapa V.'!J34</f>
        <v>0</v>
      </c>
      <c r="AX59" s="127">
        <f>'E05 - Etapa V.'!J35</f>
        <v>0</v>
      </c>
      <c r="AY59" s="127">
        <f>'E05 - Etapa V.'!J36</f>
        <v>0</v>
      </c>
      <c r="AZ59" s="127">
        <f>'E05 - Etapa V.'!F33</f>
        <v>0</v>
      </c>
      <c r="BA59" s="127">
        <f>'E05 - Etapa V.'!F34</f>
        <v>0</v>
      </c>
      <c r="BB59" s="127">
        <f>'E05 - Etapa V.'!F35</f>
        <v>0</v>
      </c>
      <c r="BC59" s="127">
        <f>'E05 - Etapa V.'!F36</f>
        <v>0</v>
      </c>
      <c r="BD59" s="129">
        <f>'E05 - Etapa V.'!F37</f>
        <v>0</v>
      </c>
      <c r="BE59" s="7"/>
      <c r="BT59" s="125" t="s">
        <v>81</v>
      </c>
      <c r="BV59" s="125" t="s">
        <v>75</v>
      </c>
      <c r="BW59" s="125" t="s">
        <v>95</v>
      </c>
      <c r="BX59" s="125" t="s">
        <v>5</v>
      </c>
      <c r="CL59" s="125" t="s">
        <v>19</v>
      </c>
      <c r="CM59" s="125" t="s">
        <v>83</v>
      </c>
    </row>
    <row r="60" spans="1:57" s="2" customFormat="1" ht="30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6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  <row r="61" spans="1:57" s="2" customFormat="1" ht="6.95" customHeight="1">
      <c r="A61" s="40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46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</sheetData>
  <sheetProtection password="CC35" sheet="1" objects="1" scenarios="1" formatColumns="0" formatRows="0"/>
  <mergeCells count="58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E01 - Etapa I.'!C2" display="/"/>
    <hyperlink ref="A56" location="'E02 - Etapa II.'!C2" display="/"/>
    <hyperlink ref="A57" location="'E03 - Etapa III.'!C2" display="/"/>
    <hyperlink ref="A58" location="'E04 - Etapa IV.'!C2" display="/"/>
    <hyperlink ref="A59" location="'E05 - Etapa V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82</v>
      </c>
      <c r="AZ2" s="130" t="s">
        <v>96</v>
      </c>
      <c r="BA2" s="130" t="s">
        <v>97</v>
      </c>
      <c r="BB2" s="130" t="s">
        <v>98</v>
      </c>
      <c r="BC2" s="130" t="s">
        <v>99</v>
      </c>
      <c r="BD2" s="130" t="s">
        <v>100</v>
      </c>
    </row>
    <row r="3" spans="2:5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83</v>
      </c>
      <c r="AZ3" s="130" t="s">
        <v>101</v>
      </c>
      <c r="BA3" s="130" t="s">
        <v>102</v>
      </c>
      <c r="BB3" s="130" t="s">
        <v>103</v>
      </c>
      <c r="BC3" s="130" t="s">
        <v>104</v>
      </c>
      <c r="BD3" s="130" t="s">
        <v>100</v>
      </c>
    </row>
    <row r="4" spans="2:56" s="1" customFormat="1" ht="24.95" customHeight="1">
      <c r="B4" s="22"/>
      <c r="D4" s="133" t="s">
        <v>105</v>
      </c>
      <c r="L4" s="22"/>
      <c r="M4" s="134" t="s">
        <v>10</v>
      </c>
      <c r="AT4" s="19" t="s">
        <v>4</v>
      </c>
      <c r="AZ4" s="130" t="s">
        <v>106</v>
      </c>
      <c r="BA4" s="130" t="s">
        <v>107</v>
      </c>
      <c r="BB4" s="130" t="s">
        <v>103</v>
      </c>
      <c r="BC4" s="130" t="s">
        <v>108</v>
      </c>
      <c r="BD4" s="130" t="s">
        <v>100</v>
      </c>
    </row>
    <row r="5" spans="2:56" s="1" customFormat="1" ht="6.95" customHeight="1">
      <c r="B5" s="22"/>
      <c r="L5" s="22"/>
      <c r="AZ5" s="130" t="s">
        <v>109</v>
      </c>
      <c r="BA5" s="130" t="s">
        <v>110</v>
      </c>
      <c r="BB5" s="130" t="s">
        <v>98</v>
      </c>
      <c r="BC5" s="130" t="s">
        <v>111</v>
      </c>
      <c r="BD5" s="130" t="s">
        <v>100</v>
      </c>
    </row>
    <row r="6" spans="2:56" s="1" customFormat="1" ht="12" customHeight="1">
      <c r="B6" s="22"/>
      <c r="D6" s="135" t="s">
        <v>16</v>
      </c>
      <c r="L6" s="22"/>
      <c r="AZ6" s="130" t="s">
        <v>112</v>
      </c>
      <c r="BA6" s="130" t="s">
        <v>113</v>
      </c>
      <c r="BB6" s="130" t="s">
        <v>103</v>
      </c>
      <c r="BC6" s="130" t="s">
        <v>114</v>
      </c>
      <c r="BD6" s="130" t="s">
        <v>100</v>
      </c>
    </row>
    <row r="7" spans="2:56" s="1" customFormat="1" ht="26.25" customHeight="1">
      <c r="B7" s="22"/>
      <c r="E7" s="136" t="str">
        <f>'Rekapitulace stavby'!K6</f>
        <v>VÝMĚNA OKENNÍCH VÝPLNÍ ČP. 5 NÁMĚSTÍ ČESKÉHO RÁJE V TURNOVĚ</v>
      </c>
      <c r="F7" s="135"/>
      <c r="G7" s="135"/>
      <c r="H7" s="135"/>
      <c r="L7" s="22"/>
      <c r="AZ7" s="130" t="s">
        <v>115</v>
      </c>
      <c r="BA7" s="130" t="s">
        <v>19</v>
      </c>
      <c r="BB7" s="130" t="s">
        <v>19</v>
      </c>
      <c r="BC7" s="130" t="s">
        <v>116</v>
      </c>
      <c r="BD7" s="130" t="s">
        <v>83</v>
      </c>
    </row>
    <row r="8" spans="1:56" s="2" customFormat="1" ht="12" customHeight="1">
      <c r="A8" s="40"/>
      <c r="B8" s="46"/>
      <c r="C8" s="40"/>
      <c r="D8" s="135" t="s">
        <v>117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130" t="s">
        <v>118</v>
      </c>
      <c r="BA8" s="130" t="s">
        <v>119</v>
      </c>
      <c r="BB8" s="130" t="s">
        <v>103</v>
      </c>
      <c r="BC8" s="130" t="s">
        <v>108</v>
      </c>
      <c r="BD8" s="130" t="s">
        <v>100</v>
      </c>
    </row>
    <row r="9" spans="1:56" s="2" customFormat="1" ht="16.5" customHeight="1">
      <c r="A9" s="40"/>
      <c r="B9" s="46"/>
      <c r="C9" s="40"/>
      <c r="D9" s="40"/>
      <c r="E9" s="138" t="s">
        <v>120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130" t="s">
        <v>121</v>
      </c>
      <c r="BA9" s="130" t="s">
        <v>122</v>
      </c>
      <c r="BB9" s="130" t="s">
        <v>103</v>
      </c>
      <c r="BC9" s="130" t="s">
        <v>108</v>
      </c>
      <c r="BD9" s="130" t="s">
        <v>100</v>
      </c>
    </row>
    <row r="10" spans="1:56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130" t="s">
        <v>123</v>
      </c>
      <c r="BA10" s="130" t="s">
        <v>19</v>
      </c>
      <c r="BB10" s="130" t="s">
        <v>19</v>
      </c>
      <c r="BC10" s="130" t="s">
        <v>124</v>
      </c>
      <c r="BD10" s="130" t="s">
        <v>83</v>
      </c>
    </row>
    <row r="11" spans="1:56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35" t="s">
        <v>20</v>
      </c>
      <c r="J11" s="139" t="s">
        <v>19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130" t="s">
        <v>125</v>
      </c>
      <c r="BA11" s="130" t="s">
        <v>19</v>
      </c>
      <c r="BB11" s="130" t="s">
        <v>19</v>
      </c>
      <c r="BC11" s="130" t="s">
        <v>126</v>
      </c>
      <c r="BD11" s="130" t="s">
        <v>83</v>
      </c>
    </row>
    <row r="12" spans="1:56" s="2" customFormat="1" ht="12" customHeight="1">
      <c r="A12" s="40"/>
      <c r="B12" s="46"/>
      <c r="C12" s="40"/>
      <c r="D12" s="135" t="s">
        <v>21</v>
      </c>
      <c r="E12" s="40"/>
      <c r="F12" s="139" t="s">
        <v>22</v>
      </c>
      <c r="G12" s="40"/>
      <c r="H12" s="40"/>
      <c r="I12" s="135" t="s">
        <v>23</v>
      </c>
      <c r="J12" s="140" t="str">
        <f>'Rekapitulace stavby'!AN8</f>
        <v>12. 9. 2021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130" t="s">
        <v>127</v>
      </c>
      <c r="BA12" s="130" t="s">
        <v>19</v>
      </c>
      <c r="BB12" s="130" t="s">
        <v>19</v>
      </c>
      <c r="BC12" s="130" t="s">
        <v>128</v>
      </c>
      <c r="BD12" s="130" t="s">
        <v>83</v>
      </c>
    </row>
    <row r="13" spans="1:56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130" t="s">
        <v>129</v>
      </c>
      <c r="BA13" s="130" t="s">
        <v>19</v>
      </c>
      <c r="BB13" s="130" t="s">
        <v>19</v>
      </c>
      <c r="BC13" s="130" t="s">
        <v>130</v>
      </c>
      <c r="BD13" s="130" t="s">
        <v>83</v>
      </c>
    </row>
    <row r="14" spans="1:31" s="2" customFormat="1" ht="12" customHeight="1">
      <c r="A14" s="40"/>
      <c r="B14" s="46"/>
      <c r="C14" s="40"/>
      <c r="D14" s="135" t="s">
        <v>25</v>
      </c>
      <c r="E14" s="40"/>
      <c r="F14" s="40"/>
      <c r="G14" s="40"/>
      <c r="H14" s="40"/>
      <c r="I14" s="135" t="s">
        <v>26</v>
      </c>
      <c r="J14" s="139" t="s">
        <v>27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28</v>
      </c>
      <c r="F15" s="40"/>
      <c r="G15" s="40"/>
      <c r="H15" s="40"/>
      <c r="I15" s="135" t="s">
        <v>29</v>
      </c>
      <c r="J15" s="139" t="s">
        <v>19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30</v>
      </c>
      <c r="E17" s="40"/>
      <c r="F17" s="40"/>
      <c r="G17" s="40"/>
      <c r="H17" s="40"/>
      <c r="I17" s="135" t="s">
        <v>26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29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32</v>
      </c>
      <c r="E20" s="40"/>
      <c r="F20" s="40"/>
      <c r="G20" s="40"/>
      <c r="H20" s="40"/>
      <c r="I20" s="135" t="s">
        <v>26</v>
      </c>
      <c r="J20" s="139" t="s">
        <v>33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34</v>
      </c>
      <c r="F21" s="40"/>
      <c r="G21" s="40"/>
      <c r="H21" s="40"/>
      <c r="I21" s="135" t="s">
        <v>29</v>
      </c>
      <c r="J21" s="139" t="s">
        <v>19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36</v>
      </c>
      <c r="E23" s="40"/>
      <c r="F23" s="40"/>
      <c r="G23" s="40"/>
      <c r="H23" s="40"/>
      <c r="I23" s="135" t="s">
        <v>26</v>
      </c>
      <c r="J23" s="139" t="s">
        <v>33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34</v>
      </c>
      <c r="F24" s="40"/>
      <c r="G24" s="40"/>
      <c r="H24" s="40"/>
      <c r="I24" s="135" t="s">
        <v>29</v>
      </c>
      <c r="J24" s="139" t="s">
        <v>19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37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39</v>
      </c>
      <c r="E30" s="40"/>
      <c r="F30" s="40"/>
      <c r="G30" s="40"/>
      <c r="H30" s="40"/>
      <c r="I30" s="40"/>
      <c r="J30" s="147">
        <f>ROUND(J95,2)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41</v>
      </c>
      <c r="G32" s="40"/>
      <c r="H32" s="40"/>
      <c r="I32" s="148" t="s">
        <v>40</v>
      </c>
      <c r="J32" s="148" t="s">
        <v>42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43</v>
      </c>
      <c r="E33" s="135" t="s">
        <v>44</v>
      </c>
      <c r="F33" s="150">
        <f>ROUND((SUM(BE95:BE308)),2)</f>
        <v>0</v>
      </c>
      <c r="G33" s="40"/>
      <c r="H33" s="40"/>
      <c r="I33" s="151">
        <v>0.21</v>
      </c>
      <c r="J33" s="150">
        <f>ROUND(((SUM(BE95:BE308))*I33),2)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45</v>
      </c>
      <c r="F34" s="150">
        <f>ROUND((SUM(BF95:BF308)),2)</f>
        <v>0</v>
      </c>
      <c r="G34" s="40"/>
      <c r="H34" s="40"/>
      <c r="I34" s="151">
        <v>0.15</v>
      </c>
      <c r="J34" s="150">
        <f>ROUND(((SUM(BF95:BF308))*I34),2)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46</v>
      </c>
      <c r="F35" s="150">
        <f>ROUND((SUM(BG95:BG308)),2)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47</v>
      </c>
      <c r="F36" s="150">
        <f>ROUND((SUM(BH95:BH308)),2)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48</v>
      </c>
      <c r="F37" s="150">
        <f>ROUND((SUM(BI95:BI308)),2)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49</v>
      </c>
      <c r="E39" s="154"/>
      <c r="F39" s="154"/>
      <c r="G39" s="155" t="s">
        <v>50</v>
      </c>
      <c r="H39" s="156" t="s">
        <v>51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131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6.25" customHeight="1">
      <c r="A48" s="40"/>
      <c r="B48" s="41"/>
      <c r="C48" s="42"/>
      <c r="D48" s="42"/>
      <c r="E48" s="163" t="str">
        <f>E7</f>
        <v>VÝMĚNA OKENNÍCH VÝPLNÍ ČP. 5 NÁMĚSTÍ ČESKÉHO RÁJE V TURNOVĚ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117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E01 - Etapa I.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na st.p.č. 54 v k.ú. Turnov</v>
      </c>
      <c r="G52" s="42"/>
      <c r="H52" s="42"/>
      <c r="I52" s="34" t="s">
        <v>23</v>
      </c>
      <c r="J52" s="74" t="str">
        <f>IF(J12="","",J12)</f>
        <v>12. 9. 2021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Město Turnov</v>
      </c>
      <c r="G54" s="42"/>
      <c r="H54" s="42"/>
      <c r="I54" s="34" t="s">
        <v>32</v>
      </c>
      <c r="J54" s="38" t="str">
        <f>E21</f>
        <v>ACTIV Projekce, s.r.o.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25.6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>ACTIV Projekce, s.r.o.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132</v>
      </c>
      <c r="D57" s="165"/>
      <c r="E57" s="165"/>
      <c r="F57" s="165"/>
      <c r="G57" s="165"/>
      <c r="H57" s="165"/>
      <c r="I57" s="165"/>
      <c r="J57" s="166" t="s">
        <v>133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71</v>
      </c>
      <c r="D59" s="42"/>
      <c r="E59" s="42"/>
      <c r="F59" s="42"/>
      <c r="G59" s="42"/>
      <c r="H59" s="42"/>
      <c r="I59" s="42"/>
      <c r="J59" s="104">
        <f>J95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134</v>
      </c>
    </row>
    <row r="60" spans="1:31" s="9" customFormat="1" ht="24.95" customHeight="1">
      <c r="A60" s="9"/>
      <c r="B60" s="168"/>
      <c r="C60" s="169"/>
      <c r="D60" s="170" t="s">
        <v>135</v>
      </c>
      <c r="E60" s="171"/>
      <c r="F60" s="171"/>
      <c r="G60" s="171"/>
      <c r="H60" s="171"/>
      <c r="I60" s="171"/>
      <c r="J60" s="172">
        <f>J96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136</v>
      </c>
      <c r="E61" s="177"/>
      <c r="F61" s="177"/>
      <c r="G61" s="177"/>
      <c r="H61" s="177"/>
      <c r="I61" s="177"/>
      <c r="J61" s="178">
        <f>J97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137</v>
      </c>
      <c r="E62" s="177"/>
      <c r="F62" s="177"/>
      <c r="G62" s="177"/>
      <c r="H62" s="177"/>
      <c r="I62" s="177"/>
      <c r="J62" s="178">
        <f>J151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138</v>
      </c>
      <c r="E63" s="177"/>
      <c r="F63" s="177"/>
      <c r="G63" s="177"/>
      <c r="H63" s="177"/>
      <c r="I63" s="177"/>
      <c r="J63" s="178">
        <f>J168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139</v>
      </c>
      <c r="E64" s="177"/>
      <c r="F64" s="177"/>
      <c r="G64" s="177"/>
      <c r="H64" s="177"/>
      <c r="I64" s="177"/>
      <c r="J64" s="178">
        <f>J175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140</v>
      </c>
      <c r="E65" s="177"/>
      <c r="F65" s="177"/>
      <c r="G65" s="177"/>
      <c r="H65" s="177"/>
      <c r="I65" s="177"/>
      <c r="J65" s="178">
        <f>J195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8"/>
      <c r="C66" s="169"/>
      <c r="D66" s="170" t="s">
        <v>141</v>
      </c>
      <c r="E66" s="171"/>
      <c r="F66" s="171"/>
      <c r="G66" s="171"/>
      <c r="H66" s="171"/>
      <c r="I66" s="171"/>
      <c r="J66" s="172">
        <f>J199</f>
        <v>0</v>
      </c>
      <c r="K66" s="169"/>
      <c r="L66" s="17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4"/>
      <c r="C67" s="175"/>
      <c r="D67" s="176" t="s">
        <v>142</v>
      </c>
      <c r="E67" s="177"/>
      <c r="F67" s="177"/>
      <c r="G67" s="177"/>
      <c r="H67" s="177"/>
      <c r="I67" s="177"/>
      <c r="J67" s="178">
        <f>J200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4"/>
      <c r="C68" s="175"/>
      <c r="D68" s="176" t="s">
        <v>143</v>
      </c>
      <c r="E68" s="177"/>
      <c r="F68" s="177"/>
      <c r="G68" s="177"/>
      <c r="H68" s="177"/>
      <c r="I68" s="177"/>
      <c r="J68" s="178">
        <f>J213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4"/>
      <c r="C69" s="175"/>
      <c r="D69" s="176" t="s">
        <v>144</v>
      </c>
      <c r="E69" s="177"/>
      <c r="F69" s="177"/>
      <c r="G69" s="177"/>
      <c r="H69" s="177"/>
      <c r="I69" s="177"/>
      <c r="J69" s="178">
        <f>J283</f>
        <v>0</v>
      </c>
      <c r="K69" s="175"/>
      <c r="L69" s="17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68"/>
      <c r="C70" s="169"/>
      <c r="D70" s="170" t="s">
        <v>145</v>
      </c>
      <c r="E70" s="171"/>
      <c r="F70" s="171"/>
      <c r="G70" s="171"/>
      <c r="H70" s="171"/>
      <c r="I70" s="171"/>
      <c r="J70" s="172">
        <f>J289</f>
        <v>0</v>
      </c>
      <c r="K70" s="169"/>
      <c r="L70" s="17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68"/>
      <c r="C71" s="169"/>
      <c r="D71" s="170" t="s">
        <v>146</v>
      </c>
      <c r="E71" s="171"/>
      <c r="F71" s="171"/>
      <c r="G71" s="171"/>
      <c r="H71" s="171"/>
      <c r="I71" s="171"/>
      <c r="J71" s="172">
        <f>J292</f>
        <v>0</v>
      </c>
      <c r="K71" s="169"/>
      <c r="L71" s="173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74"/>
      <c r="C72" s="175"/>
      <c r="D72" s="176" t="s">
        <v>147</v>
      </c>
      <c r="E72" s="177"/>
      <c r="F72" s="177"/>
      <c r="G72" s="177"/>
      <c r="H72" s="177"/>
      <c r="I72" s="177"/>
      <c r="J72" s="178">
        <f>J293</f>
        <v>0</v>
      </c>
      <c r="K72" s="175"/>
      <c r="L72" s="17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4"/>
      <c r="C73" s="175"/>
      <c r="D73" s="176" t="s">
        <v>148</v>
      </c>
      <c r="E73" s="177"/>
      <c r="F73" s="177"/>
      <c r="G73" s="177"/>
      <c r="H73" s="177"/>
      <c r="I73" s="177"/>
      <c r="J73" s="178">
        <f>J296</f>
        <v>0</v>
      </c>
      <c r="K73" s="175"/>
      <c r="L73" s="17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4"/>
      <c r="C74" s="175"/>
      <c r="D74" s="176" t="s">
        <v>149</v>
      </c>
      <c r="E74" s="177"/>
      <c r="F74" s="177"/>
      <c r="G74" s="177"/>
      <c r="H74" s="177"/>
      <c r="I74" s="177"/>
      <c r="J74" s="178">
        <f>J303</f>
        <v>0</v>
      </c>
      <c r="K74" s="175"/>
      <c r="L74" s="17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4"/>
      <c r="C75" s="175"/>
      <c r="D75" s="176" t="s">
        <v>150</v>
      </c>
      <c r="E75" s="177"/>
      <c r="F75" s="177"/>
      <c r="G75" s="177"/>
      <c r="H75" s="177"/>
      <c r="I75" s="177"/>
      <c r="J75" s="178">
        <f>J306</f>
        <v>0</v>
      </c>
      <c r="K75" s="175"/>
      <c r="L75" s="17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5" t="s">
        <v>151</v>
      </c>
      <c r="D82" s="42"/>
      <c r="E82" s="42"/>
      <c r="F82" s="42"/>
      <c r="G82" s="42"/>
      <c r="H82" s="42"/>
      <c r="I82" s="42"/>
      <c r="J82" s="42"/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16</v>
      </c>
      <c r="D84" s="42"/>
      <c r="E84" s="42"/>
      <c r="F84" s="42"/>
      <c r="G84" s="42"/>
      <c r="H84" s="42"/>
      <c r="I84" s="42"/>
      <c r="J84" s="42"/>
      <c r="K84" s="42"/>
      <c r="L84" s="13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163" t="str">
        <f>E7</f>
        <v>VÝMĚNA OKENNÍCH VÝPLNÍ ČP. 5 NÁMĚSTÍ ČESKÉHO RÁJE V TURNOVĚ</v>
      </c>
      <c r="F85" s="34"/>
      <c r="G85" s="34"/>
      <c r="H85" s="34"/>
      <c r="I85" s="42"/>
      <c r="J85" s="42"/>
      <c r="K85" s="42"/>
      <c r="L85" s="13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117</v>
      </c>
      <c r="D86" s="42"/>
      <c r="E86" s="42"/>
      <c r="F86" s="42"/>
      <c r="G86" s="42"/>
      <c r="H86" s="42"/>
      <c r="I86" s="42"/>
      <c r="J86" s="42"/>
      <c r="K86" s="42"/>
      <c r="L86" s="13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1" t="str">
        <f>E9</f>
        <v>E01 - Etapa I.</v>
      </c>
      <c r="F87" s="42"/>
      <c r="G87" s="42"/>
      <c r="H87" s="42"/>
      <c r="I87" s="42"/>
      <c r="J87" s="42"/>
      <c r="K87" s="42"/>
      <c r="L87" s="13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21</v>
      </c>
      <c r="D89" s="42"/>
      <c r="E89" s="42"/>
      <c r="F89" s="29" t="str">
        <f>F12</f>
        <v>na st.p.č. 54 v k.ú. Turnov</v>
      </c>
      <c r="G89" s="42"/>
      <c r="H89" s="42"/>
      <c r="I89" s="34" t="s">
        <v>23</v>
      </c>
      <c r="J89" s="74" t="str">
        <f>IF(J12="","",J12)</f>
        <v>12. 9. 2021</v>
      </c>
      <c r="K89" s="42"/>
      <c r="L89" s="13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3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25.65" customHeight="1">
      <c r="A91" s="40"/>
      <c r="B91" s="41"/>
      <c r="C91" s="34" t="s">
        <v>25</v>
      </c>
      <c r="D91" s="42"/>
      <c r="E91" s="42"/>
      <c r="F91" s="29" t="str">
        <f>E15</f>
        <v>Město Turnov</v>
      </c>
      <c r="G91" s="42"/>
      <c r="H91" s="42"/>
      <c r="I91" s="34" t="s">
        <v>32</v>
      </c>
      <c r="J91" s="38" t="str">
        <f>E21</f>
        <v>ACTIV Projekce, s.r.o.</v>
      </c>
      <c r="K91" s="42"/>
      <c r="L91" s="13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4" t="s">
        <v>30</v>
      </c>
      <c r="D92" s="42"/>
      <c r="E92" s="42"/>
      <c r="F92" s="29" t="str">
        <f>IF(E18="","",E18)</f>
        <v>Vyplň údaj</v>
      </c>
      <c r="G92" s="42"/>
      <c r="H92" s="42"/>
      <c r="I92" s="34" t="s">
        <v>36</v>
      </c>
      <c r="J92" s="38" t="str">
        <f>E24</f>
        <v>ACTIV Projekce, s.r.o.</v>
      </c>
      <c r="K92" s="42"/>
      <c r="L92" s="13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3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11" customFormat="1" ht="29.25" customHeight="1">
      <c r="A94" s="180"/>
      <c r="B94" s="181"/>
      <c r="C94" s="182" t="s">
        <v>152</v>
      </c>
      <c r="D94" s="183" t="s">
        <v>58</v>
      </c>
      <c r="E94" s="183" t="s">
        <v>54</v>
      </c>
      <c r="F94" s="183" t="s">
        <v>55</v>
      </c>
      <c r="G94" s="183" t="s">
        <v>153</v>
      </c>
      <c r="H94" s="183" t="s">
        <v>154</v>
      </c>
      <c r="I94" s="183" t="s">
        <v>155</v>
      </c>
      <c r="J94" s="183" t="s">
        <v>133</v>
      </c>
      <c r="K94" s="184" t="s">
        <v>156</v>
      </c>
      <c r="L94" s="185"/>
      <c r="M94" s="94" t="s">
        <v>19</v>
      </c>
      <c r="N94" s="95" t="s">
        <v>43</v>
      </c>
      <c r="O94" s="95" t="s">
        <v>157</v>
      </c>
      <c r="P94" s="95" t="s">
        <v>158</v>
      </c>
      <c r="Q94" s="95" t="s">
        <v>159</v>
      </c>
      <c r="R94" s="95" t="s">
        <v>160</v>
      </c>
      <c r="S94" s="95" t="s">
        <v>161</v>
      </c>
      <c r="T94" s="96" t="s">
        <v>162</v>
      </c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</row>
    <row r="95" spans="1:63" s="2" customFormat="1" ht="22.8" customHeight="1">
      <c r="A95" s="40"/>
      <c r="B95" s="41"/>
      <c r="C95" s="101" t="s">
        <v>163</v>
      </c>
      <c r="D95" s="42"/>
      <c r="E95" s="42"/>
      <c r="F95" s="42"/>
      <c r="G95" s="42"/>
      <c r="H95" s="42"/>
      <c r="I95" s="42"/>
      <c r="J95" s="186">
        <f>BK95</f>
        <v>0</v>
      </c>
      <c r="K95" s="42"/>
      <c r="L95" s="46"/>
      <c r="M95" s="97"/>
      <c r="N95" s="187"/>
      <c r="O95" s="98"/>
      <c r="P95" s="188">
        <f>P96+P199+P289+P292</f>
        <v>0</v>
      </c>
      <c r="Q95" s="98"/>
      <c r="R95" s="188">
        <f>R96+R199+R289+R292</f>
        <v>3.8802387799999996</v>
      </c>
      <c r="S95" s="98"/>
      <c r="T95" s="189">
        <f>T96+T199+T289+T292</f>
        <v>4.471124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72</v>
      </c>
      <c r="AU95" s="19" t="s">
        <v>134</v>
      </c>
      <c r="BK95" s="190">
        <f>BK96+BK199+BK289+BK292</f>
        <v>0</v>
      </c>
    </row>
    <row r="96" spans="1:63" s="12" customFormat="1" ht="25.9" customHeight="1">
      <c r="A96" s="12"/>
      <c r="B96" s="191"/>
      <c r="C96" s="192"/>
      <c r="D96" s="193" t="s">
        <v>72</v>
      </c>
      <c r="E96" s="194" t="s">
        <v>164</v>
      </c>
      <c r="F96" s="194" t="s">
        <v>165</v>
      </c>
      <c r="G96" s="192"/>
      <c r="H96" s="192"/>
      <c r="I96" s="195"/>
      <c r="J96" s="196">
        <f>BK96</f>
        <v>0</v>
      </c>
      <c r="K96" s="192"/>
      <c r="L96" s="197"/>
      <c r="M96" s="198"/>
      <c r="N96" s="199"/>
      <c r="O96" s="199"/>
      <c r="P96" s="200">
        <f>P97+P151+P168+P175+P195</f>
        <v>0</v>
      </c>
      <c r="Q96" s="199"/>
      <c r="R96" s="200">
        <f>R97+R151+R168+R175+R195</f>
        <v>1.25434636</v>
      </c>
      <c r="S96" s="199"/>
      <c r="T96" s="201">
        <f>T97+T151+T168+T175+T195</f>
        <v>4.197804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2" t="s">
        <v>81</v>
      </c>
      <c r="AT96" s="203" t="s">
        <v>72</v>
      </c>
      <c r="AU96" s="203" t="s">
        <v>73</v>
      </c>
      <c r="AY96" s="202" t="s">
        <v>166</v>
      </c>
      <c r="BK96" s="204">
        <f>BK97+BK151+BK168+BK175+BK195</f>
        <v>0</v>
      </c>
    </row>
    <row r="97" spans="1:63" s="12" customFormat="1" ht="22.8" customHeight="1">
      <c r="A97" s="12"/>
      <c r="B97" s="191"/>
      <c r="C97" s="192"/>
      <c r="D97" s="193" t="s">
        <v>72</v>
      </c>
      <c r="E97" s="205" t="s">
        <v>167</v>
      </c>
      <c r="F97" s="205" t="s">
        <v>168</v>
      </c>
      <c r="G97" s="192"/>
      <c r="H97" s="192"/>
      <c r="I97" s="195"/>
      <c r="J97" s="206">
        <f>BK97</f>
        <v>0</v>
      </c>
      <c r="K97" s="192"/>
      <c r="L97" s="197"/>
      <c r="M97" s="198"/>
      <c r="N97" s="199"/>
      <c r="O97" s="199"/>
      <c r="P97" s="200">
        <f>SUM(P98:P150)</f>
        <v>0</v>
      </c>
      <c r="Q97" s="199"/>
      <c r="R97" s="200">
        <f>SUM(R98:R150)</f>
        <v>1.2473761</v>
      </c>
      <c r="S97" s="199"/>
      <c r="T97" s="201">
        <f>SUM(T98:T150)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2" t="s">
        <v>81</v>
      </c>
      <c r="AT97" s="203" t="s">
        <v>72</v>
      </c>
      <c r="AU97" s="203" t="s">
        <v>81</v>
      </c>
      <c r="AY97" s="202" t="s">
        <v>166</v>
      </c>
      <c r="BK97" s="204">
        <f>SUM(BK98:BK150)</f>
        <v>0</v>
      </c>
    </row>
    <row r="98" spans="1:65" s="2" customFormat="1" ht="24.15" customHeight="1">
      <c r="A98" s="40"/>
      <c r="B98" s="41"/>
      <c r="C98" s="207" t="s">
        <v>81</v>
      </c>
      <c r="D98" s="207" t="s">
        <v>169</v>
      </c>
      <c r="E98" s="208" t="s">
        <v>170</v>
      </c>
      <c r="F98" s="209" t="s">
        <v>171</v>
      </c>
      <c r="G98" s="210" t="s">
        <v>98</v>
      </c>
      <c r="H98" s="211">
        <v>33.825</v>
      </c>
      <c r="I98" s="212"/>
      <c r="J98" s="213">
        <f>ROUND(I98*H98,2)</f>
        <v>0</v>
      </c>
      <c r="K98" s="209" t="s">
        <v>172</v>
      </c>
      <c r="L98" s="46"/>
      <c r="M98" s="214" t="s">
        <v>19</v>
      </c>
      <c r="N98" s="215" t="s">
        <v>44</v>
      </c>
      <c r="O98" s="86"/>
      <c r="P98" s="216">
        <f>O98*H98</f>
        <v>0</v>
      </c>
      <c r="Q98" s="216">
        <v>0.03358</v>
      </c>
      <c r="R98" s="216">
        <f>Q98*H98</f>
        <v>1.1358435</v>
      </c>
      <c r="S98" s="216">
        <v>0</v>
      </c>
      <c r="T98" s="217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8" t="s">
        <v>173</v>
      </c>
      <c r="AT98" s="218" t="s">
        <v>169</v>
      </c>
      <c r="AU98" s="218" t="s">
        <v>83</v>
      </c>
      <c r="AY98" s="19" t="s">
        <v>166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9" t="s">
        <v>81</v>
      </c>
      <c r="BK98" s="219">
        <f>ROUND(I98*H98,2)</f>
        <v>0</v>
      </c>
      <c r="BL98" s="19" t="s">
        <v>173</v>
      </c>
      <c r="BM98" s="218" t="s">
        <v>174</v>
      </c>
    </row>
    <row r="99" spans="1:47" s="2" customFormat="1" ht="12">
      <c r="A99" s="40"/>
      <c r="B99" s="41"/>
      <c r="C99" s="42"/>
      <c r="D99" s="220" t="s">
        <v>175</v>
      </c>
      <c r="E99" s="42"/>
      <c r="F99" s="221" t="s">
        <v>176</v>
      </c>
      <c r="G99" s="42"/>
      <c r="H99" s="42"/>
      <c r="I99" s="222"/>
      <c r="J99" s="42"/>
      <c r="K99" s="42"/>
      <c r="L99" s="46"/>
      <c r="M99" s="223"/>
      <c r="N99" s="224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175</v>
      </c>
      <c r="AU99" s="19" t="s">
        <v>83</v>
      </c>
    </row>
    <row r="100" spans="1:51" s="13" customFormat="1" ht="12">
      <c r="A100" s="13"/>
      <c r="B100" s="225"/>
      <c r="C100" s="226"/>
      <c r="D100" s="227" t="s">
        <v>177</v>
      </c>
      <c r="E100" s="228" t="s">
        <v>19</v>
      </c>
      <c r="F100" s="229" t="s">
        <v>178</v>
      </c>
      <c r="G100" s="226"/>
      <c r="H100" s="230">
        <v>135.3</v>
      </c>
      <c r="I100" s="231"/>
      <c r="J100" s="226"/>
      <c r="K100" s="226"/>
      <c r="L100" s="232"/>
      <c r="M100" s="233"/>
      <c r="N100" s="234"/>
      <c r="O100" s="234"/>
      <c r="P100" s="234"/>
      <c r="Q100" s="234"/>
      <c r="R100" s="234"/>
      <c r="S100" s="234"/>
      <c r="T100" s="23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6" t="s">
        <v>177</v>
      </c>
      <c r="AU100" s="236" t="s">
        <v>83</v>
      </c>
      <c r="AV100" s="13" t="s">
        <v>83</v>
      </c>
      <c r="AW100" s="13" t="s">
        <v>35</v>
      </c>
      <c r="AX100" s="13" t="s">
        <v>73</v>
      </c>
      <c r="AY100" s="236" t="s">
        <v>166</v>
      </c>
    </row>
    <row r="101" spans="1:51" s="14" customFormat="1" ht="12">
      <c r="A101" s="14"/>
      <c r="B101" s="237"/>
      <c r="C101" s="238"/>
      <c r="D101" s="227" t="s">
        <v>177</v>
      </c>
      <c r="E101" s="239" t="s">
        <v>115</v>
      </c>
      <c r="F101" s="240" t="s">
        <v>179</v>
      </c>
      <c r="G101" s="238"/>
      <c r="H101" s="241">
        <v>135.3</v>
      </c>
      <c r="I101" s="242"/>
      <c r="J101" s="238"/>
      <c r="K101" s="238"/>
      <c r="L101" s="243"/>
      <c r="M101" s="244"/>
      <c r="N101" s="245"/>
      <c r="O101" s="245"/>
      <c r="P101" s="245"/>
      <c r="Q101" s="245"/>
      <c r="R101" s="245"/>
      <c r="S101" s="245"/>
      <c r="T101" s="246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7" t="s">
        <v>177</v>
      </c>
      <c r="AU101" s="247" t="s">
        <v>83</v>
      </c>
      <c r="AV101" s="14" t="s">
        <v>173</v>
      </c>
      <c r="AW101" s="14" t="s">
        <v>35</v>
      </c>
      <c r="AX101" s="14" t="s">
        <v>73</v>
      </c>
      <c r="AY101" s="247" t="s">
        <v>166</v>
      </c>
    </row>
    <row r="102" spans="1:51" s="13" customFormat="1" ht="12">
      <c r="A102" s="13"/>
      <c r="B102" s="225"/>
      <c r="C102" s="226"/>
      <c r="D102" s="227" t="s">
        <v>177</v>
      </c>
      <c r="E102" s="228" t="s">
        <v>19</v>
      </c>
      <c r="F102" s="229" t="s">
        <v>180</v>
      </c>
      <c r="G102" s="226"/>
      <c r="H102" s="230">
        <v>33.825</v>
      </c>
      <c r="I102" s="231"/>
      <c r="J102" s="226"/>
      <c r="K102" s="226"/>
      <c r="L102" s="232"/>
      <c r="M102" s="233"/>
      <c r="N102" s="234"/>
      <c r="O102" s="234"/>
      <c r="P102" s="234"/>
      <c r="Q102" s="234"/>
      <c r="R102" s="234"/>
      <c r="S102" s="234"/>
      <c r="T102" s="23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6" t="s">
        <v>177</v>
      </c>
      <c r="AU102" s="236" t="s">
        <v>83</v>
      </c>
      <c r="AV102" s="13" t="s">
        <v>83</v>
      </c>
      <c r="AW102" s="13" t="s">
        <v>35</v>
      </c>
      <c r="AX102" s="13" t="s">
        <v>73</v>
      </c>
      <c r="AY102" s="236" t="s">
        <v>166</v>
      </c>
    </row>
    <row r="103" spans="1:51" s="14" customFormat="1" ht="12">
      <c r="A103" s="14"/>
      <c r="B103" s="237"/>
      <c r="C103" s="238"/>
      <c r="D103" s="227" t="s">
        <v>177</v>
      </c>
      <c r="E103" s="239" t="s">
        <v>19</v>
      </c>
      <c r="F103" s="240" t="s">
        <v>179</v>
      </c>
      <c r="G103" s="238"/>
      <c r="H103" s="241">
        <v>33.825</v>
      </c>
      <c r="I103" s="242"/>
      <c r="J103" s="238"/>
      <c r="K103" s="238"/>
      <c r="L103" s="243"/>
      <c r="M103" s="244"/>
      <c r="N103" s="245"/>
      <c r="O103" s="245"/>
      <c r="P103" s="245"/>
      <c r="Q103" s="245"/>
      <c r="R103" s="245"/>
      <c r="S103" s="245"/>
      <c r="T103" s="246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7" t="s">
        <v>177</v>
      </c>
      <c r="AU103" s="247" t="s">
        <v>83</v>
      </c>
      <c r="AV103" s="14" t="s">
        <v>173</v>
      </c>
      <c r="AW103" s="14" t="s">
        <v>35</v>
      </c>
      <c r="AX103" s="14" t="s">
        <v>81</v>
      </c>
      <c r="AY103" s="247" t="s">
        <v>166</v>
      </c>
    </row>
    <row r="104" spans="1:65" s="2" customFormat="1" ht="37.8" customHeight="1">
      <c r="A104" s="40"/>
      <c r="B104" s="41"/>
      <c r="C104" s="207" t="s">
        <v>83</v>
      </c>
      <c r="D104" s="207" t="s">
        <v>169</v>
      </c>
      <c r="E104" s="208" t="s">
        <v>181</v>
      </c>
      <c r="F104" s="209" t="s">
        <v>182</v>
      </c>
      <c r="G104" s="210" t="s">
        <v>103</v>
      </c>
      <c r="H104" s="211">
        <v>167.2</v>
      </c>
      <c r="I104" s="212"/>
      <c r="J104" s="213">
        <f>ROUND(I104*H104,2)</f>
        <v>0</v>
      </c>
      <c r="K104" s="209" t="s">
        <v>172</v>
      </c>
      <c r="L104" s="46"/>
      <c r="M104" s="214" t="s">
        <v>19</v>
      </c>
      <c r="N104" s="215" t="s">
        <v>44</v>
      </c>
      <c r="O104" s="86"/>
      <c r="P104" s="216">
        <f>O104*H104</f>
        <v>0</v>
      </c>
      <c r="Q104" s="216">
        <v>0</v>
      </c>
      <c r="R104" s="216">
        <f>Q104*H104</f>
        <v>0</v>
      </c>
      <c r="S104" s="216">
        <v>0</v>
      </c>
      <c r="T104" s="217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8" t="s">
        <v>173</v>
      </c>
      <c r="AT104" s="218" t="s">
        <v>169</v>
      </c>
      <c r="AU104" s="218" t="s">
        <v>83</v>
      </c>
      <c r="AY104" s="19" t="s">
        <v>166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9" t="s">
        <v>81</v>
      </c>
      <c r="BK104" s="219">
        <f>ROUND(I104*H104,2)</f>
        <v>0</v>
      </c>
      <c r="BL104" s="19" t="s">
        <v>173</v>
      </c>
      <c r="BM104" s="218" t="s">
        <v>183</v>
      </c>
    </row>
    <row r="105" spans="1:47" s="2" customFormat="1" ht="12">
      <c r="A105" s="40"/>
      <c r="B105" s="41"/>
      <c r="C105" s="42"/>
      <c r="D105" s="220" t="s">
        <v>175</v>
      </c>
      <c r="E105" s="42"/>
      <c r="F105" s="221" t="s">
        <v>184</v>
      </c>
      <c r="G105" s="42"/>
      <c r="H105" s="42"/>
      <c r="I105" s="222"/>
      <c r="J105" s="42"/>
      <c r="K105" s="42"/>
      <c r="L105" s="46"/>
      <c r="M105" s="223"/>
      <c r="N105" s="224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175</v>
      </c>
      <c r="AU105" s="19" t="s">
        <v>83</v>
      </c>
    </row>
    <row r="106" spans="1:51" s="13" customFormat="1" ht="12">
      <c r="A106" s="13"/>
      <c r="B106" s="225"/>
      <c r="C106" s="226"/>
      <c r="D106" s="227" t="s">
        <v>177</v>
      </c>
      <c r="E106" s="228" t="s">
        <v>19</v>
      </c>
      <c r="F106" s="229" t="s">
        <v>185</v>
      </c>
      <c r="G106" s="226"/>
      <c r="H106" s="230">
        <v>167.2</v>
      </c>
      <c r="I106" s="231"/>
      <c r="J106" s="226"/>
      <c r="K106" s="226"/>
      <c r="L106" s="232"/>
      <c r="M106" s="233"/>
      <c r="N106" s="234"/>
      <c r="O106" s="234"/>
      <c r="P106" s="234"/>
      <c r="Q106" s="234"/>
      <c r="R106" s="234"/>
      <c r="S106" s="234"/>
      <c r="T106" s="23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6" t="s">
        <v>177</v>
      </c>
      <c r="AU106" s="236" t="s">
        <v>83</v>
      </c>
      <c r="AV106" s="13" t="s">
        <v>83</v>
      </c>
      <c r="AW106" s="13" t="s">
        <v>35</v>
      </c>
      <c r="AX106" s="13" t="s">
        <v>73</v>
      </c>
      <c r="AY106" s="236" t="s">
        <v>166</v>
      </c>
    </row>
    <row r="107" spans="1:51" s="14" customFormat="1" ht="12">
      <c r="A107" s="14"/>
      <c r="B107" s="237"/>
      <c r="C107" s="238"/>
      <c r="D107" s="227" t="s">
        <v>177</v>
      </c>
      <c r="E107" s="239" t="s">
        <v>19</v>
      </c>
      <c r="F107" s="240" t="s">
        <v>179</v>
      </c>
      <c r="G107" s="238"/>
      <c r="H107" s="241">
        <v>167.2</v>
      </c>
      <c r="I107" s="242"/>
      <c r="J107" s="238"/>
      <c r="K107" s="238"/>
      <c r="L107" s="243"/>
      <c r="M107" s="244"/>
      <c r="N107" s="245"/>
      <c r="O107" s="245"/>
      <c r="P107" s="245"/>
      <c r="Q107" s="245"/>
      <c r="R107" s="245"/>
      <c r="S107" s="245"/>
      <c r="T107" s="246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7" t="s">
        <v>177</v>
      </c>
      <c r="AU107" s="247" t="s">
        <v>83</v>
      </c>
      <c r="AV107" s="14" t="s">
        <v>173</v>
      </c>
      <c r="AW107" s="14" t="s">
        <v>35</v>
      </c>
      <c r="AX107" s="14" t="s">
        <v>81</v>
      </c>
      <c r="AY107" s="247" t="s">
        <v>166</v>
      </c>
    </row>
    <row r="108" spans="1:65" s="2" customFormat="1" ht="55.5" customHeight="1">
      <c r="A108" s="40"/>
      <c r="B108" s="41"/>
      <c r="C108" s="207" t="s">
        <v>100</v>
      </c>
      <c r="D108" s="207" t="s">
        <v>169</v>
      </c>
      <c r="E108" s="208" t="s">
        <v>186</v>
      </c>
      <c r="F108" s="209" t="s">
        <v>187</v>
      </c>
      <c r="G108" s="210" t="s">
        <v>103</v>
      </c>
      <c r="H108" s="211">
        <v>135.3</v>
      </c>
      <c r="I108" s="212"/>
      <c r="J108" s="213">
        <f>ROUND(I108*H108,2)</f>
        <v>0</v>
      </c>
      <c r="K108" s="209" t="s">
        <v>172</v>
      </c>
      <c r="L108" s="46"/>
      <c r="M108" s="214" t="s">
        <v>19</v>
      </c>
      <c r="N108" s="215" t="s">
        <v>44</v>
      </c>
      <c r="O108" s="86"/>
      <c r="P108" s="216">
        <f>O108*H108</f>
        <v>0</v>
      </c>
      <c r="Q108" s="216">
        <v>0</v>
      </c>
      <c r="R108" s="216">
        <f>Q108*H108</f>
        <v>0</v>
      </c>
      <c r="S108" s="216">
        <v>0</v>
      </c>
      <c r="T108" s="217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8" t="s">
        <v>173</v>
      </c>
      <c r="AT108" s="218" t="s">
        <v>169</v>
      </c>
      <c r="AU108" s="218" t="s">
        <v>83</v>
      </c>
      <c r="AY108" s="19" t="s">
        <v>166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9" t="s">
        <v>81</v>
      </c>
      <c r="BK108" s="219">
        <f>ROUND(I108*H108,2)</f>
        <v>0</v>
      </c>
      <c r="BL108" s="19" t="s">
        <v>173</v>
      </c>
      <c r="BM108" s="218" t="s">
        <v>188</v>
      </c>
    </row>
    <row r="109" spans="1:47" s="2" customFormat="1" ht="12">
      <c r="A109" s="40"/>
      <c r="B109" s="41"/>
      <c r="C109" s="42"/>
      <c r="D109" s="220" t="s">
        <v>175</v>
      </c>
      <c r="E109" s="42"/>
      <c r="F109" s="221" t="s">
        <v>189</v>
      </c>
      <c r="G109" s="42"/>
      <c r="H109" s="42"/>
      <c r="I109" s="222"/>
      <c r="J109" s="42"/>
      <c r="K109" s="42"/>
      <c r="L109" s="46"/>
      <c r="M109" s="223"/>
      <c r="N109" s="224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175</v>
      </c>
      <c r="AU109" s="19" t="s">
        <v>83</v>
      </c>
    </row>
    <row r="110" spans="1:51" s="13" customFormat="1" ht="12">
      <c r="A110" s="13"/>
      <c r="B110" s="225"/>
      <c r="C110" s="226"/>
      <c r="D110" s="227" t="s">
        <v>177</v>
      </c>
      <c r="E110" s="228" t="s">
        <v>19</v>
      </c>
      <c r="F110" s="229" t="s">
        <v>178</v>
      </c>
      <c r="G110" s="226"/>
      <c r="H110" s="230">
        <v>135.3</v>
      </c>
      <c r="I110" s="231"/>
      <c r="J110" s="226"/>
      <c r="K110" s="226"/>
      <c r="L110" s="232"/>
      <c r="M110" s="233"/>
      <c r="N110" s="234"/>
      <c r="O110" s="234"/>
      <c r="P110" s="234"/>
      <c r="Q110" s="234"/>
      <c r="R110" s="234"/>
      <c r="S110" s="234"/>
      <c r="T110" s="235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6" t="s">
        <v>177</v>
      </c>
      <c r="AU110" s="236" t="s">
        <v>83</v>
      </c>
      <c r="AV110" s="13" t="s">
        <v>83</v>
      </c>
      <c r="AW110" s="13" t="s">
        <v>35</v>
      </c>
      <c r="AX110" s="13" t="s">
        <v>73</v>
      </c>
      <c r="AY110" s="236" t="s">
        <v>166</v>
      </c>
    </row>
    <row r="111" spans="1:51" s="14" customFormat="1" ht="12">
      <c r="A111" s="14"/>
      <c r="B111" s="237"/>
      <c r="C111" s="238"/>
      <c r="D111" s="227" t="s">
        <v>177</v>
      </c>
      <c r="E111" s="239" t="s">
        <v>19</v>
      </c>
      <c r="F111" s="240" t="s">
        <v>179</v>
      </c>
      <c r="G111" s="238"/>
      <c r="H111" s="241">
        <v>135.3</v>
      </c>
      <c r="I111" s="242"/>
      <c r="J111" s="238"/>
      <c r="K111" s="238"/>
      <c r="L111" s="243"/>
      <c r="M111" s="244"/>
      <c r="N111" s="245"/>
      <c r="O111" s="245"/>
      <c r="P111" s="245"/>
      <c r="Q111" s="245"/>
      <c r="R111" s="245"/>
      <c r="S111" s="245"/>
      <c r="T111" s="246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7" t="s">
        <v>177</v>
      </c>
      <c r="AU111" s="247" t="s">
        <v>83</v>
      </c>
      <c r="AV111" s="14" t="s">
        <v>173</v>
      </c>
      <c r="AW111" s="14" t="s">
        <v>35</v>
      </c>
      <c r="AX111" s="14" t="s">
        <v>81</v>
      </c>
      <c r="AY111" s="247" t="s">
        <v>166</v>
      </c>
    </row>
    <row r="112" spans="1:65" s="2" customFormat="1" ht="24.15" customHeight="1">
      <c r="A112" s="40"/>
      <c r="B112" s="41"/>
      <c r="C112" s="248" t="s">
        <v>173</v>
      </c>
      <c r="D112" s="248" t="s">
        <v>190</v>
      </c>
      <c r="E112" s="249" t="s">
        <v>191</v>
      </c>
      <c r="F112" s="250" t="s">
        <v>192</v>
      </c>
      <c r="G112" s="251" t="s">
        <v>103</v>
      </c>
      <c r="H112" s="252">
        <v>142.065</v>
      </c>
      <c r="I112" s="253"/>
      <c r="J112" s="254">
        <f>ROUND(I112*H112,2)</f>
        <v>0</v>
      </c>
      <c r="K112" s="250" t="s">
        <v>172</v>
      </c>
      <c r="L112" s="255"/>
      <c r="M112" s="256" t="s">
        <v>19</v>
      </c>
      <c r="N112" s="257" t="s">
        <v>44</v>
      </c>
      <c r="O112" s="86"/>
      <c r="P112" s="216">
        <f>O112*H112</f>
        <v>0</v>
      </c>
      <c r="Q112" s="216">
        <v>4E-05</v>
      </c>
      <c r="R112" s="216">
        <f>Q112*H112</f>
        <v>0.0056826</v>
      </c>
      <c r="S112" s="216">
        <v>0</v>
      </c>
      <c r="T112" s="217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8" t="s">
        <v>193</v>
      </c>
      <c r="AT112" s="218" t="s">
        <v>190</v>
      </c>
      <c r="AU112" s="218" t="s">
        <v>83</v>
      </c>
      <c r="AY112" s="19" t="s">
        <v>166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9" t="s">
        <v>81</v>
      </c>
      <c r="BK112" s="219">
        <f>ROUND(I112*H112,2)</f>
        <v>0</v>
      </c>
      <c r="BL112" s="19" t="s">
        <v>173</v>
      </c>
      <c r="BM112" s="218" t="s">
        <v>194</v>
      </c>
    </row>
    <row r="113" spans="1:47" s="2" customFormat="1" ht="12">
      <c r="A113" s="40"/>
      <c r="B113" s="41"/>
      <c r="C113" s="42"/>
      <c r="D113" s="220" t="s">
        <v>175</v>
      </c>
      <c r="E113" s="42"/>
      <c r="F113" s="221" t="s">
        <v>195</v>
      </c>
      <c r="G113" s="42"/>
      <c r="H113" s="42"/>
      <c r="I113" s="222"/>
      <c r="J113" s="42"/>
      <c r="K113" s="42"/>
      <c r="L113" s="46"/>
      <c r="M113" s="223"/>
      <c r="N113" s="224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175</v>
      </c>
      <c r="AU113" s="19" t="s">
        <v>83</v>
      </c>
    </row>
    <row r="114" spans="1:51" s="13" customFormat="1" ht="12">
      <c r="A114" s="13"/>
      <c r="B114" s="225"/>
      <c r="C114" s="226"/>
      <c r="D114" s="227" t="s">
        <v>177</v>
      </c>
      <c r="E114" s="226"/>
      <c r="F114" s="229" t="s">
        <v>196</v>
      </c>
      <c r="G114" s="226"/>
      <c r="H114" s="230">
        <v>142.065</v>
      </c>
      <c r="I114" s="231"/>
      <c r="J114" s="226"/>
      <c r="K114" s="226"/>
      <c r="L114" s="232"/>
      <c r="M114" s="233"/>
      <c r="N114" s="234"/>
      <c r="O114" s="234"/>
      <c r="P114" s="234"/>
      <c r="Q114" s="234"/>
      <c r="R114" s="234"/>
      <c r="S114" s="234"/>
      <c r="T114" s="23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6" t="s">
        <v>177</v>
      </c>
      <c r="AU114" s="236" t="s">
        <v>83</v>
      </c>
      <c r="AV114" s="13" t="s">
        <v>83</v>
      </c>
      <c r="AW114" s="13" t="s">
        <v>4</v>
      </c>
      <c r="AX114" s="13" t="s">
        <v>81</v>
      </c>
      <c r="AY114" s="236" t="s">
        <v>166</v>
      </c>
    </row>
    <row r="115" spans="1:65" s="2" customFormat="1" ht="55.5" customHeight="1">
      <c r="A115" s="40"/>
      <c r="B115" s="41"/>
      <c r="C115" s="207" t="s">
        <v>197</v>
      </c>
      <c r="D115" s="207" t="s">
        <v>169</v>
      </c>
      <c r="E115" s="208" t="s">
        <v>198</v>
      </c>
      <c r="F115" s="209" t="s">
        <v>199</v>
      </c>
      <c r="G115" s="210" t="s">
        <v>103</v>
      </c>
      <c r="H115" s="211">
        <v>13.05</v>
      </c>
      <c r="I115" s="212"/>
      <c r="J115" s="213">
        <f>ROUND(I115*H115,2)</f>
        <v>0</v>
      </c>
      <c r="K115" s="209" t="s">
        <v>172</v>
      </c>
      <c r="L115" s="46"/>
      <c r="M115" s="214" t="s">
        <v>19</v>
      </c>
      <c r="N115" s="215" t="s">
        <v>44</v>
      </c>
      <c r="O115" s="86"/>
      <c r="P115" s="216">
        <f>O115*H115</f>
        <v>0</v>
      </c>
      <c r="Q115" s="216">
        <v>0.00176</v>
      </c>
      <c r="R115" s="216">
        <f>Q115*H115</f>
        <v>0.022968000000000002</v>
      </c>
      <c r="S115" s="216">
        <v>0</v>
      </c>
      <c r="T115" s="217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8" t="s">
        <v>173</v>
      </c>
      <c r="AT115" s="218" t="s">
        <v>169</v>
      </c>
      <c r="AU115" s="218" t="s">
        <v>83</v>
      </c>
      <c r="AY115" s="19" t="s">
        <v>166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9" t="s">
        <v>81</v>
      </c>
      <c r="BK115" s="219">
        <f>ROUND(I115*H115,2)</f>
        <v>0</v>
      </c>
      <c r="BL115" s="19" t="s">
        <v>173</v>
      </c>
      <c r="BM115" s="218" t="s">
        <v>200</v>
      </c>
    </row>
    <row r="116" spans="1:47" s="2" customFormat="1" ht="12">
      <c r="A116" s="40"/>
      <c r="B116" s="41"/>
      <c r="C116" s="42"/>
      <c r="D116" s="220" t="s">
        <v>175</v>
      </c>
      <c r="E116" s="42"/>
      <c r="F116" s="221" t="s">
        <v>201</v>
      </c>
      <c r="G116" s="42"/>
      <c r="H116" s="42"/>
      <c r="I116" s="222"/>
      <c r="J116" s="42"/>
      <c r="K116" s="42"/>
      <c r="L116" s="46"/>
      <c r="M116" s="223"/>
      <c r="N116" s="224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175</v>
      </c>
      <c r="AU116" s="19" t="s">
        <v>83</v>
      </c>
    </row>
    <row r="117" spans="1:51" s="15" customFormat="1" ht="12">
      <c r="A117" s="15"/>
      <c r="B117" s="258"/>
      <c r="C117" s="259"/>
      <c r="D117" s="227" t="s">
        <v>177</v>
      </c>
      <c r="E117" s="260" t="s">
        <v>19</v>
      </c>
      <c r="F117" s="261" t="s">
        <v>202</v>
      </c>
      <c r="G117" s="259"/>
      <c r="H117" s="260" t="s">
        <v>19</v>
      </c>
      <c r="I117" s="262"/>
      <c r="J117" s="259"/>
      <c r="K117" s="259"/>
      <c r="L117" s="263"/>
      <c r="M117" s="264"/>
      <c r="N117" s="265"/>
      <c r="O117" s="265"/>
      <c r="P117" s="265"/>
      <c r="Q117" s="265"/>
      <c r="R117" s="265"/>
      <c r="S117" s="265"/>
      <c r="T117" s="266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67" t="s">
        <v>177</v>
      </c>
      <c r="AU117" s="267" t="s">
        <v>83</v>
      </c>
      <c r="AV117" s="15" t="s">
        <v>81</v>
      </c>
      <c r="AW117" s="15" t="s">
        <v>35</v>
      </c>
      <c r="AX117" s="15" t="s">
        <v>73</v>
      </c>
      <c r="AY117" s="267" t="s">
        <v>166</v>
      </c>
    </row>
    <row r="118" spans="1:51" s="13" customFormat="1" ht="12">
      <c r="A118" s="13"/>
      <c r="B118" s="225"/>
      <c r="C118" s="226"/>
      <c r="D118" s="227" t="s">
        <v>177</v>
      </c>
      <c r="E118" s="228" t="s">
        <v>19</v>
      </c>
      <c r="F118" s="229" t="s">
        <v>203</v>
      </c>
      <c r="G118" s="226"/>
      <c r="H118" s="230">
        <v>13.05</v>
      </c>
      <c r="I118" s="231"/>
      <c r="J118" s="226"/>
      <c r="K118" s="226"/>
      <c r="L118" s="232"/>
      <c r="M118" s="233"/>
      <c r="N118" s="234"/>
      <c r="O118" s="234"/>
      <c r="P118" s="234"/>
      <c r="Q118" s="234"/>
      <c r="R118" s="234"/>
      <c r="S118" s="234"/>
      <c r="T118" s="23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6" t="s">
        <v>177</v>
      </c>
      <c r="AU118" s="236" t="s">
        <v>83</v>
      </c>
      <c r="AV118" s="13" t="s">
        <v>83</v>
      </c>
      <c r="AW118" s="13" t="s">
        <v>35</v>
      </c>
      <c r="AX118" s="13" t="s">
        <v>73</v>
      </c>
      <c r="AY118" s="236" t="s">
        <v>166</v>
      </c>
    </row>
    <row r="119" spans="1:51" s="14" customFormat="1" ht="12">
      <c r="A119" s="14"/>
      <c r="B119" s="237"/>
      <c r="C119" s="238"/>
      <c r="D119" s="227" t="s">
        <v>177</v>
      </c>
      <c r="E119" s="239" t="s">
        <v>19</v>
      </c>
      <c r="F119" s="240" t="s">
        <v>179</v>
      </c>
      <c r="G119" s="238"/>
      <c r="H119" s="241">
        <v>13.05</v>
      </c>
      <c r="I119" s="242"/>
      <c r="J119" s="238"/>
      <c r="K119" s="238"/>
      <c r="L119" s="243"/>
      <c r="M119" s="244"/>
      <c r="N119" s="245"/>
      <c r="O119" s="245"/>
      <c r="P119" s="245"/>
      <c r="Q119" s="245"/>
      <c r="R119" s="245"/>
      <c r="S119" s="245"/>
      <c r="T119" s="246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7" t="s">
        <v>177</v>
      </c>
      <c r="AU119" s="247" t="s">
        <v>83</v>
      </c>
      <c r="AV119" s="14" t="s">
        <v>173</v>
      </c>
      <c r="AW119" s="14" t="s">
        <v>35</v>
      </c>
      <c r="AX119" s="14" t="s">
        <v>81</v>
      </c>
      <c r="AY119" s="247" t="s">
        <v>166</v>
      </c>
    </row>
    <row r="120" spans="1:65" s="2" customFormat="1" ht="16.5" customHeight="1">
      <c r="A120" s="40"/>
      <c r="B120" s="41"/>
      <c r="C120" s="248" t="s">
        <v>167</v>
      </c>
      <c r="D120" s="248" t="s">
        <v>190</v>
      </c>
      <c r="E120" s="249" t="s">
        <v>204</v>
      </c>
      <c r="F120" s="250" t="s">
        <v>205</v>
      </c>
      <c r="G120" s="251" t="s">
        <v>98</v>
      </c>
      <c r="H120" s="252">
        <v>2.871</v>
      </c>
      <c r="I120" s="253"/>
      <c r="J120" s="254">
        <f>ROUND(I120*H120,2)</f>
        <v>0</v>
      </c>
      <c r="K120" s="250" t="s">
        <v>172</v>
      </c>
      <c r="L120" s="255"/>
      <c r="M120" s="256" t="s">
        <v>19</v>
      </c>
      <c r="N120" s="257" t="s">
        <v>44</v>
      </c>
      <c r="O120" s="86"/>
      <c r="P120" s="216">
        <f>O120*H120</f>
        <v>0</v>
      </c>
      <c r="Q120" s="216">
        <v>0.0017</v>
      </c>
      <c r="R120" s="216">
        <f>Q120*H120</f>
        <v>0.0048807</v>
      </c>
      <c r="S120" s="216">
        <v>0</v>
      </c>
      <c r="T120" s="217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8" t="s">
        <v>193</v>
      </c>
      <c r="AT120" s="218" t="s">
        <v>190</v>
      </c>
      <c r="AU120" s="218" t="s">
        <v>83</v>
      </c>
      <c r="AY120" s="19" t="s">
        <v>166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9" t="s">
        <v>81</v>
      </c>
      <c r="BK120" s="219">
        <f>ROUND(I120*H120,2)</f>
        <v>0</v>
      </c>
      <c r="BL120" s="19" t="s">
        <v>173</v>
      </c>
      <c r="BM120" s="218" t="s">
        <v>206</v>
      </c>
    </row>
    <row r="121" spans="1:47" s="2" customFormat="1" ht="12">
      <c r="A121" s="40"/>
      <c r="B121" s="41"/>
      <c r="C121" s="42"/>
      <c r="D121" s="220" t="s">
        <v>175</v>
      </c>
      <c r="E121" s="42"/>
      <c r="F121" s="221" t="s">
        <v>207</v>
      </c>
      <c r="G121" s="42"/>
      <c r="H121" s="42"/>
      <c r="I121" s="222"/>
      <c r="J121" s="42"/>
      <c r="K121" s="42"/>
      <c r="L121" s="46"/>
      <c r="M121" s="223"/>
      <c r="N121" s="224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175</v>
      </c>
      <c r="AU121" s="19" t="s">
        <v>83</v>
      </c>
    </row>
    <row r="122" spans="1:51" s="15" customFormat="1" ht="12">
      <c r="A122" s="15"/>
      <c r="B122" s="258"/>
      <c r="C122" s="259"/>
      <c r="D122" s="227" t="s">
        <v>177</v>
      </c>
      <c r="E122" s="260" t="s">
        <v>19</v>
      </c>
      <c r="F122" s="261" t="s">
        <v>202</v>
      </c>
      <c r="G122" s="259"/>
      <c r="H122" s="260" t="s">
        <v>19</v>
      </c>
      <c r="I122" s="262"/>
      <c r="J122" s="259"/>
      <c r="K122" s="259"/>
      <c r="L122" s="263"/>
      <c r="M122" s="264"/>
      <c r="N122" s="265"/>
      <c r="O122" s="265"/>
      <c r="P122" s="265"/>
      <c r="Q122" s="265"/>
      <c r="R122" s="265"/>
      <c r="S122" s="265"/>
      <c r="T122" s="266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67" t="s">
        <v>177</v>
      </c>
      <c r="AU122" s="267" t="s">
        <v>83</v>
      </c>
      <c r="AV122" s="15" t="s">
        <v>81</v>
      </c>
      <c r="AW122" s="15" t="s">
        <v>35</v>
      </c>
      <c r="AX122" s="15" t="s">
        <v>73</v>
      </c>
      <c r="AY122" s="267" t="s">
        <v>166</v>
      </c>
    </row>
    <row r="123" spans="1:51" s="13" customFormat="1" ht="12">
      <c r="A123" s="13"/>
      <c r="B123" s="225"/>
      <c r="C123" s="226"/>
      <c r="D123" s="227" t="s">
        <v>177</v>
      </c>
      <c r="E123" s="228" t="s">
        <v>19</v>
      </c>
      <c r="F123" s="229" t="s">
        <v>203</v>
      </c>
      <c r="G123" s="226"/>
      <c r="H123" s="230">
        <v>13.05</v>
      </c>
      <c r="I123" s="231"/>
      <c r="J123" s="226"/>
      <c r="K123" s="226"/>
      <c r="L123" s="232"/>
      <c r="M123" s="233"/>
      <c r="N123" s="234"/>
      <c r="O123" s="234"/>
      <c r="P123" s="234"/>
      <c r="Q123" s="234"/>
      <c r="R123" s="234"/>
      <c r="S123" s="234"/>
      <c r="T123" s="23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6" t="s">
        <v>177</v>
      </c>
      <c r="AU123" s="236" t="s">
        <v>83</v>
      </c>
      <c r="AV123" s="13" t="s">
        <v>83</v>
      </c>
      <c r="AW123" s="13" t="s">
        <v>35</v>
      </c>
      <c r="AX123" s="13" t="s">
        <v>73</v>
      </c>
      <c r="AY123" s="236" t="s">
        <v>166</v>
      </c>
    </row>
    <row r="124" spans="1:51" s="14" customFormat="1" ht="12">
      <c r="A124" s="14"/>
      <c r="B124" s="237"/>
      <c r="C124" s="238"/>
      <c r="D124" s="227" t="s">
        <v>177</v>
      </c>
      <c r="E124" s="239" t="s">
        <v>127</v>
      </c>
      <c r="F124" s="240" t="s">
        <v>179</v>
      </c>
      <c r="G124" s="238"/>
      <c r="H124" s="241">
        <v>13.05</v>
      </c>
      <c r="I124" s="242"/>
      <c r="J124" s="238"/>
      <c r="K124" s="238"/>
      <c r="L124" s="243"/>
      <c r="M124" s="244"/>
      <c r="N124" s="245"/>
      <c r="O124" s="245"/>
      <c r="P124" s="245"/>
      <c r="Q124" s="245"/>
      <c r="R124" s="245"/>
      <c r="S124" s="245"/>
      <c r="T124" s="246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7" t="s">
        <v>177</v>
      </c>
      <c r="AU124" s="247" t="s">
        <v>83</v>
      </c>
      <c r="AV124" s="14" t="s">
        <v>173</v>
      </c>
      <c r="AW124" s="14" t="s">
        <v>35</v>
      </c>
      <c r="AX124" s="14" t="s">
        <v>73</v>
      </c>
      <c r="AY124" s="247" t="s">
        <v>166</v>
      </c>
    </row>
    <row r="125" spans="1:51" s="13" customFormat="1" ht="12">
      <c r="A125" s="13"/>
      <c r="B125" s="225"/>
      <c r="C125" s="226"/>
      <c r="D125" s="227" t="s">
        <v>177</v>
      </c>
      <c r="E125" s="228" t="s">
        <v>19</v>
      </c>
      <c r="F125" s="229" t="s">
        <v>208</v>
      </c>
      <c r="G125" s="226"/>
      <c r="H125" s="230">
        <v>2.61</v>
      </c>
      <c r="I125" s="231"/>
      <c r="J125" s="226"/>
      <c r="K125" s="226"/>
      <c r="L125" s="232"/>
      <c r="M125" s="233"/>
      <c r="N125" s="234"/>
      <c r="O125" s="234"/>
      <c r="P125" s="234"/>
      <c r="Q125" s="234"/>
      <c r="R125" s="234"/>
      <c r="S125" s="234"/>
      <c r="T125" s="23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6" t="s">
        <v>177</v>
      </c>
      <c r="AU125" s="236" t="s">
        <v>83</v>
      </c>
      <c r="AV125" s="13" t="s">
        <v>83</v>
      </c>
      <c r="AW125" s="13" t="s">
        <v>35</v>
      </c>
      <c r="AX125" s="13" t="s">
        <v>73</v>
      </c>
      <c r="AY125" s="236" t="s">
        <v>166</v>
      </c>
    </row>
    <row r="126" spans="1:51" s="14" customFormat="1" ht="12">
      <c r="A126" s="14"/>
      <c r="B126" s="237"/>
      <c r="C126" s="238"/>
      <c r="D126" s="227" t="s">
        <v>177</v>
      </c>
      <c r="E126" s="239" t="s">
        <v>19</v>
      </c>
      <c r="F126" s="240" t="s">
        <v>179</v>
      </c>
      <c r="G126" s="238"/>
      <c r="H126" s="241">
        <v>2.61</v>
      </c>
      <c r="I126" s="242"/>
      <c r="J126" s="238"/>
      <c r="K126" s="238"/>
      <c r="L126" s="243"/>
      <c r="M126" s="244"/>
      <c r="N126" s="245"/>
      <c r="O126" s="245"/>
      <c r="P126" s="245"/>
      <c r="Q126" s="245"/>
      <c r="R126" s="245"/>
      <c r="S126" s="245"/>
      <c r="T126" s="246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7" t="s">
        <v>177</v>
      </c>
      <c r="AU126" s="247" t="s">
        <v>83</v>
      </c>
      <c r="AV126" s="14" t="s">
        <v>173</v>
      </c>
      <c r="AW126" s="14" t="s">
        <v>35</v>
      </c>
      <c r="AX126" s="14" t="s">
        <v>81</v>
      </c>
      <c r="AY126" s="247" t="s">
        <v>166</v>
      </c>
    </row>
    <row r="127" spans="1:51" s="13" customFormat="1" ht="12">
      <c r="A127" s="13"/>
      <c r="B127" s="225"/>
      <c r="C127" s="226"/>
      <c r="D127" s="227" t="s">
        <v>177</v>
      </c>
      <c r="E127" s="226"/>
      <c r="F127" s="229" t="s">
        <v>209</v>
      </c>
      <c r="G127" s="226"/>
      <c r="H127" s="230">
        <v>2.871</v>
      </c>
      <c r="I127" s="231"/>
      <c r="J127" s="226"/>
      <c r="K127" s="226"/>
      <c r="L127" s="232"/>
      <c r="M127" s="233"/>
      <c r="N127" s="234"/>
      <c r="O127" s="234"/>
      <c r="P127" s="234"/>
      <c r="Q127" s="234"/>
      <c r="R127" s="234"/>
      <c r="S127" s="234"/>
      <c r="T127" s="23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6" t="s">
        <v>177</v>
      </c>
      <c r="AU127" s="236" t="s">
        <v>83</v>
      </c>
      <c r="AV127" s="13" t="s">
        <v>83</v>
      </c>
      <c r="AW127" s="13" t="s">
        <v>4</v>
      </c>
      <c r="AX127" s="13" t="s">
        <v>81</v>
      </c>
      <c r="AY127" s="236" t="s">
        <v>166</v>
      </c>
    </row>
    <row r="128" spans="1:65" s="2" customFormat="1" ht="55.5" customHeight="1">
      <c r="A128" s="40"/>
      <c r="B128" s="41"/>
      <c r="C128" s="207" t="s">
        <v>210</v>
      </c>
      <c r="D128" s="207" t="s">
        <v>169</v>
      </c>
      <c r="E128" s="208" t="s">
        <v>211</v>
      </c>
      <c r="F128" s="209" t="s">
        <v>212</v>
      </c>
      <c r="G128" s="210" t="s">
        <v>103</v>
      </c>
      <c r="H128" s="211">
        <v>18.85</v>
      </c>
      <c r="I128" s="212"/>
      <c r="J128" s="213">
        <f>ROUND(I128*H128,2)</f>
        <v>0</v>
      </c>
      <c r="K128" s="209" t="s">
        <v>172</v>
      </c>
      <c r="L128" s="46"/>
      <c r="M128" s="214" t="s">
        <v>19</v>
      </c>
      <c r="N128" s="215" t="s">
        <v>44</v>
      </c>
      <c r="O128" s="86"/>
      <c r="P128" s="216">
        <f>O128*H128</f>
        <v>0</v>
      </c>
      <c r="Q128" s="216">
        <v>0.00339</v>
      </c>
      <c r="R128" s="216">
        <f>Q128*H128</f>
        <v>0.0639015</v>
      </c>
      <c r="S128" s="216">
        <v>0</v>
      </c>
      <c r="T128" s="217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8" t="s">
        <v>173</v>
      </c>
      <c r="AT128" s="218" t="s">
        <v>169</v>
      </c>
      <c r="AU128" s="218" t="s">
        <v>83</v>
      </c>
      <c r="AY128" s="19" t="s">
        <v>166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9" t="s">
        <v>81</v>
      </c>
      <c r="BK128" s="219">
        <f>ROUND(I128*H128,2)</f>
        <v>0</v>
      </c>
      <c r="BL128" s="19" t="s">
        <v>173</v>
      </c>
      <c r="BM128" s="218" t="s">
        <v>213</v>
      </c>
    </row>
    <row r="129" spans="1:47" s="2" customFormat="1" ht="12">
      <c r="A129" s="40"/>
      <c r="B129" s="41"/>
      <c r="C129" s="42"/>
      <c r="D129" s="220" t="s">
        <v>175</v>
      </c>
      <c r="E129" s="42"/>
      <c r="F129" s="221" t="s">
        <v>214</v>
      </c>
      <c r="G129" s="42"/>
      <c r="H129" s="42"/>
      <c r="I129" s="222"/>
      <c r="J129" s="42"/>
      <c r="K129" s="42"/>
      <c r="L129" s="46"/>
      <c r="M129" s="223"/>
      <c r="N129" s="224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175</v>
      </c>
      <c r="AU129" s="19" t="s">
        <v>83</v>
      </c>
    </row>
    <row r="130" spans="1:51" s="15" customFormat="1" ht="12">
      <c r="A130" s="15"/>
      <c r="B130" s="258"/>
      <c r="C130" s="259"/>
      <c r="D130" s="227" t="s">
        <v>177</v>
      </c>
      <c r="E130" s="260" t="s">
        <v>19</v>
      </c>
      <c r="F130" s="261" t="s">
        <v>202</v>
      </c>
      <c r="G130" s="259"/>
      <c r="H130" s="260" t="s">
        <v>19</v>
      </c>
      <c r="I130" s="262"/>
      <c r="J130" s="259"/>
      <c r="K130" s="259"/>
      <c r="L130" s="263"/>
      <c r="M130" s="264"/>
      <c r="N130" s="265"/>
      <c r="O130" s="265"/>
      <c r="P130" s="265"/>
      <c r="Q130" s="265"/>
      <c r="R130" s="265"/>
      <c r="S130" s="265"/>
      <c r="T130" s="266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67" t="s">
        <v>177</v>
      </c>
      <c r="AU130" s="267" t="s">
        <v>83</v>
      </c>
      <c r="AV130" s="15" t="s">
        <v>81</v>
      </c>
      <c r="AW130" s="15" t="s">
        <v>35</v>
      </c>
      <c r="AX130" s="15" t="s">
        <v>73</v>
      </c>
      <c r="AY130" s="267" t="s">
        <v>166</v>
      </c>
    </row>
    <row r="131" spans="1:51" s="13" customFormat="1" ht="12">
      <c r="A131" s="13"/>
      <c r="B131" s="225"/>
      <c r="C131" s="226"/>
      <c r="D131" s="227" t="s">
        <v>177</v>
      </c>
      <c r="E131" s="228" t="s">
        <v>19</v>
      </c>
      <c r="F131" s="229" t="s">
        <v>215</v>
      </c>
      <c r="G131" s="226"/>
      <c r="H131" s="230">
        <v>18.85</v>
      </c>
      <c r="I131" s="231"/>
      <c r="J131" s="226"/>
      <c r="K131" s="226"/>
      <c r="L131" s="232"/>
      <c r="M131" s="233"/>
      <c r="N131" s="234"/>
      <c r="O131" s="234"/>
      <c r="P131" s="234"/>
      <c r="Q131" s="234"/>
      <c r="R131" s="234"/>
      <c r="S131" s="234"/>
      <c r="T131" s="23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6" t="s">
        <v>177</v>
      </c>
      <c r="AU131" s="236" t="s">
        <v>83</v>
      </c>
      <c r="AV131" s="13" t="s">
        <v>83</v>
      </c>
      <c r="AW131" s="13" t="s">
        <v>35</v>
      </c>
      <c r="AX131" s="13" t="s">
        <v>73</v>
      </c>
      <c r="AY131" s="236" t="s">
        <v>166</v>
      </c>
    </row>
    <row r="132" spans="1:51" s="14" customFormat="1" ht="12">
      <c r="A132" s="14"/>
      <c r="B132" s="237"/>
      <c r="C132" s="238"/>
      <c r="D132" s="227" t="s">
        <v>177</v>
      </c>
      <c r="E132" s="239" t="s">
        <v>19</v>
      </c>
      <c r="F132" s="240" t="s">
        <v>179</v>
      </c>
      <c r="G132" s="238"/>
      <c r="H132" s="241">
        <v>18.85</v>
      </c>
      <c r="I132" s="242"/>
      <c r="J132" s="238"/>
      <c r="K132" s="238"/>
      <c r="L132" s="243"/>
      <c r="M132" s="244"/>
      <c r="N132" s="245"/>
      <c r="O132" s="245"/>
      <c r="P132" s="245"/>
      <c r="Q132" s="245"/>
      <c r="R132" s="245"/>
      <c r="S132" s="245"/>
      <c r="T132" s="246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7" t="s">
        <v>177</v>
      </c>
      <c r="AU132" s="247" t="s">
        <v>83</v>
      </c>
      <c r="AV132" s="14" t="s">
        <v>173</v>
      </c>
      <c r="AW132" s="14" t="s">
        <v>35</v>
      </c>
      <c r="AX132" s="14" t="s">
        <v>81</v>
      </c>
      <c r="AY132" s="247" t="s">
        <v>166</v>
      </c>
    </row>
    <row r="133" spans="1:65" s="2" customFormat="1" ht="16.5" customHeight="1">
      <c r="A133" s="40"/>
      <c r="B133" s="41"/>
      <c r="C133" s="248" t="s">
        <v>193</v>
      </c>
      <c r="D133" s="248" t="s">
        <v>190</v>
      </c>
      <c r="E133" s="249" t="s">
        <v>204</v>
      </c>
      <c r="F133" s="250" t="s">
        <v>205</v>
      </c>
      <c r="G133" s="251" t="s">
        <v>98</v>
      </c>
      <c r="H133" s="252">
        <v>8.294</v>
      </c>
      <c r="I133" s="253"/>
      <c r="J133" s="254">
        <f>ROUND(I133*H133,2)</f>
        <v>0</v>
      </c>
      <c r="K133" s="250" t="s">
        <v>172</v>
      </c>
      <c r="L133" s="255"/>
      <c r="M133" s="256" t="s">
        <v>19</v>
      </c>
      <c r="N133" s="257" t="s">
        <v>44</v>
      </c>
      <c r="O133" s="86"/>
      <c r="P133" s="216">
        <f>O133*H133</f>
        <v>0</v>
      </c>
      <c r="Q133" s="216">
        <v>0.0017</v>
      </c>
      <c r="R133" s="216">
        <f>Q133*H133</f>
        <v>0.014099800000000001</v>
      </c>
      <c r="S133" s="216">
        <v>0</v>
      </c>
      <c r="T133" s="217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8" t="s">
        <v>193</v>
      </c>
      <c r="AT133" s="218" t="s">
        <v>190</v>
      </c>
      <c r="AU133" s="218" t="s">
        <v>83</v>
      </c>
      <c r="AY133" s="19" t="s">
        <v>166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9" t="s">
        <v>81</v>
      </c>
      <c r="BK133" s="219">
        <f>ROUND(I133*H133,2)</f>
        <v>0</v>
      </c>
      <c r="BL133" s="19" t="s">
        <v>173</v>
      </c>
      <c r="BM133" s="218" t="s">
        <v>216</v>
      </c>
    </row>
    <row r="134" spans="1:47" s="2" customFormat="1" ht="12">
      <c r="A134" s="40"/>
      <c r="B134" s="41"/>
      <c r="C134" s="42"/>
      <c r="D134" s="220" t="s">
        <v>175</v>
      </c>
      <c r="E134" s="42"/>
      <c r="F134" s="221" t="s">
        <v>207</v>
      </c>
      <c r="G134" s="42"/>
      <c r="H134" s="42"/>
      <c r="I134" s="222"/>
      <c r="J134" s="42"/>
      <c r="K134" s="42"/>
      <c r="L134" s="46"/>
      <c r="M134" s="223"/>
      <c r="N134" s="224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175</v>
      </c>
      <c r="AU134" s="19" t="s">
        <v>83</v>
      </c>
    </row>
    <row r="135" spans="1:51" s="15" customFormat="1" ht="12">
      <c r="A135" s="15"/>
      <c r="B135" s="258"/>
      <c r="C135" s="259"/>
      <c r="D135" s="227" t="s">
        <v>177</v>
      </c>
      <c r="E135" s="260" t="s">
        <v>19</v>
      </c>
      <c r="F135" s="261" t="s">
        <v>202</v>
      </c>
      <c r="G135" s="259"/>
      <c r="H135" s="260" t="s">
        <v>19</v>
      </c>
      <c r="I135" s="262"/>
      <c r="J135" s="259"/>
      <c r="K135" s="259"/>
      <c r="L135" s="263"/>
      <c r="M135" s="264"/>
      <c r="N135" s="265"/>
      <c r="O135" s="265"/>
      <c r="P135" s="265"/>
      <c r="Q135" s="265"/>
      <c r="R135" s="265"/>
      <c r="S135" s="265"/>
      <c r="T135" s="266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67" t="s">
        <v>177</v>
      </c>
      <c r="AU135" s="267" t="s">
        <v>83</v>
      </c>
      <c r="AV135" s="15" t="s">
        <v>81</v>
      </c>
      <c r="AW135" s="15" t="s">
        <v>35</v>
      </c>
      <c r="AX135" s="15" t="s">
        <v>73</v>
      </c>
      <c r="AY135" s="267" t="s">
        <v>166</v>
      </c>
    </row>
    <row r="136" spans="1:51" s="13" customFormat="1" ht="12">
      <c r="A136" s="13"/>
      <c r="B136" s="225"/>
      <c r="C136" s="226"/>
      <c r="D136" s="227" t="s">
        <v>177</v>
      </c>
      <c r="E136" s="228" t="s">
        <v>19</v>
      </c>
      <c r="F136" s="229" t="s">
        <v>215</v>
      </c>
      <c r="G136" s="226"/>
      <c r="H136" s="230">
        <v>18.85</v>
      </c>
      <c r="I136" s="231"/>
      <c r="J136" s="226"/>
      <c r="K136" s="226"/>
      <c r="L136" s="232"/>
      <c r="M136" s="233"/>
      <c r="N136" s="234"/>
      <c r="O136" s="234"/>
      <c r="P136" s="234"/>
      <c r="Q136" s="234"/>
      <c r="R136" s="234"/>
      <c r="S136" s="234"/>
      <c r="T136" s="23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6" t="s">
        <v>177</v>
      </c>
      <c r="AU136" s="236" t="s">
        <v>83</v>
      </c>
      <c r="AV136" s="13" t="s">
        <v>83</v>
      </c>
      <c r="AW136" s="13" t="s">
        <v>35</v>
      </c>
      <c r="AX136" s="13" t="s">
        <v>73</v>
      </c>
      <c r="AY136" s="236" t="s">
        <v>166</v>
      </c>
    </row>
    <row r="137" spans="1:51" s="14" customFormat="1" ht="12">
      <c r="A137" s="14"/>
      <c r="B137" s="237"/>
      <c r="C137" s="238"/>
      <c r="D137" s="227" t="s">
        <v>177</v>
      </c>
      <c r="E137" s="239" t="s">
        <v>129</v>
      </c>
      <c r="F137" s="240" t="s">
        <v>179</v>
      </c>
      <c r="G137" s="238"/>
      <c r="H137" s="241">
        <v>18.85</v>
      </c>
      <c r="I137" s="242"/>
      <c r="J137" s="238"/>
      <c r="K137" s="238"/>
      <c r="L137" s="243"/>
      <c r="M137" s="244"/>
      <c r="N137" s="245"/>
      <c r="O137" s="245"/>
      <c r="P137" s="245"/>
      <c r="Q137" s="245"/>
      <c r="R137" s="245"/>
      <c r="S137" s="245"/>
      <c r="T137" s="246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7" t="s">
        <v>177</v>
      </c>
      <c r="AU137" s="247" t="s">
        <v>83</v>
      </c>
      <c r="AV137" s="14" t="s">
        <v>173</v>
      </c>
      <c r="AW137" s="14" t="s">
        <v>35</v>
      </c>
      <c r="AX137" s="14" t="s">
        <v>73</v>
      </c>
      <c r="AY137" s="247" t="s">
        <v>166</v>
      </c>
    </row>
    <row r="138" spans="1:51" s="13" customFormat="1" ht="12">
      <c r="A138" s="13"/>
      <c r="B138" s="225"/>
      <c r="C138" s="226"/>
      <c r="D138" s="227" t="s">
        <v>177</v>
      </c>
      <c r="E138" s="228" t="s">
        <v>19</v>
      </c>
      <c r="F138" s="229" t="s">
        <v>217</v>
      </c>
      <c r="G138" s="226"/>
      <c r="H138" s="230">
        <v>7.54</v>
      </c>
      <c r="I138" s="231"/>
      <c r="J138" s="226"/>
      <c r="K138" s="226"/>
      <c r="L138" s="232"/>
      <c r="M138" s="233"/>
      <c r="N138" s="234"/>
      <c r="O138" s="234"/>
      <c r="P138" s="234"/>
      <c r="Q138" s="234"/>
      <c r="R138" s="234"/>
      <c r="S138" s="234"/>
      <c r="T138" s="23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6" t="s">
        <v>177</v>
      </c>
      <c r="AU138" s="236" t="s">
        <v>83</v>
      </c>
      <c r="AV138" s="13" t="s">
        <v>83</v>
      </c>
      <c r="AW138" s="13" t="s">
        <v>35</v>
      </c>
      <c r="AX138" s="13" t="s">
        <v>73</v>
      </c>
      <c r="AY138" s="236" t="s">
        <v>166</v>
      </c>
    </row>
    <row r="139" spans="1:51" s="14" customFormat="1" ht="12">
      <c r="A139" s="14"/>
      <c r="B139" s="237"/>
      <c r="C139" s="238"/>
      <c r="D139" s="227" t="s">
        <v>177</v>
      </c>
      <c r="E139" s="239" t="s">
        <v>19</v>
      </c>
      <c r="F139" s="240" t="s">
        <v>179</v>
      </c>
      <c r="G139" s="238"/>
      <c r="H139" s="241">
        <v>7.54</v>
      </c>
      <c r="I139" s="242"/>
      <c r="J139" s="238"/>
      <c r="K139" s="238"/>
      <c r="L139" s="243"/>
      <c r="M139" s="244"/>
      <c r="N139" s="245"/>
      <c r="O139" s="245"/>
      <c r="P139" s="245"/>
      <c r="Q139" s="245"/>
      <c r="R139" s="245"/>
      <c r="S139" s="245"/>
      <c r="T139" s="246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7" t="s">
        <v>177</v>
      </c>
      <c r="AU139" s="247" t="s">
        <v>83</v>
      </c>
      <c r="AV139" s="14" t="s">
        <v>173</v>
      </c>
      <c r="AW139" s="14" t="s">
        <v>35</v>
      </c>
      <c r="AX139" s="14" t="s">
        <v>81</v>
      </c>
      <c r="AY139" s="247" t="s">
        <v>166</v>
      </c>
    </row>
    <row r="140" spans="1:51" s="13" customFormat="1" ht="12">
      <c r="A140" s="13"/>
      <c r="B140" s="225"/>
      <c r="C140" s="226"/>
      <c r="D140" s="227" t="s">
        <v>177</v>
      </c>
      <c r="E140" s="226"/>
      <c r="F140" s="229" t="s">
        <v>218</v>
      </c>
      <c r="G140" s="226"/>
      <c r="H140" s="230">
        <v>8.294</v>
      </c>
      <c r="I140" s="231"/>
      <c r="J140" s="226"/>
      <c r="K140" s="226"/>
      <c r="L140" s="232"/>
      <c r="M140" s="233"/>
      <c r="N140" s="234"/>
      <c r="O140" s="234"/>
      <c r="P140" s="234"/>
      <c r="Q140" s="234"/>
      <c r="R140" s="234"/>
      <c r="S140" s="234"/>
      <c r="T140" s="23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6" t="s">
        <v>177</v>
      </c>
      <c r="AU140" s="236" t="s">
        <v>83</v>
      </c>
      <c r="AV140" s="13" t="s">
        <v>83</v>
      </c>
      <c r="AW140" s="13" t="s">
        <v>4</v>
      </c>
      <c r="AX140" s="13" t="s">
        <v>81</v>
      </c>
      <c r="AY140" s="236" t="s">
        <v>166</v>
      </c>
    </row>
    <row r="141" spans="1:65" s="2" customFormat="1" ht="37.8" customHeight="1">
      <c r="A141" s="40"/>
      <c r="B141" s="41"/>
      <c r="C141" s="207" t="s">
        <v>219</v>
      </c>
      <c r="D141" s="207" t="s">
        <v>169</v>
      </c>
      <c r="E141" s="208" t="s">
        <v>220</v>
      </c>
      <c r="F141" s="209" t="s">
        <v>221</v>
      </c>
      <c r="G141" s="210" t="s">
        <v>98</v>
      </c>
      <c r="H141" s="211">
        <v>88</v>
      </c>
      <c r="I141" s="212"/>
      <c r="J141" s="213">
        <f>ROUND(I141*H141,2)</f>
        <v>0</v>
      </c>
      <c r="K141" s="209" t="s">
        <v>172</v>
      </c>
      <c r="L141" s="46"/>
      <c r="M141" s="214" t="s">
        <v>19</v>
      </c>
      <c r="N141" s="215" t="s">
        <v>44</v>
      </c>
      <c r="O141" s="86"/>
      <c r="P141" s="216">
        <f>O141*H141</f>
        <v>0</v>
      </c>
      <c r="Q141" s="216">
        <v>0</v>
      </c>
      <c r="R141" s="216">
        <f>Q141*H141</f>
        <v>0</v>
      </c>
      <c r="S141" s="216">
        <v>0</v>
      </c>
      <c r="T141" s="217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8" t="s">
        <v>173</v>
      </c>
      <c r="AT141" s="218" t="s">
        <v>169</v>
      </c>
      <c r="AU141" s="218" t="s">
        <v>83</v>
      </c>
      <c r="AY141" s="19" t="s">
        <v>166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19" t="s">
        <v>81</v>
      </c>
      <c r="BK141" s="219">
        <f>ROUND(I141*H141,2)</f>
        <v>0</v>
      </c>
      <c r="BL141" s="19" t="s">
        <v>173</v>
      </c>
      <c r="BM141" s="218" t="s">
        <v>222</v>
      </c>
    </row>
    <row r="142" spans="1:47" s="2" customFormat="1" ht="12">
      <c r="A142" s="40"/>
      <c r="B142" s="41"/>
      <c r="C142" s="42"/>
      <c r="D142" s="220" t="s">
        <v>175</v>
      </c>
      <c r="E142" s="42"/>
      <c r="F142" s="221" t="s">
        <v>223</v>
      </c>
      <c r="G142" s="42"/>
      <c r="H142" s="42"/>
      <c r="I142" s="222"/>
      <c r="J142" s="42"/>
      <c r="K142" s="42"/>
      <c r="L142" s="46"/>
      <c r="M142" s="223"/>
      <c r="N142" s="224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175</v>
      </c>
      <c r="AU142" s="19" t="s">
        <v>83</v>
      </c>
    </row>
    <row r="143" spans="1:51" s="13" customFormat="1" ht="12">
      <c r="A143" s="13"/>
      <c r="B143" s="225"/>
      <c r="C143" s="226"/>
      <c r="D143" s="227" t="s">
        <v>177</v>
      </c>
      <c r="E143" s="228" t="s">
        <v>19</v>
      </c>
      <c r="F143" s="229" t="s">
        <v>224</v>
      </c>
      <c r="G143" s="226"/>
      <c r="H143" s="230">
        <v>22</v>
      </c>
      <c r="I143" s="231"/>
      <c r="J143" s="226"/>
      <c r="K143" s="226"/>
      <c r="L143" s="232"/>
      <c r="M143" s="233"/>
      <c r="N143" s="234"/>
      <c r="O143" s="234"/>
      <c r="P143" s="234"/>
      <c r="Q143" s="234"/>
      <c r="R143" s="234"/>
      <c r="S143" s="234"/>
      <c r="T143" s="23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6" t="s">
        <v>177</v>
      </c>
      <c r="AU143" s="236" t="s">
        <v>83</v>
      </c>
      <c r="AV143" s="13" t="s">
        <v>83</v>
      </c>
      <c r="AW143" s="13" t="s">
        <v>35</v>
      </c>
      <c r="AX143" s="13" t="s">
        <v>73</v>
      </c>
      <c r="AY143" s="236" t="s">
        <v>166</v>
      </c>
    </row>
    <row r="144" spans="1:51" s="16" customFormat="1" ht="12">
      <c r="A144" s="16"/>
      <c r="B144" s="268"/>
      <c r="C144" s="269"/>
      <c r="D144" s="227" t="s">
        <v>177</v>
      </c>
      <c r="E144" s="270" t="s">
        <v>125</v>
      </c>
      <c r="F144" s="271" t="s">
        <v>225</v>
      </c>
      <c r="G144" s="269"/>
      <c r="H144" s="272">
        <v>22</v>
      </c>
      <c r="I144" s="273"/>
      <c r="J144" s="269"/>
      <c r="K144" s="269"/>
      <c r="L144" s="274"/>
      <c r="M144" s="275"/>
      <c r="N144" s="276"/>
      <c r="O144" s="276"/>
      <c r="P144" s="276"/>
      <c r="Q144" s="276"/>
      <c r="R144" s="276"/>
      <c r="S144" s="276"/>
      <c r="T144" s="277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T144" s="278" t="s">
        <v>177</v>
      </c>
      <c r="AU144" s="278" t="s">
        <v>83</v>
      </c>
      <c r="AV144" s="16" t="s">
        <v>100</v>
      </c>
      <c r="AW144" s="16" t="s">
        <v>35</v>
      </c>
      <c r="AX144" s="16" t="s">
        <v>73</v>
      </c>
      <c r="AY144" s="278" t="s">
        <v>166</v>
      </c>
    </row>
    <row r="145" spans="1:51" s="13" customFormat="1" ht="12">
      <c r="A145" s="13"/>
      <c r="B145" s="225"/>
      <c r="C145" s="226"/>
      <c r="D145" s="227" t="s">
        <v>177</v>
      </c>
      <c r="E145" s="228" t="s">
        <v>19</v>
      </c>
      <c r="F145" s="229" t="s">
        <v>226</v>
      </c>
      <c r="G145" s="226"/>
      <c r="H145" s="230">
        <v>88</v>
      </c>
      <c r="I145" s="231"/>
      <c r="J145" s="226"/>
      <c r="K145" s="226"/>
      <c r="L145" s="232"/>
      <c r="M145" s="233"/>
      <c r="N145" s="234"/>
      <c r="O145" s="234"/>
      <c r="P145" s="234"/>
      <c r="Q145" s="234"/>
      <c r="R145" s="234"/>
      <c r="S145" s="234"/>
      <c r="T145" s="23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6" t="s">
        <v>177</v>
      </c>
      <c r="AU145" s="236" t="s">
        <v>83</v>
      </c>
      <c r="AV145" s="13" t="s">
        <v>83</v>
      </c>
      <c r="AW145" s="13" t="s">
        <v>35</v>
      </c>
      <c r="AX145" s="13" t="s">
        <v>73</v>
      </c>
      <c r="AY145" s="236" t="s">
        <v>166</v>
      </c>
    </row>
    <row r="146" spans="1:51" s="16" customFormat="1" ht="12">
      <c r="A146" s="16"/>
      <c r="B146" s="268"/>
      <c r="C146" s="269"/>
      <c r="D146" s="227" t="s">
        <v>177</v>
      </c>
      <c r="E146" s="270" t="s">
        <v>19</v>
      </c>
      <c r="F146" s="271" t="s">
        <v>225</v>
      </c>
      <c r="G146" s="269"/>
      <c r="H146" s="272">
        <v>88</v>
      </c>
      <c r="I146" s="273"/>
      <c r="J146" s="269"/>
      <c r="K146" s="269"/>
      <c r="L146" s="274"/>
      <c r="M146" s="275"/>
      <c r="N146" s="276"/>
      <c r="O146" s="276"/>
      <c r="P146" s="276"/>
      <c r="Q146" s="276"/>
      <c r="R146" s="276"/>
      <c r="S146" s="276"/>
      <c r="T146" s="277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T146" s="278" t="s">
        <v>177</v>
      </c>
      <c r="AU146" s="278" t="s">
        <v>83</v>
      </c>
      <c r="AV146" s="16" t="s">
        <v>100</v>
      </c>
      <c r="AW146" s="16" t="s">
        <v>35</v>
      </c>
      <c r="AX146" s="16" t="s">
        <v>81</v>
      </c>
      <c r="AY146" s="278" t="s">
        <v>166</v>
      </c>
    </row>
    <row r="147" spans="1:65" s="2" customFormat="1" ht="37.8" customHeight="1">
      <c r="A147" s="40"/>
      <c r="B147" s="41"/>
      <c r="C147" s="207" t="s">
        <v>227</v>
      </c>
      <c r="D147" s="207" t="s">
        <v>169</v>
      </c>
      <c r="E147" s="208" t="s">
        <v>228</v>
      </c>
      <c r="F147" s="209" t="s">
        <v>229</v>
      </c>
      <c r="G147" s="210" t="s">
        <v>98</v>
      </c>
      <c r="H147" s="211">
        <v>74.976</v>
      </c>
      <c r="I147" s="212"/>
      <c r="J147" s="213">
        <f>ROUND(I147*H147,2)</f>
        <v>0</v>
      </c>
      <c r="K147" s="209" t="s">
        <v>172</v>
      </c>
      <c r="L147" s="46"/>
      <c r="M147" s="214" t="s">
        <v>19</v>
      </c>
      <c r="N147" s="215" t="s">
        <v>44</v>
      </c>
      <c r="O147" s="86"/>
      <c r="P147" s="216">
        <f>O147*H147</f>
        <v>0</v>
      </c>
      <c r="Q147" s="216">
        <v>0</v>
      </c>
      <c r="R147" s="216">
        <f>Q147*H147</f>
        <v>0</v>
      </c>
      <c r="S147" s="216">
        <v>0</v>
      </c>
      <c r="T147" s="217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8" t="s">
        <v>173</v>
      </c>
      <c r="AT147" s="218" t="s">
        <v>169</v>
      </c>
      <c r="AU147" s="218" t="s">
        <v>83</v>
      </c>
      <c r="AY147" s="19" t="s">
        <v>166</v>
      </c>
      <c r="BE147" s="219">
        <f>IF(N147="základní",J147,0)</f>
        <v>0</v>
      </c>
      <c r="BF147" s="219">
        <f>IF(N147="snížená",J147,0)</f>
        <v>0</v>
      </c>
      <c r="BG147" s="219">
        <f>IF(N147="zákl. přenesená",J147,0)</f>
        <v>0</v>
      </c>
      <c r="BH147" s="219">
        <f>IF(N147="sníž. přenesená",J147,0)</f>
        <v>0</v>
      </c>
      <c r="BI147" s="219">
        <f>IF(N147="nulová",J147,0)</f>
        <v>0</v>
      </c>
      <c r="BJ147" s="19" t="s">
        <v>81</v>
      </c>
      <c r="BK147" s="219">
        <f>ROUND(I147*H147,2)</f>
        <v>0</v>
      </c>
      <c r="BL147" s="19" t="s">
        <v>173</v>
      </c>
      <c r="BM147" s="218" t="s">
        <v>230</v>
      </c>
    </row>
    <row r="148" spans="1:47" s="2" customFormat="1" ht="12">
      <c r="A148" s="40"/>
      <c r="B148" s="41"/>
      <c r="C148" s="42"/>
      <c r="D148" s="220" t="s">
        <v>175</v>
      </c>
      <c r="E148" s="42"/>
      <c r="F148" s="221" t="s">
        <v>231</v>
      </c>
      <c r="G148" s="42"/>
      <c r="H148" s="42"/>
      <c r="I148" s="222"/>
      <c r="J148" s="42"/>
      <c r="K148" s="42"/>
      <c r="L148" s="46"/>
      <c r="M148" s="223"/>
      <c r="N148" s="224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175</v>
      </c>
      <c r="AU148" s="19" t="s">
        <v>83</v>
      </c>
    </row>
    <row r="149" spans="1:51" s="13" customFormat="1" ht="12">
      <c r="A149" s="13"/>
      <c r="B149" s="225"/>
      <c r="C149" s="226"/>
      <c r="D149" s="227" t="s">
        <v>177</v>
      </c>
      <c r="E149" s="228" t="s">
        <v>19</v>
      </c>
      <c r="F149" s="229" t="s">
        <v>232</v>
      </c>
      <c r="G149" s="226"/>
      <c r="H149" s="230">
        <v>74.976</v>
      </c>
      <c r="I149" s="231"/>
      <c r="J149" s="226"/>
      <c r="K149" s="226"/>
      <c r="L149" s="232"/>
      <c r="M149" s="233"/>
      <c r="N149" s="234"/>
      <c r="O149" s="234"/>
      <c r="P149" s="234"/>
      <c r="Q149" s="234"/>
      <c r="R149" s="234"/>
      <c r="S149" s="234"/>
      <c r="T149" s="23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6" t="s">
        <v>177</v>
      </c>
      <c r="AU149" s="236" t="s">
        <v>83</v>
      </c>
      <c r="AV149" s="13" t="s">
        <v>83</v>
      </c>
      <c r="AW149" s="13" t="s">
        <v>35</v>
      </c>
      <c r="AX149" s="13" t="s">
        <v>73</v>
      </c>
      <c r="AY149" s="236" t="s">
        <v>166</v>
      </c>
    </row>
    <row r="150" spans="1:51" s="14" customFormat="1" ht="12">
      <c r="A150" s="14"/>
      <c r="B150" s="237"/>
      <c r="C150" s="238"/>
      <c r="D150" s="227" t="s">
        <v>177</v>
      </c>
      <c r="E150" s="239" t="s">
        <v>19</v>
      </c>
      <c r="F150" s="240" t="s">
        <v>179</v>
      </c>
      <c r="G150" s="238"/>
      <c r="H150" s="241">
        <v>74.976</v>
      </c>
      <c r="I150" s="242"/>
      <c r="J150" s="238"/>
      <c r="K150" s="238"/>
      <c r="L150" s="243"/>
      <c r="M150" s="244"/>
      <c r="N150" s="245"/>
      <c r="O150" s="245"/>
      <c r="P150" s="245"/>
      <c r="Q150" s="245"/>
      <c r="R150" s="245"/>
      <c r="S150" s="245"/>
      <c r="T150" s="246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7" t="s">
        <v>177</v>
      </c>
      <c r="AU150" s="247" t="s">
        <v>83</v>
      </c>
      <c r="AV150" s="14" t="s">
        <v>173</v>
      </c>
      <c r="AW150" s="14" t="s">
        <v>35</v>
      </c>
      <c r="AX150" s="14" t="s">
        <v>81</v>
      </c>
      <c r="AY150" s="247" t="s">
        <v>166</v>
      </c>
    </row>
    <row r="151" spans="1:63" s="12" customFormat="1" ht="22.8" customHeight="1">
      <c r="A151" s="12"/>
      <c r="B151" s="191"/>
      <c r="C151" s="192"/>
      <c r="D151" s="193" t="s">
        <v>72</v>
      </c>
      <c r="E151" s="205" t="s">
        <v>219</v>
      </c>
      <c r="F151" s="205" t="s">
        <v>233</v>
      </c>
      <c r="G151" s="192"/>
      <c r="H151" s="192"/>
      <c r="I151" s="195"/>
      <c r="J151" s="206">
        <f>BK151</f>
        <v>0</v>
      </c>
      <c r="K151" s="192"/>
      <c r="L151" s="197"/>
      <c r="M151" s="198"/>
      <c r="N151" s="199"/>
      <c r="O151" s="199"/>
      <c r="P151" s="200">
        <f>SUM(P152:P167)</f>
        <v>0</v>
      </c>
      <c r="Q151" s="199"/>
      <c r="R151" s="200">
        <f>SUM(R152:R167)</f>
        <v>0.00074976</v>
      </c>
      <c r="S151" s="199"/>
      <c r="T151" s="201">
        <f>SUM(T152:T167)</f>
        <v>4.197804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2" t="s">
        <v>81</v>
      </c>
      <c r="AT151" s="203" t="s">
        <v>72</v>
      </c>
      <c r="AU151" s="203" t="s">
        <v>81</v>
      </c>
      <c r="AY151" s="202" t="s">
        <v>166</v>
      </c>
      <c r="BK151" s="204">
        <f>SUM(BK152:BK167)</f>
        <v>0</v>
      </c>
    </row>
    <row r="152" spans="1:65" s="2" customFormat="1" ht="37.8" customHeight="1">
      <c r="A152" s="40"/>
      <c r="B152" s="41"/>
      <c r="C152" s="207" t="s">
        <v>234</v>
      </c>
      <c r="D152" s="207" t="s">
        <v>169</v>
      </c>
      <c r="E152" s="208" t="s">
        <v>235</v>
      </c>
      <c r="F152" s="209" t="s">
        <v>236</v>
      </c>
      <c r="G152" s="210" t="s">
        <v>98</v>
      </c>
      <c r="H152" s="211">
        <v>74.976</v>
      </c>
      <c r="I152" s="212"/>
      <c r="J152" s="213">
        <f>ROUND(I152*H152,2)</f>
        <v>0</v>
      </c>
      <c r="K152" s="209" t="s">
        <v>172</v>
      </c>
      <c r="L152" s="46"/>
      <c r="M152" s="214" t="s">
        <v>19</v>
      </c>
      <c r="N152" s="215" t="s">
        <v>44</v>
      </c>
      <c r="O152" s="86"/>
      <c r="P152" s="216">
        <f>O152*H152</f>
        <v>0</v>
      </c>
      <c r="Q152" s="216">
        <v>1E-05</v>
      </c>
      <c r="R152" s="216">
        <f>Q152*H152</f>
        <v>0.00074976</v>
      </c>
      <c r="S152" s="216">
        <v>0</v>
      </c>
      <c r="T152" s="217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8" t="s">
        <v>173</v>
      </c>
      <c r="AT152" s="218" t="s">
        <v>169</v>
      </c>
      <c r="AU152" s="218" t="s">
        <v>83</v>
      </c>
      <c r="AY152" s="19" t="s">
        <v>166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9" t="s">
        <v>81</v>
      </c>
      <c r="BK152" s="219">
        <f>ROUND(I152*H152,2)</f>
        <v>0</v>
      </c>
      <c r="BL152" s="19" t="s">
        <v>173</v>
      </c>
      <c r="BM152" s="218" t="s">
        <v>237</v>
      </c>
    </row>
    <row r="153" spans="1:47" s="2" customFormat="1" ht="12">
      <c r="A153" s="40"/>
      <c r="B153" s="41"/>
      <c r="C153" s="42"/>
      <c r="D153" s="220" t="s">
        <v>175</v>
      </c>
      <c r="E153" s="42"/>
      <c r="F153" s="221" t="s">
        <v>238</v>
      </c>
      <c r="G153" s="42"/>
      <c r="H153" s="42"/>
      <c r="I153" s="222"/>
      <c r="J153" s="42"/>
      <c r="K153" s="42"/>
      <c r="L153" s="46"/>
      <c r="M153" s="223"/>
      <c r="N153" s="224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175</v>
      </c>
      <c r="AU153" s="19" t="s">
        <v>83</v>
      </c>
    </row>
    <row r="154" spans="1:51" s="13" customFormat="1" ht="12">
      <c r="A154" s="13"/>
      <c r="B154" s="225"/>
      <c r="C154" s="226"/>
      <c r="D154" s="227" t="s">
        <v>177</v>
      </c>
      <c r="E154" s="228" t="s">
        <v>19</v>
      </c>
      <c r="F154" s="229" t="s">
        <v>239</v>
      </c>
      <c r="G154" s="226"/>
      <c r="H154" s="230">
        <v>74.976</v>
      </c>
      <c r="I154" s="231"/>
      <c r="J154" s="226"/>
      <c r="K154" s="226"/>
      <c r="L154" s="232"/>
      <c r="M154" s="233"/>
      <c r="N154" s="234"/>
      <c r="O154" s="234"/>
      <c r="P154" s="234"/>
      <c r="Q154" s="234"/>
      <c r="R154" s="234"/>
      <c r="S154" s="234"/>
      <c r="T154" s="23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6" t="s">
        <v>177</v>
      </c>
      <c r="AU154" s="236" t="s">
        <v>83</v>
      </c>
      <c r="AV154" s="13" t="s">
        <v>83</v>
      </c>
      <c r="AW154" s="13" t="s">
        <v>35</v>
      </c>
      <c r="AX154" s="13" t="s">
        <v>73</v>
      </c>
      <c r="AY154" s="236" t="s">
        <v>166</v>
      </c>
    </row>
    <row r="155" spans="1:51" s="14" customFormat="1" ht="12">
      <c r="A155" s="14"/>
      <c r="B155" s="237"/>
      <c r="C155" s="238"/>
      <c r="D155" s="227" t="s">
        <v>177</v>
      </c>
      <c r="E155" s="239" t="s">
        <v>19</v>
      </c>
      <c r="F155" s="240" t="s">
        <v>179</v>
      </c>
      <c r="G155" s="238"/>
      <c r="H155" s="241">
        <v>74.976</v>
      </c>
      <c r="I155" s="242"/>
      <c r="J155" s="238"/>
      <c r="K155" s="238"/>
      <c r="L155" s="243"/>
      <c r="M155" s="244"/>
      <c r="N155" s="245"/>
      <c r="O155" s="245"/>
      <c r="P155" s="245"/>
      <c r="Q155" s="245"/>
      <c r="R155" s="245"/>
      <c r="S155" s="245"/>
      <c r="T155" s="24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7" t="s">
        <v>177</v>
      </c>
      <c r="AU155" s="247" t="s">
        <v>83</v>
      </c>
      <c r="AV155" s="14" t="s">
        <v>173</v>
      </c>
      <c r="AW155" s="14" t="s">
        <v>35</v>
      </c>
      <c r="AX155" s="14" t="s">
        <v>81</v>
      </c>
      <c r="AY155" s="247" t="s">
        <v>166</v>
      </c>
    </row>
    <row r="156" spans="1:65" s="2" customFormat="1" ht="24.15" customHeight="1">
      <c r="A156" s="40"/>
      <c r="B156" s="41"/>
      <c r="C156" s="207" t="s">
        <v>240</v>
      </c>
      <c r="D156" s="207" t="s">
        <v>169</v>
      </c>
      <c r="E156" s="208" t="s">
        <v>241</v>
      </c>
      <c r="F156" s="209" t="s">
        <v>242</v>
      </c>
      <c r="G156" s="210" t="s">
        <v>98</v>
      </c>
      <c r="H156" s="211">
        <v>450</v>
      </c>
      <c r="I156" s="212"/>
      <c r="J156" s="213">
        <f>ROUND(I156*H156,2)</f>
        <v>0</v>
      </c>
      <c r="K156" s="209" t="s">
        <v>172</v>
      </c>
      <c r="L156" s="46"/>
      <c r="M156" s="214" t="s">
        <v>19</v>
      </c>
      <c r="N156" s="215" t="s">
        <v>44</v>
      </c>
      <c r="O156" s="86"/>
      <c r="P156" s="216">
        <f>O156*H156</f>
        <v>0</v>
      </c>
      <c r="Q156" s="216">
        <v>0</v>
      </c>
      <c r="R156" s="216">
        <f>Q156*H156</f>
        <v>0</v>
      </c>
      <c r="S156" s="216">
        <v>0</v>
      </c>
      <c r="T156" s="217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8" t="s">
        <v>173</v>
      </c>
      <c r="AT156" s="218" t="s">
        <v>169</v>
      </c>
      <c r="AU156" s="218" t="s">
        <v>83</v>
      </c>
      <c r="AY156" s="19" t="s">
        <v>166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19" t="s">
        <v>81</v>
      </c>
      <c r="BK156" s="219">
        <f>ROUND(I156*H156,2)</f>
        <v>0</v>
      </c>
      <c r="BL156" s="19" t="s">
        <v>173</v>
      </c>
      <c r="BM156" s="218" t="s">
        <v>243</v>
      </c>
    </row>
    <row r="157" spans="1:47" s="2" customFormat="1" ht="12">
      <c r="A157" s="40"/>
      <c r="B157" s="41"/>
      <c r="C157" s="42"/>
      <c r="D157" s="220" t="s">
        <v>175</v>
      </c>
      <c r="E157" s="42"/>
      <c r="F157" s="221" t="s">
        <v>244</v>
      </c>
      <c r="G157" s="42"/>
      <c r="H157" s="42"/>
      <c r="I157" s="222"/>
      <c r="J157" s="42"/>
      <c r="K157" s="42"/>
      <c r="L157" s="46"/>
      <c r="M157" s="223"/>
      <c r="N157" s="224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175</v>
      </c>
      <c r="AU157" s="19" t="s">
        <v>83</v>
      </c>
    </row>
    <row r="158" spans="1:51" s="13" customFormat="1" ht="12">
      <c r="A158" s="13"/>
      <c r="B158" s="225"/>
      <c r="C158" s="226"/>
      <c r="D158" s="227" t="s">
        <v>177</v>
      </c>
      <c r="E158" s="228" t="s">
        <v>19</v>
      </c>
      <c r="F158" s="229" t="s">
        <v>245</v>
      </c>
      <c r="G158" s="226"/>
      <c r="H158" s="230">
        <v>450</v>
      </c>
      <c r="I158" s="231"/>
      <c r="J158" s="226"/>
      <c r="K158" s="226"/>
      <c r="L158" s="232"/>
      <c r="M158" s="233"/>
      <c r="N158" s="234"/>
      <c r="O158" s="234"/>
      <c r="P158" s="234"/>
      <c r="Q158" s="234"/>
      <c r="R158" s="234"/>
      <c r="S158" s="234"/>
      <c r="T158" s="23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6" t="s">
        <v>177</v>
      </c>
      <c r="AU158" s="236" t="s">
        <v>83</v>
      </c>
      <c r="AV158" s="13" t="s">
        <v>83</v>
      </c>
      <c r="AW158" s="13" t="s">
        <v>35</v>
      </c>
      <c r="AX158" s="13" t="s">
        <v>73</v>
      </c>
      <c r="AY158" s="236" t="s">
        <v>166</v>
      </c>
    </row>
    <row r="159" spans="1:51" s="14" customFormat="1" ht="12">
      <c r="A159" s="14"/>
      <c r="B159" s="237"/>
      <c r="C159" s="238"/>
      <c r="D159" s="227" t="s">
        <v>177</v>
      </c>
      <c r="E159" s="239" t="s">
        <v>19</v>
      </c>
      <c r="F159" s="240" t="s">
        <v>179</v>
      </c>
      <c r="G159" s="238"/>
      <c r="H159" s="241">
        <v>450</v>
      </c>
      <c r="I159" s="242"/>
      <c r="J159" s="238"/>
      <c r="K159" s="238"/>
      <c r="L159" s="243"/>
      <c r="M159" s="244"/>
      <c r="N159" s="245"/>
      <c r="O159" s="245"/>
      <c r="P159" s="245"/>
      <c r="Q159" s="245"/>
      <c r="R159" s="245"/>
      <c r="S159" s="245"/>
      <c r="T159" s="246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7" t="s">
        <v>177</v>
      </c>
      <c r="AU159" s="247" t="s">
        <v>83</v>
      </c>
      <c r="AV159" s="14" t="s">
        <v>173</v>
      </c>
      <c r="AW159" s="14" t="s">
        <v>35</v>
      </c>
      <c r="AX159" s="14" t="s">
        <v>81</v>
      </c>
      <c r="AY159" s="247" t="s">
        <v>166</v>
      </c>
    </row>
    <row r="160" spans="1:65" s="2" customFormat="1" ht="37.8" customHeight="1">
      <c r="A160" s="40"/>
      <c r="B160" s="41"/>
      <c r="C160" s="207" t="s">
        <v>246</v>
      </c>
      <c r="D160" s="207" t="s">
        <v>169</v>
      </c>
      <c r="E160" s="208" t="s">
        <v>247</v>
      </c>
      <c r="F160" s="209" t="s">
        <v>248</v>
      </c>
      <c r="G160" s="210" t="s">
        <v>98</v>
      </c>
      <c r="H160" s="211">
        <v>74.976</v>
      </c>
      <c r="I160" s="212"/>
      <c r="J160" s="213">
        <f>ROUND(I160*H160,2)</f>
        <v>0</v>
      </c>
      <c r="K160" s="209" t="s">
        <v>172</v>
      </c>
      <c r="L160" s="46"/>
      <c r="M160" s="214" t="s">
        <v>19</v>
      </c>
      <c r="N160" s="215" t="s">
        <v>44</v>
      </c>
      <c r="O160" s="86"/>
      <c r="P160" s="216">
        <f>O160*H160</f>
        <v>0</v>
      </c>
      <c r="Q160" s="216">
        <v>0</v>
      </c>
      <c r="R160" s="216">
        <f>Q160*H160</f>
        <v>0</v>
      </c>
      <c r="S160" s="216">
        <v>0.054</v>
      </c>
      <c r="T160" s="217">
        <f>S160*H160</f>
        <v>4.048704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8" t="s">
        <v>173</v>
      </c>
      <c r="AT160" s="218" t="s">
        <v>169</v>
      </c>
      <c r="AU160" s="218" t="s">
        <v>83</v>
      </c>
      <c r="AY160" s="19" t="s">
        <v>166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19" t="s">
        <v>81</v>
      </c>
      <c r="BK160" s="219">
        <f>ROUND(I160*H160,2)</f>
        <v>0</v>
      </c>
      <c r="BL160" s="19" t="s">
        <v>173</v>
      </c>
      <c r="BM160" s="218" t="s">
        <v>249</v>
      </c>
    </row>
    <row r="161" spans="1:47" s="2" customFormat="1" ht="12">
      <c r="A161" s="40"/>
      <c r="B161" s="41"/>
      <c r="C161" s="42"/>
      <c r="D161" s="220" t="s">
        <v>175</v>
      </c>
      <c r="E161" s="42"/>
      <c r="F161" s="221" t="s">
        <v>250</v>
      </c>
      <c r="G161" s="42"/>
      <c r="H161" s="42"/>
      <c r="I161" s="222"/>
      <c r="J161" s="42"/>
      <c r="K161" s="42"/>
      <c r="L161" s="46"/>
      <c r="M161" s="223"/>
      <c r="N161" s="224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175</v>
      </c>
      <c r="AU161" s="19" t="s">
        <v>83</v>
      </c>
    </row>
    <row r="162" spans="1:51" s="13" customFormat="1" ht="12">
      <c r="A162" s="13"/>
      <c r="B162" s="225"/>
      <c r="C162" s="226"/>
      <c r="D162" s="227" t="s">
        <v>177</v>
      </c>
      <c r="E162" s="228" t="s">
        <v>19</v>
      </c>
      <c r="F162" s="229" t="s">
        <v>251</v>
      </c>
      <c r="G162" s="226"/>
      <c r="H162" s="230">
        <v>74.976</v>
      </c>
      <c r="I162" s="231"/>
      <c r="J162" s="226"/>
      <c r="K162" s="226"/>
      <c r="L162" s="232"/>
      <c r="M162" s="233"/>
      <c r="N162" s="234"/>
      <c r="O162" s="234"/>
      <c r="P162" s="234"/>
      <c r="Q162" s="234"/>
      <c r="R162" s="234"/>
      <c r="S162" s="234"/>
      <c r="T162" s="23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6" t="s">
        <v>177</v>
      </c>
      <c r="AU162" s="236" t="s">
        <v>83</v>
      </c>
      <c r="AV162" s="13" t="s">
        <v>83</v>
      </c>
      <c r="AW162" s="13" t="s">
        <v>35</v>
      </c>
      <c r="AX162" s="13" t="s">
        <v>73</v>
      </c>
      <c r="AY162" s="236" t="s">
        <v>166</v>
      </c>
    </row>
    <row r="163" spans="1:51" s="14" customFormat="1" ht="12">
      <c r="A163" s="14"/>
      <c r="B163" s="237"/>
      <c r="C163" s="238"/>
      <c r="D163" s="227" t="s">
        <v>177</v>
      </c>
      <c r="E163" s="239" t="s">
        <v>19</v>
      </c>
      <c r="F163" s="240" t="s">
        <v>179</v>
      </c>
      <c r="G163" s="238"/>
      <c r="H163" s="241">
        <v>74.976</v>
      </c>
      <c r="I163" s="242"/>
      <c r="J163" s="238"/>
      <c r="K163" s="238"/>
      <c r="L163" s="243"/>
      <c r="M163" s="244"/>
      <c r="N163" s="245"/>
      <c r="O163" s="245"/>
      <c r="P163" s="245"/>
      <c r="Q163" s="245"/>
      <c r="R163" s="245"/>
      <c r="S163" s="245"/>
      <c r="T163" s="24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7" t="s">
        <v>177</v>
      </c>
      <c r="AU163" s="247" t="s">
        <v>83</v>
      </c>
      <c r="AV163" s="14" t="s">
        <v>173</v>
      </c>
      <c r="AW163" s="14" t="s">
        <v>35</v>
      </c>
      <c r="AX163" s="14" t="s">
        <v>81</v>
      </c>
      <c r="AY163" s="247" t="s">
        <v>166</v>
      </c>
    </row>
    <row r="164" spans="1:65" s="2" customFormat="1" ht="37.8" customHeight="1">
      <c r="A164" s="40"/>
      <c r="B164" s="41"/>
      <c r="C164" s="207" t="s">
        <v>252</v>
      </c>
      <c r="D164" s="207" t="s">
        <v>169</v>
      </c>
      <c r="E164" s="208" t="s">
        <v>253</v>
      </c>
      <c r="F164" s="209" t="s">
        <v>254</v>
      </c>
      <c r="G164" s="210" t="s">
        <v>98</v>
      </c>
      <c r="H164" s="211">
        <v>7.1</v>
      </c>
      <c r="I164" s="212"/>
      <c r="J164" s="213">
        <f>ROUND(I164*H164,2)</f>
        <v>0</v>
      </c>
      <c r="K164" s="209" t="s">
        <v>172</v>
      </c>
      <c r="L164" s="46"/>
      <c r="M164" s="214" t="s">
        <v>19</v>
      </c>
      <c r="N164" s="215" t="s">
        <v>44</v>
      </c>
      <c r="O164" s="86"/>
      <c r="P164" s="216">
        <f>O164*H164</f>
        <v>0</v>
      </c>
      <c r="Q164" s="216">
        <v>0</v>
      </c>
      <c r="R164" s="216">
        <f>Q164*H164</f>
        <v>0</v>
      </c>
      <c r="S164" s="216">
        <v>0.021</v>
      </c>
      <c r="T164" s="217">
        <f>S164*H164</f>
        <v>0.1491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8" t="s">
        <v>173</v>
      </c>
      <c r="AT164" s="218" t="s">
        <v>169</v>
      </c>
      <c r="AU164" s="218" t="s">
        <v>83</v>
      </c>
      <c r="AY164" s="19" t="s">
        <v>166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19" t="s">
        <v>81</v>
      </c>
      <c r="BK164" s="219">
        <f>ROUND(I164*H164,2)</f>
        <v>0</v>
      </c>
      <c r="BL164" s="19" t="s">
        <v>173</v>
      </c>
      <c r="BM164" s="218" t="s">
        <v>255</v>
      </c>
    </row>
    <row r="165" spans="1:47" s="2" customFormat="1" ht="12">
      <c r="A165" s="40"/>
      <c r="B165" s="41"/>
      <c r="C165" s="42"/>
      <c r="D165" s="220" t="s">
        <v>175</v>
      </c>
      <c r="E165" s="42"/>
      <c r="F165" s="221" t="s">
        <v>256</v>
      </c>
      <c r="G165" s="42"/>
      <c r="H165" s="42"/>
      <c r="I165" s="222"/>
      <c r="J165" s="42"/>
      <c r="K165" s="42"/>
      <c r="L165" s="46"/>
      <c r="M165" s="223"/>
      <c r="N165" s="224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175</v>
      </c>
      <c r="AU165" s="19" t="s">
        <v>83</v>
      </c>
    </row>
    <row r="166" spans="1:51" s="13" customFormat="1" ht="12">
      <c r="A166" s="13"/>
      <c r="B166" s="225"/>
      <c r="C166" s="226"/>
      <c r="D166" s="227" t="s">
        <v>177</v>
      </c>
      <c r="E166" s="228" t="s">
        <v>19</v>
      </c>
      <c r="F166" s="229" t="s">
        <v>109</v>
      </c>
      <c r="G166" s="226"/>
      <c r="H166" s="230">
        <v>7.1</v>
      </c>
      <c r="I166" s="231"/>
      <c r="J166" s="226"/>
      <c r="K166" s="226"/>
      <c r="L166" s="232"/>
      <c r="M166" s="233"/>
      <c r="N166" s="234"/>
      <c r="O166" s="234"/>
      <c r="P166" s="234"/>
      <c r="Q166" s="234"/>
      <c r="R166" s="234"/>
      <c r="S166" s="234"/>
      <c r="T166" s="23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6" t="s">
        <v>177</v>
      </c>
      <c r="AU166" s="236" t="s">
        <v>83</v>
      </c>
      <c r="AV166" s="13" t="s">
        <v>83</v>
      </c>
      <c r="AW166" s="13" t="s">
        <v>35</v>
      </c>
      <c r="AX166" s="13" t="s">
        <v>73</v>
      </c>
      <c r="AY166" s="236" t="s">
        <v>166</v>
      </c>
    </row>
    <row r="167" spans="1:51" s="14" customFormat="1" ht="12">
      <c r="A167" s="14"/>
      <c r="B167" s="237"/>
      <c r="C167" s="238"/>
      <c r="D167" s="227" t="s">
        <v>177</v>
      </c>
      <c r="E167" s="239" t="s">
        <v>19</v>
      </c>
      <c r="F167" s="240" t="s">
        <v>179</v>
      </c>
      <c r="G167" s="238"/>
      <c r="H167" s="241">
        <v>7.1</v>
      </c>
      <c r="I167" s="242"/>
      <c r="J167" s="238"/>
      <c r="K167" s="238"/>
      <c r="L167" s="243"/>
      <c r="M167" s="244"/>
      <c r="N167" s="245"/>
      <c r="O167" s="245"/>
      <c r="P167" s="245"/>
      <c r="Q167" s="245"/>
      <c r="R167" s="245"/>
      <c r="S167" s="245"/>
      <c r="T167" s="246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7" t="s">
        <v>177</v>
      </c>
      <c r="AU167" s="247" t="s">
        <v>83</v>
      </c>
      <c r="AV167" s="14" t="s">
        <v>173</v>
      </c>
      <c r="AW167" s="14" t="s">
        <v>35</v>
      </c>
      <c r="AX167" s="14" t="s">
        <v>81</v>
      </c>
      <c r="AY167" s="247" t="s">
        <v>166</v>
      </c>
    </row>
    <row r="168" spans="1:63" s="12" customFormat="1" ht="22.8" customHeight="1">
      <c r="A168" s="12"/>
      <c r="B168" s="191"/>
      <c r="C168" s="192"/>
      <c r="D168" s="193" t="s">
        <v>72</v>
      </c>
      <c r="E168" s="205" t="s">
        <v>257</v>
      </c>
      <c r="F168" s="205" t="s">
        <v>258</v>
      </c>
      <c r="G168" s="192"/>
      <c r="H168" s="192"/>
      <c r="I168" s="195"/>
      <c r="J168" s="206">
        <f>BK168</f>
        <v>0</v>
      </c>
      <c r="K168" s="192"/>
      <c r="L168" s="197"/>
      <c r="M168" s="198"/>
      <c r="N168" s="199"/>
      <c r="O168" s="199"/>
      <c r="P168" s="200">
        <f>SUM(P169:P174)</f>
        <v>0</v>
      </c>
      <c r="Q168" s="199"/>
      <c r="R168" s="200">
        <f>SUM(R169:R174)</f>
        <v>0.0062204999999999995</v>
      </c>
      <c r="S168" s="199"/>
      <c r="T168" s="201">
        <f>SUM(T169:T174)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2" t="s">
        <v>81</v>
      </c>
      <c r="AT168" s="203" t="s">
        <v>72</v>
      </c>
      <c r="AU168" s="203" t="s">
        <v>81</v>
      </c>
      <c r="AY168" s="202" t="s">
        <v>166</v>
      </c>
      <c r="BK168" s="204">
        <f>SUM(BK169:BK174)</f>
        <v>0</v>
      </c>
    </row>
    <row r="169" spans="1:65" s="2" customFormat="1" ht="37.8" customHeight="1">
      <c r="A169" s="40"/>
      <c r="B169" s="41"/>
      <c r="C169" s="207" t="s">
        <v>259</v>
      </c>
      <c r="D169" s="207" t="s">
        <v>169</v>
      </c>
      <c r="E169" s="208" t="s">
        <v>260</v>
      </c>
      <c r="F169" s="209" t="s">
        <v>261</v>
      </c>
      <c r="G169" s="210" t="s">
        <v>98</v>
      </c>
      <c r="H169" s="211">
        <v>47.85</v>
      </c>
      <c r="I169" s="212"/>
      <c r="J169" s="213">
        <f>ROUND(I169*H169,2)</f>
        <v>0</v>
      </c>
      <c r="K169" s="209" t="s">
        <v>172</v>
      </c>
      <c r="L169" s="46"/>
      <c r="M169" s="214" t="s">
        <v>19</v>
      </c>
      <c r="N169" s="215" t="s">
        <v>44</v>
      </c>
      <c r="O169" s="86"/>
      <c r="P169" s="216">
        <f>O169*H169</f>
        <v>0</v>
      </c>
      <c r="Q169" s="216">
        <v>0.00013</v>
      </c>
      <c r="R169" s="216">
        <f>Q169*H169</f>
        <v>0.0062204999999999995</v>
      </c>
      <c r="S169" s="216">
        <v>0</v>
      </c>
      <c r="T169" s="217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8" t="s">
        <v>173</v>
      </c>
      <c r="AT169" s="218" t="s">
        <v>169</v>
      </c>
      <c r="AU169" s="218" t="s">
        <v>83</v>
      </c>
      <c r="AY169" s="19" t="s">
        <v>166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19" t="s">
        <v>81</v>
      </c>
      <c r="BK169" s="219">
        <f>ROUND(I169*H169,2)</f>
        <v>0</v>
      </c>
      <c r="BL169" s="19" t="s">
        <v>173</v>
      </c>
      <c r="BM169" s="218" t="s">
        <v>262</v>
      </c>
    </row>
    <row r="170" spans="1:47" s="2" customFormat="1" ht="12">
      <c r="A170" s="40"/>
      <c r="B170" s="41"/>
      <c r="C170" s="42"/>
      <c r="D170" s="220" t="s">
        <v>175</v>
      </c>
      <c r="E170" s="42"/>
      <c r="F170" s="221" t="s">
        <v>263</v>
      </c>
      <c r="G170" s="42"/>
      <c r="H170" s="42"/>
      <c r="I170" s="222"/>
      <c r="J170" s="42"/>
      <c r="K170" s="42"/>
      <c r="L170" s="46"/>
      <c r="M170" s="223"/>
      <c r="N170" s="224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175</v>
      </c>
      <c r="AU170" s="19" t="s">
        <v>83</v>
      </c>
    </row>
    <row r="171" spans="1:51" s="13" customFormat="1" ht="12">
      <c r="A171" s="13"/>
      <c r="B171" s="225"/>
      <c r="C171" s="226"/>
      <c r="D171" s="227" t="s">
        <v>177</v>
      </c>
      <c r="E171" s="228" t="s">
        <v>19</v>
      </c>
      <c r="F171" s="229" t="s">
        <v>264</v>
      </c>
      <c r="G171" s="226"/>
      <c r="H171" s="230">
        <v>31.9</v>
      </c>
      <c r="I171" s="231"/>
      <c r="J171" s="226"/>
      <c r="K171" s="226"/>
      <c r="L171" s="232"/>
      <c r="M171" s="233"/>
      <c r="N171" s="234"/>
      <c r="O171" s="234"/>
      <c r="P171" s="234"/>
      <c r="Q171" s="234"/>
      <c r="R171" s="234"/>
      <c r="S171" s="234"/>
      <c r="T171" s="23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6" t="s">
        <v>177</v>
      </c>
      <c r="AU171" s="236" t="s">
        <v>83</v>
      </c>
      <c r="AV171" s="13" t="s">
        <v>83</v>
      </c>
      <c r="AW171" s="13" t="s">
        <v>35</v>
      </c>
      <c r="AX171" s="13" t="s">
        <v>73</v>
      </c>
      <c r="AY171" s="236" t="s">
        <v>166</v>
      </c>
    </row>
    <row r="172" spans="1:51" s="14" customFormat="1" ht="12">
      <c r="A172" s="14"/>
      <c r="B172" s="237"/>
      <c r="C172" s="238"/>
      <c r="D172" s="227" t="s">
        <v>177</v>
      </c>
      <c r="E172" s="239" t="s">
        <v>123</v>
      </c>
      <c r="F172" s="240" t="s">
        <v>179</v>
      </c>
      <c r="G172" s="238"/>
      <c r="H172" s="241">
        <v>31.9</v>
      </c>
      <c r="I172" s="242"/>
      <c r="J172" s="238"/>
      <c r="K172" s="238"/>
      <c r="L172" s="243"/>
      <c r="M172" s="244"/>
      <c r="N172" s="245"/>
      <c r="O172" s="245"/>
      <c r="P172" s="245"/>
      <c r="Q172" s="245"/>
      <c r="R172" s="245"/>
      <c r="S172" s="245"/>
      <c r="T172" s="246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7" t="s">
        <v>177</v>
      </c>
      <c r="AU172" s="247" t="s">
        <v>83</v>
      </c>
      <c r="AV172" s="14" t="s">
        <v>173</v>
      </c>
      <c r="AW172" s="14" t="s">
        <v>35</v>
      </c>
      <c r="AX172" s="14" t="s">
        <v>73</v>
      </c>
      <c r="AY172" s="247" t="s">
        <v>166</v>
      </c>
    </row>
    <row r="173" spans="1:51" s="13" customFormat="1" ht="12">
      <c r="A173" s="13"/>
      <c r="B173" s="225"/>
      <c r="C173" s="226"/>
      <c r="D173" s="227" t="s">
        <v>177</v>
      </c>
      <c r="E173" s="228" t="s">
        <v>19</v>
      </c>
      <c r="F173" s="229" t="s">
        <v>265</v>
      </c>
      <c r="G173" s="226"/>
      <c r="H173" s="230">
        <v>47.85</v>
      </c>
      <c r="I173" s="231"/>
      <c r="J173" s="226"/>
      <c r="K173" s="226"/>
      <c r="L173" s="232"/>
      <c r="M173" s="233"/>
      <c r="N173" s="234"/>
      <c r="O173" s="234"/>
      <c r="P173" s="234"/>
      <c r="Q173" s="234"/>
      <c r="R173" s="234"/>
      <c r="S173" s="234"/>
      <c r="T173" s="23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6" t="s">
        <v>177</v>
      </c>
      <c r="AU173" s="236" t="s">
        <v>83</v>
      </c>
      <c r="AV173" s="13" t="s">
        <v>83</v>
      </c>
      <c r="AW173" s="13" t="s">
        <v>35</v>
      </c>
      <c r="AX173" s="13" t="s">
        <v>73</v>
      </c>
      <c r="AY173" s="236" t="s">
        <v>166</v>
      </c>
    </row>
    <row r="174" spans="1:51" s="14" customFormat="1" ht="12">
      <c r="A174" s="14"/>
      <c r="B174" s="237"/>
      <c r="C174" s="238"/>
      <c r="D174" s="227" t="s">
        <v>177</v>
      </c>
      <c r="E174" s="239" t="s">
        <v>19</v>
      </c>
      <c r="F174" s="240" t="s">
        <v>179</v>
      </c>
      <c r="G174" s="238"/>
      <c r="H174" s="241">
        <v>47.85</v>
      </c>
      <c r="I174" s="242"/>
      <c r="J174" s="238"/>
      <c r="K174" s="238"/>
      <c r="L174" s="243"/>
      <c r="M174" s="244"/>
      <c r="N174" s="245"/>
      <c r="O174" s="245"/>
      <c r="P174" s="245"/>
      <c r="Q174" s="245"/>
      <c r="R174" s="245"/>
      <c r="S174" s="245"/>
      <c r="T174" s="246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7" t="s">
        <v>177</v>
      </c>
      <c r="AU174" s="247" t="s">
        <v>83</v>
      </c>
      <c r="AV174" s="14" t="s">
        <v>173</v>
      </c>
      <c r="AW174" s="14" t="s">
        <v>35</v>
      </c>
      <c r="AX174" s="14" t="s">
        <v>81</v>
      </c>
      <c r="AY174" s="247" t="s">
        <v>166</v>
      </c>
    </row>
    <row r="175" spans="1:63" s="12" customFormat="1" ht="22.8" customHeight="1">
      <c r="A175" s="12"/>
      <c r="B175" s="191"/>
      <c r="C175" s="192"/>
      <c r="D175" s="193" t="s">
        <v>72</v>
      </c>
      <c r="E175" s="205" t="s">
        <v>266</v>
      </c>
      <c r="F175" s="205" t="s">
        <v>267</v>
      </c>
      <c r="G175" s="192"/>
      <c r="H175" s="192"/>
      <c r="I175" s="195"/>
      <c r="J175" s="206">
        <f>BK175</f>
        <v>0</v>
      </c>
      <c r="K175" s="192"/>
      <c r="L175" s="197"/>
      <c r="M175" s="198"/>
      <c r="N175" s="199"/>
      <c r="O175" s="199"/>
      <c r="P175" s="200">
        <f>SUM(P176:P194)</f>
        <v>0</v>
      </c>
      <c r="Q175" s="199"/>
      <c r="R175" s="200">
        <f>SUM(R176:R194)</f>
        <v>0</v>
      </c>
      <c r="S175" s="199"/>
      <c r="T175" s="201">
        <f>SUM(T176:T194)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2" t="s">
        <v>81</v>
      </c>
      <c r="AT175" s="203" t="s">
        <v>72</v>
      </c>
      <c r="AU175" s="203" t="s">
        <v>81</v>
      </c>
      <c r="AY175" s="202" t="s">
        <v>166</v>
      </c>
      <c r="BK175" s="204">
        <f>SUM(BK176:BK194)</f>
        <v>0</v>
      </c>
    </row>
    <row r="176" spans="1:65" s="2" customFormat="1" ht="37.8" customHeight="1">
      <c r="A176" s="40"/>
      <c r="B176" s="41"/>
      <c r="C176" s="207" t="s">
        <v>268</v>
      </c>
      <c r="D176" s="207" t="s">
        <v>169</v>
      </c>
      <c r="E176" s="208" t="s">
        <v>269</v>
      </c>
      <c r="F176" s="209" t="s">
        <v>270</v>
      </c>
      <c r="G176" s="210" t="s">
        <v>271</v>
      </c>
      <c r="H176" s="211">
        <v>4.471</v>
      </c>
      <c r="I176" s="212"/>
      <c r="J176" s="213">
        <f>ROUND(I176*H176,2)</f>
        <v>0</v>
      </c>
      <c r="K176" s="209" t="s">
        <v>172</v>
      </c>
      <c r="L176" s="46"/>
      <c r="M176" s="214" t="s">
        <v>19</v>
      </c>
      <c r="N176" s="215" t="s">
        <v>44</v>
      </c>
      <c r="O176" s="86"/>
      <c r="P176" s="216">
        <f>O176*H176</f>
        <v>0</v>
      </c>
      <c r="Q176" s="216">
        <v>0</v>
      </c>
      <c r="R176" s="216">
        <f>Q176*H176</f>
        <v>0</v>
      </c>
      <c r="S176" s="216">
        <v>0</v>
      </c>
      <c r="T176" s="217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8" t="s">
        <v>173</v>
      </c>
      <c r="AT176" s="218" t="s">
        <v>169</v>
      </c>
      <c r="AU176" s="218" t="s">
        <v>83</v>
      </c>
      <c r="AY176" s="19" t="s">
        <v>166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9" t="s">
        <v>81</v>
      </c>
      <c r="BK176" s="219">
        <f>ROUND(I176*H176,2)</f>
        <v>0</v>
      </c>
      <c r="BL176" s="19" t="s">
        <v>173</v>
      </c>
      <c r="BM176" s="218" t="s">
        <v>272</v>
      </c>
    </row>
    <row r="177" spans="1:47" s="2" customFormat="1" ht="12">
      <c r="A177" s="40"/>
      <c r="B177" s="41"/>
      <c r="C177" s="42"/>
      <c r="D177" s="220" t="s">
        <v>175</v>
      </c>
      <c r="E177" s="42"/>
      <c r="F177" s="221" t="s">
        <v>273</v>
      </c>
      <c r="G177" s="42"/>
      <c r="H177" s="42"/>
      <c r="I177" s="222"/>
      <c r="J177" s="42"/>
      <c r="K177" s="42"/>
      <c r="L177" s="46"/>
      <c r="M177" s="223"/>
      <c r="N177" s="224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175</v>
      </c>
      <c r="AU177" s="19" t="s">
        <v>83</v>
      </c>
    </row>
    <row r="178" spans="1:65" s="2" customFormat="1" ht="33" customHeight="1">
      <c r="A178" s="40"/>
      <c r="B178" s="41"/>
      <c r="C178" s="207" t="s">
        <v>274</v>
      </c>
      <c r="D178" s="207" t="s">
        <v>169</v>
      </c>
      <c r="E178" s="208" t="s">
        <v>275</v>
      </c>
      <c r="F178" s="209" t="s">
        <v>276</v>
      </c>
      <c r="G178" s="210" t="s">
        <v>271</v>
      </c>
      <c r="H178" s="211">
        <v>4.471</v>
      </c>
      <c r="I178" s="212"/>
      <c r="J178" s="213">
        <f>ROUND(I178*H178,2)</f>
        <v>0</v>
      </c>
      <c r="K178" s="209" t="s">
        <v>172</v>
      </c>
      <c r="L178" s="46"/>
      <c r="M178" s="214" t="s">
        <v>19</v>
      </c>
      <c r="N178" s="215" t="s">
        <v>44</v>
      </c>
      <c r="O178" s="86"/>
      <c r="P178" s="216">
        <f>O178*H178</f>
        <v>0</v>
      </c>
      <c r="Q178" s="216">
        <v>0</v>
      </c>
      <c r="R178" s="216">
        <f>Q178*H178</f>
        <v>0</v>
      </c>
      <c r="S178" s="216">
        <v>0</v>
      </c>
      <c r="T178" s="217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8" t="s">
        <v>173</v>
      </c>
      <c r="AT178" s="218" t="s">
        <v>169</v>
      </c>
      <c r="AU178" s="218" t="s">
        <v>83</v>
      </c>
      <c r="AY178" s="19" t="s">
        <v>166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19" t="s">
        <v>81</v>
      </c>
      <c r="BK178" s="219">
        <f>ROUND(I178*H178,2)</f>
        <v>0</v>
      </c>
      <c r="BL178" s="19" t="s">
        <v>173</v>
      </c>
      <c r="BM178" s="218" t="s">
        <v>277</v>
      </c>
    </row>
    <row r="179" spans="1:47" s="2" customFormat="1" ht="12">
      <c r="A179" s="40"/>
      <c r="B179" s="41"/>
      <c r="C179" s="42"/>
      <c r="D179" s="220" t="s">
        <v>175</v>
      </c>
      <c r="E179" s="42"/>
      <c r="F179" s="221" t="s">
        <v>278</v>
      </c>
      <c r="G179" s="42"/>
      <c r="H179" s="42"/>
      <c r="I179" s="222"/>
      <c r="J179" s="42"/>
      <c r="K179" s="42"/>
      <c r="L179" s="46"/>
      <c r="M179" s="223"/>
      <c r="N179" s="224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175</v>
      </c>
      <c r="AU179" s="19" t="s">
        <v>83</v>
      </c>
    </row>
    <row r="180" spans="1:65" s="2" customFormat="1" ht="44.25" customHeight="1">
      <c r="A180" s="40"/>
      <c r="B180" s="41"/>
      <c r="C180" s="207" t="s">
        <v>279</v>
      </c>
      <c r="D180" s="207" t="s">
        <v>169</v>
      </c>
      <c r="E180" s="208" t="s">
        <v>280</v>
      </c>
      <c r="F180" s="209" t="s">
        <v>281</v>
      </c>
      <c r="G180" s="210" t="s">
        <v>271</v>
      </c>
      <c r="H180" s="211">
        <v>44.71</v>
      </c>
      <c r="I180" s="212"/>
      <c r="J180" s="213">
        <f>ROUND(I180*H180,2)</f>
        <v>0</v>
      </c>
      <c r="K180" s="209" t="s">
        <v>172</v>
      </c>
      <c r="L180" s="46"/>
      <c r="M180" s="214" t="s">
        <v>19</v>
      </c>
      <c r="N180" s="215" t="s">
        <v>44</v>
      </c>
      <c r="O180" s="86"/>
      <c r="P180" s="216">
        <f>O180*H180</f>
        <v>0</v>
      </c>
      <c r="Q180" s="216">
        <v>0</v>
      </c>
      <c r="R180" s="216">
        <f>Q180*H180</f>
        <v>0</v>
      </c>
      <c r="S180" s="216">
        <v>0</v>
      </c>
      <c r="T180" s="217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8" t="s">
        <v>173</v>
      </c>
      <c r="AT180" s="218" t="s">
        <v>169</v>
      </c>
      <c r="AU180" s="218" t="s">
        <v>83</v>
      </c>
      <c r="AY180" s="19" t="s">
        <v>166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9" t="s">
        <v>81</v>
      </c>
      <c r="BK180" s="219">
        <f>ROUND(I180*H180,2)</f>
        <v>0</v>
      </c>
      <c r="BL180" s="19" t="s">
        <v>173</v>
      </c>
      <c r="BM180" s="218" t="s">
        <v>282</v>
      </c>
    </row>
    <row r="181" spans="1:47" s="2" customFormat="1" ht="12">
      <c r="A181" s="40"/>
      <c r="B181" s="41"/>
      <c r="C181" s="42"/>
      <c r="D181" s="220" t="s">
        <v>175</v>
      </c>
      <c r="E181" s="42"/>
      <c r="F181" s="221" t="s">
        <v>283</v>
      </c>
      <c r="G181" s="42"/>
      <c r="H181" s="42"/>
      <c r="I181" s="222"/>
      <c r="J181" s="42"/>
      <c r="K181" s="42"/>
      <c r="L181" s="46"/>
      <c r="M181" s="223"/>
      <c r="N181" s="224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175</v>
      </c>
      <c r="AU181" s="19" t="s">
        <v>83</v>
      </c>
    </row>
    <row r="182" spans="1:51" s="13" customFormat="1" ht="12">
      <c r="A182" s="13"/>
      <c r="B182" s="225"/>
      <c r="C182" s="226"/>
      <c r="D182" s="227" t="s">
        <v>177</v>
      </c>
      <c r="E182" s="226"/>
      <c r="F182" s="229" t="s">
        <v>284</v>
      </c>
      <c r="G182" s="226"/>
      <c r="H182" s="230">
        <v>44.71</v>
      </c>
      <c r="I182" s="231"/>
      <c r="J182" s="226"/>
      <c r="K182" s="226"/>
      <c r="L182" s="232"/>
      <c r="M182" s="233"/>
      <c r="N182" s="234"/>
      <c r="O182" s="234"/>
      <c r="P182" s="234"/>
      <c r="Q182" s="234"/>
      <c r="R182" s="234"/>
      <c r="S182" s="234"/>
      <c r="T182" s="23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6" t="s">
        <v>177</v>
      </c>
      <c r="AU182" s="236" t="s">
        <v>83</v>
      </c>
      <c r="AV182" s="13" t="s">
        <v>83</v>
      </c>
      <c r="AW182" s="13" t="s">
        <v>4</v>
      </c>
      <c r="AX182" s="13" t="s">
        <v>81</v>
      </c>
      <c r="AY182" s="236" t="s">
        <v>166</v>
      </c>
    </row>
    <row r="183" spans="1:65" s="2" customFormat="1" ht="37.8" customHeight="1">
      <c r="A183" s="40"/>
      <c r="B183" s="41"/>
      <c r="C183" s="207" t="s">
        <v>285</v>
      </c>
      <c r="D183" s="207" t="s">
        <v>169</v>
      </c>
      <c r="E183" s="208" t="s">
        <v>286</v>
      </c>
      <c r="F183" s="209" t="s">
        <v>287</v>
      </c>
      <c r="G183" s="210" t="s">
        <v>271</v>
      </c>
      <c r="H183" s="211">
        <v>1.923</v>
      </c>
      <c r="I183" s="212"/>
      <c r="J183" s="213">
        <f>ROUND(I183*H183,2)</f>
        <v>0</v>
      </c>
      <c r="K183" s="209" t="s">
        <v>172</v>
      </c>
      <c r="L183" s="46"/>
      <c r="M183" s="214" t="s">
        <v>19</v>
      </c>
      <c r="N183" s="215" t="s">
        <v>44</v>
      </c>
      <c r="O183" s="86"/>
      <c r="P183" s="216">
        <f>O183*H183</f>
        <v>0</v>
      </c>
      <c r="Q183" s="216">
        <v>0</v>
      </c>
      <c r="R183" s="216">
        <f>Q183*H183</f>
        <v>0</v>
      </c>
      <c r="S183" s="216">
        <v>0</v>
      </c>
      <c r="T183" s="217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8" t="s">
        <v>173</v>
      </c>
      <c r="AT183" s="218" t="s">
        <v>169</v>
      </c>
      <c r="AU183" s="218" t="s">
        <v>83</v>
      </c>
      <c r="AY183" s="19" t="s">
        <v>166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19" t="s">
        <v>81</v>
      </c>
      <c r="BK183" s="219">
        <f>ROUND(I183*H183,2)</f>
        <v>0</v>
      </c>
      <c r="BL183" s="19" t="s">
        <v>173</v>
      </c>
      <c r="BM183" s="218" t="s">
        <v>288</v>
      </c>
    </row>
    <row r="184" spans="1:47" s="2" customFormat="1" ht="12">
      <c r="A184" s="40"/>
      <c r="B184" s="41"/>
      <c r="C184" s="42"/>
      <c r="D184" s="220" t="s">
        <v>175</v>
      </c>
      <c r="E184" s="42"/>
      <c r="F184" s="221" t="s">
        <v>289</v>
      </c>
      <c r="G184" s="42"/>
      <c r="H184" s="42"/>
      <c r="I184" s="222"/>
      <c r="J184" s="42"/>
      <c r="K184" s="42"/>
      <c r="L184" s="46"/>
      <c r="M184" s="223"/>
      <c r="N184" s="224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175</v>
      </c>
      <c r="AU184" s="19" t="s">
        <v>83</v>
      </c>
    </row>
    <row r="185" spans="1:51" s="13" customFormat="1" ht="12">
      <c r="A185" s="13"/>
      <c r="B185" s="225"/>
      <c r="C185" s="226"/>
      <c r="D185" s="227" t="s">
        <v>177</v>
      </c>
      <c r="E185" s="226"/>
      <c r="F185" s="229" t="s">
        <v>290</v>
      </c>
      <c r="G185" s="226"/>
      <c r="H185" s="230">
        <v>1.923</v>
      </c>
      <c r="I185" s="231"/>
      <c r="J185" s="226"/>
      <c r="K185" s="226"/>
      <c r="L185" s="232"/>
      <c r="M185" s="233"/>
      <c r="N185" s="234"/>
      <c r="O185" s="234"/>
      <c r="P185" s="234"/>
      <c r="Q185" s="234"/>
      <c r="R185" s="234"/>
      <c r="S185" s="234"/>
      <c r="T185" s="23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6" t="s">
        <v>177</v>
      </c>
      <c r="AU185" s="236" t="s">
        <v>83</v>
      </c>
      <c r="AV185" s="13" t="s">
        <v>83</v>
      </c>
      <c r="AW185" s="13" t="s">
        <v>4</v>
      </c>
      <c r="AX185" s="13" t="s">
        <v>81</v>
      </c>
      <c r="AY185" s="236" t="s">
        <v>166</v>
      </c>
    </row>
    <row r="186" spans="1:65" s="2" customFormat="1" ht="55.5" customHeight="1">
      <c r="A186" s="40"/>
      <c r="B186" s="41"/>
      <c r="C186" s="207" t="s">
        <v>291</v>
      </c>
      <c r="D186" s="207" t="s">
        <v>169</v>
      </c>
      <c r="E186" s="208" t="s">
        <v>292</v>
      </c>
      <c r="F186" s="209" t="s">
        <v>293</v>
      </c>
      <c r="G186" s="210" t="s">
        <v>271</v>
      </c>
      <c r="H186" s="211">
        <v>0.089</v>
      </c>
      <c r="I186" s="212"/>
      <c r="J186" s="213">
        <f>ROUND(I186*H186,2)</f>
        <v>0</v>
      </c>
      <c r="K186" s="209" t="s">
        <v>172</v>
      </c>
      <c r="L186" s="46"/>
      <c r="M186" s="214" t="s">
        <v>19</v>
      </c>
      <c r="N186" s="215" t="s">
        <v>44</v>
      </c>
      <c r="O186" s="86"/>
      <c r="P186" s="216">
        <f>O186*H186</f>
        <v>0</v>
      </c>
      <c r="Q186" s="216">
        <v>0</v>
      </c>
      <c r="R186" s="216">
        <f>Q186*H186</f>
        <v>0</v>
      </c>
      <c r="S186" s="216">
        <v>0</v>
      </c>
      <c r="T186" s="217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8" t="s">
        <v>173</v>
      </c>
      <c r="AT186" s="218" t="s">
        <v>169</v>
      </c>
      <c r="AU186" s="218" t="s">
        <v>83</v>
      </c>
      <c r="AY186" s="19" t="s">
        <v>166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19" t="s">
        <v>81</v>
      </c>
      <c r="BK186" s="219">
        <f>ROUND(I186*H186,2)</f>
        <v>0</v>
      </c>
      <c r="BL186" s="19" t="s">
        <v>173</v>
      </c>
      <c r="BM186" s="218" t="s">
        <v>294</v>
      </c>
    </row>
    <row r="187" spans="1:47" s="2" customFormat="1" ht="12">
      <c r="A187" s="40"/>
      <c r="B187" s="41"/>
      <c r="C187" s="42"/>
      <c r="D187" s="220" t="s">
        <v>175</v>
      </c>
      <c r="E187" s="42"/>
      <c r="F187" s="221" t="s">
        <v>295</v>
      </c>
      <c r="G187" s="42"/>
      <c r="H187" s="42"/>
      <c r="I187" s="222"/>
      <c r="J187" s="42"/>
      <c r="K187" s="42"/>
      <c r="L187" s="46"/>
      <c r="M187" s="223"/>
      <c r="N187" s="224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175</v>
      </c>
      <c r="AU187" s="19" t="s">
        <v>83</v>
      </c>
    </row>
    <row r="188" spans="1:51" s="13" customFormat="1" ht="12">
      <c r="A188" s="13"/>
      <c r="B188" s="225"/>
      <c r="C188" s="226"/>
      <c r="D188" s="227" t="s">
        <v>177</v>
      </c>
      <c r="E188" s="226"/>
      <c r="F188" s="229" t="s">
        <v>296</v>
      </c>
      <c r="G188" s="226"/>
      <c r="H188" s="230">
        <v>0.089</v>
      </c>
      <c r="I188" s="231"/>
      <c r="J188" s="226"/>
      <c r="K188" s="226"/>
      <c r="L188" s="232"/>
      <c r="M188" s="233"/>
      <c r="N188" s="234"/>
      <c r="O188" s="234"/>
      <c r="P188" s="234"/>
      <c r="Q188" s="234"/>
      <c r="R188" s="234"/>
      <c r="S188" s="234"/>
      <c r="T188" s="23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6" t="s">
        <v>177</v>
      </c>
      <c r="AU188" s="236" t="s">
        <v>83</v>
      </c>
      <c r="AV188" s="13" t="s">
        <v>83</v>
      </c>
      <c r="AW188" s="13" t="s">
        <v>4</v>
      </c>
      <c r="AX188" s="13" t="s">
        <v>81</v>
      </c>
      <c r="AY188" s="236" t="s">
        <v>166</v>
      </c>
    </row>
    <row r="189" spans="1:65" s="2" customFormat="1" ht="37.8" customHeight="1">
      <c r="A189" s="40"/>
      <c r="B189" s="41"/>
      <c r="C189" s="207" t="s">
        <v>297</v>
      </c>
      <c r="D189" s="207" t="s">
        <v>169</v>
      </c>
      <c r="E189" s="208" t="s">
        <v>298</v>
      </c>
      <c r="F189" s="209" t="s">
        <v>299</v>
      </c>
      <c r="G189" s="210" t="s">
        <v>271</v>
      </c>
      <c r="H189" s="211">
        <v>1.565</v>
      </c>
      <c r="I189" s="212"/>
      <c r="J189" s="213">
        <f>ROUND(I189*H189,2)</f>
        <v>0</v>
      </c>
      <c r="K189" s="209" t="s">
        <v>172</v>
      </c>
      <c r="L189" s="46"/>
      <c r="M189" s="214" t="s">
        <v>19</v>
      </c>
      <c r="N189" s="215" t="s">
        <v>44</v>
      </c>
      <c r="O189" s="86"/>
      <c r="P189" s="216">
        <f>O189*H189</f>
        <v>0</v>
      </c>
      <c r="Q189" s="216">
        <v>0</v>
      </c>
      <c r="R189" s="216">
        <f>Q189*H189</f>
        <v>0</v>
      </c>
      <c r="S189" s="216">
        <v>0</v>
      </c>
      <c r="T189" s="217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8" t="s">
        <v>173</v>
      </c>
      <c r="AT189" s="218" t="s">
        <v>169</v>
      </c>
      <c r="AU189" s="218" t="s">
        <v>83</v>
      </c>
      <c r="AY189" s="19" t="s">
        <v>166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19" t="s">
        <v>81</v>
      </c>
      <c r="BK189" s="219">
        <f>ROUND(I189*H189,2)</f>
        <v>0</v>
      </c>
      <c r="BL189" s="19" t="s">
        <v>173</v>
      </c>
      <c r="BM189" s="218" t="s">
        <v>300</v>
      </c>
    </row>
    <row r="190" spans="1:47" s="2" customFormat="1" ht="12">
      <c r="A190" s="40"/>
      <c r="B190" s="41"/>
      <c r="C190" s="42"/>
      <c r="D190" s="220" t="s">
        <v>175</v>
      </c>
      <c r="E190" s="42"/>
      <c r="F190" s="221" t="s">
        <v>301</v>
      </c>
      <c r="G190" s="42"/>
      <c r="H190" s="42"/>
      <c r="I190" s="222"/>
      <c r="J190" s="42"/>
      <c r="K190" s="42"/>
      <c r="L190" s="46"/>
      <c r="M190" s="223"/>
      <c r="N190" s="224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175</v>
      </c>
      <c r="AU190" s="19" t="s">
        <v>83</v>
      </c>
    </row>
    <row r="191" spans="1:51" s="13" customFormat="1" ht="12">
      <c r="A191" s="13"/>
      <c r="B191" s="225"/>
      <c r="C191" s="226"/>
      <c r="D191" s="227" t="s">
        <v>177</v>
      </c>
      <c r="E191" s="226"/>
      <c r="F191" s="229" t="s">
        <v>302</v>
      </c>
      <c r="G191" s="226"/>
      <c r="H191" s="230">
        <v>1.565</v>
      </c>
      <c r="I191" s="231"/>
      <c r="J191" s="226"/>
      <c r="K191" s="226"/>
      <c r="L191" s="232"/>
      <c r="M191" s="233"/>
      <c r="N191" s="234"/>
      <c r="O191" s="234"/>
      <c r="P191" s="234"/>
      <c r="Q191" s="234"/>
      <c r="R191" s="234"/>
      <c r="S191" s="234"/>
      <c r="T191" s="23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6" t="s">
        <v>177</v>
      </c>
      <c r="AU191" s="236" t="s">
        <v>83</v>
      </c>
      <c r="AV191" s="13" t="s">
        <v>83</v>
      </c>
      <c r="AW191" s="13" t="s">
        <v>4</v>
      </c>
      <c r="AX191" s="13" t="s">
        <v>81</v>
      </c>
      <c r="AY191" s="236" t="s">
        <v>166</v>
      </c>
    </row>
    <row r="192" spans="1:65" s="2" customFormat="1" ht="37.8" customHeight="1">
      <c r="A192" s="40"/>
      <c r="B192" s="41"/>
      <c r="C192" s="207" t="s">
        <v>303</v>
      </c>
      <c r="D192" s="207" t="s">
        <v>169</v>
      </c>
      <c r="E192" s="208" t="s">
        <v>304</v>
      </c>
      <c r="F192" s="209" t="s">
        <v>305</v>
      </c>
      <c r="G192" s="210" t="s">
        <v>271</v>
      </c>
      <c r="H192" s="211">
        <v>0.894</v>
      </c>
      <c r="I192" s="212"/>
      <c r="J192" s="213">
        <f>ROUND(I192*H192,2)</f>
        <v>0</v>
      </c>
      <c r="K192" s="209" t="s">
        <v>172</v>
      </c>
      <c r="L192" s="46"/>
      <c r="M192" s="214" t="s">
        <v>19</v>
      </c>
      <c r="N192" s="215" t="s">
        <v>44</v>
      </c>
      <c r="O192" s="86"/>
      <c r="P192" s="216">
        <f>O192*H192</f>
        <v>0</v>
      </c>
      <c r="Q192" s="216">
        <v>0</v>
      </c>
      <c r="R192" s="216">
        <f>Q192*H192</f>
        <v>0</v>
      </c>
      <c r="S192" s="216">
        <v>0</v>
      </c>
      <c r="T192" s="217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8" t="s">
        <v>173</v>
      </c>
      <c r="AT192" s="218" t="s">
        <v>169</v>
      </c>
      <c r="AU192" s="218" t="s">
        <v>83</v>
      </c>
      <c r="AY192" s="19" t="s">
        <v>166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9" t="s">
        <v>81</v>
      </c>
      <c r="BK192" s="219">
        <f>ROUND(I192*H192,2)</f>
        <v>0</v>
      </c>
      <c r="BL192" s="19" t="s">
        <v>173</v>
      </c>
      <c r="BM192" s="218" t="s">
        <v>306</v>
      </c>
    </row>
    <row r="193" spans="1:47" s="2" customFormat="1" ht="12">
      <c r="A193" s="40"/>
      <c r="B193" s="41"/>
      <c r="C193" s="42"/>
      <c r="D193" s="220" t="s">
        <v>175</v>
      </c>
      <c r="E193" s="42"/>
      <c r="F193" s="221" t="s">
        <v>307</v>
      </c>
      <c r="G193" s="42"/>
      <c r="H193" s="42"/>
      <c r="I193" s="222"/>
      <c r="J193" s="42"/>
      <c r="K193" s="42"/>
      <c r="L193" s="46"/>
      <c r="M193" s="223"/>
      <c r="N193" s="224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175</v>
      </c>
      <c r="AU193" s="19" t="s">
        <v>83</v>
      </c>
    </row>
    <row r="194" spans="1:51" s="13" customFormat="1" ht="12">
      <c r="A194" s="13"/>
      <c r="B194" s="225"/>
      <c r="C194" s="226"/>
      <c r="D194" s="227" t="s">
        <v>177</v>
      </c>
      <c r="E194" s="226"/>
      <c r="F194" s="229" t="s">
        <v>308</v>
      </c>
      <c r="G194" s="226"/>
      <c r="H194" s="230">
        <v>0.894</v>
      </c>
      <c r="I194" s="231"/>
      <c r="J194" s="226"/>
      <c r="K194" s="226"/>
      <c r="L194" s="232"/>
      <c r="M194" s="233"/>
      <c r="N194" s="234"/>
      <c r="O194" s="234"/>
      <c r="P194" s="234"/>
      <c r="Q194" s="234"/>
      <c r="R194" s="234"/>
      <c r="S194" s="234"/>
      <c r="T194" s="23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6" t="s">
        <v>177</v>
      </c>
      <c r="AU194" s="236" t="s">
        <v>83</v>
      </c>
      <c r="AV194" s="13" t="s">
        <v>83</v>
      </c>
      <c r="AW194" s="13" t="s">
        <v>4</v>
      </c>
      <c r="AX194" s="13" t="s">
        <v>81</v>
      </c>
      <c r="AY194" s="236" t="s">
        <v>166</v>
      </c>
    </row>
    <row r="195" spans="1:63" s="12" customFormat="1" ht="22.8" customHeight="1">
      <c r="A195" s="12"/>
      <c r="B195" s="191"/>
      <c r="C195" s="192"/>
      <c r="D195" s="193" t="s">
        <v>72</v>
      </c>
      <c r="E195" s="205" t="s">
        <v>309</v>
      </c>
      <c r="F195" s="205" t="s">
        <v>310</v>
      </c>
      <c r="G195" s="192"/>
      <c r="H195" s="192"/>
      <c r="I195" s="195"/>
      <c r="J195" s="206">
        <f>BK195</f>
        <v>0</v>
      </c>
      <c r="K195" s="192"/>
      <c r="L195" s="197"/>
      <c r="M195" s="198"/>
      <c r="N195" s="199"/>
      <c r="O195" s="199"/>
      <c r="P195" s="200">
        <f>SUM(P196:P198)</f>
        <v>0</v>
      </c>
      <c r="Q195" s="199"/>
      <c r="R195" s="200">
        <f>SUM(R196:R198)</f>
        <v>0</v>
      </c>
      <c r="S195" s="199"/>
      <c r="T195" s="201">
        <f>SUM(T196:T198)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02" t="s">
        <v>81</v>
      </c>
      <c r="AT195" s="203" t="s">
        <v>72</v>
      </c>
      <c r="AU195" s="203" t="s">
        <v>81</v>
      </c>
      <c r="AY195" s="202" t="s">
        <v>166</v>
      </c>
      <c r="BK195" s="204">
        <f>SUM(BK196:BK198)</f>
        <v>0</v>
      </c>
    </row>
    <row r="196" spans="1:65" s="2" customFormat="1" ht="78" customHeight="1">
      <c r="A196" s="40"/>
      <c r="B196" s="41"/>
      <c r="C196" s="207" t="s">
        <v>311</v>
      </c>
      <c r="D196" s="207" t="s">
        <v>169</v>
      </c>
      <c r="E196" s="208" t="s">
        <v>312</v>
      </c>
      <c r="F196" s="209" t="s">
        <v>313</v>
      </c>
      <c r="G196" s="210" t="s">
        <v>271</v>
      </c>
      <c r="H196" s="211">
        <v>1.254</v>
      </c>
      <c r="I196" s="212"/>
      <c r="J196" s="213">
        <f>ROUND(I196*H196,2)</f>
        <v>0</v>
      </c>
      <c r="K196" s="209" t="s">
        <v>172</v>
      </c>
      <c r="L196" s="46"/>
      <c r="M196" s="214" t="s">
        <v>19</v>
      </c>
      <c r="N196" s="215" t="s">
        <v>44</v>
      </c>
      <c r="O196" s="86"/>
      <c r="P196" s="216">
        <f>O196*H196</f>
        <v>0</v>
      </c>
      <c r="Q196" s="216">
        <v>0</v>
      </c>
      <c r="R196" s="216">
        <f>Q196*H196</f>
        <v>0</v>
      </c>
      <c r="S196" s="216">
        <v>0</v>
      </c>
      <c r="T196" s="217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8" t="s">
        <v>173</v>
      </c>
      <c r="AT196" s="218" t="s">
        <v>169</v>
      </c>
      <c r="AU196" s="218" t="s">
        <v>83</v>
      </c>
      <c r="AY196" s="19" t="s">
        <v>166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19" t="s">
        <v>81</v>
      </c>
      <c r="BK196" s="219">
        <f>ROUND(I196*H196,2)</f>
        <v>0</v>
      </c>
      <c r="BL196" s="19" t="s">
        <v>173</v>
      </c>
      <c r="BM196" s="218" t="s">
        <v>314</v>
      </c>
    </row>
    <row r="197" spans="1:47" s="2" customFormat="1" ht="12">
      <c r="A197" s="40"/>
      <c r="B197" s="41"/>
      <c r="C197" s="42"/>
      <c r="D197" s="220" t="s">
        <v>175</v>
      </c>
      <c r="E197" s="42"/>
      <c r="F197" s="221" t="s">
        <v>315</v>
      </c>
      <c r="G197" s="42"/>
      <c r="H197" s="42"/>
      <c r="I197" s="222"/>
      <c r="J197" s="42"/>
      <c r="K197" s="42"/>
      <c r="L197" s="46"/>
      <c r="M197" s="223"/>
      <c r="N197" s="224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175</v>
      </c>
      <c r="AU197" s="19" t="s">
        <v>83</v>
      </c>
    </row>
    <row r="198" spans="1:47" s="2" customFormat="1" ht="12">
      <c r="A198" s="40"/>
      <c r="B198" s="41"/>
      <c r="C198" s="42"/>
      <c r="D198" s="227" t="s">
        <v>316</v>
      </c>
      <c r="E198" s="42"/>
      <c r="F198" s="279" t="s">
        <v>317</v>
      </c>
      <c r="G198" s="42"/>
      <c r="H198" s="42"/>
      <c r="I198" s="222"/>
      <c r="J198" s="42"/>
      <c r="K198" s="42"/>
      <c r="L198" s="46"/>
      <c r="M198" s="223"/>
      <c r="N198" s="224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316</v>
      </c>
      <c r="AU198" s="19" t="s">
        <v>83</v>
      </c>
    </row>
    <row r="199" spans="1:63" s="12" customFormat="1" ht="25.9" customHeight="1">
      <c r="A199" s="12"/>
      <c r="B199" s="191"/>
      <c r="C199" s="192"/>
      <c r="D199" s="193" t="s">
        <v>72</v>
      </c>
      <c r="E199" s="194" t="s">
        <v>318</v>
      </c>
      <c r="F199" s="194" t="s">
        <v>319</v>
      </c>
      <c r="G199" s="192"/>
      <c r="H199" s="192"/>
      <c r="I199" s="195"/>
      <c r="J199" s="196">
        <f>BK199</f>
        <v>0</v>
      </c>
      <c r="K199" s="192"/>
      <c r="L199" s="197"/>
      <c r="M199" s="198"/>
      <c r="N199" s="199"/>
      <c r="O199" s="199"/>
      <c r="P199" s="200">
        <f>P200+P213+P283</f>
        <v>0</v>
      </c>
      <c r="Q199" s="199"/>
      <c r="R199" s="200">
        <f>R200+R213+R283</f>
        <v>2.6258924199999996</v>
      </c>
      <c r="S199" s="199"/>
      <c r="T199" s="201">
        <f>T200+T213+T283</f>
        <v>0.27332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02" t="s">
        <v>83</v>
      </c>
      <c r="AT199" s="203" t="s">
        <v>72</v>
      </c>
      <c r="AU199" s="203" t="s">
        <v>73</v>
      </c>
      <c r="AY199" s="202" t="s">
        <v>166</v>
      </c>
      <c r="BK199" s="204">
        <f>BK200+BK213+BK283</f>
        <v>0</v>
      </c>
    </row>
    <row r="200" spans="1:63" s="12" customFormat="1" ht="22.8" customHeight="1">
      <c r="A200" s="12"/>
      <c r="B200" s="191"/>
      <c r="C200" s="192"/>
      <c r="D200" s="193" t="s">
        <v>72</v>
      </c>
      <c r="E200" s="205" t="s">
        <v>320</v>
      </c>
      <c r="F200" s="205" t="s">
        <v>321</v>
      </c>
      <c r="G200" s="192"/>
      <c r="H200" s="192"/>
      <c r="I200" s="195"/>
      <c r="J200" s="206">
        <f>BK200</f>
        <v>0</v>
      </c>
      <c r="K200" s="192"/>
      <c r="L200" s="197"/>
      <c r="M200" s="198"/>
      <c r="N200" s="199"/>
      <c r="O200" s="199"/>
      <c r="P200" s="200">
        <f>SUM(P201:P212)</f>
        <v>0</v>
      </c>
      <c r="Q200" s="199"/>
      <c r="R200" s="200">
        <f>SUM(R201:R212)</f>
        <v>0.0345535</v>
      </c>
      <c r="S200" s="199"/>
      <c r="T200" s="201">
        <f>SUM(T201:T212)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02" t="s">
        <v>83</v>
      </c>
      <c r="AT200" s="203" t="s">
        <v>72</v>
      </c>
      <c r="AU200" s="203" t="s">
        <v>81</v>
      </c>
      <c r="AY200" s="202" t="s">
        <v>166</v>
      </c>
      <c r="BK200" s="204">
        <f>SUM(BK201:BK212)</f>
        <v>0</v>
      </c>
    </row>
    <row r="201" spans="1:65" s="2" customFormat="1" ht="33" customHeight="1">
      <c r="A201" s="40"/>
      <c r="B201" s="41"/>
      <c r="C201" s="207" t="s">
        <v>322</v>
      </c>
      <c r="D201" s="207" t="s">
        <v>169</v>
      </c>
      <c r="E201" s="208" t="s">
        <v>323</v>
      </c>
      <c r="F201" s="209" t="s">
        <v>324</v>
      </c>
      <c r="G201" s="210" t="s">
        <v>103</v>
      </c>
      <c r="H201" s="211">
        <v>1.45</v>
      </c>
      <c r="I201" s="212"/>
      <c r="J201" s="213">
        <f>ROUND(I201*H201,2)</f>
        <v>0</v>
      </c>
      <c r="K201" s="209" t="s">
        <v>172</v>
      </c>
      <c r="L201" s="46"/>
      <c r="M201" s="214" t="s">
        <v>19</v>
      </c>
      <c r="N201" s="215" t="s">
        <v>44</v>
      </c>
      <c r="O201" s="86"/>
      <c r="P201" s="216">
        <f>O201*H201</f>
        <v>0</v>
      </c>
      <c r="Q201" s="216">
        <v>0.00073</v>
      </c>
      <c r="R201" s="216">
        <f>Q201*H201</f>
        <v>0.0010585</v>
      </c>
      <c r="S201" s="216">
        <v>0</v>
      </c>
      <c r="T201" s="217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8" t="s">
        <v>325</v>
      </c>
      <c r="AT201" s="218" t="s">
        <v>169</v>
      </c>
      <c r="AU201" s="218" t="s">
        <v>83</v>
      </c>
      <c r="AY201" s="19" t="s">
        <v>166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9" t="s">
        <v>81</v>
      </c>
      <c r="BK201" s="219">
        <f>ROUND(I201*H201,2)</f>
        <v>0</v>
      </c>
      <c r="BL201" s="19" t="s">
        <v>325</v>
      </c>
      <c r="BM201" s="218" t="s">
        <v>326</v>
      </c>
    </row>
    <row r="202" spans="1:47" s="2" customFormat="1" ht="12">
      <c r="A202" s="40"/>
      <c r="B202" s="41"/>
      <c r="C202" s="42"/>
      <c r="D202" s="220" t="s">
        <v>175</v>
      </c>
      <c r="E202" s="42"/>
      <c r="F202" s="221" t="s">
        <v>327</v>
      </c>
      <c r="G202" s="42"/>
      <c r="H202" s="42"/>
      <c r="I202" s="222"/>
      <c r="J202" s="42"/>
      <c r="K202" s="42"/>
      <c r="L202" s="46"/>
      <c r="M202" s="223"/>
      <c r="N202" s="224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175</v>
      </c>
      <c r="AU202" s="19" t="s">
        <v>83</v>
      </c>
    </row>
    <row r="203" spans="1:51" s="15" customFormat="1" ht="12">
      <c r="A203" s="15"/>
      <c r="B203" s="258"/>
      <c r="C203" s="259"/>
      <c r="D203" s="227" t="s">
        <v>177</v>
      </c>
      <c r="E203" s="260" t="s">
        <v>19</v>
      </c>
      <c r="F203" s="261" t="s">
        <v>328</v>
      </c>
      <c r="G203" s="259"/>
      <c r="H203" s="260" t="s">
        <v>19</v>
      </c>
      <c r="I203" s="262"/>
      <c r="J203" s="259"/>
      <c r="K203" s="259"/>
      <c r="L203" s="263"/>
      <c r="M203" s="264"/>
      <c r="N203" s="265"/>
      <c r="O203" s="265"/>
      <c r="P203" s="265"/>
      <c r="Q203" s="265"/>
      <c r="R203" s="265"/>
      <c r="S203" s="265"/>
      <c r="T203" s="266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67" t="s">
        <v>177</v>
      </c>
      <c r="AU203" s="267" t="s">
        <v>83</v>
      </c>
      <c r="AV203" s="15" t="s">
        <v>81</v>
      </c>
      <c r="AW203" s="15" t="s">
        <v>35</v>
      </c>
      <c r="AX203" s="15" t="s">
        <v>73</v>
      </c>
      <c r="AY203" s="267" t="s">
        <v>166</v>
      </c>
    </row>
    <row r="204" spans="1:51" s="13" customFormat="1" ht="12">
      <c r="A204" s="13"/>
      <c r="B204" s="225"/>
      <c r="C204" s="226"/>
      <c r="D204" s="227" t="s">
        <v>177</v>
      </c>
      <c r="E204" s="228" t="s">
        <v>19</v>
      </c>
      <c r="F204" s="229" t="s">
        <v>329</v>
      </c>
      <c r="G204" s="226"/>
      <c r="H204" s="230">
        <v>1.45</v>
      </c>
      <c r="I204" s="231"/>
      <c r="J204" s="226"/>
      <c r="K204" s="226"/>
      <c r="L204" s="232"/>
      <c r="M204" s="233"/>
      <c r="N204" s="234"/>
      <c r="O204" s="234"/>
      <c r="P204" s="234"/>
      <c r="Q204" s="234"/>
      <c r="R204" s="234"/>
      <c r="S204" s="234"/>
      <c r="T204" s="23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6" t="s">
        <v>177</v>
      </c>
      <c r="AU204" s="236" t="s">
        <v>83</v>
      </c>
      <c r="AV204" s="13" t="s">
        <v>83</v>
      </c>
      <c r="AW204" s="13" t="s">
        <v>35</v>
      </c>
      <c r="AX204" s="13" t="s">
        <v>73</v>
      </c>
      <c r="AY204" s="236" t="s">
        <v>166</v>
      </c>
    </row>
    <row r="205" spans="1:51" s="14" customFormat="1" ht="12">
      <c r="A205" s="14"/>
      <c r="B205" s="237"/>
      <c r="C205" s="238"/>
      <c r="D205" s="227" t="s">
        <v>177</v>
      </c>
      <c r="E205" s="239" t="s">
        <v>19</v>
      </c>
      <c r="F205" s="240" t="s">
        <v>179</v>
      </c>
      <c r="G205" s="238"/>
      <c r="H205" s="241">
        <v>1.45</v>
      </c>
      <c r="I205" s="242"/>
      <c r="J205" s="238"/>
      <c r="K205" s="238"/>
      <c r="L205" s="243"/>
      <c r="M205" s="244"/>
      <c r="N205" s="245"/>
      <c r="O205" s="245"/>
      <c r="P205" s="245"/>
      <c r="Q205" s="245"/>
      <c r="R205" s="245"/>
      <c r="S205" s="245"/>
      <c r="T205" s="246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7" t="s">
        <v>177</v>
      </c>
      <c r="AU205" s="247" t="s">
        <v>83</v>
      </c>
      <c r="AV205" s="14" t="s">
        <v>173</v>
      </c>
      <c r="AW205" s="14" t="s">
        <v>35</v>
      </c>
      <c r="AX205" s="14" t="s">
        <v>81</v>
      </c>
      <c r="AY205" s="247" t="s">
        <v>166</v>
      </c>
    </row>
    <row r="206" spans="1:65" s="2" customFormat="1" ht="37.8" customHeight="1">
      <c r="A206" s="40"/>
      <c r="B206" s="41"/>
      <c r="C206" s="207" t="s">
        <v>330</v>
      </c>
      <c r="D206" s="207" t="s">
        <v>169</v>
      </c>
      <c r="E206" s="208" t="s">
        <v>331</v>
      </c>
      <c r="F206" s="209" t="s">
        <v>332</v>
      </c>
      <c r="G206" s="210" t="s">
        <v>103</v>
      </c>
      <c r="H206" s="211">
        <v>30.45</v>
      </c>
      <c r="I206" s="212"/>
      <c r="J206" s="213">
        <f>ROUND(I206*H206,2)</f>
        <v>0</v>
      </c>
      <c r="K206" s="209" t="s">
        <v>172</v>
      </c>
      <c r="L206" s="46"/>
      <c r="M206" s="214" t="s">
        <v>19</v>
      </c>
      <c r="N206" s="215" t="s">
        <v>44</v>
      </c>
      <c r="O206" s="86"/>
      <c r="P206" s="216">
        <f>O206*H206</f>
        <v>0</v>
      </c>
      <c r="Q206" s="216">
        <v>0.0011</v>
      </c>
      <c r="R206" s="216">
        <f>Q206*H206</f>
        <v>0.033495000000000004</v>
      </c>
      <c r="S206" s="216">
        <v>0</v>
      </c>
      <c r="T206" s="217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8" t="s">
        <v>325</v>
      </c>
      <c r="AT206" s="218" t="s">
        <v>169</v>
      </c>
      <c r="AU206" s="218" t="s">
        <v>83</v>
      </c>
      <c r="AY206" s="19" t="s">
        <v>166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19" t="s">
        <v>81</v>
      </c>
      <c r="BK206" s="219">
        <f>ROUND(I206*H206,2)</f>
        <v>0</v>
      </c>
      <c r="BL206" s="19" t="s">
        <v>325</v>
      </c>
      <c r="BM206" s="218" t="s">
        <v>333</v>
      </c>
    </row>
    <row r="207" spans="1:47" s="2" customFormat="1" ht="12">
      <c r="A207" s="40"/>
      <c r="B207" s="41"/>
      <c r="C207" s="42"/>
      <c r="D207" s="220" t="s">
        <v>175</v>
      </c>
      <c r="E207" s="42"/>
      <c r="F207" s="221" t="s">
        <v>334</v>
      </c>
      <c r="G207" s="42"/>
      <c r="H207" s="42"/>
      <c r="I207" s="222"/>
      <c r="J207" s="42"/>
      <c r="K207" s="42"/>
      <c r="L207" s="46"/>
      <c r="M207" s="223"/>
      <c r="N207" s="224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175</v>
      </c>
      <c r="AU207" s="19" t="s">
        <v>83</v>
      </c>
    </row>
    <row r="208" spans="1:51" s="15" customFormat="1" ht="12">
      <c r="A208" s="15"/>
      <c r="B208" s="258"/>
      <c r="C208" s="259"/>
      <c r="D208" s="227" t="s">
        <v>177</v>
      </c>
      <c r="E208" s="260" t="s">
        <v>19</v>
      </c>
      <c r="F208" s="261" t="s">
        <v>335</v>
      </c>
      <c r="G208" s="259"/>
      <c r="H208" s="260" t="s">
        <v>19</v>
      </c>
      <c r="I208" s="262"/>
      <c r="J208" s="259"/>
      <c r="K208" s="259"/>
      <c r="L208" s="263"/>
      <c r="M208" s="264"/>
      <c r="N208" s="265"/>
      <c r="O208" s="265"/>
      <c r="P208" s="265"/>
      <c r="Q208" s="265"/>
      <c r="R208" s="265"/>
      <c r="S208" s="265"/>
      <c r="T208" s="266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67" t="s">
        <v>177</v>
      </c>
      <c r="AU208" s="267" t="s">
        <v>83</v>
      </c>
      <c r="AV208" s="15" t="s">
        <v>81</v>
      </c>
      <c r="AW208" s="15" t="s">
        <v>35</v>
      </c>
      <c r="AX208" s="15" t="s">
        <v>73</v>
      </c>
      <c r="AY208" s="267" t="s">
        <v>166</v>
      </c>
    </row>
    <row r="209" spans="1:51" s="13" customFormat="1" ht="12">
      <c r="A209" s="13"/>
      <c r="B209" s="225"/>
      <c r="C209" s="226"/>
      <c r="D209" s="227" t="s">
        <v>177</v>
      </c>
      <c r="E209" s="228" t="s">
        <v>19</v>
      </c>
      <c r="F209" s="229" t="s">
        <v>336</v>
      </c>
      <c r="G209" s="226"/>
      <c r="H209" s="230">
        <v>30.45</v>
      </c>
      <c r="I209" s="231"/>
      <c r="J209" s="226"/>
      <c r="K209" s="226"/>
      <c r="L209" s="232"/>
      <c r="M209" s="233"/>
      <c r="N209" s="234"/>
      <c r="O209" s="234"/>
      <c r="P209" s="234"/>
      <c r="Q209" s="234"/>
      <c r="R209" s="234"/>
      <c r="S209" s="234"/>
      <c r="T209" s="23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6" t="s">
        <v>177</v>
      </c>
      <c r="AU209" s="236" t="s">
        <v>83</v>
      </c>
      <c r="AV209" s="13" t="s">
        <v>83</v>
      </c>
      <c r="AW209" s="13" t="s">
        <v>35</v>
      </c>
      <c r="AX209" s="13" t="s">
        <v>73</v>
      </c>
      <c r="AY209" s="236" t="s">
        <v>166</v>
      </c>
    </row>
    <row r="210" spans="1:51" s="14" customFormat="1" ht="12">
      <c r="A210" s="14"/>
      <c r="B210" s="237"/>
      <c r="C210" s="238"/>
      <c r="D210" s="227" t="s">
        <v>177</v>
      </c>
      <c r="E210" s="239" t="s">
        <v>19</v>
      </c>
      <c r="F210" s="240" t="s">
        <v>179</v>
      </c>
      <c r="G210" s="238"/>
      <c r="H210" s="241">
        <v>30.45</v>
      </c>
      <c r="I210" s="242"/>
      <c r="J210" s="238"/>
      <c r="K210" s="238"/>
      <c r="L210" s="243"/>
      <c r="M210" s="244"/>
      <c r="N210" s="245"/>
      <c r="O210" s="245"/>
      <c r="P210" s="245"/>
      <c r="Q210" s="245"/>
      <c r="R210" s="245"/>
      <c r="S210" s="245"/>
      <c r="T210" s="246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7" t="s">
        <v>177</v>
      </c>
      <c r="AU210" s="247" t="s">
        <v>83</v>
      </c>
      <c r="AV210" s="14" t="s">
        <v>173</v>
      </c>
      <c r="AW210" s="14" t="s">
        <v>35</v>
      </c>
      <c r="AX210" s="14" t="s">
        <v>81</v>
      </c>
      <c r="AY210" s="247" t="s">
        <v>166</v>
      </c>
    </row>
    <row r="211" spans="1:65" s="2" customFormat="1" ht="49.05" customHeight="1">
      <c r="A211" s="40"/>
      <c r="B211" s="41"/>
      <c r="C211" s="207" t="s">
        <v>337</v>
      </c>
      <c r="D211" s="207" t="s">
        <v>169</v>
      </c>
      <c r="E211" s="208" t="s">
        <v>338</v>
      </c>
      <c r="F211" s="209" t="s">
        <v>339</v>
      </c>
      <c r="G211" s="210" t="s">
        <v>271</v>
      </c>
      <c r="H211" s="211">
        <v>0.035</v>
      </c>
      <c r="I211" s="212"/>
      <c r="J211" s="213">
        <f>ROUND(I211*H211,2)</f>
        <v>0</v>
      </c>
      <c r="K211" s="209" t="s">
        <v>172</v>
      </c>
      <c r="L211" s="46"/>
      <c r="M211" s="214" t="s">
        <v>19</v>
      </c>
      <c r="N211" s="215" t="s">
        <v>44</v>
      </c>
      <c r="O211" s="86"/>
      <c r="P211" s="216">
        <f>O211*H211</f>
        <v>0</v>
      </c>
      <c r="Q211" s="216">
        <v>0</v>
      </c>
      <c r="R211" s="216">
        <f>Q211*H211</f>
        <v>0</v>
      </c>
      <c r="S211" s="216">
        <v>0</v>
      </c>
      <c r="T211" s="217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8" t="s">
        <v>325</v>
      </c>
      <c r="AT211" s="218" t="s">
        <v>169</v>
      </c>
      <c r="AU211" s="218" t="s">
        <v>83</v>
      </c>
      <c r="AY211" s="19" t="s">
        <v>166</v>
      </c>
      <c r="BE211" s="219">
        <f>IF(N211="základní",J211,0)</f>
        <v>0</v>
      </c>
      <c r="BF211" s="219">
        <f>IF(N211="snížená",J211,0)</f>
        <v>0</v>
      </c>
      <c r="BG211" s="219">
        <f>IF(N211="zákl. přenesená",J211,0)</f>
        <v>0</v>
      </c>
      <c r="BH211" s="219">
        <f>IF(N211="sníž. přenesená",J211,0)</f>
        <v>0</v>
      </c>
      <c r="BI211" s="219">
        <f>IF(N211="nulová",J211,0)</f>
        <v>0</v>
      </c>
      <c r="BJ211" s="19" t="s">
        <v>81</v>
      </c>
      <c r="BK211" s="219">
        <f>ROUND(I211*H211,2)</f>
        <v>0</v>
      </c>
      <c r="BL211" s="19" t="s">
        <v>325</v>
      </c>
      <c r="BM211" s="218" t="s">
        <v>340</v>
      </c>
    </row>
    <row r="212" spans="1:47" s="2" customFormat="1" ht="12">
      <c r="A212" s="40"/>
      <c r="B212" s="41"/>
      <c r="C212" s="42"/>
      <c r="D212" s="220" t="s">
        <v>175</v>
      </c>
      <c r="E212" s="42"/>
      <c r="F212" s="221" t="s">
        <v>341</v>
      </c>
      <c r="G212" s="42"/>
      <c r="H212" s="42"/>
      <c r="I212" s="222"/>
      <c r="J212" s="42"/>
      <c r="K212" s="42"/>
      <c r="L212" s="46"/>
      <c r="M212" s="223"/>
      <c r="N212" s="224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175</v>
      </c>
      <c r="AU212" s="19" t="s">
        <v>83</v>
      </c>
    </row>
    <row r="213" spans="1:63" s="12" customFormat="1" ht="22.8" customHeight="1">
      <c r="A213" s="12"/>
      <c r="B213" s="191"/>
      <c r="C213" s="192"/>
      <c r="D213" s="193" t="s">
        <v>72</v>
      </c>
      <c r="E213" s="205" t="s">
        <v>342</v>
      </c>
      <c r="F213" s="205" t="s">
        <v>343</v>
      </c>
      <c r="G213" s="192"/>
      <c r="H213" s="192"/>
      <c r="I213" s="195"/>
      <c r="J213" s="206">
        <f>BK213</f>
        <v>0</v>
      </c>
      <c r="K213" s="192"/>
      <c r="L213" s="197"/>
      <c r="M213" s="198"/>
      <c r="N213" s="199"/>
      <c r="O213" s="199"/>
      <c r="P213" s="200">
        <f>SUM(P214:P282)</f>
        <v>0</v>
      </c>
      <c r="Q213" s="199"/>
      <c r="R213" s="200">
        <f>SUM(R214:R282)</f>
        <v>2.5913389199999997</v>
      </c>
      <c r="S213" s="199"/>
      <c r="T213" s="201">
        <f>SUM(T214:T282)</f>
        <v>0.137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02" t="s">
        <v>83</v>
      </c>
      <c r="AT213" s="203" t="s">
        <v>72</v>
      </c>
      <c r="AU213" s="203" t="s">
        <v>81</v>
      </c>
      <c r="AY213" s="202" t="s">
        <v>166</v>
      </c>
      <c r="BK213" s="204">
        <f>SUM(BK214:BK282)</f>
        <v>0</v>
      </c>
    </row>
    <row r="214" spans="1:65" s="2" customFormat="1" ht="24.15" customHeight="1">
      <c r="A214" s="40"/>
      <c r="B214" s="41"/>
      <c r="C214" s="207" t="s">
        <v>344</v>
      </c>
      <c r="D214" s="207" t="s">
        <v>169</v>
      </c>
      <c r="E214" s="208" t="s">
        <v>345</v>
      </c>
      <c r="F214" s="209" t="s">
        <v>346</v>
      </c>
      <c r="G214" s="210" t="s">
        <v>347</v>
      </c>
      <c r="H214" s="211">
        <v>1</v>
      </c>
      <c r="I214" s="212"/>
      <c r="J214" s="213">
        <f>ROUND(I214*H214,2)</f>
        <v>0</v>
      </c>
      <c r="K214" s="209" t="s">
        <v>172</v>
      </c>
      <c r="L214" s="46"/>
      <c r="M214" s="214" t="s">
        <v>19</v>
      </c>
      <c r="N214" s="215" t="s">
        <v>44</v>
      </c>
      <c r="O214" s="86"/>
      <c r="P214" s="216">
        <f>O214*H214</f>
        <v>0</v>
      </c>
      <c r="Q214" s="216">
        <v>0</v>
      </c>
      <c r="R214" s="216">
        <f>Q214*H214</f>
        <v>0</v>
      </c>
      <c r="S214" s="216">
        <v>0.005</v>
      </c>
      <c r="T214" s="217">
        <f>S214*H214</f>
        <v>0.005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8" t="s">
        <v>325</v>
      </c>
      <c r="AT214" s="218" t="s">
        <v>169</v>
      </c>
      <c r="AU214" s="218" t="s">
        <v>83</v>
      </c>
      <c r="AY214" s="19" t="s">
        <v>166</v>
      </c>
      <c r="BE214" s="219">
        <f>IF(N214="základní",J214,0)</f>
        <v>0</v>
      </c>
      <c r="BF214" s="219">
        <f>IF(N214="snížená",J214,0)</f>
        <v>0</v>
      </c>
      <c r="BG214" s="219">
        <f>IF(N214="zákl. přenesená",J214,0)</f>
        <v>0</v>
      </c>
      <c r="BH214" s="219">
        <f>IF(N214="sníž. přenesená",J214,0)</f>
        <v>0</v>
      </c>
      <c r="BI214" s="219">
        <f>IF(N214="nulová",J214,0)</f>
        <v>0</v>
      </c>
      <c r="BJ214" s="19" t="s">
        <v>81</v>
      </c>
      <c r="BK214" s="219">
        <f>ROUND(I214*H214,2)</f>
        <v>0</v>
      </c>
      <c r="BL214" s="19" t="s">
        <v>325</v>
      </c>
      <c r="BM214" s="218" t="s">
        <v>348</v>
      </c>
    </row>
    <row r="215" spans="1:47" s="2" customFormat="1" ht="12">
      <c r="A215" s="40"/>
      <c r="B215" s="41"/>
      <c r="C215" s="42"/>
      <c r="D215" s="220" t="s">
        <v>175</v>
      </c>
      <c r="E215" s="42"/>
      <c r="F215" s="221" t="s">
        <v>349</v>
      </c>
      <c r="G215" s="42"/>
      <c r="H215" s="42"/>
      <c r="I215" s="222"/>
      <c r="J215" s="42"/>
      <c r="K215" s="42"/>
      <c r="L215" s="46"/>
      <c r="M215" s="223"/>
      <c r="N215" s="224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175</v>
      </c>
      <c r="AU215" s="19" t="s">
        <v>83</v>
      </c>
    </row>
    <row r="216" spans="1:51" s="13" customFormat="1" ht="12">
      <c r="A216" s="13"/>
      <c r="B216" s="225"/>
      <c r="C216" s="226"/>
      <c r="D216" s="227" t="s">
        <v>177</v>
      </c>
      <c r="E216" s="228" t="s">
        <v>19</v>
      </c>
      <c r="F216" s="229" t="s">
        <v>350</v>
      </c>
      <c r="G216" s="226"/>
      <c r="H216" s="230">
        <v>1</v>
      </c>
      <c r="I216" s="231"/>
      <c r="J216" s="226"/>
      <c r="K216" s="226"/>
      <c r="L216" s="232"/>
      <c r="M216" s="233"/>
      <c r="N216" s="234"/>
      <c r="O216" s="234"/>
      <c r="P216" s="234"/>
      <c r="Q216" s="234"/>
      <c r="R216" s="234"/>
      <c r="S216" s="234"/>
      <c r="T216" s="23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6" t="s">
        <v>177</v>
      </c>
      <c r="AU216" s="236" t="s">
        <v>83</v>
      </c>
      <c r="AV216" s="13" t="s">
        <v>83</v>
      </c>
      <c r="AW216" s="13" t="s">
        <v>35</v>
      </c>
      <c r="AX216" s="13" t="s">
        <v>73</v>
      </c>
      <c r="AY216" s="236" t="s">
        <v>166</v>
      </c>
    </row>
    <row r="217" spans="1:51" s="14" customFormat="1" ht="12">
      <c r="A217" s="14"/>
      <c r="B217" s="237"/>
      <c r="C217" s="238"/>
      <c r="D217" s="227" t="s">
        <v>177</v>
      </c>
      <c r="E217" s="239" t="s">
        <v>19</v>
      </c>
      <c r="F217" s="240" t="s">
        <v>179</v>
      </c>
      <c r="G217" s="238"/>
      <c r="H217" s="241">
        <v>1</v>
      </c>
      <c r="I217" s="242"/>
      <c r="J217" s="238"/>
      <c r="K217" s="238"/>
      <c r="L217" s="243"/>
      <c r="M217" s="244"/>
      <c r="N217" s="245"/>
      <c r="O217" s="245"/>
      <c r="P217" s="245"/>
      <c r="Q217" s="245"/>
      <c r="R217" s="245"/>
      <c r="S217" s="245"/>
      <c r="T217" s="246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7" t="s">
        <v>177</v>
      </c>
      <c r="AU217" s="247" t="s">
        <v>83</v>
      </c>
      <c r="AV217" s="14" t="s">
        <v>173</v>
      </c>
      <c r="AW217" s="14" t="s">
        <v>35</v>
      </c>
      <c r="AX217" s="14" t="s">
        <v>81</v>
      </c>
      <c r="AY217" s="247" t="s">
        <v>166</v>
      </c>
    </row>
    <row r="218" spans="1:65" s="2" customFormat="1" ht="24.15" customHeight="1">
      <c r="A218" s="40"/>
      <c r="B218" s="41"/>
      <c r="C218" s="207" t="s">
        <v>351</v>
      </c>
      <c r="D218" s="207" t="s">
        <v>169</v>
      </c>
      <c r="E218" s="208" t="s">
        <v>352</v>
      </c>
      <c r="F218" s="209" t="s">
        <v>353</v>
      </c>
      <c r="G218" s="210" t="s">
        <v>347</v>
      </c>
      <c r="H218" s="211">
        <v>22</v>
      </c>
      <c r="I218" s="212"/>
      <c r="J218" s="213">
        <f>ROUND(I218*H218,2)</f>
        <v>0</v>
      </c>
      <c r="K218" s="209" t="s">
        <v>172</v>
      </c>
      <c r="L218" s="46"/>
      <c r="M218" s="214" t="s">
        <v>19</v>
      </c>
      <c r="N218" s="215" t="s">
        <v>44</v>
      </c>
      <c r="O218" s="86"/>
      <c r="P218" s="216">
        <f>O218*H218</f>
        <v>0</v>
      </c>
      <c r="Q218" s="216">
        <v>0</v>
      </c>
      <c r="R218" s="216">
        <f>Q218*H218</f>
        <v>0</v>
      </c>
      <c r="S218" s="216">
        <v>0.006</v>
      </c>
      <c r="T218" s="217">
        <f>S218*H218</f>
        <v>0.132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18" t="s">
        <v>325</v>
      </c>
      <c r="AT218" s="218" t="s">
        <v>169</v>
      </c>
      <c r="AU218" s="218" t="s">
        <v>83</v>
      </c>
      <c r="AY218" s="19" t="s">
        <v>166</v>
      </c>
      <c r="BE218" s="219">
        <f>IF(N218="základní",J218,0)</f>
        <v>0</v>
      </c>
      <c r="BF218" s="219">
        <f>IF(N218="snížená",J218,0)</f>
        <v>0</v>
      </c>
      <c r="BG218" s="219">
        <f>IF(N218="zákl. přenesená",J218,0)</f>
        <v>0</v>
      </c>
      <c r="BH218" s="219">
        <f>IF(N218="sníž. přenesená",J218,0)</f>
        <v>0</v>
      </c>
      <c r="BI218" s="219">
        <f>IF(N218="nulová",J218,0)</f>
        <v>0</v>
      </c>
      <c r="BJ218" s="19" t="s">
        <v>81</v>
      </c>
      <c r="BK218" s="219">
        <f>ROUND(I218*H218,2)</f>
        <v>0</v>
      </c>
      <c r="BL218" s="19" t="s">
        <v>325</v>
      </c>
      <c r="BM218" s="218" t="s">
        <v>354</v>
      </c>
    </row>
    <row r="219" spans="1:47" s="2" customFormat="1" ht="12">
      <c r="A219" s="40"/>
      <c r="B219" s="41"/>
      <c r="C219" s="42"/>
      <c r="D219" s="220" t="s">
        <v>175</v>
      </c>
      <c r="E219" s="42"/>
      <c r="F219" s="221" t="s">
        <v>355</v>
      </c>
      <c r="G219" s="42"/>
      <c r="H219" s="42"/>
      <c r="I219" s="222"/>
      <c r="J219" s="42"/>
      <c r="K219" s="42"/>
      <c r="L219" s="46"/>
      <c r="M219" s="223"/>
      <c r="N219" s="224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175</v>
      </c>
      <c r="AU219" s="19" t="s">
        <v>83</v>
      </c>
    </row>
    <row r="220" spans="1:51" s="13" customFormat="1" ht="12">
      <c r="A220" s="13"/>
      <c r="B220" s="225"/>
      <c r="C220" s="226"/>
      <c r="D220" s="227" t="s">
        <v>177</v>
      </c>
      <c r="E220" s="228" t="s">
        <v>19</v>
      </c>
      <c r="F220" s="229" t="s">
        <v>356</v>
      </c>
      <c r="G220" s="226"/>
      <c r="H220" s="230">
        <v>22</v>
      </c>
      <c r="I220" s="231"/>
      <c r="J220" s="226"/>
      <c r="K220" s="226"/>
      <c r="L220" s="232"/>
      <c r="M220" s="233"/>
      <c r="N220" s="234"/>
      <c r="O220" s="234"/>
      <c r="P220" s="234"/>
      <c r="Q220" s="234"/>
      <c r="R220" s="234"/>
      <c r="S220" s="234"/>
      <c r="T220" s="23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6" t="s">
        <v>177</v>
      </c>
      <c r="AU220" s="236" t="s">
        <v>83</v>
      </c>
      <c r="AV220" s="13" t="s">
        <v>83</v>
      </c>
      <c r="AW220" s="13" t="s">
        <v>35</v>
      </c>
      <c r="AX220" s="13" t="s">
        <v>73</v>
      </c>
      <c r="AY220" s="236" t="s">
        <v>166</v>
      </c>
    </row>
    <row r="221" spans="1:51" s="14" customFormat="1" ht="12">
      <c r="A221" s="14"/>
      <c r="B221" s="237"/>
      <c r="C221" s="238"/>
      <c r="D221" s="227" t="s">
        <v>177</v>
      </c>
      <c r="E221" s="239" t="s">
        <v>19</v>
      </c>
      <c r="F221" s="240" t="s">
        <v>179</v>
      </c>
      <c r="G221" s="238"/>
      <c r="H221" s="241">
        <v>22</v>
      </c>
      <c r="I221" s="242"/>
      <c r="J221" s="238"/>
      <c r="K221" s="238"/>
      <c r="L221" s="243"/>
      <c r="M221" s="244"/>
      <c r="N221" s="245"/>
      <c r="O221" s="245"/>
      <c r="P221" s="245"/>
      <c r="Q221" s="245"/>
      <c r="R221" s="245"/>
      <c r="S221" s="245"/>
      <c r="T221" s="246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7" t="s">
        <v>177</v>
      </c>
      <c r="AU221" s="247" t="s">
        <v>83</v>
      </c>
      <c r="AV221" s="14" t="s">
        <v>173</v>
      </c>
      <c r="AW221" s="14" t="s">
        <v>35</v>
      </c>
      <c r="AX221" s="14" t="s">
        <v>81</v>
      </c>
      <c r="AY221" s="247" t="s">
        <v>166</v>
      </c>
    </row>
    <row r="222" spans="1:65" s="2" customFormat="1" ht="33" customHeight="1">
      <c r="A222" s="40"/>
      <c r="B222" s="41"/>
      <c r="C222" s="207" t="s">
        <v>357</v>
      </c>
      <c r="D222" s="207" t="s">
        <v>169</v>
      </c>
      <c r="E222" s="208" t="s">
        <v>358</v>
      </c>
      <c r="F222" s="209" t="s">
        <v>359</v>
      </c>
      <c r="G222" s="210" t="s">
        <v>98</v>
      </c>
      <c r="H222" s="211">
        <v>74.976</v>
      </c>
      <c r="I222" s="212"/>
      <c r="J222" s="213">
        <f>ROUND(I222*H222,2)</f>
        <v>0</v>
      </c>
      <c r="K222" s="209" t="s">
        <v>172</v>
      </c>
      <c r="L222" s="46"/>
      <c r="M222" s="214" t="s">
        <v>19</v>
      </c>
      <c r="N222" s="215" t="s">
        <v>44</v>
      </c>
      <c r="O222" s="86"/>
      <c r="P222" s="216">
        <f>O222*H222</f>
        <v>0</v>
      </c>
      <c r="Q222" s="216">
        <v>0.00026</v>
      </c>
      <c r="R222" s="216">
        <f>Q222*H222</f>
        <v>0.01949376</v>
      </c>
      <c r="S222" s="216">
        <v>0</v>
      </c>
      <c r="T222" s="217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8" t="s">
        <v>325</v>
      </c>
      <c r="AT222" s="218" t="s">
        <v>169</v>
      </c>
      <c r="AU222" s="218" t="s">
        <v>83</v>
      </c>
      <c r="AY222" s="19" t="s">
        <v>166</v>
      </c>
      <c r="BE222" s="219">
        <f>IF(N222="základní",J222,0)</f>
        <v>0</v>
      </c>
      <c r="BF222" s="219">
        <f>IF(N222="snížená",J222,0)</f>
        <v>0</v>
      </c>
      <c r="BG222" s="219">
        <f>IF(N222="zákl. přenesená",J222,0)</f>
        <v>0</v>
      </c>
      <c r="BH222" s="219">
        <f>IF(N222="sníž. přenesená",J222,0)</f>
        <v>0</v>
      </c>
      <c r="BI222" s="219">
        <f>IF(N222="nulová",J222,0)</f>
        <v>0</v>
      </c>
      <c r="BJ222" s="19" t="s">
        <v>81</v>
      </c>
      <c r="BK222" s="219">
        <f>ROUND(I222*H222,2)</f>
        <v>0</v>
      </c>
      <c r="BL222" s="19" t="s">
        <v>325</v>
      </c>
      <c r="BM222" s="218" t="s">
        <v>360</v>
      </c>
    </row>
    <row r="223" spans="1:47" s="2" customFormat="1" ht="12">
      <c r="A223" s="40"/>
      <c r="B223" s="41"/>
      <c r="C223" s="42"/>
      <c r="D223" s="220" t="s">
        <v>175</v>
      </c>
      <c r="E223" s="42"/>
      <c r="F223" s="221" t="s">
        <v>361</v>
      </c>
      <c r="G223" s="42"/>
      <c r="H223" s="42"/>
      <c r="I223" s="222"/>
      <c r="J223" s="42"/>
      <c r="K223" s="42"/>
      <c r="L223" s="46"/>
      <c r="M223" s="223"/>
      <c r="N223" s="224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175</v>
      </c>
      <c r="AU223" s="19" t="s">
        <v>83</v>
      </c>
    </row>
    <row r="224" spans="1:51" s="13" customFormat="1" ht="12">
      <c r="A224" s="13"/>
      <c r="B224" s="225"/>
      <c r="C224" s="226"/>
      <c r="D224" s="227" t="s">
        <v>177</v>
      </c>
      <c r="E224" s="228" t="s">
        <v>19</v>
      </c>
      <c r="F224" s="229" t="s">
        <v>232</v>
      </c>
      <c r="G224" s="226"/>
      <c r="H224" s="230">
        <v>74.976</v>
      </c>
      <c r="I224" s="231"/>
      <c r="J224" s="226"/>
      <c r="K224" s="226"/>
      <c r="L224" s="232"/>
      <c r="M224" s="233"/>
      <c r="N224" s="234"/>
      <c r="O224" s="234"/>
      <c r="P224" s="234"/>
      <c r="Q224" s="234"/>
      <c r="R224" s="234"/>
      <c r="S224" s="234"/>
      <c r="T224" s="23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6" t="s">
        <v>177</v>
      </c>
      <c r="AU224" s="236" t="s">
        <v>83</v>
      </c>
      <c r="AV224" s="13" t="s">
        <v>83</v>
      </c>
      <c r="AW224" s="13" t="s">
        <v>35</v>
      </c>
      <c r="AX224" s="13" t="s">
        <v>73</v>
      </c>
      <c r="AY224" s="236" t="s">
        <v>166</v>
      </c>
    </row>
    <row r="225" spans="1:51" s="14" customFormat="1" ht="12">
      <c r="A225" s="14"/>
      <c r="B225" s="237"/>
      <c r="C225" s="238"/>
      <c r="D225" s="227" t="s">
        <v>177</v>
      </c>
      <c r="E225" s="239" t="s">
        <v>19</v>
      </c>
      <c r="F225" s="240" t="s">
        <v>179</v>
      </c>
      <c r="G225" s="238"/>
      <c r="H225" s="241">
        <v>74.976</v>
      </c>
      <c r="I225" s="242"/>
      <c r="J225" s="238"/>
      <c r="K225" s="238"/>
      <c r="L225" s="243"/>
      <c r="M225" s="244"/>
      <c r="N225" s="245"/>
      <c r="O225" s="245"/>
      <c r="P225" s="245"/>
      <c r="Q225" s="245"/>
      <c r="R225" s="245"/>
      <c r="S225" s="245"/>
      <c r="T225" s="246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7" t="s">
        <v>177</v>
      </c>
      <c r="AU225" s="247" t="s">
        <v>83</v>
      </c>
      <c r="AV225" s="14" t="s">
        <v>173</v>
      </c>
      <c r="AW225" s="14" t="s">
        <v>35</v>
      </c>
      <c r="AX225" s="14" t="s">
        <v>81</v>
      </c>
      <c r="AY225" s="247" t="s">
        <v>166</v>
      </c>
    </row>
    <row r="226" spans="1:65" s="2" customFormat="1" ht="24.15" customHeight="1">
      <c r="A226" s="40"/>
      <c r="B226" s="41"/>
      <c r="C226" s="248" t="s">
        <v>362</v>
      </c>
      <c r="D226" s="248" t="s">
        <v>190</v>
      </c>
      <c r="E226" s="249" t="s">
        <v>363</v>
      </c>
      <c r="F226" s="250" t="s">
        <v>364</v>
      </c>
      <c r="G226" s="251" t="s">
        <v>98</v>
      </c>
      <c r="H226" s="252">
        <v>74.976</v>
      </c>
      <c r="I226" s="253"/>
      <c r="J226" s="254">
        <f>ROUND(I226*H226,2)</f>
        <v>0</v>
      </c>
      <c r="K226" s="250" t="s">
        <v>172</v>
      </c>
      <c r="L226" s="255"/>
      <c r="M226" s="256" t="s">
        <v>19</v>
      </c>
      <c r="N226" s="257" t="s">
        <v>44</v>
      </c>
      <c r="O226" s="86"/>
      <c r="P226" s="216">
        <f>O226*H226</f>
        <v>0</v>
      </c>
      <c r="Q226" s="216">
        <v>0.03056</v>
      </c>
      <c r="R226" s="216">
        <f>Q226*H226</f>
        <v>2.29126656</v>
      </c>
      <c r="S226" s="216">
        <v>0</v>
      </c>
      <c r="T226" s="217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8" t="s">
        <v>291</v>
      </c>
      <c r="AT226" s="218" t="s">
        <v>190</v>
      </c>
      <c r="AU226" s="218" t="s">
        <v>83</v>
      </c>
      <c r="AY226" s="19" t="s">
        <v>166</v>
      </c>
      <c r="BE226" s="219">
        <f>IF(N226="základní",J226,0)</f>
        <v>0</v>
      </c>
      <c r="BF226" s="219">
        <f>IF(N226="snížená",J226,0)</f>
        <v>0</v>
      </c>
      <c r="BG226" s="219">
        <f>IF(N226="zákl. přenesená",J226,0)</f>
        <v>0</v>
      </c>
      <c r="BH226" s="219">
        <f>IF(N226="sníž. přenesená",J226,0)</f>
        <v>0</v>
      </c>
      <c r="BI226" s="219">
        <f>IF(N226="nulová",J226,0)</f>
        <v>0</v>
      </c>
      <c r="BJ226" s="19" t="s">
        <v>81</v>
      </c>
      <c r="BK226" s="219">
        <f>ROUND(I226*H226,2)</f>
        <v>0</v>
      </c>
      <c r="BL226" s="19" t="s">
        <v>325</v>
      </c>
      <c r="BM226" s="218" t="s">
        <v>365</v>
      </c>
    </row>
    <row r="227" spans="1:47" s="2" customFormat="1" ht="12">
      <c r="A227" s="40"/>
      <c r="B227" s="41"/>
      <c r="C227" s="42"/>
      <c r="D227" s="220" t="s">
        <v>175</v>
      </c>
      <c r="E227" s="42"/>
      <c r="F227" s="221" t="s">
        <v>366</v>
      </c>
      <c r="G227" s="42"/>
      <c r="H227" s="42"/>
      <c r="I227" s="222"/>
      <c r="J227" s="42"/>
      <c r="K227" s="42"/>
      <c r="L227" s="46"/>
      <c r="M227" s="223"/>
      <c r="N227" s="224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175</v>
      </c>
      <c r="AU227" s="19" t="s">
        <v>83</v>
      </c>
    </row>
    <row r="228" spans="1:65" s="2" customFormat="1" ht="33" customHeight="1">
      <c r="A228" s="40"/>
      <c r="B228" s="41"/>
      <c r="C228" s="207" t="s">
        <v>367</v>
      </c>
      <c r="D228" s="207" t="s">
        <v>169</v>
      </c>
      <c r="E228" s="208" t="s">
        <v>368</v>
      </c>
      <c r="F228" s="209" t="s">
        <v>369</v>
      </c>
      <c r="G228" s="210" t="s">
        <v>103</v>
      </c>
      <c r="H228" s="211">
        <v>135.3</v>
      </c>
      <c r="I228" s="212"/>
      <c r="J228" s="213">
        <f>ROUND(I228*H228,2)</f>
        <v>0</v>
      </c>
      <c r="K228" s="209" t="s">
        <v>172</v>
      </c>
      <c r="L228" s="46"/>
      <c r="M228" s="214" t="s">
        <v>19</v>
      </c>
      <c r="N228" s="215" t="s">
        <v>44</v>
      </c>
      <c r="O228" s="86"/>
      <c r="P228" s="216">
        <f>O228*H228</f>
        <v>0</v>
      </c>
      <c r="Q228" s="216">
        <v>2E-05</v>
      </c>
      <c r="R228" s="216">
        <f>Q228*H228</f>
        <v>0.0027060000000000005</v>
      </c>
      <c r="S228" s="216">
        <v>0</v>
      </c>
      <c r="T228" s="217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8" t="s">
        <v>325</v>
      </c>
      <c r="AT228" s="218" t="s">
        <v>169</v>
      </c>
      <c r="AU228" s="218" t="s">
        <v>83</v>
      </c>
      <c r="AY228" s="19" t="s">
        <v>166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19" t="s">
        <v>81</v>
      </c>
      <c r="BK228" s="219">
        <f>ROUND(I228*H228,2)</f>
        <v>0</v>
      </c>
      <c r="BL228" s="19" t="s">
        <v>325</v>
      </c>
      <c r="BM228" s="218" t="s">
        <v>370</v>
      </c>
    </row>
    <row r="229" spans="1:47" s="2" customFormat="1" ht="12">
      <c r="A229" s="40"/>
      <c r="B229" s="41"/>
      <c r="C229" s="42"/>
      <c r="D229" s="220" t="s">
        <v>175</v>
      </c>
      <c r="E229" s="42"/>
      <c r="F229" s="221" t="s">
        <v>371</v>
      </c>
      <c r="G229" s="42"/>
      <c r="H229" s="42"/>
      <c r="I229" s="222"/>
      <c r="J229" s="42"/>
      <c r="K229" s="42"/>
      <c r="L229" s="46"/>
      <c r="M229" s="223"/>
      <c r="N229" s="224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175</v>
      </c>
      <c r="AU229" s="19" t="s">
        <v>83</v>
      </c>
    </row>
    <row r="230" spans="1:51" s="13" customFormat="1" ht="12">
      <c r="A230" s="13"/>
      <c r="B230" s="225"/>
      <c r="C230" s="226"/>
      <c r="D230" s="227" t="s">
        <v>177</v>
      </c>
      <c r="E230" s="228" t="s">
        <v>19</v>
      </c>
      <c r="F230" s="229" t="s">
        <v>178</v>
      </c>
      <c r="G230" s="226"/>
      <c r="H230" s="230">
        <v>135.3</v>
      </c>
      <c r="I230" s="231"/>
      <c r="J230" s="226"/>
      <c r="K230" s="226"/>
      <c r="L230" s="232"/>
      <c r="M230" s="233"/>
      <c r="N230" s="234"/>
      <c r="O230" s="234"/>
      <c r="P230" s="234"/>
      <c r="Q230" s="234"/>
      <c r="R230" s="234"/>
      <c r="S230" s="234"/>
      <c r="T230" s="23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6" t="s">
        <v>177</v>
      </c>
      <c r="AU230" s="236" t="s">
        <v>83</v>
      </c>
      <c r="AV230" s="13" t="s">
        <v>83</v>
      </c>
      <c r="AW230" s="13" t="s">
        <v>35</v>
      </c>
      <c r="AX230" s="13" t="s">
        <v>73</v>
      </c>
      <c r="AY230" s="236" t="s">
        <v>166</v>
      </c>
    </row>
    <row r="231" spans="1:51" s="14" customFormat="1" ht="12">
      <c r="A231" s="14"/>
      <c r="B231" s="237"/>
      <c r="C231" s="238"/>
      <c r="D231" s="227" t="s">
        <v>177</v>
      </c>
      <c r="E231" s="239" t="s">
        <v>19</v>
      </c>
      <c r="F231" s="240" t="s">
        <v>179</v>
      </c>
      <c r="G231" s="238"/>
      <c r="H231" s="241">
        <v>135.3</v>
      </c>
      <c r="I231" s="242"/>
      <c r="J231" s="238"/>
      <c r="K231" s="238"/>
      <c r="L231" s="243"/>
      <c r="M231" s="244"/>
      <c r="N231" s="245"/>
      <c r="O231" s="245"/>
      <c r="P231" s="245"/>
      <c r="Q231" s="245"/>
      <c r="R231" s="245"/>
      <c r="S231" s="245"/>
      <c r="T231" s="246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7" t="s">
        <v>177</v>
      </c>
      <c r="AU231" s="247" t="s">
        <v>83</v>
      </c>
      <c r="AV231" s="14" t="s">
        <v>173</v>
      </c>
      <c r="AW231" s="14" t="s">
        <v>35</v>
      </c>
      <c r="AX231" s="14" t="s">
        <v>81</v>
      </c>
      <c r="AY231" s="247" t="s">
        <v>166</v>
      </c>
    </row>
    <row r="232" spans="1:65" s="2" customFormat="1" ht="33" customHeight="1">
      <c r="A232" s="40"/>
      <c r="B232" s="41"/>
      <c r="C232" s="248" t="s">
        <v>372</v>
      </c>
      <c r="D232" s="248" t="s">
        <v>190</v>
      </c>
      <c r="E232" s="249" t="s">
        <v>373</v>
      </c>
      <c r="F232" s="250" t="s">
        <v>374</v>
      </c>
      <c r="G232" s="251" t="s">
        <v>103</v>
      </c>
      <c r="H232" s="252">
        <v>148.83</v>
      </c>
      <c r="I232" s="253"/>
      <c r="J232" s="254">
        <f>ROUND(I232*H232,2)</f>
        <v>0</v>
      </c>
      <c r="K232" s="250" t="s">
        <v>172</v>
      </c>
      <c r="L232" s="255"/>
      <c r="M232" s="256" t="s">
        <v>19</v>
      </c>
      <c r="N232" s="257" t="s">
        <v>44</v>
      </c>
      <c r="O232" s="86"/>
      <c r="P232" s="216">
        <f>O232*H232</f>
        <v>0</v>
      </c>
      <c r="Q232" s="216">
        <v>0.00047</v>
      </c>
      <c r="R232" s="216">
        <f>Q232*H232</f>
        <v>0.0699501</v>
      </c>
      <c r="S232" s="216">
        <v>0</v>
      </c>
      <c r="T232" s="217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8" t="s">
        <v>291</v>
      </c>
      <c r="AT232" s="218" t="s">
        <v>190</v>
      </c>
      <c r="AU232" s="218" t="s">
        <v>83</v>
      </c>
      <c r="AY232" s="19" t="s">
        <v>166</v>
      </c>
      <c r="BE232" s="219">
        <f>IF(N232="základní",J232,0)</f>
        <v>0</v>
      </c>
      <c r="BF232" s="219">
        <f>IF(N232="snížená",J232,0)</f>
        <v>0</v>
      </c>
      <c r="BG232" s="219">
        <f>IF(N232="zákl. přenesená",J232,0)</f>
        <v>0</v>
      </c>
      <c r="BH232" s="219">
        <f>IF(N232="sníž. přenesená",J232,0)</f>
        <v>0</v>
      </c>
      <c r="BI232" s="219">
        <f>IF(N232="nulová",J232,0)</f>
        <v>0</v>
      </c>
      <c r="BJ232" s="19" t="s">
        <v>81</v>
      </c>
      <c r="BK232" s="219">
        <f>ROUND(I232*H232,2)</f>
        <v>0</v>
      </c>
      <c r="BL232" s="19" t="s">
        <v>325</v>
      </c>
      <c r="BM232" s="218" t="s">
        <v>375</v>
      </c>
    </row>
    <row r="233" spans="1:47" s="2" customFormat="1" ht="12">
      <c r="A233" s="40"/>
      <c r="B233" s="41"/>
      <c r="C233" s="42"/>
      <c r="D233" s="220" t="s">
        <v>175</v>
      </c>
      <c r="E233" s="42"/>
      <c r="F233" s="221" t="s">
        <v>376</v>
      </c>
      <c r="G233" s="42"/>
      <c r="H233" s="42"/>
      <c r="I233" s="222"/>
      <c r="J233" s="42"/>
      <c r="K233" s="42"/>
      <c r="L233" s="46"/>
      <c r="M233" s="223"/>
      <c r="N233" s="224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175</v>
      </c>
      <c r="AU233" s="19" t="s">
        <v>83</v>
      </c>
    </row>
    <row r="234" spans="1:51" s="13" customFormat="1" ht="12">
      <c r="A234" s="13"/>
      <c r="B234" s="225"/>
      <c r="C234" s="226"/>
      <c r="D234" s="227" t="s">
        <v>177</v>
      </c>
      <c r="E234" s="226"/>
      <c r="F234" s="229" t="s">
        <v>377</v>
      </c>
      <c r="G234" s="226"/>
      <c r="H234" s="230">
        <v>148.83</v>
      </c>
      <c r="I234" s="231"/>
      <c r="J234" s="226"/>
      <c r="K234" s="226"/>
      <c r="L234" s="232"/>
      <c r="M234" s="233"/>
      <c r="N234" s="234"/>
      <c r="O234" s="234"/>
      <c r="P234" s="234"/>
      <c r="Q234" s="234"/>
      <c r="R234" s="234"/>
      <c r="S234" s="234"/>
      <c r="T234" s="23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6" t="s">
        <v>177</v>
      </c>
      <c r="AU234" s="236" t="s">
        <v>83</v>
      </c>
      <c r="AV234" s="13" t="s">
        <v>83</v>
      </c>
      <c r="AW234" s="13" t="s">
        <v>4</v>
      </c>
      <c r="AX234" s="13" t="s">
        <v>81</v>
      </c>
      <c r="AY234" s="236" t="s">
        <v>166</v>
      </c>
    </row>
    <row r="235" spans="1:65" s="2" customFormat="1" ht="24.15" customHeight="1">
      <c r="A235" s="40"/>
      <c r="B235" s="41"/>
      <c r="C235" s="207" t="s">
        <v>378</v>
      </c>
      <c r="D235" s="207" t="s">
        <v>169</v>
      </c>
      <c r="E235" s="208" t="s">
        <v>379</v>
      </c>
      <c r="F235" s="209" t="s">
        <v>380</v>
      </c>
      <c r="G235" s="210" t="s">
        <v>103</v>
      </c>
      <c r="H235" s="211">
        <v>31.9</v>
      </c>
      <c r="I235" s="212"/>
      <c r="J235" s="213">
        <f>ROUND(I235*H235,2)</f>
        <v>0</v>
      </c>
      <c r="K235" s="209" t="s">
        <v>172</v>
      </c>
      <c r="L235" s="46"/>
      <c r="M235" s="214" t="s">
        <v>19</v>
      </c>
      <c r="N235" s="215" t="s">
        <v>44</v>
      </c>
      <c r="O235" s="86"/>
      <c r="P235" s="216">
        <f>O235*H235</f>
        <v>0</v>
      </c>
      <c r="Q235" s="216">
        <v>5E-05</v>
      </c>
      <c r="R235" s="216">
        <f>Q235*H235</f>
        <v>0.001595</v>
      </c>
      <c r="S235" s="216">
        <v>0</v>
      </c>
      <c r="T235" s="217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18" t="s">
        <v>325</v>
      </c>
      <c r="AT235" s="218" t="s">
        <v>169</v>
      </c>
      <c r="AU235" s="218" t="s">
        <v>83</v>
      </c>
      <c r="AY235" s="19" t="s">
        <v>166</v>
      </c>
      <c r="BE235" s="219">
        <f>IF(N235="základní",J235,0)</f>
        <v>0</v>
      </c>
      <c r="BF235" s="219">
        <f>IF(N235="snížená",J235,0)</f>
        <v>0</v>
      </c>
      <c r="BG235" s="219">
        <f>IF(N235="zákl. přenesená",J235,0)</f>
        <v>0</v>
      </c>
      <c r="BH235" s="219">
        <f>IF(N235="sníž. přenesená",J235,0)</f>
        <v>0</v>
      </c>
      <c r="BI235" s="219">
        <f>IF(N235="nulová",J235,0)</f>
        <v>0</v>
      </c>
      <c r="BJ235" s="19" t="s">
        <v>81</v>
      </c>
      <c r="BK235" s="219">
        <f>ROUND(I235*H235,2)</f>
        <v>0</v>
      </c>
      <c r="BL235" s="19" t="s">
        <v>325</v>
      </c>
      <c r="BM235" s="218" t="s">
        <v>381</v>
      </c>
    </row>
    <row r="236" spans="1:47" s="2" customFormat="1" ht="12">
      <c r="A236" s="40"/>
      <c r="B236" s="41"/>
      <c r="C236" s="42"/>
      <c r="D236" s="220" t="s">
        <v>175</v>
      </c>
      <c r="E236" s="42"/>
      <c r="F236" s="221" t="s">
        <v>382</v>
      </c>
      <c r="G236" s="42"/>
      <c r="H236" s="42"/>
      <c r="I236" s="222"/>
      <c r="J236" s="42"/>
      <c r="K236" s="42"/>
      <c r="L236" s="46"/>
      <c r="M236" s="223"/>
      <c r="N236" s="224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175</v>
      </c>
      <c r="AU236" s="19" t="s">
        <v>83</v>
      </c>
    </row>
    <row r="237" spans="1:51" s="13" customFormat="1" ht="12">
      <c r="A237" s="13"/>
      <c r="B237" s="225"/>
      <c r="C237" s="226"/>
      <c r="D237" s="227" t="s">
        <v>177</v>
      </c>
      <c r="E237" s="228" t="s">
        <v>19</v>
      </c>
      <c r="F237" s="229" t="s">
        <v>264</v>
      </c>
      <c r="G237" s="226"/>
      <c r="H237" s="230">
        <v>31.9</v>
      </c>
      <c r="I237" s="231"/>
      <c r="J237" s="226"/>
      <c r="K237" s="226"/>
      <c r="L237" s="232"/>
      <c r="M237" s="233"/>
      <c r="N237" s="234"/>
      <c r="O237" s="234"/>
      <c r="P237" s="234"/>
      <c r="Q237" s="234"/>
      <c r="R237" s="234"/>
      <c r="S237" s="234"/>
      <c r="T237" s="23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6" t="s">
        <v>177</v>
      </c>
      <c r="AU237" s="236" t="s">
        <v>83</v>
      </c>
      <c r="AV237" s="13" t="s">
        <v>83</v>
      </c>
      <c r="AW237" s="13" t="s">
        <v>35</v>
      </c>
      <c r="AX237" s="13" t="s">
        <v>73</v>
      </c>
      <c r="AY237" s="236" t="s">
        <v>166</v>
      </c>
    </row>
    <row r="238" spans="1:51" s="14" customFormat="1" ht="12">
      <c r="A238" s="14"/>
      <c r="B238" s="237"/>
      <c r="C238" s="238"/>
      <c r="D238" s="227" t="s">
        <v>177</v>
      </c>
      <c r="E238" s="239" t="s">
        <v>19</v>
      </c>
      <c r="F238" s="240" t="s">
        <v>179</v>
      </c>
      <c r="G238" s="238"/>
      <c r="H238" s="241">
        <v>31.9</v>
      </c>
      <c r="I238" s="242"/>
      <c r="J238" s="238"/>
      <c r="K238" s="238"/>
      <c r="L238" s="243"/>
      <c r="M238" s="244"/>
      <c r="N238" s="245"/>
      <c r="O238" s="245"/>
      <c r="P238" s="245"/>
      <c r="Q238" s="245"/>
      <c r="R238" s="245"/>
      <c r="S238" s="245"/>
      <c r="T238" s="246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7" t="s">
        <v>177</v>
      </c>
      <c r="AU238" s="247" t="s">
        <v>83</v>
      </c>
      <c r="AV238" s="14" t="s">
        <v>173</v>
      </c>
      <c r="AW238" s="14" t="s">
        <v>35</v>
      </c>
      <c r="AX238" s="14" t="s">
        <v>81</v>
      </c>
      <c r="AY238" s="247" t="s">
        <v>166</v>
      </c>
    </row>
    <row r="239" spans="1:65" s="2" customFormat="1" ht="21.75" customHeight="1">
      <c r="A239" s="40"/>
      <c r="B239" s="41"/>
      <c r="C239" s="248" t="s">
        <v>383</v>
      </c>
      <c r="D239" s="248" t="s">
        <v>190</v>
      </c>
      <c r="E239" s="249" t="s">
        <v>384</v>
      </c>
      <c r="F239" s="250" t="s">
        <v>385</v>
      </c>
      <c r="G239" s="251" t="s">
        <v>103</v>
      </c>
      <c r="H239" s="252">
        <v>35.09</v>
      </c>
      <c r="I239" s="253"/>
      <c r="J239" s="254">
        <f>ROUND(I239*H239,2)</f>
        <v>0</v>
      </c>
      <c r="K239" s="250" t="s">
        <v>172</v>
      </c>
      <c r="L239" s="255"/>
      <c r="M239" s="256" t="s">
        <v>19</v>
      </c>
      <c r="N239" s="257" t="s">
        <v>44</v>
      </c>
      <c r="O239" s="86"/>
      <c r="P239" s="216">
        <f>O239*H239</f>
        <v>0</v>
      </c>
      <c r="Q239" s="216">
        <v>0.00035</v>
      </c>
      <c r="R239" s="216">
        <f>Q239*H239</f>
        <v>0.0122815</v>
      </c>
      <c r="S239" s="216">
        <v>0</v>
      </c>
      <c r="T239" s="217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8" t="s">
        <v>291</v>
      </c>
      <c r="AT239" s="218" t="s">
        <v>190</v>
      </c>
      <c r="AU239" s="218" t="s">
        <v>83</v>
      </c>
      <c r="AY239" s="19" t="s">
        <v>166</v>
      </c>
      <c r="BE239" s="219">
        <f>IF(N239="základní",J239,0)</f>
        <v>0</v>
      </c>
      <c r="BF239" s="219">
        <f>IF(N239="snížená",J239,0)</f>
        <v>0</v>
      </c>
      <c r="BG239" s="219">
        <f>IF(N239="zákl. přenesená",J239,0)</f>
        <v>0</v>
      </c>
      <c r="BH239" s="219">
        <f>IF(N239="sníž. přenesená",J239,0)</f>
        <v>0</v>
      </c>
      <c r="BI239" s="219">
        <f>IF(N239="nulová",J239,0)</f>
        <v>0</v>
      </c>
      <c r="BJ239" s="19" t="s">
        <v>81</v>
      </c>
      <c r="BK239" s="219">
        <f>ROUND(I239*H239,2)</f>
        <v>0</v>
      </c>
      <c r="BL239" s="19" t="s">
        <v>325</v>
      </c>
      <c r="BM239" s="218" t="s">
        <v>386</v>
      </c>
    </row>
    <row r="240" spans="1:47" s="2" customFormat="1" ht="12">
      <c r="A240" s="40"/>
      <c r="B240" s="41"/>
      <c r="C240" s="42"/>
      <c r="D240" s="220" t="s">
        <v>175</v>
      </c>
      <c r="E240" s="42"/>
      <c r="F240" s="221" t="s">
        <v>387</v>
      </c>
      <c r="G240" s="42"/>
      <c r="H240" s="42"/>
      <c r="I240" s="222"/>
      <c r="J240" s="42"/>
      <c r="K240" s="42"/>
      <c r="L240" s="46"/>
      <c r="M240" s="223"/>
      <c r="N240" s="224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175</v>
      </c>
      <c r="AU240" s="19" t="s">
        <v>83</v>
      </c>
    </row>
    <row r="241" spans="1:51" s="13" customFormat="1" ht="12">
      <c r="A241" s="13"/>
      <c r="B241" s="225"/>
      <c r="C241" s="226"/>
      <c r="D241" s="227" t="s">
        <v>177</v>
      </c>
      <c r="E241" s="226"/>
      <c r="F241" s="229" t="s">
        <v>388</v>
      </c>
      <c r="G241" s="226"/>
      <c r="H241" s="230">
        <v>35.09</v>
      </c>
      <c r="I241" s="231"/>
      <c r="J241" s="226"/>
      <c r="K241" s="226"/>
      <c r="L241" s="232"/>
      <c r="M241" s="233"/>
      <c r="N241" s="234"/>
      <c r="O241" s="234"/>
      <c r="P241" s="234"/>
      <c r="Q241" s="234"/>
      <c r="R241" s="234"/>
      <c r="S241" s="234"/>
      <c r="T241" s="23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6" t="s">
        <v>177</v>
      </c>
      <c r="AU241" s="236" t="s">
        <v>83</v>
      </c>
      <c r="AV241" s="13" t="s">
        <v>83</v>
      </c>
      <c r="AW241" s="13" t="s">
        <v>4</v>
      </c>
      <c r="AX241" s="13" t="s">
        <v>81</v>
      </c>
      <c r="AY241" s="236" t="s">
        <v>166</v>
      </c>
    </row>
    <row r="242" spans="1:65" s="2" customFormat="1" ht="44.25" customHeight="1">
      <c r="A242" s="40"/>
      <c r="B242" s="41"/>
      <c r="C242" s="207" t="s">
        <v>389</v>
      </c>
      <c r="D242" s="207" t="s">
        <v>169</v>
      </c>
      <c r="E242" s="208" t="s">
        <v>390</v>
      </c>
      <c r="F242" s="209" t="s">
        <v>391</v>
      </c>
      <c r="G242" s="210" t="s">
        <v>347</v>
      </c>
      <c r="H242" s="211">
        <v>9</v>
      </c>
      <c r="I242" s="212"/>
      <c r="J242" s="213">
        <f>ROUND(I242*H242,2)</f>
        <v>0</v>
      </c>
      <c r="K242" s="209" t="s">
        <v>172</v>
      </c>
      <c r="L242" s="46"/>
      <c r="M242" s="214" t="s">
        <v>19</v>
      </c>
      <c r="N242" s="215" t="s">
        <v>44</v>
      </c>
      <c r="O242" s="86"/>
      <c r="P242" s="216">
        <f>O242*H242</f>
        <v>0</v>
      </c>
      <c r="Q242" s="216">
        <v>0</v>
      </c>
      <c r="R242" s="216">
        <f>Q242*H242</f>
        <v>0</v>
      </c>
      <c r="S242" s="216">
        <v>0</v>
      </c>
      <c r="T242" s="217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18" t="s">
        <v>325</v>
      </c>
      <c r="AT242" s="218" t="s">
        <v>169</v>
      </c>
      <c r="AU242" s="218" t="s">
        <v>83</v>
      </c>
      <c r="AY242" s="19" t="s">
        <v>166</v>
      </c>
      <c r="BE242" s="219">
        <f>IF(N242="základní",J242,0)</f>
        <v>0</v>
      </c>
      <c r="BF242" s="219">
        <f>IF(N242="snížená",J242,0)</f>
        <v>0</v>
      </c>
      <c r="BG242" s="219">
        <f>IF(N242="zákl. přenesená",J242,0)</f>
        <v>0</v>
      </c>
      <c r="BH242" s="219">
        <f>IF(N242="sníž. přenesená",J242,0)</f>
        <v>0</v>
      </c>
      <c r="BI242" s="219">
        <f>IF(N242="nulová",J242,0)</f>
        <v>0</v>
      </c>
      <c r="BJ242" s="19" t="s">
        <v>81</v>
      </c>
      <c r="BK242" s="219">
        <f>ROUND(I242*H242,2)</f>
        <v>0</v>
      </c>
      <c r="BL242" s="19" t="s">
        <v>325</v>
      </c>
      <c r="BM242" s="218" t="s">
        <v>392</v>
      </c>
    </row>
    <row r="243" spans="1:47" s="2" customFormat="1" ht="12">
      <c r="A243" s="40"/>
      <c r="B243" s="41"/>
      <c r="C243" s="42"/>
      <c r="D243" s="220" t="s">
        <v>175</v>
      </c>
      <c r="E243" s="42"/>
      <c r="F243" s="221" t="s">
        <v>393</v>
      </c>
      <c r="G243" s="42"/>
      <c r="H243" s="42"/>
      <c r="I243" s="222"/>
      <c r="J243" s="42"/>
      <c r="K243" s="42"/>
      <c r="L243" s="46"/>
      <c r="M243" s="223"/>
      <c r="N243" s="224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175</v>
      </c>
      <c r="AU243" s="19" t="s">
        <v>83</v>
      </c>
    </row>
    <row r="244" spans="1:51" s="15" customFormat="1" ht="12">
      <c r="A244" s="15"/>
      <c r="B244" s="258"/>
      <c r="C244" s="259"/>
      <c r="D244" s="227" t="s">
        <v>177</v>
      </c>
      <c r="E244" s="260" t="s">
        <v>19</v>
      </c>
      <c r="F244" s="261" t="s">
        <v>394</v>
      </c>
      <c r="G244" s="259"/>
      <c r="H244" s="260" t="s">
        <v>19</v>
      </c>
      <c r="I244" s="262"/>
      <c r="J244" s="259"/>
      <c r="K244" s="259"/>
      <c r="L244" s="263"/>
      <c r="M244" s="264"/>
      <c r="N244" s="265"/>
      <c r="O244" s="265"/>
      <c r="P244" s="265"/>
      <c r="Q244" s="265"/>
      <c r="R244" s="265"/>
      <c r="S244" s="265"/>
      <c r="T244" s="266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67" t="s">
        <v>177</v>
      </c>
      <c r="AU244" s="267" t="s">
        <v>83</v>
      </c>
      <c r="AV244" s="15" t="s">
        <v>81</v>
      </c>
      <c r="AW244" s="15" t="s">
        <v>35</v>
      </c>
      <c r="AX244" s="15" t="s">
        <v>73</v>
      </c>
      <c r="AY244" s="267" t="s">
        <v>166</v>
      </c>
    </row>
    <row r="245" spans="1:51" s="13" customFormat="1" ht="12">
      <c r="A245" s="13"/>
      <c r="B245" s="225"/>
      <c r="C245" s="226"/>
      <c r="D245" s="227" t="s">
        <v>177</v>
      </c>
      <c r="E245" s="228" t="s">
        <v>19</v>
      </c>
      <c r="F245" s="229" t="s">
        <v>395</v>
      </c>
      <c r="G245" s="226"/>
      <c r="H245" s="230">
        <v>9</v>
      </c>
      <c r="I245" s="231"/>
      <c r="J245" s="226"/>
      <c r="K245" s="226"/>
      <c r="L245" s="232"/>
      <c r="M245" s="233"/>
      <c r="N245" s="234"/>
      <c r="O245" s="234"/>
      <c r="P245" s="234"/>
      <c r="Q245" s="234"/>
      <c r="R245" s="234"/>
      <c r="S245" s="234"/>
      <c r="T245" s="235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6" t="s">
        <v>177</v>
      </c>
      <c r="AU245" s="236" t="s">
        <v>83</v>
      </c>
      <c r="AV245" s="13" t="s">
        <v>83</v>
      </c>
      <c r="AW245" s="13" t="s">
        <v>35</v>
      </c>
      <c r="AX245" s="13" t="s">
        <v>73</v>
      </c>
      <c r="AY245" s="236" t="s">
        <v>166</v>
      </c>
    </row>
    <row r="246" spans="1:51" s="14" customFormat="1" ht="12">
      <c r="A246" s="14"/>
      <c r="B246" s="237"/>
      <c r="C246" s="238"/>
      <c r="D246" s="227" t="s">
        <v>177</v>
      </c>
      <c r="E246" s="239" t="s">
        <v>19</v>
      </c>
      <c r="F246" s="240" t="s">
        <v>179</v>
      </c>
      <c r="G246" s="238"/>
      <c r="H246" s="241">
        <v>9</v>
      </c>
      <c r="I246" s="242"/>
      <c r="J246" s="238"/>
      <c r="K246" s="238"/>
      <c r="L246" s="243"/>
      <c r="M246" s="244"/>
      <c r="N246" s="245"/>
      <c r="O246" s="245"/>
      <c r="P246" s="245"/>
      <c r="Q246" s="245"/>
      <c r="R246" s="245"/>
      <c r="S246" s="245"/>
      <c r="T246" s="246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7" t="s">
        <v>177</v>
      </c>
      <c r="AU246" s="247" t="s">
        <v>83</v>
      </c>
      <c r="AV246" s="14" t="s">
        <v>173</v>
      </c>
      <c r="AW246" s="14" t="s">
        <v>35</v>
      </c>
      <c r="AX246" s="14" t="s">
        <v>81</v>
      </c>
      <c r="AY246" s="247" t="s">
        <v>166</v>
      </c>
    </row>
    <row r="247" spans="1:65" s="2" customFormat="1" ht="21.75" customHeight="1">
      <c r="A247" s="40"/>
      <c r="B247" s="41"/>
      <c r="C247" s="248" t="s">
        <v>396</v>
      </c>
      <c r="D247" s="248" t="s">
        <v>190</v>
      </c>
      <c r="E247" s="249" t="s">
        <v>397</v>
      </c>
      <c r="F247" s="250" t="s">
        <v>398</v>
      </c>
      <c r="G247" s="251" t="s">
        <v>103</v>
      </c>
      <c r="H247" s="252">
        <v>11.6</v>
      </c>
      <c r="I247" s="253"/>
      <c r="J247" s="254">
        <f>ROUND(I247*H247,2)</f>
        <v>0</v>
      </c>
      <c r="K247" s="250" t="s">
        <v>172</v>
      </c>
      <c r="L247" s="255"/>
      <c r="M247" s="256" t="s">
        <v>19</v>
      </c>
      <c r="N247" s="257" t="s">
        <v>44</v>
      </c>
      <c r="O247" s="86"/>
      <c r="P247" s="216">
        <f>O247*H247</f>
        <v>0</v>
      </c>
      <c r="Q247" s="216">
        <v>0.0011</v>
      </c>
      <c r="R247" s="216">
        <f>Q247*H247</f>
        <v>0.01276</v>
      </c>
      <c r="S247" s="216">
        <v>0</v>
      </c>
      <c r="T247" s="217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8" t="s">
        <v>291</v>
      </c>
      <c r="AT247" s="218" t="s">
        <v>190</v>
      </c>
      <c r="AU247" s="218" t="s">
        <v>83</v>
      </c>
      <c r="AY247" s="19" t="s">
        <v>166</v>
      </c>
      <c r="BE247" s="219">
        <f>IF(N247="základní",J247,0)</f>
        <v>0</v>
      </c>
      <c r="BF247" s="219">
        <f>IF(N247="snížená",J247,0)</f>
        <v>0</v>
      </c>
      <c r="BG247" s="219">
        <f>IF(N247="zákl. přenesená",J247,0)</f>
        <v>0</v>
      </c>
      <c r="BH247" s="219">
        <f>IF(N247="sníž. přenesená",J247,0)</f>
        <v>0</v>
      </c>
      <c r="BI247" s="219">
        <f>IF(N247="nulová",J247,0)</f>
        <v>0</v>
      </c>
      <c r="BJ247" s="19" t="s">
        <v>81</v>
      </c>
      <c r="BK247" s="219">
        <f>ROUND(I247*H247,2)</f>
        <v>0</v>
      </c>
      <c r="BL247" s="19" t="s">
        <v>325</v>
      </c>
      <c r="BM247" s="218" t="s">
        <v>399</v>
      </c>
    </row>
    <row r="248" spans="1:47" s="2" customFormat="1" ht="12">
      <c r="A248" s="40"/>
      <c r="B248" s="41"/>
      <c r="C248" s="42"/>
      <c r="D248" s="220" t="s">
        <v>175</v>
      </c>
      <c r="E248" s="42"/>
      <c r="F248" s="221" t="s">
        <v>400</v>
      </c>
      <c r="G248" s="42"/>
      <c r="H248" s="42"/>
      <c r="I248" s="222"/>
      <c r="J248" s="42"/>
      <c r="K248" s="42"/>
      <c r="L248" s="46"/>
      <c r="M248" s="223"/>
      <c r="N248" s="224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175</v>
      </c>
      <c r="AU248" s="19" t="s">
        <v>83</v>
      </c>
    </row>
    <row r="249" spans="1:51" s="15" customFormat="1" ht="12">
      <c r="A249" s="15"/>
      <c r="B249" s="258"/>
      <c r="C249" s="259"/>
      <c r="D249" s="227" t="s">
        <v>177</v>
      </c>
      <c r="E249" s="260" t="s">
        <v>19</v>
      </c>
      <c r="F249" s="261" t="s">
        <v>394</v>
      </c>
      <c r="G249" s="259"/>
      <c r="H249" s="260" t="s">
        <v>19</v>
      </c>
      <c r="I249" s="262"/>
      <c r="J249" s="259"/>
      <c r="K249" s="259"/>
      <c r="L249" s="263"/>
      <c r="M249" s="264"/>
      <c r="N249" s="265"/>
      <c r="O249" s="265"/>
      <c r="P249" s="265"/>
      <c r="Q249" s="265"/>
      <c r="R249" s="265"/>
      <c r="S249" s="265"/>
      <c r="T249" s="266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67" t="s">
        <v>177</v>
      </c>
      <c r="AU249" s="267" t="s">
        <v>83</v>
      </c>
      <c r="AV249" s="15" t="s">
        <v>81</v>
      </c>
      <c r="AW249" s="15" t="s">
        <v>35</v>
      </c>
      <c r="AX249" s="15" t="s">
        <v>73</v>
      </c>
      <c r="AY249" s="267" t="s">
        <v>166</v>
      </c>
    </row>
    <row r="250" spans="1:51" s="13" customFormat="1" ht="12">
      <c r="A250" s="13"/>
      <c r="B250" s="225"/>
      <c r="C250" s="226"/>
      <c r="D250" s="227" t="s">
        <v>177</v>
      </c>
      <c r="E250" s="228" t="s">
        <v>19</v>
      </c>
      <c r="F250" s="229" t="s">
        <v>401</v>
      </c>
      <c r="G250" s="226"/>
      <c r="H250" s="230">
        <v>11.6</v>
      </c>
      <c r="I250" s="231"/>
      <c r="J250" s="226"/>
      <c r="K250" s="226"/>
      <c r="L250" s="232"/>
      <c r="M250" s="233"/>
      <c r="N250" s="234"/>
      <c r="O250" s="234"/>
      <c r="P250" s="234"/>
      <c r="Q250" s="234"/>
      <c r="R250" s="234"/>
      <c r="S250" s="234"/>
      <c r="T250" s="23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6" t="s">
        <v>177</v>
      </c>
      <c r="AU250" s="236" t="s">
        <v>83</v>
      </c>
      <c r="AV250" s="13" t="s">
        <v>83</v>
      </c>
      <c r="AW250" s="13" t="s">
        <v>35</v>
      </c>
      <c r="AX250" s="13" t="s">
        <v>73</v>
      </c>
      <c r="AY250" s="236" t="s">
        <v>166</v>
      </c>
    </row>
    <row r="251" spans="1:51" s="14" customFormat="1" ht="12">
      <c r="A251" s="14"/>
      <c r="B251" s="237"/>
      <c r="C251" s="238"/>
      <c r="D251" s="227" t="s">
        <v>177</v>
      </c>
      <c r="E251" s="239" t="s">
        <v>19</v>
      </c>
      <c r="F251" s="240" t="s">
        <v>179</v>
      </c>
      <c r="G251" s="238"/>
      <c r="H251" s="241">
        <v>11.6</v>
      </c>
      <c r="I251" s="242"/>
      <c r="J251" s="238"/>
      <c r="K251" s="238"/>
      <c r="L251" s="243"/>
      <c r="M251" s="244"/>
      <c r="N251" s="245"/>
      <c r="O251" s="245"/>
      <c r="P251" s="245"/>
      <c r="Q251" s="245"/>
      <c r="R251" s="245"/>
      <c r="S251" s="245"/>
      <c r="T251" s="246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7" t="s">
        <v>177</v>
      </c>
      <c r="AU251" s="247" t="s">
        <v>83</v>
      </c>
      <c r="AV251" s="14" t="s">
        <v>173</v>
      </c>
      <c r="AW251" s="14" t="s">
        <v>35</v>
      </c>
      <c r="AX251" s="14" t="s">
        <v>81</v>
      </c>
      <c r="AY251" s="247" t="s">
        <v>166</v>
      </c>
    </row>
    <row r="252" spans="1:65" s="2" customFormat="1" ht="21.75" customHeight="1">
      <c r="A252" s="40"/>
      <c r="B252" s="41"/>
      <c r="C252" s="248" t="s">
        <v>402</v>
      </c>
      <c r="D252" s="248" t="s">
        <v>190</v>
      </c>
      <c r="E252" s="249" t="s">
        <v>403</v>
      </c>
      <c r="F252" s="250" t="s">
        <v>404</v>
      </c>
      <c r="G252" s="251" t="s">
        <v>103</v>
      </c>
      <c r="H252" s="252">
        <v>1.45</v>
      </c>
      <c r="I252" s="253"/>
      <c r="J252" s="254">
        <f>ROUND(I252*H252,2)</f>
        <v>0</v>
      </c>
      <c r="K252" s="250" t="s">
        <v>172</v>
      </c>
      <c r="L252" s="255"/>
      <c r="M252" s="256" t="s">
        <v>19</v>
      </c>
      <c r="N252" s="257" t="s">
        <v>44</v>
      </c>
      <c r="O252" s="86"/>
      <c r="P252" s="216">
        <f>O252*H252</f>
        <v>0</v>
      </c>
      <c r="Q252" s="216">
        <v>0.0015</v>
      </c>
      <c r="R252" s="216">
        <f>Q252*H252</f>
        <v>0.002175</v>
      </c>
      <c r="S252" s="216">
        <v>0</v>
      </c>
      <c r="T252" s="217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18" t="s">
        <v>291</v>
      </c>
      <c r="AT252" s="218" t="s">
        <v>190</v>
      </c>
      <c r="AU252" s="218" t="s">
        <v>83</v>
      </c>
      <c r="AY252" s="19" t="s">
        <v>166</v>
      </c>
      <c r="BE252" s="219">
        <f>IF(N252="základní",J252,0)</f>
        <v>0</v>
      </c>
      <c r="BF252" s="219">
        <f>IF(N252="snížená",J252,0)</f>
        <v>0</v>
      </c>
      <c r="BG252" s="219">
        <f>IF(N252="zákl. přenesená",J252,0)</f>
        <v>0</v>
      </c>
      <c r="BH252" s="219">
        <f>IF(N252="sníž. přenesená",J252,0)</f>
        <v>0</v>
      </c>
      <c r="BI252" s="219">
        <f>IF(N252="nulová",J252,0)</f>
        <v>0</v>
      </c>
      <c r="BJ252" s="19" t="s">
        <v>81</v>
      </c>
      <c r="BK252" s="219">
        <f>ROUND(I252*H252,2)</f>
        <v>0</v>
      </c>
      <c r="BL252" s="19" t="s">
        <v>325</v>
      </c>
      <c r="BM252" s="218" t="s">
        <v>405</v>
      </c>
    </row>
    <row r="253" spans="1:47" s="2" customFormat="1" ht="12">
      <c r="A253" s="40"/>
      <c r="B253" s="41"/>
      <c r="C253" s="42"/>
      <c r="D253" s="220" t="s">
        <v>175</v>
      </c>
      <c r="E253" s="42"/>
      <c r="F253" s="221" t="s">
        <v>406</v>
      </c>
      <c r="G253" s="42"/>
      <c r="H253" s="42"/>
      <c r="I253" s="222"/>
      <c r="J253" s="42"/>
      <c r="K253" s="42"/>
      <c r="L253" s="46"/>
      <c r="M253" s="223"/>
      <c r="N253" s="224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175</v>
      </c>
      <c r="AU253" s="19" t="s">
        <v>83</v>
      </c>
    </row>
    <row r="254" spans="1:51" s="15" customFormat="1" ht="12">
      <c r="A254" s="15"/>
      <c r="B254" s="258"/>
      <c r="C254" s="259"/>
      <c r="D254" s="227" t="s">
        <v>177</v>
      </c>
      <c r="E254" s="260" t="s">
        <v>19</v>
      </c>
      <c r="F254" s="261" t="s">
        <v>394</v>
      </c>
      <c r="G254" s="259"/>
      <c r="H254" s="260" t="s">
        <v>19</v>
      </c>
      <c r="I254" s="262"/>
      <c r="J254" s="259"/>
      <c r="K254" s="259"/>
      <c r="L254" s="263"/>
      <c r="M254" s="264"/>
      <c r="N254" s="265"/>
      <c r="O254" s="265"/>
      <c r="P254" s="265"/>
      <c r="Q254" s="265"/>
      <c r="R254" s="265"/>
      <c r="S254" s="265"/>
      <c r="T254" s="266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67" t="s">
        <v>177</v>
      </c>
      <c r="AU254" s="267" t="s">
        <v>83</v>
      </c>
      <c r="AV254" s="15" t="s">
        <v>81</v>
      </c>
      <c r="AW254" s="15" t="s">
        <v>35</v>
      </c>
      <c r="AX254" s="15" t="s">
        <v>73</v>
      </c>
      <c r="AY254" s="267" t="s">
        <v>166</v>
      </c>
    </row>
    <row r="255" spans="1:51" s="13" customFormat="1" ht="12">
      <c r="A255" s="13"/>
      <c r="B255" s="225"/>
      <c r="C255" s="226"/>
      <c r="D255" s="227" t="s">
        <v>177</v>
      </c>
      <c r="E255" s="228" t="s">
        <v>19</v>
      </c>
      <c r="F255" s="229" t="s">
        <v>329</v>
      </c>
      <c r="G255" s="226"/>
      <c r="H255" s="230">
        <v>1.45</v>
      </c>
      <c r="I255" s="231"/>
      <c r="J255" s="226"/>
      <c r="K255" s="226"/>
      <c r="L255" s="232"/>
      <c r="M255" s="233"/>
      <c r="N255" s="234"/>
      <c r="O255" s="234"/>
      <c r="P255" s="234"/>
      <c r="Q255" s="234"/>
      <c r="R255" s="234"/>
      <c r="S255" s="234"/>
      <c r="T255" s="23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6" t="s">
        <v>177</v>
      </c>
      <c r="AU255" s="236" t="s">
        <v>83</v>
      </c>
      <c r="AV255" s="13" t="s">
        <v>83</v>
      </c>
      <c r="AW255" s="13" t="s">
        <v>35</v>
      </c>
      <c r="AX255" s="13" t="s">
        <v>73</v>
      </c>
      <c r="AY255" s="236" t="s">
        <v>166</v>
      </c>
    </row>
    <row r="256" spans="1:51" s="14" customFormat="1" ht="12">
      <c r="A256" s="14"/>
      <c r="B256" s="237"/>
      <c r="C256" s="238"/>
      <c r="D256" s="227" t="s">
        <v>177</v>
      </c>
      <c r="E256" s="239" t="s">
        <v>19</v>
      </c>
      <c r="F256" s="240" t="s">
        <v>179</v>
      </c>
      <c r="G256" s="238"/>
      <c r="H256" s="241">
        <v>1.45</v>
      </c>
      <c r="I256" s="242"/>
      <c r="J256" s="238"/>
      <c r="K256" s="238"/>
      <c r="L256" s="243"/>
      <c r="M256" s="244"/>
      <c r="N256" s="245"/>
      <c r="O256" s="245"/>
      <c r="P256" s="245"/>
      <c r="Q256" s="245"/>
      <c r="R256" s="245"/>
      <c r="S256" s="245"/>
      <c r="T256" s="246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7" t="s">
        <v>177</v>
      </c>
      <c r="AU256" s="247" t="s">
        <v>83</v>
      </c>
      <c r="AV256" s="14" t="s">
        <v>173</v>
      </c>
      <c r="AW256" s="14" t="s">
        <v>35</v>
      </c>
      <c r="AX256" s="14" t="s">
        <v>81</v>
      </c>
      <c r="AY256" s="247" t="s">
        <v>166</v>
      </c>
    </row>
    <row r="257" spans="1:65" s="2" customFormat="1" ht="16.5" customHeight="1">
      <c r="A257" s="40"/>
      <c r="B257" s="41"/>
      <c r="C257" s="248" t="s">
        <v>407</v>
      </c>
      <c r="D257" s="248" t="s">
        <v>190</v>
      </c>
      <c r="E257" s="249" t="s">
        <v>408</v>
      </c>
      <c r="F257" s="250" t="s">
        <v>409</v>
      </c>
      <c r="G257" s="251" t="s">
        <v>410</v>
      </c>
      <c r="H257" s="252">
        <v>9</v>
      </c>
      <c r="I257" s="253"/>
      <c r="J257" s="254">
        <f>ROUND(I257*H257,2)</f>
        <v>0</v>
      </c>
      <c r="K257" s="250" t="s">
        <v>172</v>
      </c>
      <c r="L257" s="255"/>
      <c r="M257" s="256" t="s">
        <v>19</v>
      </c>
      <c r="N257" s="257" t="s">
        <v>44</v>
      </c>
      <c r="O257" s="86"/>
      <c r="P257" s="216">
        <f>O257*H257</f>
        <v>0</v>
      </c>
      <c r="Q257" s="216">
        <v>0.0002</v>
      </c>
      <c r="R257" s="216">
        <f>Q257*H257</f>
        <v>0.0018000000000000002</v>
      </c>
      <c r="S257" s="216">
        <v>0</v>
      </c>
      <c r="T257" s="217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8" t="s">
        <v>291</v>
      </c>
      <c r="AT257" s="218" t="s">
        <v>190</v>
      </c>
      <c r="AU257" s="218" t="s">
        <v>83</v>
      </c>
      <c r="AY257" s="19" t="s">
        <v>166</v>
      </c>
      <c r="BE257" s="219">
        <f>IF(N257="základní",J257,0)</f>
        <v>0</v>
      </c>
      <c r="BF257" s="219">
        <f>IF(N257="snížená",J257,0)</f>
        <v>0</v>
      </c>
      <c r="BG257" s="219">
        <f>IF(N257="zákl. přenesená",J257,0)</f>
        <v>0</v>
      </c>
      <c r="BH257" s="219">
        <f>IF(N257="sníž. přenesená",J257,0)</f>
        <v>0</v>
      </c>
      <c r="BI257" s="219">
        <f>IF(N257="nulová",J257,0)</f>
        <v>0</v>
      </c>
      <c r="BJ257" s="19" t="s">
        <v>81</v>
      </c>
      <c r="BK257" s="219">
        <f>ROUND(I257*H257,2)</f>
        <v>0</v>
      </c>
      <c r="BL257" s="19" t="s">
        <v>325</v>
      </c>
      <c r="BM257" s="218" t="s">
        <v>411</v>
      </c>
    </row>
    <row r="258" spans="1:47" s="2" customFormat="1" ht="12">
      <c r="A258" s="40"/>
      <c r="B258" s="41"/>
      <c r="C258" s="42"/>
      <c r="D258" s="220" t="s">
        <v>175</v>
      </c>
      <c r="E258" s="42"/>
      <c r="F258" s="221" t="s">
        <v>412</v>
      </c>
      <c r="G258" s="42"/>
      <c r="H258" s="42"/>
      <c r="I258" s="222"/>
      <c r="J258" s="42"/>
      <c r="K258" s="42"/>
      <c r="L258" s="46"/>
      <c r="M258" s="223"/>
      <c r="N258" s="224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175</v>
      </c>
      <c r="AU258" s="19" t="s">
        <v>83</v>
      </c>
    </row>
    <row r="259" spans="1:65" s="2" customFormat="1" ht="44.25" customHeight="1">
      <c r="A259" s="40"/>
      <c r="B259" s="41"/>
      <c r="C259" s="207" t="s">
        <v>413</v>
      </c>
      <c r="D259" s="207" t="s">
        <v>169</v>
      </c>
      <c r="E259" s="208" t="s">
        <v>414</v>
      </c>
      <c r="F259" s="209" t="s">
        <v>415</v>
      </c>
      <c r="G259" s="210" t="s">
        <v>347</v>
      </c>
      <c r="H259" s="211">
        <v>13</v>
      </c>
      <c r="I259" s="212"/>
      <c r="J259" s="213">
        <f>ROUND(I259*H259,2)</f>
        <v>0</v>
      </c>
      <c r="K259" s="209" t="s">
        <v>172</v>
      </c>
      <c r="L259" s="46"/>
      <c r="M259" s="214" t="s">
        <v>19</v>
      </c>
      <c r="N259" s="215" t="s">
        <v>44</v>
      </c>
      <c r="O259" s="86"/>
      <c r="P259" s="216">
        <f>O259*H259</f>
        <v>0</v>
      </c>
      <c r="Q259" s="216">
        <v>0</v>
      </c>
      <c r="R259" s="216">
        <f>Q259*H259</f>
        <v>0</v>
      </c>
      <c r="S259" s="216">
        <v>0</v>
      </c>
      <c r="T259" s="217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18" t="s">
        <v>325</v>
      </c>
      <c r="AT259" s="218" t="s">
        <v>169</v>
      </c>
      <c r="AU259" s="218" t="s">
        <v>83</v>
      </c>
      <c r="AY259" s="19" t="s">
        <v>166</v>
      </c>
      <c r="BE259" s="219">
        <f>IF(N259="základní",J259,0)</f>
        <v>0</v>
      </c>
      <c r="BF259" s="219">
        <f>IF(N259="snížená",J259,0)</f>
        <v>0</v>
      </c>
      <c r="BG259" s="219">
        <f>IF(N259="zákl. přenesená",J259,0)</f>
        <v>0</v>
      </c>
      <c r="BH259" s="219">
        <f>IF(N259="sníž. přenesená",J259,0)</f>
        <v>0</v>
      </c>
      <c r="BI259" s="219">
        <f>IF(N259="nulová",J259,0)</f>
        <v>0</v>
      </c>
      <c r="BJ259" s="19" t="s">
        <v>81</v>
      </c>
      <c r="BK259" s="219">
        <f>ROUND(I259*H259,2)</f>
        <v>0</v>
      </c>
      <c r="BL259" s="19" t="s">
        <v>325</v>
      </c>
      <c r="BM259" s="218" t="s">
        <v>416</v>
      </c>
    </row>
    <row r="260" spans="1:47" s="2" customFormat="1" ht="12">
      <c r="A260" s="40"/>
      <c r="B260" s="41"/>
      <c r="C260" s="42"/>
      <c r="D260" s="220" t="s">
        <v>175</v>
      </c>
      <c r="E260" s="42"/>
      <c r="F260" s="221" t="s">
        <v>417</v>
      </c>
      <c r="G260" s="42"/>
      <c r="H260" s="42"/>
      <c r="I260" s="222"/>
      <c r="J260" s="42"/>
      <c r="K260" s="42"/>
      <c r="L260" s="46"/>
      <c r="M260" s="223"/>
      <c r="N260" s="224"/>
      <c r="O260" s="86"/>
      <c r="P260" s="86"/>
      <c r="Q260" s="86"/>
      <c r="R260" s="86"/>
      <c r="S260" s="86"/>
      <c r="T260" s="87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9" t="s">
        <v>175</v>
      </c>
      <c r="AU260" s="19" t="s">
        <v>83</v>
      </c>
    </row>
    <row r="261" spans="1:51" s="15" customFormat="1" ht="12">
      <c r="A261" s="15"/>
      <c r="B261" s="258"/>
      <c r="C261" s="259"/>
      <c r="D261" s="227" t="s">
        <v>177</v>
      </c>
      <c r="E261" s="260" t="s">
        <v>19</v>
      </c>
      <c r="F261" s="261" t="s">
        <v>394</v>
      </c>
      <c r="G261" s="259"/>
      <c r="H261" s="260" t="s">
        <v>19</v>
      </c>
      <c r="I261" s="262"/>
      <c r="J261" s="259"/>
      <c r="K261" s="259"/>
      <c r="L261" s="263"/>
      <c r="M261" s="264"/>
      <c r="N261" s="265"/>
      <c r="O261" s="265"/>
      <c r="P261" s="265"/>
      <c r="Q261" s="265"/>
      <c r="R261" s="265"/>
      <c r="S261" s="265"/>
      <c r="T261" s="266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67" t="s">
        <v>177</v>
      </c>
      <c r="AU261" s="267" t="s">
        <v>83</v>
      </c>
      <c r="AV261" s="15" t="s">
        <v>81</v>
      </c>
      <c r="AW261" s="15" t="s">
        <v>35</v>
      </c>
      <c r="AX261" s="15" t="s">
        <v>73</v>
      </c>
      <c r="AY261" s="267" t="s">
        <v>166</v>
      </c>
    </row>
    <row r="262" spans="1:51" s="13" customFormat="1" ht="12">
      <c r="A262" s="13"/>
      <c r="B262" s="225"/>
      <c r="C262" s="226"/>
      <c r="D262" s="227" t="s">
        <v>177</v>
      </c>
      <c r="E262" s="228" t="s">
        <v>19</v>
      </c>
      <c r="F262" s="229" t="s">
        <v>418</v>
      </c>
      <c r="G262" s="226"/>
      <c r="H262" s="230">
        <v>13</v>
      </c>
      <c r="I262" s="231"/>
      <c r="J262" s="226"/>
      <c r="K262" s="226"/>
      <c r="L262" s="232"/>
      <c r="M262" s="233"/>
      <c r="N262" s="234"/>
      <c r="O262" s="234"/>
      <c r="P262" s="234"/>
      <c r="Q262" s="234"/>
      <c r="R262" s="234"/>
      <c r="S262" s="234"/>
      <c r="T262" s="23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6" t="s">
        <v>177</v>
      </c>
      <c r="AU262" s="236" t="s">
        <v>83</v>
      </c>
      <c r="AV262" s="13" t="s">
        <v>83</v>
      </c>
      <c r="AW262" s="13" t="s">
        <v>35</v>
      </c>
      <c r="AX262" s="13" t="s">
        <v>73</v>
      </c>
      <c r="AY262" s="236" t="s">
        <v>166</v>
      </c>
    </row>
    <row r="263" spans="1:51" s="14" customFormat="1" ht="12">
      <c r="A263" s="14"/>
      <c r="B263" s="237"/>
      <c r="C263" s="238"/>
      <c r="D263" s="227" t="s">
        <v>177</v>
      </c>
      <c r="E263" s="239" t="s">
        <v>19</v>
      </c>
      <c r="F263" s="240" t="s">
        <v>179</v>
      </c>
      <c r="G263" s="238"/>
      <c r="H263" s="241">
        <v>13</v>
      </c>
      <c r="I263" s="242"/>
      <c r="J263" s="238"/>
      <c r="K263" s="238"/>
      <c r="L263" s="243"/>
      <c r="M263" s="244"/>
      <c r="N263" s="245"/>
      <c r="O263" s="245"/>
      <c r="P263" s="245"/>
      <c r="Q263" s="245"/>
      <c r="R263" s="245"/>
      <c r="S263" s="245"/>
      <c r="T263" s="246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7" t="s">
        <v>177</v>
      </c>
      <c r="AU263" s="247" t="s">
        <v>83</v>
      </c>
      <c r="AV263" s="14" t="s">
        <v>173</v>
      </c>
      <c r="AW263" s="14" t="s">
        <v>35</v>
      </c>
      <c r="AX263" s="14" t="s">
        <v>81</v>
      </c>
      <c r="AY263" s="247" t="s">
        <v>166</v>
      </c>
    </row>
    <row r="264" spans="1:65" s="2" customFormat="1" ht="21.75" customHeight="1">
      <c r="A264" s="40"/>
      <c r="B264" s="41"/>
      <c r="C264" s="248" t="s">
        <v>419</v>
      </c>
      <c r="D264" s="248" t="s">
        <v>190</v>
      </c>
      <c r="E264" s="249" t="s">
        <v>420</v>
      </c>
      <c r="F264" s="250" t="s">
        <v>421</v>
      </c>
      <c r="G264" s="251" t="s">
        <v>103</v>
      </c>
      <c r="H264" s="252">
        <v>18.85</v>
      </c>
      <c r="I264" s="253"/>
      <c r="J264" s="254">
        <f>ROUND(I264*H264,2)</f>
        <v>0</v>
      </c>
      <c r="K264" s="250" t="s">
        <v>172</v>
      </c>
      <c r="L264" s="255"/>
      <c r="M264" s="256" t="s">
        <v>19</v>
      </c>
      <c r="N264" s="257" t="s">
        <v>44</v>
      </c>
      <c r="O264" s="86"/>
      <c r="P264" s="216">
        <f>O264*H264</f>
        <v>0</v>
      </c>
      <c r="Q264" s="216">
        <v>0.0024</v>
      </c>
      <c r="R264" s="216">
        <f>Q264*H264</f>
        <v>0.04524</v>
      </c>
      <c r="S264" s="216">
        <v>0</v>
      </c>
      <c r="T264" s="217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8" t="s">
        <v>291</v>
      </c>
      <c r="AT264" s="218" t="s">
        <v>190</v>
      </c>
      <c r="AU264" s="218" t="s">
        <v>83</v>
      </c>
      <c r="AY264" s="19" t="s">
        <v>166</v>
      </c>
      <c r="BE264" s="219">
        <f>IF(N264="základní",J264,0)</f>
        <v>0</v>
      </c>
      <c r="BF264" s="219">
        <f>IF(N264="snížená",J264,0)</f>
        <v>0</v>
      </c>
      <c r="BG264" s="219">
        <f>IF(N264="zákl. přenesená",J264,0)</f>
        <v>0</v>
      </c>
      <c r="BH264" s="219">
        <f>IF(N264="sníž. přenesená",J264,0)</f>
        <v>0</v>
      </c>
      <c r="BI264" s="219">
        <f>IF(N264="nulová",J264,0)</f>
        <v>0</v>
      </c>
      <c r="BJ264" s="19" t="s">
        <v>81</v>
      </c>
      <c r="BK264" s="219">
        <f>ROUND(I264*H264,2)</f>
        <v>0</v>
      </c>
      <c r="BL264" s="19" t="s">
        <v>325</v>
      </c>
      <c r="BM264" s="218" t="s">
        <v>422</v>
      </c>
    </row>
    <row r="265" spans="1:47" s="2" customFormat="1" ht="12">
      <c r="A265" s="40"/>
      <c r="B265" s="41"/>
      <c r="C265" s="42"/>
      <c r="D265" s="220" t="s">
        <v>175</v>
      </c>
      <c r="E265" s="42"/>
      <c r="F265" s="221" t="s">
        <v>423</v>
      </c>
      <c r="G265" s="42"/>
      <c r="H265" s="42"/>
      <c r="I265" s="222"/>
      <c r="J265" s="42"/>
      <c r="K265" s="42"/>
      <c r="L265" s="46"/>
      <c r="M265" s="223"/>
      <c r="N265" s="224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175</v>
      </c>
      <c r="AU265" s="19" t="s">
        <v>83</v>
      </c>
    </row>
    <row r="266" spans="1:51" s="15" customFormat="1" ht="12">
      <c r="A266" s="15"/>
      <c r="B266" s="258"/>
      <c r="C266" s="259"/>
      <c r="D266" s="227" t="s">
        <v>177</v>
      </c>
      <c r="E266" s="260" t="s">
        <v>19</v>
      </c>
      <c r="F266" s="261" t="s">
        <v>394</v>
      </c>
      <c r="G266" s="259"/>
      <c r="H266" s="260" t="s">
        <v>19</v>
      </c>
      <c r="I266" s="262"/>
      <c r="J266" s="259"/>
      <c r="K266" s="259"/>
      <c r="L266" s="263"/>
      <c r="M266" s="264"/>
      <c r="N266" s="265"/>
      <c r="O266" s="265"/>
      <c r="P266" s="265"/>
      <c r="Q266" s="265"/>
      <c r="R266" s="265"/>
      <c r="S266" s="265"/>
      <c r="T266" s="266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67" t="s">
        <v>177</v>
      </c>
      <c r="AU266" s="267" t="s">
        <v>83</v>
      </c>
      <c r="AV266" s="15" t="s">
        <v>81</v>
      </c>
      <c r="AW266" s="15" t="s">
        <v>35</v>
      </c>
      <c r="AX266" s="15" t="s">
        <v>73</v>
      </c>
      <c r="AY266" s="267" t="s">
        <v>166</v>
      </c>
    </row>
    <row r="267" spans="1:51" s="13" customFormat="1" ht="12">
      <c r="A267" s="13"/>
      <c r="B267" s="225"/>
      <c r="C267" s="226"/>
      <c r="D267" s="227" t="s">
        <v>177</v>
      </c>
      <c r="E267" s="228" t="s">
        <v>19</v>
      </c>
      <c r="F267" s="229" t="s">
        <v>424</v>
      </c>
      <c r="G267" s="226"/>
      <c r="H267" s="230">
        <v>18.85</v>
      </c>
      <c r="I267" s="231"/>
      <c r="J267" s="226"/>
      <c r="K267" s="226"/>
      <c r="L267" s="232"/>
      <c r="M267" s="233"/>
      <c r="N267" s="234"/>
      <c r="O267" s="234"/>
      <c r="P267" s="234"/>
      <c r="Q267" s="234"/>
      <c r="R267" s="234"/>
      <c r="S267" s="234"/>
      <c r="T267" s="23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6" t="s">
        <v>177</v>
      </c>
      <c r="AU267" s="236" t="s">
        <v>83</v>
      </c>
      <c r="AV267" s="13" t="s">
        <v>83</v>
      </c>
      <c r="AW267" s="13" t="s">
        <v>35</v>
      </c>
      <c r="AX267" s="13" t="s">
        <v>73</v>
      </c>
      <c r="AY267" s="236" t="s">
        <v>166</v>
      </c>
    </row>
    <row r="268" spans="1:51" s="14" customFormat="1" ht="12">
      <c r="A268" s="14"/>
      <c r="B268" s="237"/>
      <c r="C268" s="238"/>
      <c r="D268" s="227" t="s">
        <v>177</v>
      </c>
      <c r="E268" s="239" t="s">
        <v>19</v>
      </c>
      <c r="F268" s="240" t="s">
        <v>179</v>
      </c>
      <c r="G268" s="238"/>
      <c r="H268" s="241">
        <v>18.85</v>
      </c>
      <c r="I268" s="242"/>
      <c r="J268" s="238"/>
      <c r="K268" s="238"/>
      <c r="L268" s="243"/>
      <c r="M268" s="244"/>
      <c r="N268" s="245"/>
      <c r="O268" s="245"/>
      <c r="P268" s="245"/>
      <c r="Q268" s="245"/>
      <c r="R268" s="245"/>
      <c r="S268" s="245"/>
      <c r="T268" s="246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7" t="s">
        <v>177</v>
      </c>
      <c r="AU268" s="247" t="s">
        <v>83</v>
      </c>
      <c r="AV268" s="14" t="s">
        <v>173</v>
      </c>
      <c r="AW268" s="14" t="s">
        <v>35</v>
      </c>
      <c r="AX268" s="14" t="s">
        <v>81</v>
      </c>
      <c r="AY268" s="247" t="s">
        <v>166</v>
      </c>
    </row>
    <row r="269" spans="1:65" s="2" customFormat="1" ht="16.5" customHeight="1">
      <c r="A269" s="40"/>
      <c r="B269" s="41"/>
      <c r="C269" s="248" t="s">
        <v>425</v>
      </c>
      <c r="D269" s="248" t="s">
        <v>190</v>
      </c>
      <c r="E269" s="249" t="s">
        <v>426</v>
      </c>
      <c r="F269" s="250" t="s">
        <v>427</v>
      </c>
      <c r="G269" s="251" t="s">
        <v>103</v>
      </c>
      <c r="H269" s="252">
        <v>15</v>
      </c>
      <c r="I269" s="253"/>
      <c r="J269" s="254">
        <f>ROUND(I269*H269,2)</f>
        <v>0</v>
      </c>
      <c r="K269" s="250" t="s">
        <v>19</v>
      </c>
      <c r="L269" s="255"/>
      <c r="M269" s="256" t="s">
        <v>19</v>
      </c>
      <c r="N269" s="257" t="s">
        <v>44</v>
      </c>
      <c r="O269" s="86"/>
      <c r="P269" s="216">
        <f>O269*H269</f>
        <v>0</v>
      </c>
      <c r="Q269" s="216">
        <v>0.008</v>
      </c>
      <c r="R269" s="216">
        <f>Q269*H269</f>
        <v>0.12</v>
      </c>
      <c r="S269" s="216">
        <v>0</v>
      </c>
      <c r="T269" s="217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18" t="s">
        <v>291</v>
      </c>
      <c r="AT269" s="218" t="s">
        <v>190</v>
      </c>
      <c r="AU269" s="218" t="s">
        <v>83</v>
      </c>
      <c r="AY269" s="19" t="s">
        <v>166</v>
      </c>
      <c r="BE269" s="219">
        <f>IF(N269="základní",J269,0)</f>
        <v>0</v>
      </c>
      <c r="BF269" s="219">
        <f>IF(N269="snížená",J269,0)</f>
        <v>0</v>
      </c>
      <c r="BG269" s="219">
        <f>IF(N269="zákl. přenesená",J269,0)</f>
        <v>0</v>
      </c>
      <c r="BH269" s="219">
        <f>IF(N269="sníž. přenesená",J269,0)</f>
        <v>0</v>
      </c>
      <c r="BI269" s="219">
        <f>IF(N269="nulová",J269,0)</f>
        <v>0</v>
      </c>
      <c r="BJ269" s="19" t="s">
        <v>81</v>
      </c>
      <c r="BK269" s="219">
        <f>ROUND(I269*H269,2)</f>
        <v>0</v>
      </c>
      <c r="BL269" s="19" t="s">
        <v>325</v>
      </c>
      <c r="BM269" s="218" t="s">
        <v>428</v>
      </c>
    </row>
    <row r="270" spans="1:51" s="15" customFormat="1" ht="12">
      <c r="A270" s="15"/>
      <c r="B270" s="258"/>
      <c r="C270" s="259"/>
      <c r="D270" s="227" t="s">
        <v>177</v>
      </c>
      <c r="E270" s="260" t="s">
        <v>19</v>
      </c>
      <c r="F270" s="261" t="s">
        <v>394</v>
      </c>
      <c r="G270" s="259"/>
      <c r="H270" s="260" t="s">
        <v>19</v>
      </c>
      <c r="I270" s="262"/>
      <c r="J270" s="259"/>
      <c r="K270" s="259"/>
      <c r="L270" s="263"/>
      <c r="M270" s="264"/>
      <c r="N270" s="265"/>
      <c r="O270" s="265"/>
      <c r="P270" s="265"/>
      <c r="Q270" s="265"/>
      <c r="R270" s="265"/>
      <c r="S270" s="265"/>
      <c r="T270" s="266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67" t="s">
        <v>177</v>
      </c>
      <c r="AU270" s="267" t="s">
        <v>83</v>
      </c>
      <c r="AV270" s="15" t="s">
        <v>81</v>
      </c>
      <c r="AW270" s="15" t="s">
        <v>35</v>
      </c>
      <c r="AX270" s="15" t="s">
        <v>73</v>
      </c>
      <c r="AY270" s="267" t="s">
        <v>166</v>
      </c>
    </row>
    <row r="271" spans="1:51" s="13" customFormat="1" ht="12">
      <c r="A271" s="13"/>
      <c r="B271" s="225"/>
      <c r="C271" s="226"/>
      <c r="D271" s="227" t="s">
        <v>177</v>
      </c>
      <c r="E271" s="228" t="s">
        <v>19</v>
      </c>
      <c r="F271" s="229" t="s">
        <v>429</v>
      </c>
      <c r="G271" s="226"/>
      <c r="H271" s="230">
        <v>5</v>
      </c>
      <c r="I271" s="231"/>
      <c r="J271" s="226"/>
      <c r="K271" s="226"/>
      <c r="L271" s="232"/>
      <c r="M271" s="233"/>
      <c r="N271" s="234"/>
      <c r="O271" s="234"/>
      <c r="P271" s="234"/>
      <c r="Q271" s="234"/>
      <c r="R271" s="234"/>
      <c r="S271" s="234"/>
      <c r="T271" s="235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6" t="s">
        <v>177</v>
      </c>
      <c r="AU271" s="236" t="s">
        <v>83</v>
      </c>
      <c r="AV271" s="13" t="s">
        <v>83</v>
      </c>
      <c r="AW271" s="13" t="s">
        <v>35</v>
      </c>
      <c r="AX271" s="13" t="s">
        <v>73</v>
      </c>
      <c r="AY271" s="236" t="s">
        <v>166</v>
      </c>
    </row>
    <row r="272" spans="1:51" s="13" customFormat="1" ht="12">
      <c r="A272" s="13"/>
      <c r="B272" s="225"/>
      <c r="C272" s="226"/>
      <c r="D272" s="227" t="s">
        <v>177</v>
      </c>
      <c r="E272" s="228" t="s">
        <v>19</v>
      </c>
      <c r="F272" s="229" t="s">
        <v>430</v>
      </c>
      <c r="G272" s="226"/>
      <c r="H272" s="230">
        <v>5</v>
      </c>
      <c r="I272" s="231"/>
      <c r="J272" s="226"/>
      <c r="K272" s="226"/>
      <c r="L272" s="232"/>
      <c r="M272" s="233"/>
      <c r="N272" s="234"/>
      <c r="O272" s="234"/>
      <c r="P272" s="234"/>
      <c r="Q272" s="234"/>
      <c r="R272" s="234"/>
      <c r="S272" s="234"/>
      <c r="T272" s="23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6" t="s">
        <v>177</v>
      </c>
      <c r="AU272" s="236" t="s">
        <v>83</v>
      </c>
      <c r="AV272" s="13" t="s">
        <v>83</v>
      </c>
      <c r="AW272" s="13" t="s">
        <v>35</v>
      </c>
      <c r="AX272" s="13" t="s">
        <v>73</v>
      </c>
      <c r="AY272" s="236" t="s">
        <v>166</v>
      </c>
    </row>
    <row r="273" spans="1:51" s="13" customFormat="1" ht="12">
      <c r="A273" s="13"/>
      <c r="B273" s="225"/>
      <c r="C273" s="226"/>
      <c r="D273" s="227" t="s">
        <v>177</v>
      </c>
      <c r="E273" s="228" t="s">
        <v>19</v>
      </c>
      <c r="F273" s="229" t="s">
        <v>431</v>
      </c>
      <c r="G273" s="226"/>
      <c r="H273" s="230">
        <v>5</v>
      </c>
      <c r="I273" s="231"/>
      <c r="J273" s="226"/>
      <c r="K273" s="226"/>
      <c r="L273" s="232"/>
      <c r="M273" s="233"/>
      <c r="N273" s="234"/>
      <c r="O273" s="234"/>
      <c r="P273" s="234"/>
      <c r="Q273" s="234"/>
      <c r="R273" s="234"/>
      <c r="S273" s="234"/>
      <c r="T273" s="235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6" t="s">
        <v>177</v>
      </c>
      <c r="AU273" s="236" t="s">
        <v>83</v>
      </c>
      <c r="AV273" s="13" t="s">
        <v>83</v>
      </c>
      <c r="AW273" s="13" t="s">
        <v>35</v>
      </c>
      <c r="AX273" s="13" t="s">
        <v>73</v>
      </c>
      <c r="AY273" s="236" t="s">
        <v>166</v>
      </c>
    </row>
    <row r="274" spans="1:51" s="14" customFormat="1" ht="12">
      <c r="A274" s="14"/>
      <c r="B274" s="237"/>
      <c r="C274" s="238"/>
      <c r="D274" s="227" t="s">
        <v>177</v>
      </c>
      <c r="E274" s="239" t="s">
        <v>19</v>
      </c>
      <c r="F274" s="240" t="s">
        <v>179</v>
      </c>
      <c r="G274" s="238"/>
      <c r="H274" s="241">
        <v>15</v>
      </c>
      <c r="I274" s="242"/>
      <c r="J274" s="238"/>
      <c r="K274" s="238"/>
      <c r="L274" s="243"/>
      <c r="M274" s="244"/>
      <c r="N274" s="245"/>
      <c r="O274" s="245"/>
      <c r="P274" s="245"/>
      <c r="Q274" s="245"/>
      <c r="R274" s="245"/>
      <c r="S274" s="245"/>
      <c r="T274" s="246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7" t="s">
        <v>177</v>
      </c>
      <c r="AU274" s="247" t="s">
        <v>83</v>
      </c>
      <c r="AV274" s="14" t="s">
        <v>173</v>
      </c>
      <c r="AW274" s="14" t="s">
        <v>35</v>
      </c>
      <c r="AX274" s="14" t="s">
        <v>81</v>
      </c>
      <c r="AY274" s="247" t="s">
        <v>166</v>
      </c>
    </row>
    <row r="275" spans="1:65" s="2" customFormat="1" ht="16.5" customHeight="1">
      <c r="A275" s="40"/>
      <c r="B275" s="41"/>
      <c r="C275" s="248" t="s">
        <v>432</v>
      </c>
      <c r="D275" s="248" t="s">
        <v>190</v>
      </c>
      <c r="E275" s="249" t="s">
        <v>408</v>
      </c>
      <c r="F275" s="250" t="s">
        <v>409</v>
      </c>
      <c r="G275" s="251" t="s">
        <v>410</v>
      </c>
      <c r="H275" s="252">
        <v>13</v>
      </c>
      <c r="I275" s="253"/>
      <c r="J275" s="254">
        <f>ROUND(I275*H275,2)</f>
        <v>0</v>
      </c>
      <c r="K275" s="250" t="s">
        <v>172</v>
      </c>
      <c r="L275" s="255"/>
      <c r="M275" s="256" t="s">
        <v>19</v>
      </c>
      <c r="N275" s="257" t="s">
        <v>44</v>
      </c>
      <c r="O275" s="86"/>
      <c r="P275" s="216">
        <f>O275*H275</f>
        <v>0</v>
      </c>
      <c r="Q275" s="216">
        <v>0.0002</v>
      </c>
      <c r="R275" s="216">
        <f>Q275*H275</f>
        <v>0.0026000000000000003</v>
      </c>
      <c r="S275" s="216">
        <v>0</v>
      </c>
      <c r="T275" s="217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18" t="s">
        <v>291</v>
      </c>
      <c r="AT275" s="218" t="s">
        <v>190</v>
      </c>
      <c r="AU275" s="218" t="s">
        <v>83</v>
      </c>
      <c r="AY275" s="19" t="s">
        <v>166</v>
      </c>
      <c r="BE275" s="219">
        <f>IF(N275="základní",J275,0)</f>
        <v>0</v>
      </c>
      <c r="BF275" s="219">
        <f>IF(N275="snížená",J275,0)</f>
        <v>0</v>
      </c>
      <c r="BG275" s="219">
        <f>IF(N275="zákl. přenesená",J275,0)</f>
        <v>0</v>
      </c>
      <c r="BH275" s="219">
        <f>IF(N275="sníž. přenesená",J275,0)</f>
        <v>0</v>
      </c>
      <c r="BI275" s="219">
        <f>IF(N275="nulová",J275,0)</f>
        <v>0</v>
      </c>
      <c r="BJ275" s="19" t="s">
        <v>81</v>
      </c>
      <c r="BK275" s="219">
        <f>ROUND(I275*H275,2)</f>
        <v>0</v>
      </c>
      <c r="BL275" s="19" t="s">
        <v>325</v>
      </c>
      <c r="BM275" s="218" t="s">
        <v>433</v>
      </c>
    </row>
    <row r="276" spans="1:47" s="2" customFormat="1" ht="12">
      <c r="A276" s="40"/>
      <c r="B276" s="41"/>
      <c r="C276" s="42"/>
      <c r="D276" s="220" t="s">
        <v>175</v>
      </c>
      <c r="E276" s="42"/>
      <c r="F276" s="221" t="s">
        <v>412</v>
      </c>
      <c r="G276" s="42"/>
      <c r="H276" s="42"/>
      <c r="I276" s="222"/>
      <c r="J276" s="42"/>
      <c r="K276" s="42"/>
      <c r="L276" s="46"/>
      <c r="M276" s="223"/>
      <c r="N276" s="224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175</v>
      </c>
      <c r="AU276" s="19" t="s">
        <v>83</v>
      </c>
    </row>
    <row r="277" spans="1:65" s="2" customFormat="1" ht="37.8" customHeight="1">
      <c r="A277" s="40"/>
      <c r="B277" s="41"/>
      <c r="C277" s="207" t="s">
        <v>434</v>
      </c>
      <c r="D277" s="207" t="s">
        <v>169</v>
      </c>
      <c r="E277" s="208" t="s">
        <v>435</v>
      </c>
      <c r="F277" s="209" t="s">
        <v>436</v>
      </c>
      <c r="G277" s="210" t="s">
        <v>103</v>
      </c>
      <c r="H277" s="211">
        <v>135.3</v>
      </c>
      <c r="I277" s="212"/>
      <c r="J277" s="213">
        <f>ROUND(I277*H277,2)</f>
        <v>0</v>
      </c>
      <c r="K277" s="209" t="s">
        <v>172</v>
      </c>
      <c r="L277" s="46"/>
      <c r="M277" s="214" t="s">
        <v>19</v>
      </c>
      <c r="N277" s="215" t="s">
        <v>44</v>
      </c>
      <c r="O277" s="86"/>
      <c r="P277" s="216">
        <f>O277*H277</f>
        <v>0</v>
      </c>
      <c r="Q277" s="216">
        <v>7E-05</v>
      </c>
      <c r="R277" s="216">
        <f>Q277*H277</f>
        <v>0.009471</v>
      </c>
      <c r="S277" s="216">
        <v>0</v>
      </c>
      <c r="T277" s="217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18" t="s">
        <v>325</v>
      </c>
      <c r="AT277" s="218" t="s">
        <v>169</v>
      </c>
      <c r="AU277" s="218" t="s">
        <v>83</v>
      </c>
      <c r="AY277" s="19" t="s">
        <v>166</v>
      </c>
      <c r="BE277" s="219">
        <f>IF(N277="základní",J277,0)</f>
        <v>0</v>
      </c>
      <c r="BF277" s="219">
        <f>IF(N277="snížená",J277,0)</f>
        <v>0</v>
      </c>
      <c r="BG277" s="219">
        <f>IF(N277="zákl. přenesená",J277,0)</f>
        <v>0</v>
      </c>
      <c r="BH277" s="219">
        <f>IF(N277="sníž. přenesená",J277,0)</f>
        <v>0</v>
      </c>
      <c r="BI277" s="219">
        <f>IF(N277="nulová",J277,0)</f>
        <v>0</v>
      </c>
      <c r="BJ277" s="19" t="s">
        <v>81</v>
      </c>
      <c r="BK277" s="219">
        <f>ROUND(I277*H277,2)</f>
        <v>0</v>
      </c>
      <c r="BL277" s="19" t="s">
        <v>325</v>
      </c>
      <c r="BM277" s="218" t="s">
        <v>437</v>
      </c>
    </row>
    <row r="278" spans="1:47" s="2" customFormat="1" ht="12">
      <c r="A278" s="40"/>
      <c r="B278" s="41"/>
      <c r="C278" s="42"/>
      <c r="D278" s="220" t="s">
        <v>175</v>
      </c>
      <c r="E278" s="42"/>
      <c r="F278" s="221" t="s">
        <v>438</v>
      </c>
      <c r="G278" s="42"/>
      <c r="H278" s="42"/>
      <c r="I278" s="222"/>
      <c r="J278" s="42"/>
      <c r="K278" s="42"/>
      <c r="L278" s="46"/>
      <c r="M278" s="223"/>
      <c r="N278" s="224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175</v>
      </c>
      <c r="AU278" s="19" t="s">
        <v>83</v>
      </c>
    </row>
    <row r="279" spans="1:51" s="13" customFormat="1" ht="12">
      <c r="A279" s="13"/>
      <c r="B279" s="225"/>
      <c r="C279" s="226"/>
      <c r="D279" s="227" t="s">
        <v>177</v>
      </c>
      <c r="E279" s="228" t="s">
        <v>19</v>
      </c>
      <c r="F279" s="229" t="s">
        <v>178</v>
      </c>
      <c r="G279" s="226"/>
      <c r="H279" s="230">
        <v>135.3</v>
      </c>
      <c r="I279" s="231"/>
      <c r="J279" s="226"/>
      <c r="K279" s="226"/>
      <c r="L279" s="232"/>
      <c r="M279" s="233"/>
      <c r="N279" s="234"/>
      <c r="O279" s="234"/>
      <c r="P279" s="234"/>
      <c r="Q279" s="234"/>
      <c r="R279" s="234"/>
      <c r="S279" s="234"/>
      <c r="T279" s="235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6" t="s">
        <v>177</v>
      </c>
      <c r="AU279" s="236" t="s">
        <v>83</v>
      </c>
      <c r="AV279" s="13" t="s">
        <v>83</v>
      </c>
      <c r="AW279" s="13" t="s">
        <v>35</v>
      </c>
      <c r="AX279" s="13" t="s">
        <v>73</v>
      </c>
      <c r="AY279" s="236" t="s">
        <v>166</v>
      </c>
    </row>
    <row r="280" spans="1:51" s="14" customFormat="1" ht="12">
      <c r="A280" s="14"/>
      <c r="B280" s="237"/>
      <c r="C280" s="238"/>
      <c r="D280" s="227" t="s">
        <v>177</v>
      </c>
      <c r="E280" s="239" t="s">
        <v>19</v>
      </c>
      <c r="F280" s="240" t="s">
        <v>179</v>
      </c>
      <c r="G280" s="238"/>
      <c r="H280" s="241">
        <v>135.3</v>
      </c>
      <c r="I280" s="242"/>
      <c r="J280" s="238"/>
      <c r="K280" s="238"/>
      <c r="L280" s="243"/>
      <c r="M280" s="244"/>
      <c r="N280" s="245"/>
      <c r="O280" s="245"/>
      <c r="P280" s="245"/>
      <c r="Q280" s="245"/>
      <c r="R280" s="245"/>
      <c r="S280" s="245"/>
      <c r="T280" s="246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7" t="s">
        <v>177</v>
      </c>
      <c r="AU280" s="247" t="s">
        <v>83</v>
      </c>
      <c r="AV280" s="14" t="s">
        <v>173</v>
      </c>
      <c r="AW280" s="14" t="s">
        <v>35</v>
      </c>
      <c r="AX280" s="14" t="s">
        <v>81</v>
      </c>
      <c r="AY280" s="247" t="s">
        <v>166</v>
      </c>
    </row>
    <row r="281" spans="1:65" s="2" customFormat="1" ht="49.05" customHeight="1">
      <c r="A281" s="40"/>
      <c r="B281" s="41"/>
      <c r="C281" s="207" t="s">
        <v>439</v>
      </c>
      <c r="D281" s="207" t="s">
        <v>169</v>
      </c>
      <c r="E281" s="208" t="s">
        <v>440</v>
      </c>
      <c r="F281" s="209" t="s">
        <v>441</v>
      </c>
      <c r="G281" s="210" t="s">
        <v>271</v>
      </c>
      <c r="H281" s="211">
        <v>2.591</v>
      </c>
      <c r="I281" s="212"/>
      <c r="J281" s="213">
        <f>ROUND(I281*H281,2)</f>
        <v>0</v>
      </c>
      <c r="K281" s="209" t="s">
        <v>172</v>
      </c>
      <c r="L281" s="46"/>
      <c r="M281" s="214" t="s">
        <v>19</v>
      </c>
      <c r="N281" s="215" t="s">
        <v>44</v>
      </c>
      <c r="O281" s="86"/>
      <c r="P281" s="216">
        <f>O281*H281</f>
        <v>0</v>
      </c>
      <c r="Q281" s="216">
        <v>0</v>
      </c>
      <c r="R281" s="216">
        <f>Q281*H281</f>
        <v>0</v>
      </c>
      <c r="S281" s="216">
        <v>0</v>
      </c>
      <c r="T281" s="217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18" t="s">
        <v>325</v>
      </c>
      <c r="AT281" s="218" t="s">
        <v>169</v>
      </c>
      <c r="AU281" s="218" t="s">
        <v>83</v>
      </c>
      <c r="AY281" s="19" t="s">
        <v>166</v>
      </c>
      <c r="BE281" s="219">
        <f>IF(N281="základní",J281,0)</f>
        <v>0</v>
      </c>
      <c r="BF281" s="219">
        <f>IF(N281="snížená",J281,0)</f>
        <v>0</v>
      </c>
      <c r="BG281" s="219">
        <f>IF(N281="zákl. přenesená",J281,0)</f>
        <v>0</v>
      </c>
      <c r="BH281" s="219">
        <f>IF(N281="sníž. přenesená",J281,0)</f>
        <v>0</v>
      </c>
      <c r="BI281" s="219">
        <f>IF(N281="nulová",J281,0)</f>
        <v>0</v>
      </c>
      <c r="BJ281" s="19" t="s">
        <v>81</v>
      </c>
      <c r="BK281" s="219">
        <f>ROUND(I281*H281,2)</f>
        <v>0</v>
      </c>
      <c r="BL281" s="19" t="s">
        <v>325</v>
      </c>
      <c r="BM281" s="218" t="s">
        <v>442</v>
      </c>
    </row>
    <row r="282" spans="1:47" s="2" customFormat="1" ht="12">
      <c r="A282" s="40"/>
      <c r="B282" s="41"/>
      <c r="C282" s="42"/>
      <c r="D282" s="220" t="s">
        <v>175</v>
      </c>
      <c r="E282" s="42"/>
      <c r="F282" s="221" t="s">
        <v>443</v>
      </c>
      <c r="G282" s="42"/>
      <c r="H282" s="42"/>
      <c r="I282" s="222"/>
      <c r="J282" s="42"/>
      <c r="K282" s="42"/>
      <c r="L282" s="46"/>
      <c r="M282" s="223"/>
      <c r="N282" s="224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175</v>
      </c>
      <c r="AU282" s="19" t="s">
        <v>83</v>
      </c>
    </row>
    <row r="283" spans="1:63" s="12" customFormat="1" ht="22.8" customHeight="1">
      <c r="A283" s="12"/>
      <c r="B283" s="191"/>
      <c r="C283" s="192"/>
      <c r="D283" s="193" t="s">
        <v>72</v>
      </c>
      <c r="E283" s="205" t="s">
        <v>444</v>
      </c>
      <c r="F283" s="205" t="s">
        <v>445</v>
      </c>
      <c r="G283" s="192"/>
      <c r="H283" s="192"/>
      <c r="I283" s="195"/>
      <c r="J283" s="206">
        <f>BK283</f>
        <v>0</v>
      </c>
      <c r="K283" s="192"/>
      <c r="L283" s="197"/>
      <c r="M283" s="198"/>
      <c r="N283" s="199"/>
      <c r="O283" s="199"/>
      <c r="P283" s="200">
        <f>SUM(P284:P288)</f>
        <v>0</v>
      </c>
      <c r="Q283" s="199"/>
      <c r="R283" s="200">
        <f>SUM(R284:R288)</f>
        <v>0</v>
      </c>
      <c r="S283" s="199"/>
      <c r="T283" s="201">
        <f>SUM(T284:T288)</f>
        <v>0.13632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02" t="s">
        <v>83</v>
      </c>
      <c r="AT283" s="203" t="s">
        <v>72</v>
      </c>
      <c r="AU283" s="203" t="s">
        <v>81</v>
      </c>
      <c r="AY283" s="202" t="s">
        <v>166</v>
      </c>
      <c r="BK283" s="204">
        <f>SUM(BK284:BK288)</f>
        <v>0</v>
      </c>
    </row>
    <row r="284" spans="1:65" s="2" customFormat="1" ht="16.5" customHeight="1">
      <c r="A284" s="40"/>
      <c r="B284" s="41"/>
      <c r="C284" s="207" t="s">
        <v>446</v>
      </c>
      <c r="D284" s="207" t="s">
        <v>169</v>
      </c>
      <c r="E284" s="208" t="s">
        <v>447</v>
      </c>
      <c r="F284" s="209" t="s">
        <v>448</v>
      </c>
      <c r="G284" s="210" t="s">
        <v>98</v>
      </c>
      <c r="H284" s="211">
        <v>6.816</v>
      </c>
      <c r="I284" s="212"/>
      <c r="J284" s="213">
        <f>ROUND(I284*H284,2)</f>
        <v>0</v>
      </c>
      <c r="K284" s="209" t="s">
        <v>172</v>
      </c>
      <c r="L284" s="46"/>
      <c r="M284" s="214" t="s">
        <v>19</v>
      </c>
      <c r="N284" s="215" t="s">
        <v>44</v>
      </c>
      <c r="O284" s="86"/>
      <c r="P284" s="216">
        <f>O284*H284</f>
        <v>0</v>
      </c>
      <c r="Q284" s="216">
        <v>0</v>
      </c>
      <c r="R284" s="216">
        <f>Q284*H284</f>
        <v>0</v>
      </c>
      <c r="S284" s="216">
        <v>0.02</v>
      </c>
      <c r="T284" s="217">
        <f>S284*H284</f>
        <v>0.13632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18" t="s">
        <v>325</v>
      </c>
      <c r="AT284" s="218" t="s">
        <v>169</v>
      </c>
      <c r="AU284" s="218" t="s">
        <v>83</v>
      </c>
      <c r="AY284" s="19" t="s">
        <v>166</v>
      </c>
      <c r="BE284" s="219">
        <f>IF(N284="základní",J284,0)</f>
        <v>0</v>
      </c>
      <c r="BF284" s="219">
        <f>IF(N284="snížená",J284,0)</f>
        <v>0</v>
      </c>
      <c r="BG284" s="219">
        <f>IF(N284="zákl. přenesená",J284,0)</f>
        <v>0</v>
      </c>
      <c r="BH284" s="219">
        <f>IF(N284="sníž. přenesená",J284,0)</f>
        <v>0</v>
      </c>
      <c r="BI284" s="219">
        <f>IF(N284="nulová",J284,0)</f>
        <v>0</v>
      </c>
      <c r="BJ284" s="19" t="s">
        <v>81</v>
      </c>
      <c r="BK284" s="219">
        <f>ROUND(I284*H284,2)</f>
        <v>0</v>
      </c>
      <c r="BL284" s="19" t="s">
        <v>325</v>
      </c>
      <c r="BM284" s="218" t="s">
        <v>449</v>
      </c>
    </row>
    <row r="285" spans="1:47" s="2" customFormat="1" ht="12">
      <c r="A285" s="40"/>
      <c r="B285" s="41"/>
      <c r="C285" s="42"/>
      <c r="D285" s="220" t="s">
        <v>175</v>
      </c>
      <c r="E285" s="42"/>
      <c r="F285" s="221" t="s">
        <v>450</v>
      </c>
      <c r="G285" s="42"/>
      <c r="H285" s="42"/>
      <c r="I285" s="222"/>
      <c r="J285" s="42"/>
      <c r="K285" s="42"/>
      <c r="L285" s="46"/>
      <c r="M285" s="223"/>
      <c r="N285" s="224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175</v>
      </c>
      <c r="AU285" s="19" t="s">
        <v>83</v>
      </c>
    </row>
    <row r="286" spans="1:51" s="15" customFormat="1" ht="12">
      <c r="A286" s="15"/>
      <c r="B286" s="258"/>
      <c r="C286" s="259"/>
      <c r="D286" s="227" t="s">
        <v>177</v>
      </c>
      <c r="E286" s="260" t="s">
        <v>19</v>
      </c>
      <c r="F286" s="261" t="s">
        <v>451</v>
      </c>
      <c r="G286" s="259"/>
      <c r="H286" s="260" t="s">
        <v>19</v>
      </c>
      <c r="I286" s="262"/>
      <c r="J286" s="259"/>
      <c r="K286" s="259"/>
      <c r="L286" s="263"/>
      <c r="M286" s="264"/>
      <c r="N286" s="265"/>
      <c r="O286" s="265"/>
      <c r="P286" s="265"/>
      <c r="Q286" s="265"/>
      <c r="R286" s="265"/>
      <c r="S286" s="265"/>
      <c r="T286" s="266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67" t="s">
        <v>177</v>
      </c>
      <c r="AU286" s="267" t="s">
        <v>83</v>
      </c>
      <c r="AV286" s="15" t="s">
        <v>81</v>
      </c>
      <c r="AW286" s="15" t="s">
        <v>35</v>
      </c>
      <c r="AX286" s="15" t="s">
        <v>73</v>
      </c>
      <c r="AY286" s="267" t="s">
        <v>166</v>
      </c>
    </row>
    <row r="287" spans="1:51" s="13" customFormat="1" ht="12">
      <c r="A287" s="13"/>
      <c r="B287" s="225"/>
      <c r="C287" s="226"/>
      <c r="D287" s="227" t="s">
        <v>177</v>
      </c>
      <c r="E287" s="228" t="s">
        <v>19</v>
      </c>
      <c r="F287" s="229" t="s">
        <v>452</v>
      </c>
      <c r="G287" s="226"/>
      <c r="H287" s="230">
        <v>6.816</v>
      </c>
      <c r="I287" s="231"/>
      <c r="J287" s="226"/>
      <c r="K287" s="226"/>
      <c r="L287" s="232"/>
      <c r="M287" s="233"/>
      <c r="N287" s="234"/>
      <c r="O287" s="234"/>
      <c r="P287" s="234"/>
      <c r="Q287" s="234"/>
      <c r="R287" s="234"/>
      <c r="S287" s="234"/>
      <c r="T287" s="235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6" t="s">
        <v>177</v>
      </c>
      <c r="AU287" s="236" t="s">
        <v>83</v>
      </c>
      <c r="AV287" s="13" t="s">
        <v>83</v>
      </c>
      <c r="AW287" s="13" t="s">
        <v>35</v>
      </c>
      <c r="AX287" s="13" t="s">
        <v>73</v>
      </c>
      <c r="AY287" s="236" t="s">
        <v>166</v>
      </c>
    </row>
    <row r="288" spans="1:51" s="14" customFormat="1" ht="12">
      <c r="A288" s="14"/>
      <c r="B288" s="237"/>
      <c r="C288" s="238"/>
      <c r="D288" s="227" t="s">
        <v>177</v>
      </c>
      <c r="E288" s="239" t="s">
        <v>19</v>
      </c>
      <c r="F288" s="240" t="s">
        <v>179</v>
      </c>
      <c r="G288" s="238"/>
      <c r="H288" s="241">
        <v>6.816</v>
      </c>
      <c r="I288" s="242"/>
      <c r="J288" s="238"/>
      <c r="K288" s="238"/>
      <c r="L288" s="243"/>
      <c r="M288" s="244"/>
      <c r="N288" s="245"/>
      <c r="O288" s="245"/>
      <c r="P288" s="245"/>
      <c r="Q288" s="245"/>
      <c r="R288" s="245"/>
      <c r="S288" s="245"/>
      <c r="T288" s="246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7" t="s">
        <v>177</v>
      </c>
      <c r="AU288" s="247" t="s">
        <v>83</v>
      </c>
      <c r="AV288" s="14" t="s">
        <v>173</v>
      </c>
      <c r="AW288" s="14" t="s">
        <v>35</v>
      </c>
      <c r="AX288" s="14" t="s">
        <v>81</v>
      </c>
      <c r="AY288" s="247" t="s">
        <v>166</v>
      </c>
    </row>
    <row r="289" spans="1:63" s="12" customFormat="1" ht="25.9" customHeight="1">
      <c r="A289" s="12"/>
      <c r="B289" s="191"/>
      <c r="C289" s="192"/>
      <c r="D289" s="193" t="s">
        <v>72</v>
      </c>
      <c r="E289" s="194" t="s">
        <v>453</v>
      </c>
      <c r="F289" s="194" t="s">
        <v>454</v>
      </c>
      <c r="G289" s="192"/>
      <c r="H289" s="192"/>
      <c r="I289" s="195"/>
      <c r="J289" s="196">
        <f>BK289</f>
        <v>0</v>
      </c>
      <c r="K289" s="192"/>
      <c r="L289" s="197"/>
      <c r="M289" s="198"/>
      <c r="N289" s="199"/>
      <c r="O289" s="199"/>
      <c r="P289" s="200">
        <f>SUM(P290:P291)</f>
        <v>0</v>
      </c>
      <c r="Q289" s="199"/>
      <c r="R289" s="200">
        <f>SUM(R290:R291)</f>
        <v>0</v>
      </c>
      <c r="S289" s="199"/>
      <c r="T289" s="201">
        <f>SUM(T290:T291)</f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02" t="s">
        <v>173</v>
      </c>
      <c r="AT289" s="203" t="s">
        <v>72</v>
      </c>
      <c r="AU289" s="203" t="s">
        <v>73</v>
      </c>
      <c r="AY289" s="202" t="s">
        <v>166</v>
      </c>
      <c r="BK289" s="204">
        <f>SUM(BK290:BK291)</f>
        <v>0</v>
      </c>
    </row>
    <row r="290" spans="1:65" s="2" customFormat="1" ht="21.75" customHeight="1">
      <c r="A290" s="40"/>
      <c r="B290" s="41"/>
      <c r="C290" s="207" t="s">
        <v>455</v>
      </c>
      <c r="D290" s="207" t="s">
        <v>169</v>
      </c>
      <c r="E290" s="208" t="s">
        <v>456</v>
      </c>
      <c r="F290" s="209" t="s">
        <v>457</v>
      </c>
      <c r="G290" s="210" t="s">
        <v>458</v>
      </c>
      <c r="H290" s="211">
        <v>1</v>
      </c>
      <c r="I290" s="212"/>
      <c r="J290" s="213">
        <f>ROUND(I290*H290,2)</f>
        <v>0</v>
      </c>
      <c r="K290" s="209" t="s">
        <v>172</v>
      </c>
      <c r="L290" s="46"/>
      <c r="M290" s="214" t="s">
        <v>19</v>
      </c>
      <c r="N290" s="215" t="s">
        <v>44</v>
      </c>
      <c r="O290" s="86"/>
      <c r="P290" s="216">
        <f>O290*H290</f>
        <v>0</v>
      </c>
      <c r="Q290" s="216">
        <v>0</v>
      </c>
      <c r="R290" s="216">
        <f>Q290*H290</f>
        <v>0</v>
      </c>
      <c r="S290" s="216">
        <v>0</v>
      </c>
      <c r="T290" s="217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18" t="s">
        <v>459</v>
      </c>
      <c r="AT290" s="218" t="s">
        <v>169</v>
      </c>
      <c r="AU290" s="218" t="s">
        <v>81</v>
      </c>
      <c r="AY290" s="19" t="s">
        <v>166</v>
      </c>
      <c r="BE290" s="219">
        <f>IF(N290="základní",J290,0)</f>
        <v>0</v>
      </c>
      <c r="BF290" s="219">
        <f>IF(N290="snížená",J290,0)</f>
        <v>0</v>
      </c>
      <c r="BG290" s="219">
        <f>IF(N290="zákl. přenesená",J290,0)</f>
        <v>0</v>
      </c>
      <c r="BH290" s="219">
        <f>IF(N290="sníž. přenesená",J290,0)</f>
        <v>0</v>
      </c>
      <c r="BI290" s="219">
        <f>IF(N290="nulová",J290,0)</f>
        <v>0</v>
      </c>
      <c r="BJ290" s="19" t="s">
        <v>81</v>
      </c>
      <c r="BK290" s="219">
        <f>ROUND(I290*H290,2)</f>
        <v>0</v>
      </c>
      <c r="BL290" s="19" t="s">
        <v>459</v>
      </c>
      <c r="BM290" s="218" t="s">
        <v>460</v>
      </c>
    </row>
    <row r="291" spans="1:47" s="2" customFormat="1" ht="12">
      <c r="A291" s="40"/>
      <c r="B291" s="41"/>
      <c r="C291" s="42"/>
      <c r="D291" s="220" t="s">
        <v>175</v>
      </c>
      <c r="E291" s="42"/>
      <c r="F291" s="221" t="s">
        <v>461</v>
      </c>
      <c r="G291" s="42"/>
      <c r="H291" s="42"/>
      <c r="I291" s="222"/>
      <c r="J291" s="42"/>
      <c r="K291" s="42"/>
      <c r="L291" s="46"/>
      <c r="M291" s="223"/>
      <c r="N291" s="224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175</v>
      </c>
      <c r="AU291" s="19" t="s">
        <v>81</v>
      </c>
    </row>
    <row r="292" spans="1:63" s="12" customFormat="1" ht="25.9" customHeight="1">
      <c r="A292" s="12"/>
      <c r="B292" s="191"/>
      <c r="C292" s="192"/>
      <c r="D292" s="193" t="s">
        <v>72</v>
      </c>
      <c r="E292" s="194" t="s">
        <v>462</v>
      </c>
      <c r="F292" s="194" t="s">
        <v>463</v>
      </c>
      <c r="G292" s="192"/>
      <c r="H292" s="192"/>
      <c r="I292" s="195"/>
      <c r="J292" s="196">
        <f>BK292</f>
        <v>0</v>
      </c>
      <c r="K292" s="192"/>
      <c r="L292" s="197"/>
      <c r="M292" s="198"/>
      <c r="N292" s="199"/>
      <c r="O292" s="199"/>
      <c r="P292" s="200">
        <f>P293+P296+P303+P306</f>
        <v>0</v>
      </c>
      <c r="Q292" s="199"/>
      <c r="R292" s="200">
        <f>R293+R296+R303+R306</f>
        <v>0</v>
      </c>
      <c r="S292" s="199"/>
      <c r="T292" s="201">
        <f>T293+T296+T303+T306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02" t="s">
        <v>197</v>
      </c>
      <c r="AT292" s="203" t="s">
        <v>72</v>
      </c>
      <c r="AU292" s="203" t="s">
        <v>73</v>
      </c>
      <c r="AY292" s="202" t="s">
        <v>166</v>
      </c>
      <c r="BK292" s="204">
        <f>BK293+BK296+BK303+BK306</f>
        <v>0</v>
      </c>
    </row>
    <row r="293" spans="1:63" s="12" customFormat="1" ht="22.8" customHeight="1">
      <c r="A293" s="12"/>
      <c r="B293" s="191"/>
      <c r="C293" s="192"/>
      <c r="D293" s="193" t="s">
        <v>72</v>
      </c>
      <c r="E293" s="205" t="s">
        <v>464</v>
      </c>
      <c r="F293" s="205" t="s">
        <v>465</v>
      </c>
      <c r="G293" s="192"/>
      <c r="H293" s="192"/>
      <c r="I293" s="195"/>
      <c r="J293" s="206">
        <f>BK293</f>
        <v>0</v>
      </c>
      <c r="K293" s="192"/>
      <c r="L293" s="197"/>
      <c r="M293" s="198"/>
      <c r="N293" s="199"/>
      <c r="O293" s="199"/>
      <c r="P293" s="200">
        <f>SUM(P294:P295)</f>
        <v>0</v>
      </c>
      <c r="Q293" s="199"/>
      <c r="R293" s="200">
        <f>SUM(R294:R295)</f>
        <v>0</v>
      </c>
      <c r="S293" s="199"/>
      <c r="T293" s="201">
        <f>SUM(T294:T295)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02" t="s">
        <v>197</v>
      </c>
      <c r="AT293" s="203" t="s">
        <v>72</v>
      </c>
      <c r="AU293" s="203" t="s">
        <v>81</v>
      </c>
      <c r="AY293" s="202" t="s">
        <v>166</v>
      </c>
      <c r="BK293" s="204">
        <f>SUM(BK294:BK295)</f>
        <v>0</v>
      </c>
    </row>
    <row r="294" spans="1:65" s="2" customFormat="1" ht="16.5" customHeight="1">
      <c r="A294" s="40"/>
      <c r="B294" s="41"/>
      <c r="C294" s="207" t="s">
        <v>466</v>
      </c>
      <c r="D294" s="207" t="s">
        <v>169</v>
      </c>
      <c r="E294" s="208" t="s">
        <v>467</v>
      </c>
      <c r="F294" s="209" t="s">
        <v>468</v>
      </c>
      <c r="G294" s="210" t="s">
        <v>458</v>
      </c>
      <c r="H294" s="211">
        <v>1</v>
      </c>
      <c r="I294" s="212"/>
      <c r="J294" s="213">
        <f>ROUND(I294*H294,2)</f>
        <v>0</v>
      </c>
      <c r="K294" s="209" t="s">
        <v>172</v>
      </c>
      <c r="L294" s="46"/>
      <c r="M294" s="214" t="s">
        <v>19</v>
      </c>
      <c r="N294" s="215" t="s">
        <v>44</v>
      </c>
      <c r="O294" s="86"/>
      <c r="P294" s="216">
        <f>O294*H294</f>
        <v>0</v>
      </c>
      <c r="Q294" s="216">
        <v>0</v>
      </c>
      <c r="R294" s="216">
        <f>Q294*H294</f>
        <v>0</v>
      </c>
      <c r="S294" s="216">
        <v>0</v>
      </c>
      <c r="T294" s="217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18" t="s">
        <v>459</v>
      </c>
      <c r="AT294" s="218" t="s">
        <v>169</v>
      </c>
      <c r="AU294" s="218" t="s">
        <v>83</v>
      </c>
      <c r="AY294" s="19" t="s">
        <v>166</v>
      </c>
      <c r="BE294" s="219">
        <f>IF(N294="základní",J294,0)</f>
        <v>0</v>
      </c>
      <c r="BF294" s="219">
        <f>IF(N294="snížená",J294,0)</f>
        <v>0</v>
      </c>
      <c r="BG294" s="219">
        <f>IF(N294="zákl. přenesená",J294,0)</f>
        <v>0</v>
      </c>
      <c r="BH294" s="219">
        <f>IF(N294="sníž. přenesená",J294,0)</f>
        <v>0</v>
      </c>
      <c r="BI294" s="219">
        <f>IF(N294="nulová",J294,0)</f>
        <v>0</v>
      </c>
      <c r="BJ294" s="19" t="s">
        <v>81</v>
      </c>
      <c r="BK294" s="219">
        <f>ROUND(I294*H294,2)</f>
        <v>0</v>
      </c>
      <c r="BL294" s="19" t="s">
        <v>459</v>
      </c>
      <c r="BM294" s="218" t="s">
        <v>469</v>
      </c>
    </row>
    <row r="295" spans="1:47" s="2" customFormat="1" ht="12">
      <c r="A295" s="40"/>
      <c r="B295" s="41"/>
      <c r="C295" s="42"/>
      <c r="D295" s="220" t="s">
        <v>175</v>
      </c>
      <c r="E295" s="42"/>
      <c r="F295" s="221" t="s">
        <v>470</v>
      </c>
      <c r="G295" s="42"/>
      <c r="H295" s="42"/>
      <c r="I295" s="222"/>
      <c r="J295" s="42"/>
      <c r="K295" s="42"/>
      <c r="L295" s="46"/>
      <c r="M295" s="223"/>
      <c r="N295" s="224"/>
      <c r="O295" s="86"/>
      <c r="P295" s="86"/>
      <c r="Q295" s="86"/>
      <c r="R295" s="86"/>
      <c r="S295" s="86"/>
      <c r="T295" s="87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9" t="s">
        <v>175</v>
      </c>
      <c r="AU295" s="19" t="s">
        <v>83</v>
      </c>
    </row>
    <row r="296" spans="1:63" s="12" customFormat="1" ht="22.8" customHeight="1">
      <c r="A296" s="12"/>
      <c r="B296" s="191"/>
      <c r="C296" s="192"/>
      <c r="D296" s="193" t="s">
        <v>72</v>
      </c>
      <c r="E296" s="205" t="s">
        <v>471</v>
      </c>
      <c r="F296" s="205" t="s">
        <v>472</v>
      </c>
      <c r="G296" s="192"/>
      <c r="H296" s="192"/>
      <c r="I296" s="195"/>
      <c r="J296" s="206">
        <f>BK296</f>
        <v>0</v>
      </c>
      <c r="K296" s="192"/>
      <c r="L296" s="197"/>
      <c r="M296" s="198"/>
      <c r="N296" s="199"/>
      <c r="O296" s="199"/>
      <c r="P296" s="200">
        <f>SUM(P297:P302)</f>
        <v>0</v>
      </c>
      <c r="Q296" s="199"/>
      <c r="R296" s="200">
        <f>SUM(R297:R302)</f>
        <v>0</v>
      </c>
      <c r="S296" s="199"/>
      <c r="T296" s="201">
        <f>SUM(T297:T302)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02" t="s">
        <v>197</v>
      </c>
      <c r="AT296" s="203" t="s">
        <v>72</v>
      </c>
      <c r="AU296" s="203" t="s">
        <v>81</v>
      </c>
      <c r="AY296" s="202" t="s">
        <v>166</v>
      </c>
      <c r="BK296" s="204">
        <f>SUM(BK297:BK302)</f>
        <v>0</v>
      </c>
    </row>
    <row r="297" spans="1:65" s="2" customFormat="1" ht="16.5" customHeight="1">
      <c r="A297" s="40"/>
      <c r="B297" s="41"/>
      <c r="C297" s="207" t="s">
        <v>473</v>
      </c>
      <c r="D297" s="207" t="s">
        <v>169</v>
      </c>
      <c r="E297" s="208" t="s">
        <v>474</v>
      </c>
      <c r="F297" s="209" t="s">
        <v>472</v>
      </c>
      <c r="G297" s="210" t="s">
        <v>458</v>
      </c>
      <c r="H297" s="211">
        <v>1</v>
      </c>
      <c r="I297" s="212"/>
      <c r="J297" s="213">
        <f>ROUND(I297*H297,2)</f>
        <v>0</v>
      </c>
      <c r="K297" s="209" t="s">
        <v>172</v>
      </c>
      <c r="L297" s="46"/>
      <c r="M297" s="214" t="s">
        <v>19</v>
      </c>
      <c r="N297" s="215" t="s">
        <v>44</v>
      </c>
      <c r="O297" s="86"/>
      <c r="P297" s="216">
        <f>O297*H297</f>
        <v>0</v>
      </c>
      <c r="Q297" s="216">
        <v>0</v>
      </c>
      <c r="R297" s="216">
        <f>Q297*H297</f>
        <v>0</v>
      </c>
      <c r="S297" s="216">
        <v>0</v>
      </c>
      <c r="T297" s="217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18" t="s">
        <v>459</v>
      </c>
      <c r="AT297" s="218" t="s">
        <v>169</v>
      </c>
      <c r="AU297" s="218" t="s">
        <v>83</v>
      </c>
      <c r="AY297" s="19" t="s">
        <v>166</v>
      </c>
      <c r="BE297" s="219">
        <f>IF(N297="základní",J297,0)</f>
        <v>0</v>
      </c>
      <c r="BF297" s="219">
        <f>IF(N297="snížená",J297,0)</f>
        <v>0</v>
      </c>
      <c r="BG297" s="219">
        <f>IF(N297="zákl. přenesená",J297,0)</f>
        <v>0</v>
      </c>
      <c r="BH297" s="219">
        <f>IF(N297="sníž. přenesená",J297,0)</f>
        <v>0</v>
      </c>
      <c r="BI297" s="219">
        <f>IF(N297="nulová",J297,0)</f>
        <v>0</v>
      </c>
      <c r="BJ297" s="19" t="s">
        <v>81</v>
      </c>
      <c r="BK297" s="219">
        <f>ROUND(I297*H297,2)</f>
        <v>0</v>
      </c>
      <c r="BL297" s="19" t="s">
        <v>459</v>
      </c>
      <c r="BM297" s="218" t="s">
        <v>475</v>
      </c>
    </row>
    <row r="298" spans="1:47" s="2" customFormat="1" ht="12">
      <c r="A298" s="40"/>
      <c r="B298" s="41"/>
      <c r="C298" s="42"/>
      <c r="D298" s="220" t="s">
        <v>175</v>
      </c>
      <c r="E298" s="42"/>
      <c r="F298" s="221" t="s">
        <v>476</v>
      </c>
      <c r="G298" s="42"/>
      <c r="H298" s="42"/>
      <c r="I298" s="222"/>
      <c r="J298" s="42"/>
      <c r="K298" s="42"/>
      <c r="L298" s="46"/>
      <c r="M298" s="223"/>
      <c r="N298" s="224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9" t="s">
        <v>175</v>
      </c>
      <c r="AU298" s="19" t="s">
        <v>83</v>
      </c>
    </row>
    <row r="299" spans="1:65" s="2" customFormat="1" ht="16.5" customHeight="1">
      <c r="A299" s="40"/>
      <c r="B299" s="41"/>
      <c r="C299" s="207" t="s">
        <v>477</v>
      </c>
      <c r="D299" s="207" t="s">
        <v>169</v>
      </c>
      <c r="E299" s="208" t="s">
        <v>478</v>
      </c>
      <c r="F299" s="209" t="s">
        <v>479</v>
      </c>
      <c r="G299" s="210" t="s">
        <v>458</v>
      </c>
      <c r="H299" s="211">
        <v>1</v>
      </c>
      <c r="I299" s="212"/>
      <c r="J299" s="213">
        <f>ROUND(I299*H299,2)</f>
        <v>0</v>
      </c>
      <c r="K299" s="209" t="s">
        <v>172</v>
      </c>
      <c r="L299" s="46"/>
      <c r="M299" s="214" t="s">
        <v>19</v>
      </c>
      <c r="N299" s="215" t="s">
        <v>44</v>
      </c>
      <c r="O299" s="86"/>
      <c r="P299" s="216">
        <f>O299*H299</f>
        <v>0</v>
      </c>
      <c r="Q299" s="216">
        <v>0</v>
      </c>
      <c r="R299" s="216">
        <f>Q299*H299</f>
        <v>0</v>
      </c>
      <c r="S299" s="216">
        <v>0</v>
      </c>
      <c r="T299" s="217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18" t="s">
        <v>459</v>
      </c>
      <c r="AT299" s="218" t="s">
        <v>169</v>
      </c>
      <c r="AU299" s="218" t="s">
        <v>83</v>
      </c>
      <c r="AY299" s="19" t="s">
        <v>166</v>
      </c>
      <c r="BE299" s="219">
        <f>IF(N299="základní",J299,0)</f>
        <v>0</v>
      </c>
      <c r="BF299" s="219">
        <f>IF(N299="snížená",J299,0)</f>
        <v>0</v>
      </c>
      <c r="BG299" s="219">
        <f>IF(N299="zákl. přenesená",J299,0)</f>
        <v>0</v>
      </c>
      <c r="BH299" s="219">
        <f>IF(N299="sníž. přenesená",J299,0)</f>
        <v>0</v>
      </c>
      <c r="BI299" s="219">
        <f>IF(N299="nulová",J299,0)</f>
        <v>0</v>
      </c>
      <c r="BJ299" s="19" t="s">
        <v>81</v>
      </c>
      <c r="BK299" s="219">
        <f>ROUND(I299*H299,2)</f>
        <v>0</v>
      </c>
      <c r="BL299" s="19" t="s">
        <v>459</v>
      </c>
      <c r="BM299" s="218" t="s">
        <v>480</v>
      </c>
    </row>
    <row r="300" spans="1:47" s="2" customFormat="1" ht="12">
      <c r="A300" s="40"/>
      <c r="B300" s="41"/>
      <c r="C300" s="42"/>
      <c r="D300" s="220" t="s">
        <v>175</v>
      </c>
      <c r="E300" s="42"/>
      <c r="F300" s="221" t="s">
        <v>481</v>
      </c>
      <c r="G300" s="42"/>
      <c r="H300" s="42"/>
      <c r="I300" s="222"/>
      <c r="J300" s="42"/>
      <c r="K300" s="42"/>
      <c r="L300" s="46"/>
      <c r="M300" s="223"/>
      <c r="N300" s="224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175</v>
      </c>
      <c r="AU300" s="19" t="s">
        <v>83</v>
      </c>
    </row>
    <row r="301" spans="1:65" s="2" customFormat="1" ht="16.5" customHeight="1">
      <c r="A301" s="40"/>
      <c r="B301" s="41"/>
      <c r="C301" s="207" t="s">
        <v>482</v>
      </c>
      <c r="D301" s="207" t="s">
        <v>169</v>
      </c>
      <c r="E301" s="208" t="s">
        <v>483</v>
      </c>
      <c r="F301" s="209" t="s">
        <v>484</v>
      </c>
      <c r="G301" s="210" t="s">
        <v>458</v>
      </c>
      <c r="H301" s="211">
        <v>1</v>
      </c>
      <c r="I301" s="212"/>
      <c r="J301" s="213">
        <f>ROUND(I301*H301,2)</f>
        <v>0</v>
      </c>
      <c r="K301" s="209" t="s">
        <v>172</v>
      </c>
      <c r="L301" s="46"/>
      <c r="M301" s="214" t="s">
        <v>19</v>
      </c>
      <c r="N301" s="215" t="s">
        <v>44</v>
      </c>
      <c r="O301" s="86"/>
      <c r="P301" s="216">
        <f>O301*H301</f>
        <v>0</v>
      </c>
      <c r="Q301" s="216">
        <v>0</v>
      </c>
      <c r="R301" s="216">
        <f>Q301*H301</f>
        <v>0</v>
      </c>
      <c r="S301" s="216">
        <v>0</v>
      </c>
      <c r="T301" s="217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18" t="s">
        <v>459</v>
      </c>
      <c r="AT301" s="218" t="s">
        <v>169</v>
      </c>
      <c r="AU301" s="218" t="s">
        <v>83</v>
      </c>
      <c r="AY301" s="19" t="s">
        <v>166</v>
      </c>
      <c r="BE301" s="219">
        <f>IF(N301="základní",J301,0)</f>
        <v>0</v>
      </c>
      <c r="BF301" s="219">
        <f>IF(N301="snížená",J301,0)</f>
        <v>0</v>
      </c>
      <c r="BG301" s="219">
        <f>IF(N301="zákl. přenesená",J301,0)</f>
        <v>0</v>
      </c>
      <c r="BH301" s="219">
        <f>IF(N301="sníž. přenesená",J301,0)</f>
        <v>0</v>
      </c>
      <c r="BI301" s="219">
        <f>IF(N301="nulová",J301,0)</f>
        <v>0</v>
      </c>
      <c r="BJ301" s="19" t="s">
        <v>81</v>
      </c>
      <c r="BK301" s="219">
        <f>ROUND(I301*H301,2)</f>
        <v>0</v>
      </c>
      <c r="BL301" s="19" t="s">
        <v>459</v>
      </c>
      <c r="BM301" s="218" t="s">
        <v>485</v>
      </c>
    </row>
    <row r="302" spans="1:47" s="2" customFormat="1" ht="12">
      <c r="A302" s="40"/>
      <c r="B302" s="41"/>
      <c r="C302" s="42"/>
      <c r="D302" s="220" t="s">
        <v>175</v>
      </c>
      <c r="E302" s="42"/>
      <c r="F302" s="221" t="s">
        <v>486</v>
      </c>
      <c r="G302" s="42"/>
      <c r="H302" s="42"/>
      <c r="I302" s="222"/>
      <c r="J302" s="42"/>
      <c r="K302" s="42"/>
      <c r="L302" s="46"/>
      <c r="M302" s="223"/>
      <c r="N302" s="224"/>
      <c r="O302" s="86"/>
      <c r="P302" s="86"/>
      <c r="Q302" s="86"/>
      <c r="R302" s="86"/>
      <c r="S302" s="86"/>
      <c r="T302" s="87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T302" s="19" t="s">
        <v>175</v>
      </c>
      <c r="AU302" s="19" t="s">
        <v>83</v>
      </c>
    </row>
    <row r="303" spans="1:63" s="12" customFormat="1" ht="22.8" customHeight="1">
      <c r="A303" s="12"/>
      <c r="B303" s="191"/>
      <c r="C303" s="192"/>
      <c r="D303" s="193" t="s">
        <v>72</v>
      </c>
      <c r="E303" s="205" t="s">
        <v>487</v>
      </c>
      <c r="F303" s="205" t="s">
        <v>488</v>
      </c>
      <c r="G303" s="192"/>
      <c r="H303" s="192"/>
      <c r="I303" s="195"/>
      <c r="J303" s="206">
        <f>BK303</f>
        <v>0</v>
      </c>
      <c r="K303" s="192"/>
      <c r="L303" s="197"/>
      <c r="M303" s="198"/>
      <c r="N303" s="199"/>
      <c r="O303" s="199"/>
      <c r="P303" s="200">
        <f>SUM(P304:P305)</f>
        <v>0</v>
      </c>
      <c r="Q303" s="199"/>
      <c r="R303" s="200">
        <f>SUM(R304:R305)</f>
        <v>0</v>
      </c>
      <c r="S303" s="199"/>
      <c r="T303" s="201">
        <f>SUM(T304:T305)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02" t="s">
        <v>197</v>
      </c>
      <c r="AT303" s="203" t="s">
        <v>72</v>
      </c>
      <c r="AU303" s="203" t="s">
        <v>81</v>
      </c>
      <c r="AY303" s="202" t="s">
        <v>166</v>
      </c>
      <c r="BK303" s="204">
        <f>SUM(BK304:BK305)</f>
        <v>0</v>
      </c>
    </row>
    <row r="304" spans="1:65" s="2" customFormat="1" ht="16.5" customHeight="1">
      <c r="A304" s="40"/>
      <c r="B304" s="41"/>
      <c r="C304" s="207" t="s">
        <v>489</v>
      </c>
      <c r="D304" s="207" t="s">
        <v>169</v>
      </c>
      <c r="E304" s="208" t="s">
        <v>490</v>
      </c>
      <c r="F304" s="209" t="s">
        <v>491</v>
      </c>
      <c r="G304" s="210" t="s">
        <v>458</v>
      </c>
      <c r="H304" s="211">
        <v>1</v>
      </c>
      <c r="I304" s="212"/>
      <c r="J304" s="213">
        <f>ROUND(I304*H304,2)</f>
        <v>0</v>
      </c>
      <c r="K304" s="209" t="s">
        <v>172</v>
      </c>
      <c r="L304" s="46"/>
      <c r="M304" s="214" t="s">
        <v>19</v>
      </c>
      <c r="N304" s="215" t="s">
        <v>44</v>
      </c>
      <c r="O304" s="86"/>
      <c r="P304" s="216">
        <f>O304*H304</f>
        <v>0</v>
      </c>
      <c r="Q304" s="216">
        <v>0</v>
      </c>
      <c r="R304" s="216">
        <f>Q304*H304</f>
        <v>0</v>
      </c>
      <c r="S304" s="216">
        <v>0</v>
      </c>
      <c r="T304" s="217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18" t="s">
        <v>459</v>
      </c>
      <c r="AT304" s="218" t="s">
        <v>169</v>
      </c>
      <c r="AU304" s="218" t="s">
        <v>83</v>
      </c>
      <c r="AY304" s="19" t="s">
        <v>166</v>
      </c>
      <c r="BE304" s="219">
        <f>IF(N304="základní",J304,0)</f>
        <v>0</v>
      </c>
      <c r="BF304" s="219">
        <f>IF(N304="snížená",J304,0)</f>
        <v>0</v>
      </c>
      <c r="BG304" s="219">
        <f>IF(N304="zákl. přenesená",J304,0)</f>
        <v>0</v>
      </c>
      <c r="BH304" s="219">
        <f>IF(N304="sníž. přenesená",J304,0)</f>
        <v>0</v>
      </c>
      <c r="BI304" s="219">
        <f>IF(N304="nulová",J304,0)</f>
        <v>0</v>
      </c>
      <c r="BJ304" s="19" t="s">
        <v>81</v>
      </c>
      <c r="BK304" s="219">
        <f>ROUND(I304*H304,2)</f>
        <v>0</v>
      </c>
      <c r="BL304" s="19" t="s">
        <v>459</v>
      </c>
      <c r="BM304" s="218" t="s">
        <v>492</v>
      </c>
    </row>
    <row r="305" spans="1:47" s="2" customFormat="1" ht="12">
      <c r="A305" s="40"/>
      <c r="B305" s="41"/>
      <c r="C305" s="42"/>
      <c r="D305" s="220" t="s">
        <v>175</v>
      </c>
      <c r="E305" s="42"/>
      <c r="F305" s="221" t="s">
        <v>493</v>
      </c>
      <c r="G305" s="42"/>
      <c r="H305" s="42"/>
      <c r="I305" s="222"/>
      <c r="J305" s="42"/>
      <c r="K305" s="42"/>
      <c r="L305" s="46"/>
      <c r="M305" s="223"/>
      <c r="N305" s="224"/>
      <c r="O305" s="86"/>
      <c r="P305" s="86"/>
      <c r="Q305" s="86"/>
      <c r="R305" s="86"/>
      <c r="S305" s="86"/>
      <c r="T305" s="87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9" t="s">
        <v>175</v>
      </c>
      <c r="AU305" s="19" t="s">
        <v>83</v>
      </c>
    </row>
    <row r="306" spans="1:63" s="12" customFormat="1" ht="22.8" customHeight="1">
      <c r="A306" s="12"/>
      <c r="B306" s="191"/>
      <c r="C306" s="192"/>
      <c r="D306" s="193" t="s">
        <v>72</v>
      </c>
      <c r="E306" s="205" t="s">
        <v>494</v>
      </c>
      <c r="F306" s="205" t="s">
        <v>495</v>
      </c>
      <c r="G306" s="192"/>
      <c r="H306" s="192"/>
      <c r="I306" s="195"/>
      <c r="J306" s="206">
        <f>BK306</f>
        <v>0</v>
      </c>
      <c r="K306" s="192"/>
      <c r="L306" s="197"/>
      <c r="M306" s="198"/>
      <c r="N306" s="199"/>
      <c r="O306" s="199"/>
      <c r="P306" s="200">
        <f>SUM(P307:P308)</f>
        <v>0</v>
      </c>
      <c r="Q306" s="199"/>
      <c r="R306" s="200">
        <f>SUM(R307:R308)</f>
        <v>0</v>
      </c>
      <c r="S306" s="199"/>
      <c r="T306" s="201">
        <f>SUM(T307:T308)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02" t="s">
        <v>197</v>
      </c>
      <c r="AT306" s="203" t="s">
        <v>72</v>
      </c>
      <c r="AU306" s="203" t="s">
        <v>81</v>
      </c>
      <c r="AY306" s="202" t="s">
        <v>166</v>
      </c>
      <c r="BK306" s="204">
        <f>SUM(BK307:BK308)</f>
        <v>0</v>
      </c>
    </row>
    <row r="307" spans="1:65" s="2" customFormat="1" ht="16.5" customHeight="1">
      <c r="A307" s="40"/>
      <c r="B307" s="41"/>
      <c r="C307" s="207" t="s">
        <v>496</v>
      </c>
      <c r="D307" s="207" t="s">
        <v>169</v>
      </c>
      <c r="E307" s="208" t="s">
        <v>497</v>
      </c>
      <c r="F307" s="209" t="s">
        <v>498</v>
      </c>
      <c r="G307" s="210" t="s">
        <v>458</v>
      </c>
      <c r="H307" s="211">
        <v>1</v>
      </c>
      <c r="I307" s="212"/>
      <c r="J307" s="213">
        <f>ROUND(I307*H307,2)</f>
        <v>0</v>
      </c>
      <c r="K307" s="209" t="s">
        <v>172</v>
      </c>
      <c r="L307" s="46"/>
      <c r="M307" s="214" t="s">
        <v>19</v>
      </c>
      <c r="N307" s="215" t="s">
        <v>44</v>
      </c>
      <c r="O307" s="86"/>
      <c r="P307" s="216">
        <f>O307*H307</f>
        <v>0</v>
      </c>
      <c r="Q307" s="216">
        <v>0</v>
      </c>
      <c r="R307" s="216">
        <f>Q307*H307</f>
        <v>0</v>
      </c>
      <c r="S307" s="216">
        <v>0</v>
      </c>
      <c r="T307" s="217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18" t="s">
        <v>173</v>
      </c>
      <c r="AT307" s="218" t="s">
        <v>169</v>
      </c>
      <c r="AU307" s="218" t="s">
        <v>83</v>
      </c>
      <c r="AY307" s="19" t="s">
        <v>166</v>
      </c>
      <c r="BE307" s="219">
        <f>IF(N307="základní",J307,0)</f>
        <v>0</v>
      </c>
      <c r="BF307" s="219">
        <f>IF(N307="snížená",J307,0)</f>
        <v>0</v>
      </c>
      <c r="BG307" s="219">
        <f>IF(N307="zákl. přenesená",J307,0)</f>
        <v>0</v>
      </c>
      <c r="BH307" s="219">
        <f>IF(N307="sníž. přenesená",J307,0)</f>
        <v>0</v>
      </c>
      <c r="BI307" s="219">
        <f>IF(N307="nulová",J307,0)</f>
        <v>0</v>
      </c>
      <c r="BJ307" s="19" t="s">
        <v>81</v>
      </c>
      <c r="BK307" s="219">
        <f>ROUND(I307*H307,2)</f>
        <v>0</v>
      </c>
      <c r="BL307" s="19" t="s">
        <v>173</v>
      </c>
      <c r="BM307" s="218" t="s">
        <v>499</v>
      </c>
    </row>
    <row r="308" spans="1:47" s="2" customFormat="1" ht="12">
      <c r="A308" s="40"/>
      <c r="B308" s="41"/>
      <c r="C308" s="42"/>
      <c r="D308" s="220" t="s">
        <v>175</v>
      </c>
      <c r="E308" s="42"/>
      <c r="F308" s="221" t="s">
        <v>500</v>
      </c>
      <c r="G308" s="42"/>
      <c r="H308" s="42"/>
      <c r="I308" s="222"/>
      <c r="J308" s="42"/>
      <c r="K308" s="42"/>
      <c r="L308" s="46"/>
      <c r="M308" s="280"/>
      <c r="N308" s="281"/>
      <c r="O308" s="282"/>
      <c r="P308" s="282"/>
      <c r="Q308" s="282"/>
      <c r="R308" s="282"/>
      <c r="S308" s="282"/>
      <c r="T308" s="283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T308" s="19" t="s">
        <v>175</v>
      </c>
      <c r="AU308" s="19" t="s">
        <v>83</v>
      </c>
    </row>
    <row r="309" spans="1:31" s="2" customFormat="1" ht="6.95" customHeight="1">
      <c r="A309" s="40"/>
      <c r="B309" s="61"/>
      <c r="C309" s="62"/>
      <c r="D309" s="62"/>
      <c r="E309" s="62"/>
      <c r="F309" s="62"/>
      <c r="G309" s="62"/>
      <c r="H309" s="62"/>
      <c r="I309" s="62"/>
      <c r="J309" s="62"/>
      <c r="K309" s="62"/>
      <c r="L309" s="46"/>
      <c r="M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</row>
  </sheetData>
  <sheetProtection password="CC35" sheet="1" objects="1" scenarios="1" formatColumns="0" formatRows="0" autoFilter="0"/>
  <autoFilter ref="C94:K308"/>
  <mergeCells count="9">
    <mergeCell ref="E7:H7"/>
    <mergeCell ref="E9:H9"/>
    <mergeCell ref="E18:H18"/>
    <mergeCell ref="E27:H27"/>
    <mergeCell ref="E48:H48"/>
    <mergeCell ref="E50:H50"/>
    <mergeCell ref="E85:H85"/>
    <mergeCell ref="E87:H87"/>
    <mergeCell ref="L2:V2"/>
  </mergeCells>
  <hyperlinks>
    <hyperlink ref="F99" r:id="rId1" display="https://podminky.urs.cz/item/CS_URS_2021_02/612325302"/>
    <hyperlink ref="F105" r:id="rId2" display="https://podminky.urs.cz/item/CS_URS_2021_02/619991021"/>
    <hyperlink ref="F109" r:id="rId3" display="https://podminky.urs.cz/item/CS_URS_2021_02/622143004"/>
    <hyperlink ref="F113" r:id="rId4" display="https://podminky.urs.cz/item/CS_URS_2021_02/59051476"/>
    <hyperlink ref="F116" r:id="rId5" display="https://podminky.urs.cz/item/CS_URS_2021_02/622212021"/>
    <hyperlink ref="F121" r:id="rId6" display="https://podminky.urs.cz/item/CS_URS_2021_02/28375938"/>
    <hyperlink ref="F129" r:id="rId7" display="https://podminky.urs.cz/item/CS_URS_2021_02/622212071"/>
    <hyperlink ref="F134" r:id="rId8" display="https://podminky.urs.cz/item/CS_URS_2021_02/28375938"/>
    <hyperlink ref="F142" r:id="rId9" display="https://podminky.urs.cz/item/CS_URS_2021_02/629991001"/>
    <hyperlink ref="F148" r:id="rId10" display="https://podminky.urs.cz/item/CS_URS_2021_02/629991011"/>
    <hyperlink ref="F153" r:id="rId11" display="https://podminky.urs.cz/item/CS_URS_2021_02/952901108"/>
    <hyperlink ref="F157" r:id="rId12" display="https://podminky.urs.cz/item/CS_URS_2021_02/952902021"/>
    <hyperlink ref="F161" r:id="rId13" display="https://podminky.urs.cz/item/CS_URS_2021_02/968062356"/>
    <hyperlink ref="F165" r:id="rId14" display="https://podminky.urs.cz/item/CS_URS_2021_02/978059351"/>
    <hyperlink ref="F170" r:id="rId15" display="https://podminky.urs.cz/item/CS_URS_2021_02/949101111"/>
    <hyperlink ref="F177" r:id="rId16" display="https://podminky.urs.cz/item/CS_URS_2021_02/997013213"/>
    <hyperlink ref="F179" r:id="rId17" display="https://podminky.urs.cz/item/CS_URS_2021_02/997013501"/>
    <hyperlink ref="F181" r:id="rId18" display="https://podminky.urs.cz/item/CS_URS_2021_02/997013509"/>
    <hyperlink ref="F184" r:id="rId19" display="https://podminky.urs.cz/item/CS_URS_2021_02/997013603"/>
    <hyperlink ref="F187" r:id="rId20" display="https://podminky.urs.cz/item/CS_URS_2021_02/997013609"/>
    <hyperlink ref="F190" r:id="rId21" display="https://podminky.urs.cz/item/CS_URS_2021_02/997013804"/>
    <hyperlink ref="F193" r:id="rId22" display="https://podminky.urs.cz/item/CS_URS_2021_02/997013811"/>
    <hyperlink ref="F197" r:id="rId23" display="https://podminky.urs.cz/item/CS_URS_2021_02/998014021"/>
    <hyperlink ref="F202" r:id="rId24" display="https://podminky.urs.cz/item/CS_URS_2021_02/764011620"/>
    <hyperlink ref="F207" r:id="rId25" display="https://podminky.urs.cz/item/CS_URS_2021_02/764216640"/>
    <hyperlink ref="F212" r:id="rId26" display="https://podminky.urs.cz/item/CS_URS_2021_02/998764102"/>
    <hyperlink ref="F215" r:id="rId27" display="https://podminky.urs.cz/item/CS_URS_2021_02/766441821"/>
    <hyperlink ref="F219" r:id="rId28" display="https://podminky.urs.cz/item/CS_URS_2021_02/766441822"/>
    <hyperlink ref="F223" r:id="rId29" display="https://podminky.urs.cz/item/CS_URS_2021_02/766621212"/>
    <hyperlink ref="F227" r:id="rId30" display="https://podminky.urs.cz/item/CS_URS_2021_02/61110012"/>
    <hyperlink ref="F229" r:id="rId31" display="https://podminky.urs.cz/item/CS_URS_2021_02/766629631"/>
    <hyperlink ref="F233" r:id="rId32" display="https://podminky.urs.cz/item/CS_URS_2021_02/59071035"/>
    <hyperlink ref="F236" r:id="rId33" display="https://podminky.urs.cz/item/CS_URS_2021_02/766629639"/>
    <hyperlink ref="F240" r:id="rId34" display="https://podminky.urs.cz/item/CS_URS_2021_02/59071047"/>
    <hyperlink ref="F243" r:id="rId35" display="https://podminky.urs.cz/item/CS_URS_2021_02/766694112"/>
    <hyperlink ref="F248" r:id="rId36" display="https://podminky.urs.cz/item/CS_URS_2021_02/61144400"/>
    <hyperlink ref="F253" r:id="rId37" display="https://podminky.urs.cz/item/CS_URS_2021_02/61144401"/>
    <hyperlink ref="F258" r:id="rId38" display="https://podminky.urs.cz/item/CS_URS_2021_02/61144019"/>
    <hyperlink ref="F260" r:id="rId39" display="https://podminky.urs.cz/item/CS_URS_2021_02/766694113"/>
    <hyperlink ref="F265" r:id="rId40" display="https://podminky.urs.cz/item/CS_URS_2021_02/61144404"/>
    <hyperlink ref="F276" r:id="rId41" display="https://podminky.urs.cz/item/CS_URS_2021_02/61144019"/>
    <hyperlink ref="F278" r:id="rId42" display="https://podminky.urs.cz/item/CS_URS_2021_02/767627308"/>
    <hyperlink ref="F282" r:id="rId43" display="https://podminky.urs.cz/item/CS_URS_2021_02/998766102"/>
    <hyperlink ref="F285" r:id="rId44" display="https://podminky.urs.cz/item/CS_URS_2021_02/767661811"/>
    <hyperlink ref="F291" r:id="rId45" display="https://podminky.urs.cz/item/CS_URS_2021_02/039002001"/>
    <hyperlink ref="F295" r:id="rId46" display="https://podminky.urs.cz/item/CS_URS_2021_02/013244000"/>
    <hyperlink ref="F298" r:id="rId47" display="https://podminky.urs.cz/item/CS_URS_2021_02/030001000"/>
    <hyperlink ref="F300" r:id="rId48" display="https://podminky.urs.cz/item/CS_URS_2021_02/034002000"/>
    <hyperlink ref="F302" r:id="rId49" display="https://podminky.urs.cz/item/CS_URS_2021_02/034303000"/>
    <hyperlink ref="F305" r:id="rId50" display="https://podminky.urs.cz/item/CS_URS_2021_02/079002000"/>
    <hyperlink ref="F308" r:id="rId51" display="https://podminky.urs.cz/item/CS_URS_2021_02/09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86</v>
      </c>
      <c r="AZ2" s="130" t="s">
        <v>501</v>
      </c>
      <c r="BA2" s="130" t="s">
        <v>502</v>
      </c>
      <c r="BB2" s="130" t="s">
        <v>98</v>
      </c>
      <c r="BC2" s="130" t="s">
        <v>99</v>
      </c>
      <c r="BD2" s="130" t="s">
        <v>100</v>
      </c>
    </row>
    <row r="3" spans="2:5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83</v>
      </c>
      <c r="AZ3" s="130" t="s">
        <v>503</v>
      </c>
      <c r="BA3" s="130" t="s">
        <v>504</v>
      </c>
      <c r="BB3" s="130" t="s">
        <v>98</v>
      </c>
      <c r="BC3" s="130" t="s">
        <v>99</v>
      </c>
      <c r="BD3" s="130" t="s">
        <v>100</v>
      </c>
    </row>
    <row r="4" spans="2:56" s="1" customFormat="1" ht="24.95" customHeight="1">
      <c r="B4" s="22"/>
      <c r="D4" s="133" t="s">
        <v>105</v>
      </c>
      <c r="L4" s="22"/>
      <c r="M4" s="134" t="s">
        <v>10</v>
      </c>
      <c r="AT4" s="19" t="s">
        <v>4</v>
      </c>
      <c r="AZ4" s="130" t="s">
        <v>505</v>
      </c>
      <c r="BA4" s="130" t="s">
        <v>506</v>
      </c>
      <c r="BB4" s="130" t="s">
        <v>98</v>
      </c>
      <c r="BC4" s="130" t="s">
        <v>507</v>
      </c>
      <c r="BD4" s="130" t="s">
        <v>100</v>
      </c>
    </row>
    <row r="5" spans="2:56" s="1" customFormat="1" ht="6.95" customHeight="1">
      <c r="B5" s="22"/>
      <c r="L5" s="22"/>
      <c r="AZ5" s="130" t="s">
        <v>508</v>
      </c>
      <c r="BA5" s="130" t="s">
        <v>509</v>
      </c>
      <c r="BB5" s="130" t="s">
        <v>103</v>
      </c>
      <c r="BC5" s="130" t="s">
        <v>114</v>
      </c>
      <c r="BD5" s="130" t="s">
        <v>100</v>
      </c>
    </row>
    <row r="6" spans="2:56" s="1" customFormat="1" ht="12" customHeight="1">
      <c r="B6" s="22"/>
      <c r="D6" s="135" t="s">
        <v>16</v>
      </c>
      <c r="L6" s="22"/>
      <c r="AZ6" s="130" t="s">
        <v>510</v>
      </c>
      <c r="BA6" s="130" t="s">
        <v>511</v>
      </c>
      <c r="BB6" s="130" t="s">
        <v>103</v>
      </c>
      <c r="BC6" s="130" t="s">
        <v>114</v>
      </c>
      <c r="BD6" s="130" t="s">
        <v>100</v>
      </c>
    </row>
    <row r="7" spans="2:56" s="1" customFormat="1" ht="26.25" customHeight="1">
      <c r="B7" s="22"/>
      <c r="E7" s="136" t="str">
        <f>'Rekapitulace stavby'!K6</f>
        <v>VÝMĚNA OKENNÍCH VÝPLNÍ ČP. 5 NÁMĚSTÍ ČESKÉHO RÁJE V TURNOVĚ</v>
      </c>
      <c r="F7" s="135"/>
      <c r="G7" s="135"/>
      <c r="H7" s="135"/>
      <c r="L7" s="22"/>
      <c r="AZ7" s="130" t="s">
        <v>512</v>
      </c>
      <c r="BA7" s="130" t="s">
        <v>513</v>
      </c>
      <c r="BB7" s="130" t="s">
        <v>103</v>
      </c>
      <c r="BC7" s="130" t="s">
        <v>104</v>
      </c>
      <c r="BD7" s="130" t="s">
        <v>100</v>
      </c>
    </row>
    <row r="8" spans="1:56" s="2" customFormat="1" ht="12" customHeight="1">
      <c r="A8" s="40"/>
      <c r="B8" s="46"/>
      <c r="C8" s="40"/>
      <c r="D8" s="135" t="s">
        <v>117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130" t="s">
        <v>514</v>
      </c>
      <c r="BA8" s="130" t="s">
        <v>515</v>
      </c>
      <c r="BB8" s="130" t="s">
        <v>103</v>
      </c>
      <c r="BC8" s="130" t="s">
        <v>104</v>
      </c>
      <c r="BD8" s="130" t="s">
        <v>100</v>
      </c>
    </row>
    <row r="9" spans="1:56" s="2" customFormat="1" ht="16.5" customHeight="1">
      <c r="A9" s="40"/>
      <c r="B9" s="46"/>
      <c r="C9" s="40"/>
      <c r="D9" s="40"/>
      <c r="E9" s="138" t="s">
        <v>516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130" t="s">
        <v>115</v>
      </c>
      <c r="BA9" s="130" t="s">
        <v>19</v>
      </c>
      <c r="BB9" s="130" t="s">
        <v>19</v>
      </c>
      <c r="BC9" s="130" t="s">
        <v>116</v>
      </c>
      <c r="BD9" s="130" t="s">
        <v>83</v>
      </c>
    </row>
    <row r="10" spans="1:56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130" t="s">
        <v>123</v>
      </c>
      <c r="BA10" s="130" t="s">
        <v>19</v>
      </c>
      <c r="BB10" s="130" t="s">
        <v>19</v>
      </c>
      <c r="BC10" s="130" t="s">
        <v>124</v>
      </c>
      <c r="BD10" s="130" t="s">
        <v>83</v>
      </c>
    </row>
    <row r="11" spans="1:56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35" t="s">
        <v>20</v>
      </c>
      <c r="J11" s="139" t="s">
        <v>19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130" t="s">
        <v>125</v>
      </c>
      <c r="BA11" s="130" t="s">
        <v>19</v>
      </c>
      <c r="BB11" s="130" t="s">
        <v>19</v>
      </c>
      <c r="BC11" s="130" t="s">
        <v>126</v>
      </c>
      <c r="BD11" s="130" t="s">
        <v>83</v>
      </c>
    </row>
    <row r="12" spans="1:56" s="2" customFormat="1" ht="12" customHeight="1">
      <c r="A12" s="40"/>
      <c r="B12" s="46"/>
      <c r="C12" s="40"/>
      <c r="D12" s="135" t="s">
        <v>21</v>
      </c>
      <c r="E12" s="40"/>
      <c r="F12" s="139" t="s">
        <v>22</v>
      </c>
      <c r="G12" s="40"/>
      <c r="H12" s="40"/>
      <c r="I12" s="135" t="s">
        <v>23</v>
      </c>
      <c r="J12" s="140" t="str">
        <f>'Rekapitulace stavby'!AN8</f>
        <v>12. 9. 2021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130" t="s">
        <v>129</v>
      </c>
      <c r="BA12" s="130" t="s">
        <v>19</v>
      </c>
      <c r="BB12" s="130" t="s">
        <v>19</v>
      </c>
      <c r="BC12" s="130" t="s">
        <v>124</v>
      </c>
      <c r="BD12" s="130" t="s">
        <v>83</v>
      </c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25</v>
      </c>
      <c r="E14" s="40"/>
      <c r="F14" s="40"/>
      <c r="G14" s="40"/>
      <c r="H14" s="40"/>
      <c r="I14" s="135" t="s">
        <v>26</v>
      </c>
      <c r="J14" s="139" t="s">
        <v>27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28</v>
      </c>
      <c r="F15" s="40"/>
      <c r="G15" s="40"/>
      <c r="H15" s="40"/>
      <c r="I15" s="135" t="s">
        <v>29</v>
      </c>
      <c r="J15" s="139" t="s">
        <v>19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30</v>
      </c>
      <c r="E17" s="40"/>
      <c r="F17" s="40"/>
      <c r="G17" s="40"/>
      <c r="H17" s="40"/>
      <c r="I17" s="135" t="s">
        <v>26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29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32</v>
      </c>
      <c r="E20" s="40"/>
      <c r="F20" s="40"/>
      <c r="G20" s="40"/>
      <c r="H20" s="40"/>
      <c r="I20" s="135" t="s">
        <v>26</v>
      </c>
      <c r="J20" s="139" t="s">
        <v>33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34</v>
      </c>
      <c r="F21" s="40"/>
      <c r="G21" s="40"/>
      <c r="H21" s="40"/>
      <c r="I21" s="135" t="s">
        <v>29</v>
      </c>
      <c r="J21" s="139" t="s">
        <v>19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36</v>
      </c>
      <c r="E23" s="40"/>
      <c r="F23" s="40"/>
      <c r="G23" s="40"/>
      <c r="H23" s="40"/>
      <c r="I23" s="135" t="s">
        <v>26</v>
      </c>
      <c r="J23" s="139" t="s">
        <v>33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34</v>
      </c>
      <c r="F24" s="40"/>
      <c r="G24" s="40"/>
      <c r="H24" s="40"/>
      <c r="I24" s="135" t="s">
        <v>29</v>
      </c>
      <c r="J24" s="139" t="s">
        <v>19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37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39</v>
      </c>
      <c r="E30" s="40"/>
      <c r="F30" s="40"/>
      <c r="G30" s="40"/>
      <c r="H30" s="40"/>
      <c r="I30" s="40"/>
      <c r="J30" s="147">
        <f>ROUND(J94,2)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41</v>
      </c>
      <c r="G32" s="40"/>
      <c r="H32" s="40"/>
      <c r="I32" s="148" t="s">
        <v>40</v>
      </c>
      <c r="J32" s="148" t="s">
        <v>42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43</v>
      </c>
      <c r="E33" s="135" t="s">
        <v>44</v>
      </c>
      <c r="F33" s="150">
        <f>ROUND((SUM(BE94:BE303)),2)</f>
        <v>0</v>
      </c>
      <c r="G33" s="40"/>
      <c r="H33" s="40"/>
      <c r="I33" s="151">
        <v>0.21</v>
      </c>
      <c r="J33" s="150">
        <f>ROUND(((SUM(BE94:BE303))*I33),2)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45</v>
      </c>
      <c r="F34" s="150">
        <f>ROUND((SUM(BF94:BF303)),2)</f>
        <v>0</v>
      </c>
      <c r="G34" s="40"/>
      <c r="H34" s="40"/>
      <c r="I34" s="151">
        <v>0.15</v>
      </c>
      <c r="J34" s="150">
        <f>ROUND(((SUM(BF94:BF303))*I34),2)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46</v>
      </c>
      <c r="F35" s="150">
        <f>ROUND((SUM(BG94:BG303)),2)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47</v>
      </c>
      <c r="F36" s="150">
        <f>ROUND((SUM(BH94:BH303)),2)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48</v>
      </c>
      <c r="F37" s="150">
        <f>ROUND((SUM(BI94:BI303)),2)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49</v>
      </c>
      <c r="E39" s="154"/>
      <c r="F39" s="154"/>
      <c r="G39" s="155" t="s">
        <v>50</v>
      </c>
      <c r="H39" s="156" t="s">
        <v>51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131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6.25" customHeight="1">
      <c r="A48" s="40"/>
      <c r="B48" s="41"/>
      <c r="C48" s="42"/>
      <c r="D48" s="42"/>
      <c r="E48" s="163" t="str">
        <f>E7</f>
        <v>VÝMĚNA OKENNÍCH VÝPLNÍ ČP. 5 NÁMĚSTÍ ČESKÉHO RÁJE V TURNOVĚ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117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E02 - Etapa II.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na st.p.č. 54 v k.ú. Turnov</v>
      </c>
      <c r="G52" s="42"/>
      <c r="H52" s="42"/>
      <c r="I52" s="34" t="s">
        <v>23</v>
      </c>
      <c r="J52" s="74" t="str">
        <f>IF(J12="","",J12)</f>
        <v>12. 9. 2021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Město Turnov</v>
      </c>
      <c r="G54" s="42"/>
      <c r="H54" s="42"/>
      <c r="I54" s="34" t="s">
        <v>32</v>
      </c>
      <c r="J54" s="38" t="str">
        <f>E21</f>
        <v>ACTIV Projekce, s.r.o.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25.6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>ACTIV Projekce, s.r.o.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132</v>
      </c>
      <c r="D57" s="165"/>
      <c r="E57" s="165"/>
      <c r="F57" s="165"/>
      <c r="G57" s="165"/>
      <c r="H57" s="165"/>
      <c r="I57" s="165"/>
      <c r="J57" s="166" t="s">
        <v>133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71</v>
      </c>
      <c r="D59" s="42"/>
      <c r="E59" s="42"/>
      <c r="F59" s="42"/>
      <c r="G59" s="42"/>
      <c r="H59" s="42"/>
      <c r="I59" s="42"/>
      <c r="J59" s="104">
        <f>J94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134</v>
      </c>
    </row>
    <row r="60" spans="1:31" s="9" customFormat="1" ht="24.95" customHeight="1">
      <c r="A60" s="9"/>
      <c r="B60" s="168"/>
      <c r="C60" s="169"/>
      <c r="D60" s="170" t="s">
        <v>135</v>
      </c>
      <c r="E60" s="171"/>
      <c r="F60" s="171"/>
      <c r="G60" s="171"/>
      <c r="H60" s="171"/>
      <c r="I60" s="171"/>
      <c r="J60" s="172">
        <f>J95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136</v>
      </c>
      <c r="E61" s="177"/>
      <c r="F61" s="177"/>
      <c r="G61" s="177"/>
      <c r="H61" s="177"/>
      <c r="I61" s="177"/>
      <c r="J61" s="178">
        <f>J96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137</v>
      </c>
      <c r="E62" s="177"/>
      <c r="F62" s="177"/>
      <c r="G62" s="177"/>
      <c r="H62" s="177"/>
      <c r="I62" s="177"/>
      <c r="J62" s="178">
        <f>J139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138</v>
      </c>
      <c r="E63" s="177"/>
      <c r="F63" s="177"/>
      <c r="G63" s="177"/>
      <c r="H63" s="177"/>
      <c r="I63" s="177"/>
      <c r="J63" s="178">
        <f>J168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139</v>
      </c>
      <c r="E64" s="177"/>
      <c r="F64" s="177"/>
      <c r="G64" s="177"/>
      <c r="H64" s="177"/>
      <c r="I64" s="177"/>
      <c r="J64" s="178">
        <f>J185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140</v>
      </c>
      <c r="E65" s="177"/>
      <c r="F65" s="177"/>
      <c r="G65" s="177"/>
      <c r="H65" s="177"/>
      <c r="I65" s="177"/>
      <c r="J65" s="178">
        <f>J205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8"/>
      <c r="C66" s="169"/>
      <c r="D66" s="170" t="s">
        <v>141</v>
      </c>
      <c r="E66" s="171"/>
      <c r="F66" s="171"/>
      <c r="G66" s="171"/>
      <c r="H66" s="171"/>
      <c r="I66" s="171"/>
      <c r="J66" s="172">
        <f>J209</f>
        <v>0</v>
      </c>
      <c r="K66" s="169"/>
      <c r="L66" s="17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4"/>
      <c r="C67" s="175"/>
      <c r="D67" s="176" t="s">
        <v>142</v>
      </c>
      <c r="E67" s="177"/>
      <c r="F67" s="177"/>
      <c r="G67" s="177"/>
      <c r="H67" s="177"/>
      <c r="I67" s="177"/>
      <c r="J67" s="178">
        <f>J210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4"/>
      <c r="C68" s="175"/>
      <c r="D68" s="176" t="s">
        <v>143</v>
      </c>
      <c r="E68" s="177"/>
      <c r="F68" s="177"/>
      <c r="G68" s="177"/>
      <c r="H68" s="177"/>
      <c r="I68" s="177"/>
      <c r="J68" s="178">
        <f>J223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8"/>
      <c r="C69" s="169"/>
      <c r="D69" s="170" t="s">
        <v>145</v>
      </c>
      <c r="E69" s="171"/>
      <c r="F69" s="171"/>
      <c r="G69" s="171"/>
      <c r="H69" s="171"/>
      <c r="I69" s="171"/>
      <c r="J69" s="172">
        <f>J284</f>
        <v>0</v>
      </c>
      <c r="K69" s="169"/>
      <c r="L69" s="173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68"/>
      <c r="C70" s="169"/>
      <c r="D70" s="170" t="s">
        <v>146</v>
      </c>
      <c r="E70" s="171"/>
      <c r="F70" s="171"/>
      <c r="G70" s="171"/>
      <c r="H70" s="171"/>
      <c r="I70" s="171"/>
      <c r="J70" s="172">
        <f>J287</f>
        <v>0</v>
      </c>
      <c r="K70" s="169"/>
      <c r="L70" s="17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74"/>
      <c r="C71" s="175"/>
      <c r="D71" s="176" t="s">
        <v>147</v>
      </c>
      <c r="E71" s="177"/>
      <c r="F71" s="177"/>
      <c r="G71" s="177"/>
      <c r="H71" s="177"/>
      <c r="I71" s="177"/>
      <c r="J71" s="178">
        <f>J288</f>
        <v>0</v>
      </c>
      <c r="K71" s="175"/>
      <c r="L71" s="17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4"/>
      <c r="C72" s="175"/>
      <c r="D72" s="176" t="s">
        <v>148</v>
      </c>
      <c r="E72" s="177"/>
      <c r="F72" s="177"/>
      <c r="G72" s="177"/>
      <c r="H72" s="177"/>
      <c r="I72" s="177"/>
      <c r="J72" s="178">
        <f>J291</f>
        <v>0</v>
      </c>
      <c r="K72" s="175"/>
      <c r="L72" s="17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4"/>
      <c r="C73" s="175"/>
      <c r="D73" s="176" t="s">
        <v>149</v>
      </c>
      <c r="E73" s="177"/>
      <c r="F73" s="177"/>
      <c r="G73" s="177"/>
      <c r="H73" s="177"/>
      <c r="I73" s="177"/>
      <c r="J73" s="178">
        <f>J298</f>
        <v>0</v>
      </c>
      <c r="K73" s="175"/>
      <c r="L73" s="17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4"/>
      <c r="C74" s="175"/>
      <c r="D74" s="176" t="s">
        <v>150</v>
      </c>
      <c r="E74" s="177"/>
      <c r="F74" s="177"/>
      <c r="G74" s="177"/>
      <c r="H74" s="177"/>
      <c r="I74" s="177"/>
      <c r="J74" s="178">
        <f>J301</f>
        <v>0</v>
      </c>
      <c r="K74" s="175"/>
      <c r="L74" s="17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pans="1:31" s="2" customFormat="1" ht="6.95" customHeight="1">
      <c r="A80" s="40"/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4.95" customHeight="1">
      <c r="A81" s="40"/>
      <c r="B81" s="41"/>
      <c r="C81" s="25" t="s">
        <v>151</v>
      </c>
      <c r="D81" s="42"/>
      <c r="E81" s="42"/>
      <c r="F81" s="42"/>
      <c r="G81" s="42"/>
      <c r="H81" s="42"/>
      <c r="I81" s="42"/>
      <c r="J81" s="42"/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16</v>
      </c>
      <c r="D83" s="42"/>
      <c r="E83" s="42"/>
      <c r="F83" s="42"/>
      <c r="G83" s="42"/>
      <c r="H83" s="42"/>
      <c r="I83" s="42"/>
      <c r="J83" s="42"/>
      <c r="K83" s="4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6.25" customHeight="1">
      <c r="A84" s="40"/>
      <c r="B84" s="41"/>
      <c r="C84" s="42"/>
      <c r="D84" s="42"/>
      <c r="E84" s="163" t="str">
        <f>E7</f>
        <v>VÝMĚNA OKENNÍCH VÝPLNÍ ČP. 5 NÁMĚSTÍ ČESKÉHO RÁJE V TURNOVĚ</v>
      </c>
      <c r="F84" s="34"/>
      <c r="G84" s="34"/>
      <c r="H84" s="34"/>
      <c r="I84" s="42"/>
      <c r="J84" s="42"/>
      <c r="K84" s="42"/>
      <c r="L84" s="13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117</v>
      </c>
      <c r="D85" s="42"/>
      <c r="E85" s="42"/>
      <c r="F85" s="42"/>
      <c r="G85" s="42"/>
      <c r="H85" s="42"/>
      <c r="I85" s="42"/>
      <c r="J85" s="42"/>
      <c r="K85" s="42"/>
      <c r="L85" s="13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71" t="str">
        <f>E9</f>
        <v>E02 - Etapa II.</v>
      </c>
      <c r="F86" s="42"/>
      <c r="G86" s="42"/>
      <c r="H86" s="42"/>
      <c r="I86" s="42"/>
      <c r="J86" s="42"/>
      <c r="K86" s="42"/>
      <c r="L86" s="13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21</v>
      </c>
      <c r="D88" s="42"/>
      <c r="E88" s="42"/>
      <c r="F88" s="29" t="str">
        <f>F12</f>
        <v>na st.p.č. 54 v k.ú. Turnov</v>
      </c>
      <c r="G88" s="42"/>
      <c r="H88" s="42"/>
      <c r="I88" s="34" t="s">
        <v>23</v>
      </c>
      <c r="J88" s="74" t="str">
        <f>IF(J12="","",J12)</f>
        <v>12. 9. 2021</v>
      </c>
      <c r="K88" s="42"/>
      <c r="L88" s="13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3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25.65" customHeight="1">
      <c r="A90" s="40"/>
      <c r="B90" s="41"/>
      <c r="C90" s="34" t="s">
        <v>25</v>
      </c>
      <c r="D90" s="42"/>
      <c r="E90" s="42"/>
      <c r="F90" s="29" t="str">
        <f>E15</f>
        <v>Město Turnov</v>
      </c>
      <c r="G90" s="42"/>
      <c r="H90" s="42"/>
      <c r="I90" s="34" t="s">
        <v>32</v>
      </c>
      <c r="J90" s="38" t="str">
        <f>E21</f>
        <v>ACTIV Projekce, s.r.o.</v>
      </c>
      <c r="K90" s="42"/>
      <c r="L90" s="13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25.65" customHeight="1">
      <c r="A91" s="40"/>
      <c r="B91" s="41"/>
      <c r="C91" s="34" t="s">
        <v>30</v>
      </c>
      <c r="D91" s="42"/>
      <c r="E91" s="42"/>
      <c r="F91" s="29" t="str">
        <f>IF(E18="","",E18)</f>
        <v>Vyplň údaj</v>
      </c>
      <c r="G91" s="42"/>
      <c r="H91" s="42"/>
      <c r="I91" s="34" t="s">
        <v>36</v>
      </c>
      <c r="J91" s="38" t="str">
        <f>E24</f>
        <v>ACTIV Projekce, s.r.o.</v>
      </c>
      <c r="K91" s="42"/>
      <c r="L91" s="13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3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11" customFormat="1" ht="29.25" customHeight="1">
      <c r="A93" s="180"/>
      <c r="B93" s="181"/>
      <c r="C93" s="182" t="s">
        <v>152</v>
      </c>
      <c r="D93" s="183" t="s">
        <v>58</v>
      </c>
      <c r="E93" s="183" t="s">
        <v>54</v>
      </c>
      <c r="F93" s="183" t="s">
        <v>55</v>
      </c>
      <c r="G93" s="183" t="s">
        <v>153</v>
      </c>
      <c r="H93" s="183" t="s">
        <v>154</v>
      </c>
      <c r="I93" s="183" t="s">
        <v>155</v>
      </c>
      <c r="J93" s="183" t="s">
        <v>133</v>
      </c>
      <c r="K93" s="184" t="s">
        <v>156</v>
      </c>
      <c r="L93" s="185"/>
      <c r="M93" s="94" t="s">
        <v>19</v>
      </c>
      <c r="N93" s="95" t="s">
        <v>43</v>
      </c>
      <c r="O93" s="95" t="s">
        <v>157</v>
      </c>
      <c r="P93" s="95" t="s">
        <v>158</v>
      </c>
      <c r="Q93" s="95" t="s">
        <v>159</v>
      </c>
      <c r="R93" s="95" t="s">
        <v>160</v>
      </c>
      <c r="S93" s="95" t="s">
        <v>161</v>
      </c>
      <c r="T93" s="96" t="s">
        <v>162</v>
      </c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</row>
    <row r="94" spans="1:63" s="2" customFormat="1" ht="22.8" customHeight="1">
      <c r="A94" s="40"/>
      <c r="B94" s="41"/>
      <c r="C94" s="101" t="s">
        <v>163</v>
      </c>
      <c r="D94" s="42"/>
      <c r="E94" s="42"/>
      <c r="F94" s="42"/>
      <c r="G94" s="42"/>
      <c r="H94" s="42"/>
      <c r="I94" s="42"/>
      <c r="J94" s="186">
        <f>BK94</f>
        <v>0</v>
      </c>
      <c r="K94" s="42"/>
      <c r="L94" s="46"/>
      <c r="M94" s="97"/>
      <c r="N94" s="187"/>
      <c r="O94" s="98"/>
      <c r="P94" s="188">
        <f>P95+P209+P284+P287</f>
        <v>0</v>
      </c>
      <c r="Q94" s="98"/>
      <c r="R94" s="188">
        <f>R95+R209+R284+R287</f>
        <v>3.7951634799999994</v>
      </c>
      <c r="S94" s="98"/>
      <c r="T94" s="189">
        <f>T95+T209+T284+T287</f>
        <v>15.309057000000001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72</v>
      </c>
      <c r="AU94" s="19" t="s">
        <v>134</v>
      </c>
      <c r="BK94" s="190">
        <f>BK95+BK209+BK284+BK287</f>
        <v>0</v>
      </c>
    </row>
    <row r="95" spans="1:63" s="12" customFormat="1" ht="25.9" customHeight="1">
      <c r="A95" s="12"/>
      <c r="B95" s="191"/>
      <c r="C95" s="192"/>
      <c r="D95" s="193" t="s">
        <v>72</v>
      </c>
      <c r="E95" s="194" t="s">
        <v>164</v>
      </c>
      <c r="F95" s="194" t="s">
        <v>165</v>
      </c>
      <c r="G95" s="192"/>
      <c r="H95" s="192"/>
      <c r="I95" s="195"/>
      <c r="J95" s="196">
        <f>BK95</f>
        <v>0</v>
      </c>
      <c r="K95" s="192"/>
      <c r="L95" s="197"/>
      <c r="M95" s="198"/>
      <c r="N95" s="199"/>
      <c r="O95" s="199"/>
      <c r="P95" s="200">
        <f>P96+P139+P168+P185+P205</f>
        <v>0</v>
      </c>
      <c r="Q95" s="199"/>
      <c r="R95" s="200">
        <f>R96+R139+R168+R185+R205</f>
        <v>1.2804985599999998</v>
      </c>
      <c r="S95" s="199"/>
      <c r="T95" s="201">
        <f>T96+T139+T168+T185+T205</f>
        <v>15.309057000000001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2" t="s">
        <v>81</v>
      </c>
      <c r="AT95" s="203" t="s">
        <v>72</v>
      </c>
      <c r="AU95" s="203" t="s">
        <v>73</v>
      </c>
      <c r="AY95" s="202" t="s">
        <v>166</v>
      </c>
      <c r="BK95" s="204">
        <f>BK96+BK139+BK168+BK185+BK205</f>
        <v>0</v>
      </c>
    </row>
    <row r="96" spans="1:63" s="12" customFormat="1" ht="22.8" customHeight="1">
      <c r="A96" s="12"/>
      <c r="B96" s="191"/>
      <c r="C96" s="192"/>
      <c r="D96" s="193" t="s">
        <v>72</v>
      </c>
      <c r="E96" s="205" t="s">
        <v>167</v>
      </c>
      <c r="F96" s="205" t="s">
        <v>168</v>
      </c>
      <c r="G96" s="192"/>
      <c r="H96" s="192"/>
      <c r="I96" s="195"/>
      <c r="J96" s="206">
        <f>BK96</f>
        <v>0</v>
      </c>
      <c r="K96" s="192"/>
      <c r="L96" s="197"/>
      <c r="M96" s="198"/>
      <c r="N96" s="199"/>
      <c r="O96" s="199"/>
      <c r="P96" s="200">
        <f>SUM(P97:P138)</f>
        <v>0</v>
      </c>
      <c r="Q96" s="199"/>
      <c r="R96" s="200">
        <f>SUM(R97:R138)</f>
        <v>1.2735283</v>
      </c>
      <c r="S96" s="199"/>
      <c r="T96" s="201">
        <f>SUM(T97:T138)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2" t="s">
        <v>81</v>
      </c>
      <c r="AT96" s="203" t="s">
        <v>72</v>
      </c>
      <c r="AU96" s="203" t="s">
        <v>81</v>
      </c>
      <c r="AY96" s="202" t="s">
        <v>166</v>
      </c>
      <c r="BK96" s="204">
        <f>SUM(BK97:BK138)</f>
        <v>0</v>
      </c>
    </row>
    <row r="97" spans="1:65" s="2" customFormat="1" ht="24.15" customHeight="1">
      <c r="A97" s="40"/>
      <c r="B97" s="41"/>
      <c r="C97" s="207" t="s">
        <v>81</v>
      </c>
      <c r="D97" s="207" t="s">
        <v>169</v>
      </c>
      <c r="E97" s="208" t="s">
        <v>170</v>
      </c>
      <c r="F97" s="209" t="s">
        <v>171</v>
      </c>
      <c r="G97" s="210" t="s">
        <v>98</v>
      </c>
      <c r="H97" s="211">
        <v>33.825</v>
      </c>
      <c r="I97" s="212"/>
      <c r="J97" s="213">
        <f>ROUND(I97*H97,2)</f>
        <v>0</v>
      </c>
      <c r="K97" s="209" t="s">
        <v>172</v>
      </c>
      <c r="L97" s="46"/>
      <c r="M97" s="214" t="s">
        <v>19</v>
      </c>
      <c r="N97" s="215" t="s">
        <v>44</v>
      </c>
      <c r="O97" s="86"/>
      <c r="P97" s="216">
        <f>O97*H97</f>
        <v>0</v>
      </c>
      <c r="Q97" s="216">
        <v>0.03358</v>
      </c>
      <c r="R97" s="216">
        <f>Q97*H97</f>
        <v>1.1358435</v>
      </c>
      <c r="S97" s="216">
        <v>0</v>
      </c>
      <c r="T97" s="217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8" t="s">
        <v>173</v>
      </c>
      <c r="AT97" s="218" t="s">
        <v>169</v>
      </c>
      <c r="AU97" s="218" t="s">
        <v>83</v>
      </c>
      <c r="AY97" s="19" t="s">
        <v>166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9" t="s">
        <v>81</v>
      </c>
      <c r="BK97" s="219">
        <f>ROUND(I97*H97,2)</f>
        <v>0</v>
      </c>
      <c r="BL97" s="19" t="s">
        <v>173</v>
      </c>
      <c r="BM97" s="218" t="s">
        <v>174</v>
      </c>
    </row>
    <row r="98" spans="1:47" s="2" customFormat="1" ht="12">
      <c r="A98" s="40"/>
      <c r="B98" s="41"/>
      <c r="C98" s="42"/>
      <c r="D98" s="220" t="s">
        <v>175</v>
      </c>
      <c r="E98" s="42"/>
      <c r="F98" s="221" t="s">
        <v>176</v>
      </c>
      <c r="G98" s="42"/>
      <c r="H98" s="42"/>
      <c r="I98" s="222"/>
      <c r="J98" s="42"/>
      <c r="K98" s="42"/>
      <c r="L98" s="46"/>
      <c r="M98" s="223"/>
      <c r="N98" s="224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175</v>
      </c>
      <c r="AU98" s="19" t="s">
        <v>83</v>
      </c>
    </row>
    <row r="99" spans="1:51" s="13" customFormat="1" ht="12">
      <c r="A99" s="13"/>
      <c r="B99" s="225"/>
      <c r="C99" s="226"/>
      <c r="D99" s="227" t="s">
        <v>177</v>
      </c>
      <c r="E99" s="228" t="s">
        <v>19</v>
      </c>
      <c r="F99" s="229" t="s">
        <v>517</v>
      </c>
      <c r="G99" s="226"/>
      <c r="H99" s="230">
        <v>123</v>
      </c>
      <c r="I99" s="231"/>
      <c r="J99" s="226"/>
      <c r="K99" s="226"/>
      <c r="L99" s="232"/>
      <c r="M99" s="233"/>
      <c r="N99" s="234"/>
      <c r="O99" s="234"/>
      <c r="P99" s="234"/>
      <c r="Q99" s="234"/>
      <c r="R99" s="234"/>
      <c r="S99" s="234"/>
      <c r="T99" s="23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6" t="s">
        <v>177</v>
      </c>
      <c r="AU99" s="236" t="s">
        <v>83</v>
      </c>
      <c r="AV99" s="13" t="s">
        <v>83</v>
      </c>
      <c r="AW99" s="13" t="s">
        <v>35</v>
      </c>
      <c r="AX99" s="13" t="s">
        <v>73</v>
      </c>
      <c r="AY99" s="236" t="s">
        <v>166</v>
      </c>
    </row>
    <row r="100" spans="1:51" s="13" customFormat="1" ht="12">
      <c r="A100" s="13"/>
      <c r="B100" s="225"/>
      <c r="C100" s="226"/>
      <c r="D100" s="227" t="s">
        <v>177</v>
      </c>
      <c r="E100" s="228" t="s">
        <v>19</v>
      </c>
      <c r="F100" s="229" t="s">
        <v>518</v>
      </c>
      <c r="G100" s="226"/>
      <c r="H100" s="230">
        <v>12.3</v>
      </c>
      <c r="I100" s="231"/>
      <c r="J100" s="226"/>
      <c r="K100" s="226"/>
      <c r="L100" s="232"/>
      <c r="M100" s="233"/>
      <c r="N100" s="234"/>
      <c r="O100" s="234"/>
      <c r="P100" s="234"/>
      <c r="Q100" s="234"/>
      <c r="R100" s="234"/>
      <c r="S100" s="234"/>
      <c r="T100" s="23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6" t="s">
        <v>177</v>
      </c>
      <c r="AU100" s="236" t="s">
        <v>83</v>
      </c>
      <c r="AV100" s="13" t="s">
        <v>83</v>
      </c>
      <c r="AW100" s="13" t="s">
        <v>35</v>
      </c>
      <c r="AX100" s="13" t="s">
        <v>73</v>
      </c>
      <c r="AY100" s="236" t="s">
        <v>166</v>
      </c>
    </row>
    <row r="101" spans="1:51" s="14" customFormat="1" ht="12">
      <c r="A101" s="14"/>
      <c r="B101" s="237"/>
      <c r="C101" s="238"/>
      <c r="D101" s="227" t="s">
        <v>177</v>
      </c>
      <c r="E101" s="239" t="s">
        <v>115</v>
      </c>
      <c r="F101" s="240" t="s">
        <v>179</v>
      </c>
      <c r="G101" s="238"/>
      <c r="H101" s="241">
        <v>135.3</v>
      </c>
      <c r="I101" s="242"/>
      <c r="J101" s="238"/>
      <c r="K101" s="238"/>
      <c r="L101" s="243"/>
      <c r="M101" s="244"/>
      <c r="N101" s="245"/>
      <c r="O101" s="245"/>
      <c r="P101" s="245"/>
      <c r="Q101" s="245"/>
      <c r="R101" s="245"/>
      <c r="S101" s="245"/>
      <c r="T101" s="246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7" t="s">
        <v>177</v>
      </c>
      <c r="AU101" s="247" t="s">
        <v>83</v>
      </c>
      <c r="AV101" s="14" t="s">
        <v>173</v>
      </c>
      <c r="AW101" s="14" t="s">
        <v>35</v>
      </c>
      <c r="AX101" s="14" t="s">
        <v>73</v>
      </c>
      <c r="AY101" s="247" t="s">
        <v>166</v>
      </c>
    </row>
    <row r="102" spans="1:51" s="13" customFormat="1" ht="12">
      <c r="A102" s="13"/>
      <c r="B102" s="225"/>
      <c r="C102" s="226"/>
      <c r="D102" s="227" t="s">
        <v>177</v>
      </c>
      <c r="E102" s="228" t="s">
        <v>19</v>
      </c>
      <c r="F102" s="229" t="s">
        <v>180</v>
      </c>
      <c r="G102" s="226"/>
      <c r="H102" s="230">
        <v>33.825</v>
      </c>
      <c r="I102" s="231"/>
      <c r="J102" s="226"/>
      <c r="K102" s="226"/>
      <c r="L102" s="232"/>
      <c r="M102" s="233"/>
      <c r="N102" s="234"/>
      <c r="O102" s="234"/>
      <c r="P102" s="234"/>
      <c r="Q102" s="234"/>
      <c r="R102" s="234"/>
      <c r="S102" s="234"/>
      <c r="T102" s="23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6" t="s">
        <v>177</v>
      </c>
      <c r="AU102" s="236" t="s">
        <v>83</v>
      </c>
      <c r="AV102" s="13" t="s">
        <v>83</v>
      </c>
      <c r="AW102" s="13" t="s">
        <v>35</v>
      </c>
      <c r="AX102" s="13" t="s">
        <v>73</v>
      </c>
      <c r="AY102" s="236" t="s">
        <v>166</v>
      </c>
    </row>
    <row r="103" spans="1:51" s="14" customFormat="1" ht="12">
      <c r="A103" s="14"/>
      <c r="B103" s="237"/>
      <c r="C103" s="238"/>
      <c r="D103" s="227" t="s">
        <v>177</v>
      </c>
      <c r="E103" s="239" t="s">
        <v>19</v>
      </c>
      <c r="F103" s="240" t="s">
        <v>179</v>
      </c>
      <c r="G103" s="238"/>
      <c r="H103" s="241">
        <v>33.825</v>
      </c>
      <c r="I103" s="242"/>
      <c r="J103" s="238"/>
      <c r="K103" s="238"/>
      <c r="L103" s="243"/>
      <c r="M103" s="244"/>
      <c r="N103" s="245"/>
      <c r="O103" s="245"/>
      <c r="P103" s="245"/>
      <c r="Q103" s="245"/>
      <c r="R103" s="245"/>
      <c r="S103" s="245"/>
      <c r="T103" s="246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7" t="s">
        <v>177</v>
      </c>
      <c r="AU103" s="247" t="s">
        <v>83</v>
      </c>
      <c r="AV103" s="14" t="s">
        <v>173</v>
      </c>
      <c r="AW103" s="14" t="s">
        <v>35</v>
      </c>
      <c r="AX103" s="14" t="s">
        <v>81</v>
      </c>
      <c r="AY103" s="247" t="s">
        <v>166</v>
      </c>
    </row>
    <row r="104" spans="1:65" s="2" customFormat="1" ht="37.8" customHeight="1">
      <c r="A104" s="40"/>
      <c r="B104" s="41"/>
      <c r="C104" s="207" t="s">
        <v>83</v>
      </c>
      <c r="D104" s="207" t="s">
        <v>169</v>
      </c>
      <c r="E104" s="208" t="s">
        <v>181</v>
      </c>
      <c r="F104" s="209" t="s">
        <v>182</v>
      </c>
      <c r="G104" s="210" t="s">
        <v>103</v>
      </c>
      <c r="H104" s="211">
        <v>167.2</v>
      </c>
      <c r="I104" s="212"/>
      <c r="J104" s="213">
        <f>ROUND(I104*H104,2)</f>
        <v>0</v>
      </c>
      <c r="K104" s="209" t="s">
        <v>172</v>
      </c>
      <c r="L104" s="46"/>
      <c r="M104" s="214" t="s">
        <v>19</v>
      </c>
      <c r="N104" s="215" t="s">
        <v>44</v>
      </c>
      <c r="O104" s="86"/>
      <c r="P104" s="216">
        <f>O104*H104</f>
        <v>0</v>
      </c>
      <c r="Q104" s="216">
        <v>0</v>
      </c>
      <c r="R104" s="216">
        <f>Q104*H104</f>
        <v>0</v>
      </c>
      <c r="S104" s="216">
        <v>0</v>
      </c>
      <c r="T104" s="217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8" t="s">
        <v>173</v>
      </c>
      <c r="AT104" s="218" t="s">
        <v>169</v>
      </c>
      <c r="AU104" s="218" t="s">
        <v>83</v>
      </c>
      <c r="AY104" s="19" t="s">
        <v>166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9" t="s">
        <v>81</v>
      </c>
      <c r="BK104" s="219">
        <f>ROUND(I104*H104,2)</f>
        <v>0</v>
      </c>
      <c r="BL104" s="19" t="s">
        <v>173</v>
      </c>
      <c r="BM104" s="218" t="s">
        <v>183</v>
      </c>
    </row>
    <row r="105" spans="1:47" s="2" customFormat="1" ht="12">
      <c r="A105" s="40"/>
      <c r="B105" s="41"/>
      <c r="C105" s="42"/>
      <c r="D105" s="220" t="s">
        <v>175</v>
      </c>
      <c r="E105" s="42"/>
      <c r="F105" s="221" t="s">
        <v>184</v>
      </c>
      <c r="G105" s="42"/>
      <c r="H105" s="42"/>
      <c r="I105" s="222"/>
      <c r="J105" s="42"/>
      <c r="K105" s="42"/>
      <c r="L105" s="46"/>
      <c r="M105" s="223"/>
      <c r="N105" s="224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175</v>
      </c>
      <c r="AU105" s="19" t="s">
        <v>83</v>
      </c>
    </row>
    <row r="106" spans="1:51" s="13" customFormat="1" ht="12">
      <c r="A106" s="13"/>
      <c r="B106" s="225"/>
      <c r="C106" s="226"/>
      <c r="D106" s="227" t="s">
        <v>177</v>
      </c>
      <c r="E106" s="228" t="s">
        <v>19</v>
      </c>
      <c r="F106" s="229" t="s">
        <v>519</v>
      </c>
      <c r="G106" s="226"/>
      <c r="H106" s="230">
        <v>152</v>
      </c>
      <c r="I106" s="231"/>
      <c r="J106" s="226"/>
      <c r="K106" s="226"/>
      <c r="L106" s="232"/>
      <c r="M106" s="233"/>
      <c r="N106" s="234"/>
      <c r="O106" s="234"/>
      <c r="P106" s="234"/>
      <c r="Q106" s="234"/>
      <c r="R106" s="234"/>
      <c r="S106" s="234"/>
      <c r="T106" s="23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6" t="s">
        <v>177</v>
      </c>
      <c r="AU106" s="236" t="s">
        <v>83</v>
      </c>
      <c r="AV106" s="13" t="s">
        <v>83</v>
      </c>
      <c r="AW106" s="13" t="s">
        <v>35</v>
      </c>
      <c r="AX106" s="13" t="s">
        <v>73</v>
      </c>
      <c r="AY106" s="236" t="s">
        <v>166</v>
      </c>
    </row>
    <row r="107" spans="1:51" s="13" customFormat="1" ht="12">
      <c r="A107" s="13"/>
      <c r="B107" s="225"/>
      <c r="C107" s="226"/>
      <c r="D107" s="227" t="s">
        <v>177</v>
      </c>
      <c r="E107" s="228" t="s">
        <v>19</v>
      </c>
      <c r="F107" s="229" t="s">
        <v>520</v>
      </c>
      <c r="G107" s="226"/>
      <c r="H107" s="230">
        <v>15.2</v>
      </c>
      <c r="I107" s="231"/>
      <c r="J107" s="226"/>
      <c r="K107" s="226"/>
      <c r="L107" s="232"/>
      <c r="M107" s="233"/>
      <c r="N107" s="234"/>
      <c r="O107" s="234"/>
      <c r="P107" s="234"/>
      <c r="Q107" s="234"/>
      <c r="R107" s="234"/>
      <c r="S107" s="234"/>
      <c r="T107" s="23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6" t="s">
        <v>177</v>
      </c>
      <c r="AU107" s="236" t="s">
        <v>83</v>
      </c>
      <c r="AV107" s="13" t="s">
        <v>83</v>
      </c>
      <c r="AW107" s="13" t="s">
        <v>35</v>
      </c>
      <c r="AX107" s="13" t="s">
        <v>73</v>
      </c>
      <c r="AY107" s="236" t="s">
        <v>166</v>
      </c>
    </row>
    <row r="108" spans="1:51" s="14" customFormat="1" ht="12">
      <c r="A108" s="14"/>
      <c r="B108" s="237"/>
      <c r="C108" s="238"/>
      <c r="D108" s="227" t="s">
        <v>177</v>
      </c>
      <c r="E108" s="239" t="s">
        <v>19</v>
      </c>
      <c r="F108" s="240" t="s">
        <v>179</v>
      </c>
      <c r="G108" s="238"/>
      <c r="H108" s="241">
        <v>167.2</v>
      </c>
      <c r="I108" s="242"/>
      <c r="J108" s="238"/>
      <c r="K108" s="238"/>
      <c r="L108" s="243"/>
      <c r="M108" s="244"/>
      <c r="N108" s="245"/>
      <c r="O108" s="245"/>
      <c r="P108" s="245"/>
      <c r="Q108" s="245"/>
      <c r="R108" s="245"/>
      <c r="S108" s="245"/>
      <c r="T108" s="246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7" t="s">
        <v>177</v>
      </c>
      <c r="AU108" s="247" t="s">
        <v>83</v>
      </c>
      <c r="AV108" s="14" t="s">
        <v>173</v>
      </c>
      <c r="AW108" s="14" t="s">
        <v>35</v>
      </c>
      <c r="AX108" s="14" t="s">
        <v>81</v>
      </c>
      <c r="AY108" s="247" t="s">
        <v>166</v>
      </c>
    </row>
    <row r="109" spans="1:65" s="2" customFormat="1" ht="55.5" customHeight="1">
      <c r="A109" s="40"/>
      <c r="B109" s="41"/>
      <c r="C109" s="207" t="s">
        <v>100</v>
      </c>
      <c r="D109" s="207" t="s">
        <v>169</v>
      </c>
      <c r="E109" s="208" t="s">
        <v>186</v>
      </c>
      <c r="F109" s="209" t="s">
        <v>187</v>
      </c>
      <c r="G109" s="210" t="s">
        <v>103</v>
      </c>
      <c r="H109" s="211">
        <v>135.3</v>
      </c>
      <c r="I109" s="212"/>
      <c r="J109" s="213">
        <f>ROUND(I109*H109,2)</f>
        <v>0</v>
      </c>
      <c r="K109" s="209" t="s">
        <v>172</v>
      </c>
      <c r="L109" s="46"/>
      <c r="M109" s="214" t="s">
        <v>19</v>
      </c>
      <c r="N109" s="215" t="s">
        <v>44</v>
      </c>
      <c r="O109" s="86"/>
      <c r="P109" s="216">
        <f>O109*H109</f>
        <v>0</v>
      </c>
      <c r="Q109" s="216">
        <v>0</v>
      </c>
      <c r="R109" s="216">
        <f>Q109*H109</f>
        <v>0</v>
      </c>
      <c r="S109" s="216">
        <v>0</v>
      </c>
      <c r="T109" s="217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8" t="s">
        <v>173</v>
      </c>
      <c r="AT109" s="218" t="s">
        <v>169</v>
      </c>
      <c r="AU109" s="218" t="s">
        <v>83</v>
      </c>
      <c r="AY109" s="19" t="s">
        <v>166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9" t="s">
        <v>81</v>
      </c>
      <c r="BK109" s="219">
        <f>ROUND(I109*H109,2)</f>
        <v>0</v>
      </c>
      <c r="BL109" s="19" t="s">
        <v>173</v>
      </c>
      <c r="BM109" s="218" t="s">
        <v>188</v>
      </c>
    </row>
    <row r="110" spans="1:47" s="2" customFormat="1" ht="12">
      <c r="A110" s="40"/>
      <c r="B110" s="41"/>
      <c r="C110" s="42"/>
      <c r="D110" s="220" t="s">
        <v>175</v>
      </c>
      <c r="E110" s="42"/>
      <c r="F110" s="221" t="s">
        <v>189</v>
      </c>
      <c r="G110" s="42"/>
      <c r="H110" s="42"/>
      <c r="I110" s="222"/>
      <c r="J110" s="42"/>
      <c r="K110" s="42"/>
      <c r="L110" s="46"/>
      <c r="M110" s="223"/>
      <c r="N110" s="224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175</v>
      </c>
      <c r="AU110" s="19" t="s">
        <v>83</v>
      </c>
    </row>
    <row r="111" spans="1:51" s="13" customFormat="1" ht="12">
      <c r="A111" s="13"/>
      <c r="B111" s="225"/>
      <c r="C111" s="226"/>
      <c r="D111" s="227" t="s">
        <v>177</v>
      </c>
      <c r="E111" s="228" t="s">
        <v>19</v>
      </c>
      <c r="F111" s="229" t="s">
        <v>517</v>
      </c>
      <c r="G111" s="226"/>
      <c r="H111" s="230">
        <v>123</v>
      </c>
      <c r="I111" s="231"/>
      <c r="J111" s="226"/>
      <c r="K111" s="226"/>
      <c r="L111" s="232"/>
      <c r="M111" s="233"/>
      <c r="N111" s="234"/>
      <c r="O111" s="234"/>
      <c r="P111" s="234"/>
      <c r="Q111" s="234"/>
      <c r="R111" s="234"/>
      <c r="S111" s="234"/>
      <c r="T111" s="23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6" t="s">
        <v>177</v>
      </c>
      <c r="AU111" s="236" t="s">
        <v>83</v>
      </c>
      <c r="AV111" s="13" t="s">
        <v>83</v>
      </c>
      <c r="AW111" s="13" t="s">
        <v>35</v>
      </c>
      <c r="AX111" s="13" t="s">
        <v>73</v>
      </c>
      <c r="AY111" s="236" t="s">
        <v>166</v>
      </c>
    </row>
    <row r="112" spans="1:51" s="13" customFormat="1" ht="12">
      <c r="A112" s="13"/>
      <c r="B112" s="225"/>
      <c r="C112" s="226"/>
      <c r="D112" s="227" t="s">
        <v>177</v>
      </c>
      <c r="E112" s="228" t="s">
        <v>19</v>
      </c>
      <c r="F112" s="229" t="s">
        <v>518</v>
      </c>
      <c r="G112" s="226"/>
      <c r="H112" s="230">
        <v>12.3</v>
      </c>
      <c r="I112" s="231"/>
      <c r="J112" s="226"/>
      <c r="K112" s="226"/>
      <c r="L112" s="232"/>
      <c r="M112" s="233"/>
      <c r="N112" s="234"/>
      <c r="O112" s="234"/>
      <c r="P112" s="234"/>
      <c r="Q112" s="234"/>
      <c r="R112" s="234"/>
      <c r="S112" s="234"/>
      <c r="T112" s="23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6" t="s">
        <v>177</v>
      </c>
      <c r="AU112" s="236" t="s">
        <v>83</v>
      </c>
      <c r="AV112" s="13" t="s">
        <v>83</v>
      </c>
      <c r="AW112" s="13" t="s">
        <v>35</v>
      </c>
      <c r="AX112" s="13" t="s">
        <v>73</v>
      </c>
      <c r="AY112" s="236" t="s">
        <v>166</v>
      </c>
    </row>
    <row r="113" spans="1:51" s="14" customFormat="1" ht="12">
      <c r="A113" s="14"/>
      <c r="B113" s="237"/>
      <c r="C113" s="238"/>
      <c r="D113" s="227" t="s">
        <v>177</v>
      </c>
      <c r="E113" s="239" t="s">
        <v>19</v>
      </c>
      <c r="F113" s="240" t="s">
        <v>179</v>
      </c>
      <c r="G113" s="238"/>
      <c r="H113" s="241">
        <v>135.3</v>
      </c>
      <c r="I113" s="242"/>
      <c r="J113" s="238"/>
      <c r="K113" s="238"/>
      <c r="L113" s="243"/>
      <c r="M113" s="244"/>
      <c r="N113" s="245"/>
      <c r="O113" s="245"/>
      <c r="P113" s="245"/>
      <c r="Q113" s="245"/>
      <c r="R113" s="245"/>
      <c r="S113" s="245"/>
      <c r="T113" s="246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7" t="s">
        <v>177</v>
      </c>
      <c r="AU113" s="247" t="s">
        <v>83</v>
      </c>
      <c r="AV113" s="14" t="s">
        <v>173</v>
      </c>
      <c r="AW113" s="14" t="s">
        <v>35</v>
      </c>
      <c r="AX113" s="14" t="s">
        <v>81</v>
      </c>
      <c r="AY113" s="247" t="s">
        <v>166</v>
      </c>
    </row>
    <row r="114" spans="1:65" s="2" customFormat="1" ht="24.15" customHeight="1">
      <c r="A114" s="40"/>
      <c r="B114" s="41"/>
      <c r="C114" s="248" t="s">
        <v>173</v>
      </c>
      <c r="D114" s="248" t="s">
        <v>190</v>
      </c>
      <c r="E114" s="249" t="s">
        <v>191</v>
      </c>
      <c r="F114" s="250" t="s">
        <v>192</v>
      </c>
      <c r="G114" s="251" t="s">
        <v>103</v>
      </c>
      <c r="H114" s="252">
        <v>142.065</v>
      </c>
      <c r="I114" s="253"/>
      <c r="J114" s="254">
        <f>ROUND(I114*H114,2)</f>
        <v>0</v>
      </c>
      <c r="K114" s="250" t="s">
        <v>172</v>
      </c>
      <c r="L114" s="255"/>
      <c r="M114" s="256" t="s">
        <v>19</v>
      </c>
      <c r="N114" s="257" t="s">
        <v>44</v>
      </c>
      <c r="O114" s="86"/>
      <c r="P114" s="216">
        <f>O114*H114</f>
        <v>0</v>
      </c>
      <c r="Q114" s="216">
        <v>4E-05</v>
      </c>
      <c r="R114" s="216">
        <f>Q114*H114</f>
        <v>0.0056826</v>
      </c>
      <c r="S114" s="216">
        <v>0</v>
      </c>
      <c r="T114" s="217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8" t="s">
        <v>193</v>
      </c>
      <c r="AT114" s="218" t="s">
        <v>190</v>
      </c>
      <c r="AU114" s="218" t="s">
        <v>83</v>
      </c>
      <c r="AY114" s="19" t="s">
        <v>166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9" t="s">
        <v>81</v>
      </c>
      <c r="BK114" s="219">
        <f>ROUND(I114*H114,2)</f>
        <v>0</v>
      </c>
      <c r="BL114" s="19" t="s">
        <v>173</v>
      </c>
      <c r="BM114" s="218" t="s">
        <v>194</v>
      </c>
    </row>
    <row r="115" spans="1:47" s="2" customFormat="1" ht="12">
      <c r="A115" s="40"/>
      <c r="B115" s="41"/>
      <c r="C115" s="42"/>
      <c r="D115" s="220" t="s">
        <v>175</v>
      </c>
      <c r="E115" s="42"/>
      <c r="F115" s="221" t="s">
        <v>195</v>
      </c>
      <c r="G115" s="42"/>
      <c r="H115" s="42"/>
      <c r="I115" s="222"/>
      <c r="J115" s="42"/>
      <c r="K115" s="42"/>
      <c r="L115" s="46"/>
      <c r="M115" s="223"/>
      <c r="N115" s="224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175</v>
      </c>
      <c r="AU115" s="19" t="s">
        <v>83</v>
      </c>
    </row>
    <row r="116" spans="1:51" s="13" customFormat="1" ht="12">
      <c r="A116" s="13"/>
      <c r="B116" s="225"/>
      <c r="C116" s="226"/>
      <c r="D116" s="227" t="s">
        <v>177</v>
      </c>
      <c r="E116" s="226"/>
      <c r="F116" s="229" t="s">
        <v>196</v>
      </c>
      <c r="G116" s="226"/>
      <c r="H116" s="230">
        <v>142.065</v>
      </c>
      <c r="I116" s="231"/>
      <c r="J116" s="226"/>
      <c r="K116" s="226"/>
      <c r="L116" s="232"/>
      <c r="M116" s="233"/>
      <c r="N116" s="234"/>
      <c r="O116" s="234"/>
      <c r="P116" s="234"/>
      <c r="Q116" s="234"/>
      <c r="R116" s="234"/>
      <c r="S116" s="234"/>
      <c r="T116" s="23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6" t="s">
        <v>177</v>
      </c>
      <c r="AU116" s="236" t="s">
        <v>83</v>
      </c>
      <c r="AV116" s="13" t="s">
        <v>83</v>
      </c>
      <c r="AW116" s="13" t="s">
        <v>4</v>
      </c>
      <c r="AX116" s="13" t="s">
        <v>81</v>
      </c>
      <c r="AY116" s="236" t="s">
        <v>166</v>
      </c>
    </row>
    <row r="117" spans="1:65" s="2" customFormat="1" ht="55.5" customHeight="1">
      <c r="A117" s="40"/>
      <c r="B117" s="41"/>
      <c r="C117" s="207" t="s">
        <v>210</v>
      </c>
      <c r="D117" s="207" t="s">
        <v>169</v>
      </c>
      <c r="E117" s="208" t="s">
        <v>211</v>
      </c>
      <c r="F117" s="209" t="s">
        <v>212</v>
      </c>
      <c r="G117" s="210" t="s">
        <v>103</v>
      </c>
      <c r="H117" s="211">
        <v>31.9</v>
      </c>
      <c r="I117" s="212"/>
      <c r="J117" s="213">
        <f>ROUND(I117*H117,2)</f>
        <v>0</v>
      </c>
      <c r="K117" s="209" t="s">
        <v>172</v>
      </c>
      <c r="L117" s="46"/>
      <c r="M117" s="214" t="s">
        <v>19</v>
      </c>
      <c r="N117" s="215" t="s">
        <v>44</v>
      </c>
      <c r="O117" s="86"/>
      <c r="P117" s="216">
        <f>O117*H117</f>
        <v>0</v>
      </c>
      <c r="Q117" s="216">
        <v>0.00339</v>
      </c>
      <c r="R117" s="216">
        <f>Q117*H117</f>
        <v>0.10814099999999999</v>
      </c>
      <c r="S117" s="216">
        <v>0</v>
      </c>
      <c r="T117" s="217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8" t="s">
        <v>173</v>
      </c>
      <c r="AT117" s="218" t="s">
        <v>169</v>
      </c>
      <c r="AU117" s="218" t="s">
        <v>83</v>
      </c>
      <c r="AY117" s="19" t="s">
        <v>166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9" t="s">
        <v>81</v>
      </c>
      <c r="BK117" s="219">
        <f>ROUND(I117*H117,2)</f>
        <v>0</v>
      </c>
      <c r="BL117" s="19" t="s">
        <v>173</v>
      </c>
      <c r="BM117" s="218" t="s">
        <v>213</v>
      </c>
    </row>
    <row r="118" spans="1:47" s="2" customFormat="1" ht="12">
      <c r="A118" s="40"/>
      <c r="B118" s="41"/>
      <c r="C118" s="42"/>
      <c r="D118" s="220" t="s">
        <v>175</v>
      </c>
      <c r="E118" s="42"/>
      <c r="F118" s="221" t="s">
        <v>214</v>
      </c>
      <c r="G118" s="42"/>
      <c r="H118" s="42"/>
      <c r="I118" s="222"/>
      <c r="J118" s="42"/>
      <c r="K118" s="42"/>
      <c r="L118" s="46"/>
      <c r="M118" s="223"/>
      <c r="N118" s="224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175</v>
      </c>
      <c r="AU118" s="19" t="s">
        <v>83</v>
      </c>
    </row>
    <row r="119" spans="1:51" s="15" customFormat="1" ht="12">
      <c r="A119" s="15"/>
      <c r="B119" s="258"/>
      <c r="C119" s="259"/>
      <c r="D119" s="227" t="s">
        <v>177</v>
      </c>
      <c r="E119" s="260" t="s">
        <v>19</v>
      </c>
      <c r="F119" s="261" t="s">
        <v>202</v>
      </c>
      <c r="G119" s="259"/>
      <c r="H119" s="260" t="s">
        <v>19</v>
      </c>
      <c r="I119" s="262"/>
      <c r="J119" s="259"/>
      <c r="K119" s="259"/>
      <c r="L119" s="263"/>
      <c r="M119" s="264"/>
      <c r="N119" s="265"/>
      <c r="O119" s="265"/>
      <c r="P119" s="265"/>
      <c r="Q119" s="265"/>
      <c r="R119" s="265"/>
      <c r="S119" s="265"/>
      <c r="T119" s="266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67" t="s">
        <v>177</v>
      </c>
      <c r="AU119" s="267" t="s">
        <v>83</v>
      </c>
      <c r="AV119" s="15" t="s">
        <v>81</v>
      </c>
      <c r="AW119" s="15" t="s">
        <v>35</v>
      </c>
      <c r="AX119" s="15" t="s">
        <v>73</v>
      </c>
      <c r="AY119" s="267" t="s">
        <v>166</v>
      </c>
    </row>
    <row r="120" spans="1:51" s="13" customFormat="1" ht="12">
      <c r="A120" s="13"/>
      <c r="B120" s="225"/>
      <c r="C120" s="226"/>
      <c r="D120" s="227" t="s">
        <v>177</v>
      </c>
      <c r="E120" s="228" t="s">
        <v>19</v>
      </c>
      <c r="F120" s="229" t="s">
        <v>521</v>
      </c>
      <c r="G120" s="226"/>
      <c r="H120" s="230">
        <v>29</v>
      </c>
      <c r="I120" s="231"/>
      <c r="J120" s="226"/>
      <c r="K120" s="226"/>
      <c r="L120" s="232"/>
      <c r="M120" s="233"/>
      <c r="N120" s="234"/>
      <c r="O120" s="234"/>
      <c r="P120" s="234"/>
      <c r="Q120" s="234"/>
      <c r="R120" s="234"/>
      <c r="S120" s="234"/>
      <c r="T120" s="23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6" t="s">
        <v>177</v>
      </c>
      <c r="AU120" s="236" t="s">
        <v>83</v>
      </c>
      <c r="AV120" s="13" t="s">
        <v>83</v>
      </c>
      <c r="AW120" s="13" t="s">
        <v>35</v>
      </c>
      <c r="AX120" s="13" t="s">
        <v>73</v>
      </c>
      <c r="AY120" s="236" t="s">
        <v>166</v>
      </c>
    </row>
    <row r="121" spans="1:51" s="13" customFormat="1" ht="12">
      <c r="A121" s="13"/>
      <c r="B121" s="225"/>
      <c r="C121" s="226"/>
      <c r="D121" s="227" t="s">
        <v>177</v>
      </c>
      <c r="E121" s="228" t="s">
        <v>19</v>
      </c>
      <c r="F121" s="229" t="s">
        <v>522</v>
      </c>
      <c r="G121" s="226"/>
      <c r="H121" s="230">
        <v>2.9</v>
      </c>
      <c r="I121" s="231"/>
      <c r="J121" s="226"/>
      <c r="K121" s="226"/>
      <c r="L121" s="232"/>
      <c r="M121" s="233"/>
      <c r="N121" s="234"/>
      <c r="O121" s="234"/>
      <c r="P121" s="234"/>
      <c r="Q121" s="234"/>
      <c r="R121" s="234"/>
      <c r="S121" s="234"/>
      <c r="T121" s="23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6" t="s">
        <v>177</v>
      </c>
      <c r="AU121" s="236" t="s">
        <v>83</v>
      </c>
      <c r="AV121" s="13" t="s">
        <v>83</v>
      </c>
      <c r="AW121" s="13" t="s">
        <v>35</v>
      </c>
      <c r="AX121" s="13" t="s">
        <v>73</v>
      </c>
      <c r="AY121" s="236" t="s">
        <v>166</v>
      </c>
    </row>
    <row r="122" spans="1:51" s="14" customFormat="1" ht="12">
      <c r="A122" s="14"/>
      <c r="B122" s="237"/>
      <c r="C122" s="238"/>
      <c r="D122" s="227" t="s">
        <v>177</v>
      </c>
      <c r="E122" s="239" t="s">
        <v>19</v>
      </c>
      <c r="F122" s="240" t="s">
        <v>179</v>
      </c>
      <c r="G122" s="238"/>
      <c r="H122" s="241">
        <v>31.9</v>
      </c>
      <c r="I122" s="242"/>
      <c r="J122" s="238"/>
      <c r="K122" s="238"/>
      <c r="L122" s="243"/>
      <c r="M122" s="244"/>
      <c r="N122" s="245"/>
      <c r="O122" s="245"/>
      <c r="P122" s="245"/>
      <c r="Q122" s="245"/>
      <c r="R122" s="245"/>
      <c r="S122" s="245"/>
      <c r="T122" s="246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7" t="s">
        <v>177</v>
      </c>
      <c r="AU122" s="247" t="s">
        <v>83</v>
      </c>
      <c r="AV122" s="14" t="s">
        <v>173</v>
      </c>
      <c r="AW122" s="14" t="s">
        <v>35</v>
      </c>
      <c r="AX122" s="14" t="s">
        <v>81</v>
      </c>
      <c r="AY122" s="247" t="s">
        <v>166</v>
      </c>
    </row>
    <row r="123" spans="1:65" s="2" customFormat="1" ht="16.5" customHeight="1">
      <c r="A123" s="40"/>
      <c r="B123" s="41"/>
      <c r="C123" s="248" t="s">
        <v>193</v>
      </c>
      <c r="D123" s="248" t="s">
        <v>190</v>
      </c>
      <c r="E123" s="249" t="s">
        <v>204</v>
      </c>
      <c r="F123" s="250" t="s">
        <v>205</v>
      </c>
      <c r="G123" s="251" t="s">
        <v>98</v>
      </c>
      <c r="H123" s="252">
        <v>14.036</v>
      </c>
      <c r="I123" s="253"/>
      <c r="J123" s="254">
        <f>ROUND(I123*H123,2)</f>
        <v>0</v>
      </c>
      <c r="K123" s="250" t="s">
        <v>172</v>
      </c>
      <c r="L123" s="255"/>
      <c r="M123" s="256" t="s">
        <v>19</v>
      </c>
      <c r="N123" s="257" t="s">
        <v>44</v>
      </c>
      <c r="O123" s="86"/>
      <c r="P123" s="216">
        <f>O123*H123</f>
        <v>0</v>
      </c>
      <c r="Q123" s="216">
        <v>0.0017</v>
      </c>
      <c r="R123" s="216">
        <f>Q123*H123</f>
        <v>0.0238612</v>
      </c>
      <c r="S123" s="216">
        <v>0</v>
      </c>
      <c r="T123" s="217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8" t="s">
        <v>193</v>
      </c>
      <c r="AT123" s="218" t="s">
        <v>190</v>
      </c>
      <c r="AU123" s="218" t="s">
        <v>83</v>
      </c>
      <c r="AY123" s="19" t="s">
        <v>166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9" t="s">
        <v>81</v>
      </c>
      <c r="BK123" s="219">
        <f>ROUND(I123*H123,2)</f>
        <v>0</v>
      </c>
      <c r="BL123" s="19" t="s">
        <v>173</v>
      </c>
      <c r="BM123" s="218" t="s">
        <v>216</v>
      </c>
    </row>
    <row r="124" spans="1:47" s="2" customFormat="1" ht="12">
      <c r="A124" s="40"/>
      <c r="B124" s="41"/>
      <c r="C124" s="42"/>
      <c r="D124" s="220" t="s">
        <v>175</v>
      </c>
      <c r="E124" s="42"/>
      <c r="F124" s="221" t="s">
        <v>207</v>
      </c>
      <c r="G124" s="42"/>
      <c r="H124" s="42"/>
      <c r="I124" s="222"/>
      <c r="J124" s="42"/>
      <c r="K124" s="42"/>
      <c r="L124" s="46"/>
      <c r="M124" s="223"/>
      <c r="N124" s="224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175</v>
      </c>
      <c r="AU124" s="19" t="s">
        <v>83</v>
      </c>
    </row>
    <row r="125" spans="1:51" s="15" customFormat="1" ht="12">
      <c r="A125" s="15"/>
      <c r="B125" s="258"/>
      <c r="C125" s="259"/>
      <c r="D125" s="227" t="s">
        <v>177</v>
      </c>
      <c r="E125" s="260" t="s">
        <v>19</v>
      </c>
      <c r="F125" s="261" t="s">
        <v>202</v>
      </c>
      <c r="G125" s="259"/>
      <c r="H125" s="260" t="s">
        <v>19</v>
      </c>
      <c r="I125" s="262"/>
      <c r="J125" s="259"/>
      <c r="K125" s="259"/>
      <c r="L125" s="263"/>
      <c r="M125" s="264"/>
      <c r="N125" s="265"/>
      <c r="O125" s="265"/>
      <c r="P125" s="265"/>
      <c r="Q125" s="265"/>
      <c r="R125" s="265"/>
      <c r="S125" s="265"/>
      <c r="T125" s="266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67" t="s">
        <v>177</v>
      </c>
      <c r="AU125" s="267" t="s">
        <v>83</v>
      </c>
      <c r="AV125" s="15" t="s">
        <v>81</v>
      </c>
      <c r="AW125" s="15" t="s">
        <v>35</v>
      </c>
      <c r="AX125" s="15" t="s">
        <v>73</v>
      </c>
      <c r="AY125" s="267" t="s">
        <v>166</v>
      </c>
    </row>
    <row r="126" spans="1:51" s="13" customFormat="1" ht="12">
      <c r="A126" s="13"/>
      <c r="B126" s="225"/>
      <c r="C126" s="226"/>
      <c r="D126" s="227" t="s">
        <v>177</v>
      </c>
      <c r="E126" s="228" t="s">
        <v>19</v>
      </c>
      <c r="F126" s="229" t="s">
        <v>521</v>
      </c>
      <c r="G126" s="226"/>
      <c r="H126" s="230">
        <v>29</v>
      </c>
      <c r="I126" s="231"/>
      <c r="J126" s="226"/>
      <c r="K126" s="226"/>
      <c r="L126" s="232"/>
      <c r="M126" s="233"/>
      <c r="N126" s="234"/>
      <c r="O126" s="234"/>
      <c r="P126" s="234"/>
      <c r="Q126" s="234"/>
      <c r="R126" s="234"/>
      <c r="S126" s="234"/>
      <c r="T126" s="23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6" t="s">
        <v>177</v>
      </c>
      <c r="AU126" s="236" t="s">
        <v>83</v>
      </c>
      <c r="AV126" s="13" t="s">
        <v>83</v>
      </c>
      <c r="AW126" s="13" t="s">
        <v>35</v>
      </c>
      <c r="AX126" s="13" t="s">
        <v>73</v>
      </c>
      <c r="AY126" s="236" t="s">
        <v>166</v>
      </c>
    </row>
    <row r="127" spans="1:51" s="13" customFormat="1" ht="12">
      <c r="A127" s="13"/>
      <c r="B127" s="225"/>
      <c r="C127" s="226"/>
      <c r="D127" s="227" t="s">
        <v>177</v>
      </c>
      <c r="E127" s="228" t="s">
        <v>19</v>
      </c>
      <c r="F127" s="229" t="s">
        <v>522</v>
      </c>
      <c r="G127" s="226"/>
      <c r="H127" s="230">
        <v>2.9</v>
      </c>
      <c r="I127" s="231"/>
      <c r="J127" s="226"/>
      <c r="K127" s="226"/>
      <c r="L127" s="232"/>
      <c r="M127" s="233"/>
      <c r="N127" s="234"/>
      <c r="O127" s="234"/>
      <c r="P127" s="234"/>
      <c r="Q127" s="234"/>
      <c r="R127" s="234"/>
      <c r="S127" s="234"/>
      <c r="T127" s="23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6" t="s">
        <v>177</v>
      </c>
      <c r="AU127" s="236" t="s">
        <v>83</v>
      </c>
      <c r="AV127" s="13" t="s">
        <v>83</v>
      </c>
      <c r="AW127" s="13" t="s">
        <v>35</v>
      </c>
      <c r="AX127" s="13" t="s">
        <v>73</v>
      </c>
      <c r="AY127" s="236" t="s">
        <v>166</v>
      </c>
    </row>
    <row r="128" spans="1:51" s="14" customFormat="1" ht="12">
      <c r="A128" s="14"/>
      <c r="B128" s="237"/>
      <c r="C128" s="238"/>
      <c r="D128" s="227" t="s">
        <v>177</v>
      </c>
      <c r="E128" s="239" t="s">
        <v>129</v>
      </c>
      <c r="F128" s="240" t="s">
        <v>179</v>
      </c>
      <c r="G128" s="238"/>
      <c r="H128" s="241">
        <v>31.9</v>
      </c>
      <c r="I128" s="242"/>
      <c r="J128" s="238"/>
      <c r="K128" s="238"/>
      <c r="L128" s="243"/>
      <c r="M128" s="244"/>
      <c r="N128" s="245"/>
      <c r="O128" s="245"/>
      <c r="P128" s="245"/>
      <c r="Q128" s="245"/>
      <c r="R128" s="245"/>
      <c r="S128" s="245"/>
      <c r="T128" s="246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7" t="s">
        <v>177</v>
      </c>
      <c r="AU128" s="247" t="s">
        <v>83</v>
      </c>
      <c r="AV128" s="14" t="s">
        <v>173</v>
      </c>
      <c r="AW128" s="14" t="s">
        <v>35</v>
      </c>
      <c r="AX128" s="14" t="s">
        <v>73</v>
      </c>
      <c r="AY128" s="247" t="s">
        <v>166</v>
      </c>
    </row>
    <row r="129" spans="1:51" s="13" customFormat="1" ht="12">
      <c r="A129" s="13"/>
      <c r="B129" s="225"/>
      <c r="C129" s="226"/>
      <c r="D129" s="227" t="s">
        <v>177</v>
      </c>
      <c r="E129" s="228" t="s">
        <v>19</v>
      </c>
      <c r="F129" s="229" t="s">
        <v>217</v>
      </c>
      <c r="G129" s="226"/>
      <c r="H129" s="230">
        <v>12.76</v>
      </c>
      <c r="I129" s="231"/>
      <c r="J129" s="226"/>
      <c r="K129" s="226"/>
      <c r="L129" s="232"/>
      <c r="M129" s="233"/>
      <c r="N129" s="234"/>
      <c r="O129" s="234"/>
      <c r="P129" s="234"/>
      <c r="Q129" s="234"/>
      <c r="R129" s="234"/>
      <c r="S129" s="234"/>
      <c r="T129" s="23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6" t="s">
        <v>177</v>
      </c>
      <c r="AU129" s="236" t="s">
        <v>83</v>
      </c>
      <c r="AV129" s="13" t="s">
        <v>83</v>
      </c>
      <c r="AW129" s="13" t="s">
        <v>35</v>
      </c>
      <c r="AX129" s="13" t="s">
        <v>73</v>
      </c>
      <c r="AY129" s="236" t="s">
        <v>166</v>
      </c>
    </row>
    <row r="130" spans="1:51" s="14" customFormat="1" ht="12">
      <c r="A130" s="14"/>
      <c r="B130" s="237"/>
      <c r="C130" s="238"/>
      <c r="D130" s="227" t="s">
        <v>177</v>
      </c>
      <c r="E130" s="239" t="s">
        <v>19</v>
      </c>
      <c r="F130" s="240" t="s">
        <v>179</v>
      </c>
      <c r="G130" s="238"/>
      <c r="H130" s="241">
        <v>12.76</v>
      </c>
      <c r="I130" s="242"/>
      <c r="J130" s="238"/>
      <c r="K130" s="238"/>
      <c r="L130" s="243"/>
      <c r="M130" s="244"/>
      <c r="N130" s="245"/>
      <c r="O130" s="245"/>
      <c r="P130" s="245"/>
      <c r="Q130" s="245"/>
      <c r="R130" s="245"/>
      <c r="S130" s="245"/>
      <c r="T130" s="246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7" t="s">
        <v>177</v>
      </c>
      <c r="AU130" s="247" t="s">
        <v>83</v>
      </c>
      <c r="AV130" s="14" t="s">
        <v>173</v>
      </c>
      <c r="AW130" s="14" t="s">
        <v>35</v>
      </c>
      <c r="AX130" s="14" t="s">
        <v>81</v>
      </c>
      <c r="AY130" s="247" t="s">
        <v>166</v>
      </c>
    </row>
    <row r="131" spans="1:51" s="13" customFormat="1" ht="12">
      <c r="A131" s="13"/>
      <c r="B131" s="225"/>
      <c r="C131" s="226"/>
      <c r="D131" s="227" t="s">
        <v>177</v>
      </c>
      <c r="E131" s="226"/>
      <c r="F131" s="229" t="s">
        <v>523</v>
      </c>
      <c r="G131" s="226"/>
      <c r="H131" s="230">
        <v>14.036</v>
      </c>
      <c r="I131" s="231"/>
      <c r="J131" s="226"/>
      <c r="K131" s="226"/>
      <c r="L131" s="232"/>
      <c r="M131" s="233"/>
      <c r="N131" s="234"/>
      <c r="O131" s="234"/>
      <c r="P131" s="234"/>
      <c r="Q131" s="234"/>
      <c r="R131" s="234"/>
      <c r="S131" s="234"/>
      <c r="T131" s="23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6" t="s">
        <v>177</v>
      </c>
      <c r="AU131" s="236" t="s">
        <v>83</v>
      </c>
      <c r="AV131" s="13" t="s">
        <v>83</v>
      </c>
      <c r="AW131" s="13" t="s">
        <v>4</v>
      </c>
      <c r="AX131" s="13" t="s">
        <v>81</v>
      </c>
      <c r="AY131" s="236" t="s">
        <v>166</v>
      </c>
    </row>
    <row r="132" spans="1:65" s="2" customFormat="1" ht="37.8" customHeight="1">
      <c r="A132" s="40"/>
      <c r="B132" s="41"/>
      <c r="C132" s="207" t="s">
        <v>219</v>
      </c>
      <c r="D132" s="207" t="s">
        <v>169</v>
      </c>
      <c r="E132" s="208" t="s">
        <v>220</v>
      </c>
      <c r="F132" s="209" t="s">
        <v>221</v>
      </c>
      <c r="G132" s="210" t="s">
        <v>98</v>
      </c>
      <c r="H132" s="211">
        <v>88</v>
      </c>
      <c r="I132" s="212"/>
      <c r="J132" s="213">
        <f>ROUND(I132*H132,2)</f>
        <v>0</v>
      </c>
      <c r="K132" s="209" t="s">
        <v>172</v>
      </c>
      <c r="L132" s="46"/>
      <c r="M132" s="214" t="s">
        <v>19</v>
      </c>
      <c r="N132" s="215" t="s">
        <v>44</v>
      </c>
      <c r="O132" s="86"/>
      <c r="P132" s="216">
        <f>O132*H132</f>
        <v>0</v>
      </c>
      <c r="Q132" s="216">
        <v>0</v>
      </c>
      <c r="R132" s="216">
        <f>Q132*H132</f>
        <v>0</v>
      </c>
      <c r="S132" s="216">
        <v>0</v>
      </c>
      <c r="T132" s="217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8" t="s">
        <v>173</v>
      </c>
      <c r="AT132" s="218" t="s">
        <v>169</v>
      </c>
      <c r="AU132" s="218" t="s">
        <v>83</v>
      </c>
      <c r="AY132" s="19" t="s">
        <v>166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19" t="s">
        <v>81</v>
      </c>
      <c r="BK132" s="219">
        <f>ROUND(I132*H132,2)</f>
        <v>0</v>
      </c>
      <c r="BL132" s="19" t="s">
        <v>173</v>
      </c>
      <c r="BM132" s="218" t="s">
        <v>222</v>
      </c>
    </row>
    <row r="133" spans="1:47" s="2" customFormat="1" ht="12">
      <c r="A133" s="40"/>
      <c r="B133" s="41"/>
      <c r="C133" s="42"/>
      <c r="D133" s="220" t="s">
        <v>175</v>
      </c>
      <c r="E133" s="42"/>
      <c r="F133" s="221" t="s">
        <v>223</v>
      </c>
      <c r="G133" s="42"/>
      <c r="H133" s="42"/>
      <c r="I133" s="222"/>
      <c r="J133" s="42"/>
      <c r="K133" s="42"/>
      <c r="L133" s="46"/>
      <c r="M133" s="223"/>
      <c r="N133" s="224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175</v>
      </c>
      <c r="AU133" s="19" t="s">
        <v>83</v>
      </c>
    </row>
    <row r="134" spans="1:51" s="13" customFormat="1" ht="12">
      <c r="A134" s="13"/>
      <c r="B134" s="225"/>
      <c r="C134" s="226"/>
      <c r="D134" s="227" t="s">
        <v>177</v>
      </c>
      <c r="E134" s="228" t="s">
        <v>19</v>
      </c>
      <c r="F134" s="229" t="s">
        <v>524</v>
      </c>
      <c r="G134" s="226"/>
      <c r="H134" s="230">
        <v>20</v>
      </c>
      <c r="I134" s="231"/>
      <c r="J134" s="226"/>
      <c r="K134" s="226"/>
      <c r="L134" s="232"/>
      <c r="M134" s="233"/>
      <c r="N134" s="234"/>
      <c r="O134" s="234"/>
      <c r="P134" s="234"/>
      <c r="Q134" s="234"/>
      <c r="R134" s="234"/>
      <c r="S134" s="234"/>
      <c r="T134" s="23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6" t="s">
        <v>177</v>
      </c>
      <c r="AU134" s="236" t="s">
        <v>83</v>
      </c>
      <c r="AV134" s="13" t="s">
        <v>83</v>
      </c>
      <c r="AW134" s="13" t="s">
        <v>35</v>
      </c>
      <c r="AX134" s="13" t="s">
        <v>73</v>
      </c>
      <c r="AY134" s="236" t="s">
        <v>166</v>
      </c>
    </row>
    <row r="135" spans="1:51" s="13" customFormat="1" ht="12">
      <c r="A135" s="13"/>
      <c r="B135" s="225"/>
      <c r="C135" s="226"/>
      <c r="D135" s="227" t="s">
        <v>177</v>
      </c>
      <c r="E135" s="228" t="s">
        <v>19</v>
      </c>
      <c r="F135" s="229" t="s">
        <v>525</v>
      </c>
      <c r="G135" s="226"/>
      <c r="H135" s="230">
        <v>2</v>
      </c>
      <c r="I135" s="231"/>
      <c r="J135" s="226"/>
      <c r="K135" s="226"/>
      <c r="L135" s="232"/>
      <c r="M135" s="233"/>
      <c r="N135" s="234"/>
      <c r="O135" s="234"/>
      <c r="P135" s="234"/>
      <c r="Q135" s="234"/>
      <c r="R135" s="234"/>
      <c r="S135" s="234"/>
      <c r="T135" s="23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6" t="s">
        <v>177</v>
      </c>
      <c r="AU135" s="236" t="s">
        <v>83</v>
      </c>
      <c r="AV135" s="13" t="s">
        <v>83</v>
      </c>
      <c r="AW135" s="13" t="s">
        <v>35</v>
      </c>
      <c r="AX135" s="13" t="s">
        <v>73</v>
      </c>
      <c r="AY135" s="236" t="s">
        <v>166</v>
      </c>
    </row>
    <row r="136" spans="1:51" s="16" customFormat="1" ht="12">
      <c r="A136" s="16"/>
      <c r="B136" s="268"/>
      <c r="C136" s="269"/>
      <c r="D136" s="227" t="s">
        <v>177</v>
      </c>
      <c r="E136" s="270" t="s">
        <v>125</v>
      </c>
      <c r="F136" s="271" t="s">
        <v>225</v>
      </c>
      <c r="G136" s="269"/>
      <c r="H136" s="272">
        <v>22</v>
      </c>
      <c r="I136" s="273"/>
      <c r="J136" s="269"/>
      <c r="K136" s="269"/>
      <c r="L136" s="274"/>
      <c r="M136" s="275"/>
      <c r="N136" s="276"/>
      <c r="O136" s="276"/>
      <c r="P136" s="276"/>
      <c r="Q136" s="276"/>
      <c r="R136" s="276"/>
      <c r="S136" s="276"/>
      <c r="T136" s="277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T136" s="278" t="s">
        <v>177</v>
      </c>
      <c r="AU136" s="278" t="s">
        <v>83</v>
      </c>
      <c r="AV136" s="16" t="s">
        <v>100</v>
      </c>
      <c r="AW136" s="16" t="s">
        <v>35</v>
      </c>
      <c r="AX136" s="16" t="s">
        <v>73</v>
      </c>
      <c r="AY136" s="278" t="s">
        <v>166</v>
      </c>
    </row>
    <row r="137" spans="1:51" s="13" customFormat="1" ht="12">
      <c r="A137" s="13"/>
      <c r="B137" s="225"/>
      <c r="C137" s="226"/>
      <c r="D137" s="227" t="s">
        <v>177</v>
      </c>
      <c r="E137" s="228" t="s">
        <v>19</v>
      </c>
      <c r="F137" s="229" t="s">
        <v>226</v>
      </c>
      <c r="G137" s="226"/>
      <c r="H137" s="230">
        <v>88</v>
      </c>
      <c r="I137" s="231"/>
      <c r="J137" s="226"/>
      <c r="K137" s="226"/>
      <c r="L137" s="232"/>
      <c r="M137" s="233"/>
      <c r="N137" s="234"/>
      <c r="O137" s="234"/>
      <c r="P137" s="234"/>
      <c r="Q137" s="234"/>
      <c r="R137" s="234"/>
      <c r="S137" s="234"/>
      <c r="T137" s="23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6" t="s">
        <v>177</v>
      </c>
      <c r="AU137" s="236" t="s">
        <v>83</v>
      </c>
      <c r="AV137" s="13" t="s">
        <v>83</v>
      </c>
      <c r="AW137" s="13" t="s">
        <v>35</v>
      </c>
      <c r="AX137" s="13" t="s">
        <v>73</v>
      </c>
      <c r="AY137" s="236" t="s">
        <v>166</v>
      </c>
    </row>
    <row r="138" spans="1:51" s="16" customFormat="1" ht="12">
      <c r="A138" s="16"/>
      <c r="B138" s="268"/>
      <c r="C138" s="269"/>
      <c r="D138" s="227" t="s">
        <v>177</v>
      </c>
      <c r="E138" s="270" t="s">
        <v>19</v>
      </c>
      <c r="F138" s="271" t="s">
        <v>225</v>
      </c>
      <c r="G138" s="269"/>
      <c r="H138" s="272">
        <v>88</v>
      </c>
      <c r="I138" s="273"/>
      <c r="J138" s="269"/>
      <c r="K138" s="269"/>
      <c r="L138" s="274"/>
      <c r="M138" s="275"/>
      <c r="N138" s="276"/>
      <c r="O138" s="276"/>
      <c r="P138" s="276"/>
      <c r="Q138" s="276"/>
      <c r="R138" s="276"/>
      <c r="S138" s="276"/>
      <c r="T138" s="277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T138" s="278" t="s">
        <v>177</v>
      </c>
      <c r="AU138" s="278" t="s">
        <v>83</v>
      </c>
      <c r="AV138" s="16" t="s">
        <v>100</v>
      </c>
      <c r="AW138" s="16" t="s">
        <v>35</v>
      </c>
      <c r="AX138" s="16" t="s">
        <v>81</v>
      </c>
      <c r="AY138" s="278" t="s">
        <v>166</v>
      </c>
    </row>
    <row r="139" spans="1:63" s="12" customFormat="1" ht="22.8" customHeight="1">
      <c r="A139" s="12"/>
      <c r="B139" s="191"/>
      <c r="C139" s="192"/>
      <c r="D139" s="193" t="s">
        <v>72</v>
      </c>
      <c r="E139" s="205" t="s">
        <v>219</v>
      </c>
      <c r="F139" s="205" t="s">
        <v>233</v>
      </c>
      <c r="G139" s="192"/>
      <c r="H139" s="192"/>
      <c r="I139" s="195"/>
      <c r="J139" s="206">
        <f>BK139</f>
        <v>0</v>
      </c>
      <c r="K139" s="192"/>
      <c r="L139" s="197"/>
      <c r="M139" s="198"/>
      <c r="N139" s="199"/>
      <c r="O139" s="199"/>
      <c r="P139" s="200">
        <f>SUM(P140:P167)</f>
        <v>0</v>
      </c>
      <c r="Q139" s="199"/>
      <c r="R139" s="200">
        <f>SUM(R140:R167)</f>
        <v>0.00074976</v>
      </c>
      <c r="S139" s="199"/>
      <c r="T139" s="201">
        <f>SUM(T140:T167)</f>
        <v>15.309057000000001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2" t="s">
        <v>81</v>
      </c>
      <c r="AT139" s="203" t="s">
        <v>72</v>
      </c>
      <c r="AU139" s="203" t="s">
        <v>81</v>
      </c>
      <c r="AY139" s="202" t="s">
        <v>166</v>
      </c>
      <c r="BK139" s="204">
        <f>SUM(BK140:BK167)</f>
        <v>0</v>
      </c>
    </row>
    <row r="140" spans="1:65" s="2" customFormat="1" ht="37.8" customHeight="1">
      <c r="A140" s="40"/>
      <c r="B140" s="41"/>
      <c r="C140" s="207" t="s">
        <v>234</v>
      </c>
      <c r="D140" s="207" t="s">
        <v>169</v>
      </c>
      <c r="E140" s="208" t="s">
        <v>235</v>
      </c>
      <c r="F140" s="209" t="s">
        <v>236</v>
      </c>
      <c r="G140" s="210" t="s">
        <v>98</v>
      </c>
      <c r="H140" s="211">
        <v>74.976</v>
      </c>
      <c r="I140" s="212"/>
      <c r="J140" s="213">
        <f>ROUND(I140*H140,2)</f>
        <v>0</v>
      </c>
      <c r="K140" s="209" t="s">
        <v>172</v>
      </c>
      <c r="L140" s="46"/>
      <c r="M140" s="214" t="s">
        <v>19</v>
      </c>
      <c r="N140" s="215" t="s">
        <v>44</v>
      </c>
      <c r="O140" s="86"/>
      <c r="P140" s="216">
        <f>O140*H140</f>
        <v>0</v>
      </c>
      <c r="Q140" s="216">
        <v>1E-05</v>
      </c>
      <c r="R140" s="216">
        <f>Q140*H140</f>
        <v>0.00074976</v>
      </c>
      <c r="S140" s="216">
        <v>0</v>
      </c>
      <c r="T140" s="217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8" t="s">
        <v>173</v>
      </c>
      <c r="AT140" s="218" t="s">
        <v>169</v>
      </c>
      <c r="AU140" s="218" t="s">
        <v>83</v>
      </c>
      <c r="AY140" s="19" t="s">
        <v>166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9" t="s">
        <v>81</v>
      </c>
      <c r="BK140" s="219">
        <f>ROUND(I140*H140,2)</f>
        <v>0</v>
      </c>
      <c r="BL140" s="19" t="s">
        <v>173</v>
      </c>
      <c r="BM140" s="218" t="s">
        <v>237</v>
      </c>
    </row>
    <row r="141" spans="1:47" s="2" customFormat="1" ht="12">
      <c r="A141" s="40"/>
      <c r="B141" s="41"/>
      <c r="C141" s="42"/>
      <c r="D141" s="220" t="s">
        <v>175</v>
      </c>
      <c r="E141" s="42"/>
      <c r="F141" s="221" t="s">
        <v>238</v>
      </c>
      <c r="G141" s="42"/>
      <c r="H141" s="42"/>
      <c r="I141" s="222"/>
      <c r="J141" s="42"/>
      <c r="K141" s="42"/>
      <c r="L141" s="46"/>
      <c r="M141" s="223"/>
      <c r="N141" s="224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175</v>
      </c>
      <c r="AU141" s="19" t="s">
        <v>83</v>
      </c>
    </row>
    <row r="142" spans="1:51" s="13" customFormat="1" ht="12">
      <c r="A142" s="13"/>
      <c r="B142" s="225"/>
      <c r="C142" s="226"/>
      <c r="D142" s="227" t="s">
        <v>177</v>
      </c>
      <c r="E142" s="228" t="s">
        <v>19</v>
      </c>
      <c r="F142" s="229" t="s">
        <v>526</v>
      </c>
      <c r="G142" s="226"/>
      <c r="H142" s="230">
        <v>68.16</v>
      </c>
      <c r="I142" s="231"/>
      <c r="J142" s="226"/>
      <c r="K142" s="226"/>
      <c r="L142" s="232"/>
      <c r="M142" s="233"/>
      <c r="N142" s="234"/>
      <c r="O142" s="234"/>
      <c r="P142" s="234"/>
      <c r="Q142" s="234"/>
      <c r="R142" s="234"/>
      <c r="S142" s="234"/>
      <c r="T142" s="23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6" t="s">
        <v>177</v>
      </c>
      <c r="AU142" s="236" t="s">
        <v>83</v>
      </c>
      <c r="AV142" s="13" t="s">
        <v>83</v>
      </c>
      <c r="AW142" s="13" t="s">
        <v>35</v>
      </c>
      <c r="AX142" s="13" t="s">
        <v>73</v>
      </c>
      <c r="AY142" s="236" t="s">
        <v>166</v>
      </c>
    </row>
    <row r="143" spans="1:51" s="13" customFormat="1" ht="12">
      <c r="A143" s="13"/>
      <c r="B143" s="225"/>
      <c r="C143" s="226"/>
      <c r="D143" s="227" t="s">
        <v>177</v>
      </c>
      <c r="E143" s="228" t="s">
        <v>19</v>
      </c>
      <c r="F143" s="229" t="s">
        <v>527</v>
      </c>
      <c r="G143" s="226"/>
      <c r="H143" s="230">
        <v>6.816</v>
      </c>
      <c r="I143" s="231"/>
      <c r="J143" s="226"/>
      <c r="K143" s="226"/>
      <c r="L143" s="232"/>
      <c r="M143" s="233"/>
      <c r="N143" s="234"/>
      <c r="O143" s="234"/>
      <c r="P143" s="234"/>
      <c r="Q143" s="234"/>
      <c r="R143" s="234"/>
      <c r="S143" s="234"/>
      <c r="T143" s="23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6" t="s">
        <v>177</v>
      </c>
      <c r="AU143" s="236" t="s">
        <v>83</v>
      </c>
      <c r="AV143" s="13" t="s">
        <v>83</v>
      </c>
      <c r="AW143" s="13" t="s">
        <v>35</v>
      </c>
      <c r="AX143" s="13" t="s">
        <v>73</v>
      </c>
      <c r="AY143" s="236" t="s">
        <v>166</v>
      </c>
    </row>
    <row r="144" spans="1:51" s="14" customFormat="1" ht="12">
      <c r="A144" s="14"/>
      <c r="B144" s="237"/>
      <c r="C144" s="238"/>
      <c r="D144" s="227" t="s">
        <v>177</v>
      </c>
      <c r="E144" s="239" t="s">
        <v>19</v>
      </c>
      <c r="F144" s="240" t="s">
        <v>179</v>
      </c>
      <c r="G144" s="238"/>
      <c r="H144" s="241">
        <v>74.976</v>
      </c>
      <c r="I144" s="242"/>
      <c r="J144" s="238"/>
      <c r="K144" s="238"/>
      <c r="L144" s="243"/>
      <c r="M144" s="244"/>
      <c r="N144" s="245"/>
      <c r="O144" s="245"/>
      <c r="P144" s="245"/>
      <c r="Q144" s="245"/>
      <c r="R144" s="245"/>
      <c r="S144" s="245"/>
      <c r="T144" s="24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7" t="s">
        <v>177</v>
      </c>
      <c r="AU144" s="247" t="s">
        <v>83</v>
      </c>
      <c r="AV144" s="14" t="s">
        <v>173</v>
      </c>
      <c r="AW144" s="14" t="s">
        <v>35</v>
      </c>
      <c r="AX144" s="14" t="s">
        <v>81</v>
      </c>
      <c r="AY144" s="247" t="s">
        <v>166</v>
      </c>
    </row>
    <row r="145" spans="1:65" s="2" customFormat="1" ht="24.15" customHeight="1">
      <c r="A145" s="40"/>
      <c r="B145" s="41"/>
      <c r="C145" s="207" t="s">
        <v>240</v>
      </c>
      <c r="D145" s="207" t="s">
        <v>169</v>
      </c>
      <c r="E145" s="208" t="s">
        <v>241</v>
      </c>
      <c r="F145" s="209" t="s">
        <v>242</v>
      </c>
      <c r="G145" s="210" t="s">
        <v>98</v>
      </c>
      <c r="H145" s="211">
        <v>900</v>
      </c>
      <c r="I145" s="212"/>
      <c r="J145" s="213">
        <f>ROUND(I145*H145,2)</f>
        <v>0</v>
      </c>
      <c r="K145" s="209" t="s">
        <v>172</v>
      </c>
      <c r="L145" s="46"/>
      <c r="M145" s="214" t="s">
        <v>19</v>
      </c>
      <c r="N145" s="215" t="s">
        <v>44</v>
      </c>
      <c r="O145" s="86"/>
      <c r="P145" s="216">
        <f>O145*H145</f>
        <v>0</v>
      </c>
      <c r="Q145" s="216">
        <v>0</v>
      </c>
      <c r="R145" s="216">
        <f>Q145*H145</f>
        <v>0</v>
      </c>
      <c r="S145" s="216">
        <v>0</v>
      </c>
      <c r="T145" s="217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8" t="s">
        <v>173</v>
      </c>
      <c r="AT145" s="218" t="s">
        <v>169</v>
      </c>
      <c r="AU145" s="218" t="s">
        <v>83</v>
      </c>
      <c r="AY145" s="19" t="s">
        <v>166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19" t="s">
        <v>81</v>
      </c>
      <c r="BK145" s="219">
        <f>ROUND(I145*H145,2)</f>
        <v>0</v>
      </c>
      <c r="BL145" s="19" t="s">
        <v>173</v>
      </c>
      <c r="BM145" s="218" t="s">
        <v>243</v>
      </c>
    </row>
    <row r="146" spans="1:47" s="2" customFormat="1" ht="12">
      <c r="A146" s="40"/>
      <c r="B146" s="41"/>
      <c r="C146" s="42"/>
      <c r="D146" s="220" t="s">
        <v>175</v>
      </c>
      <c r="E146" s="42"/>
      <c r="F146" s="221" t="s">
        <v>244</v>
      </c>
      <c r="G146" s="42"/>
      <c r="H146" s="42"/>
      <c r="I146" s="222"/>
      <c r="J146" s="42"/>
      <c r="K146" s="42"/>
      <c r="L146" s="46"/>
      <c r="M146" s="223"/>
      <c r="N146" s="224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175</v>
      </c>
      <c r="AU146" s="19" t="s">
        <v>83</v>
      </c>
    </row>
    <row r="147" spans="1:51" s="13" customFormat="1" ht="12">
      <c r="A147" s="13"/>
      <c r="B147" s="225"/>
      <c r="C147" s="226"/>
      <c r="D147" s="227" t="s">
        <v>177</v>
      </c>
      <c r="E147" s="228" t="s">
        <v>19</v>
      </c>
      <c r="F147" s="229" t="s">
        <v>528</v>
      </c>
      <c r="G147" s="226"/>
      <c r="H147" s="230">
        <v>900</v>
      </c>
      <c r="I147" s="231"/>
      <c r="J147" s="226"/>
      <c r="K147" s="226"/>
      <c r="L147" s="232"/>
      <c r="M147" s="233"/>
      <c r="N147" s="234"/>
      <c r="O147" s="234"/>
      <c r="P147" s="234"/>
      <c r="Q147" s="234"/>
      <c r="R147" s="234"/>
      <c r="S147" s="234"/>
      <c r="T147" s="23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6" t="s">
        <v>177</v>
      </c>
      <c r="AU147" s="236" t="s">
        <v>83</v>
      </c>
      <c r="AV147" s="13" t="s">
        <v>83</v>
      </c>
      <c r="AW147" s="13" t="s">
        <v>35</v>
      </c>
      <c r="AX147" s="13" t="s">
        <v>73</v>
      </c>
      <c r="AY147" s="236" t="s">
        <v>166</v>
      </c>
    </row>
    <row r="148" spans="1:51" s="14" customFormat="1" ht="12">
      <c r="A148" s="14"/>
      <c r="B148" s="237"/>
      <c r="C148" s="238"/>
      <c r="D148" s="227" t="s">
        <v>177</v>
      </c>
      <c r="E148" s="239" t="s">
        <v>19</v>
      </c>
      <c r="F148" s="240" t="s">
        <v>179</v>
      </c>
      <c r="G148" s="238"/>
      <c r="H148" s="241">
        <v>900</v>
      </c>
      <c r="I148" s="242"/>
      <c r="J148" s="238"/>
      <c r="K148" s="238"/>
      <c r="L148" s="243"/>
      <c r="M148" s="244"/>
      <c r="N148" s="245"/>
      <c r="O148" s="245"/>
      <c r="P148" s="245"/>
      <c r="Q148" s="245"/>
      <c r="R148" s="245"/>
      <c r="S148" s="245"/>
      <c r="T148" s="246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7" t="s">
        <v>177</v>
      </c>
      <c r="AU148" s="247" t="s">
        <v>83</v>
      </c>
      <c r="AV148" s="14" t="s">
        <v>173</v>
      </c>
      <c r="AW148" s="14" t="s">
        <v>35</v>
      </c>
      <c r="AX148" s="14" t="s">
        <v>81</v>
      </c>
      <c r="AY148" s="247" t="s">
        <v>166</v>
      </c>
    </row>
    <row r="149" spans="1:65" s="2" customFormat="1" ht="24.15" customHeight="1">
      <c r="A149" s="40"/>
      <c r="B149" s="41"/>
      <c r="C149" s="207" t="s">
        <v>8</v>
      </c>
      <c r="D149" s="207" t="s">
        <v>169</v>
      </c>
      <c r="E149" s="208" t="s">
        <v>529</v>
      </c>
      <c r="F149" s="209" t="s">
        <v>530</v>
      </c>
      <c r="G149" s="210" t="s">
        <v>98</v>
      </c>
      <c r="H149" s="211">
        <v>62</v>
      </c>
      <c r="I149" s="212"/>
      <c r="J149" s="213">
        <f>ROUND(I149*H149,2)</f>
        <v>0</v>
      </c>
      <c r="K149" s="209" t="s">
        <v>172</v>
      </c>
      <c r="L149" s="46"/>
      <c r="M149" s="214" t="s">
        <v>19</v>
      </c>
      <c r="N149" s="215" t="s">
        <v>44</v>
      </c>
      <c r="O149" s="86"/>
      <c r="P149" s="216">
        <f>O149*H149</f>
        <v>0</v>
      </c>
      <c r="Q149" s="216">
        <v>0</v>
      </c>
      <c r="R149" s="216">
        <f>Q149*H149</f>
        <v>0</v>
      </c>
      <c r="S149" s="216">
        <v>0</v>
      </c>
      <c r="T149" s="217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8" t="s">
        <v>173</v>
      </c>
      <c r="AT149" s="218" t="s">
        <v>169</v>
      </c>
      <c r="AU149" s="218" t="s">
        <v>83</v>
      </c>
      <c r="AY149" s="19" t="s">
        <v>166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19" t="s">
        <v>81</v>
      </c>
      <c r="BK149" s="219">
        <f>ROUND(I149*H149,2)</f>
        <v>0</v>
      </c>
      <c r="BL149" s="19" t="s">
        <v>173</v>
      </c>
      <c r="BM149" s="218" t="s">
        <v>531</v>
      </c>
    </row>
    <row r="150" spans="1:47" s="2" customFormat="1" ht="12">
      <c r="A150" s="40"/>
      <c r="B150" s="41"/>
      <c r="C150" s="42"/>
      <c r="D150" s="220" t="s">
        <v>175</v>
      </c>
      <c r="E150" s="42"/>
      <c r="F150" s="221" t="s">
        <v>532</v>
      </c>
      <c r="G150" s="42"/>
      <c r="H150" s="42"/>
      <c r="I150" s="222"/>
      <c r="J150" s="42"/>
      <c r="K150" s="42"/>
      <c r="L150" s="46"/>
      <c r="M150" s="223"/>
      <c r="N150" s="224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175</v>
      </c>
      <c r="AU150" s="19" t="s">
        <v>83</v>
      </c>
    </row>
    <row r="151" spans="1:51" s="13" customFormat="1" ht="12">
      <c r="A151" s="13"/>
      <c r="B151" s="225"/>
      <c r="C151" s="226"/>
      <c r="D151" s="227" t="s">
        <v>177</v>
      </c>
      <c r="E151" s="228" t="s">
        <v>19</v>
      </c>
      <c r="F151" s="229" t="s">
        <v>533</v>
      </c>
      <c r="G151" s="226"/>
      <c r="H151" s="230">
        <v>62</v>
      </c>
      <c r="I151" s="231"/>
      <c r="J151" s="226"/>
      <c r="K151" s="226"/>
      <c r="L151" s="232"/>
      <c r="M151" s="233"/>
      <c r="N151" s="234"/>
      <c r="O151" s="234"/>
      <c r="P151" s="234"/>
      <c r="Q151" s="234"/>
      <c r="R151" s="234"/>
      <c r="S151" s="234"/>
      <c r="T151" s="23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6" t="s">
        <v>177</v>
      </c>
      <c r="AU151" s="236" t="s">
        <v>83</v>
      </c>
      <c r="AV151" s="13" t="s">
        <v>83</v>
      </c>
      <c r="AW151" s="13" t="s">
        <v>35</v>
      </c>
      <c r="AX151" s="13" t="s">
        <v>81</v>
      </c>
      <c r="AY151" s="236" t="s">
        <v>166</v>
      </c>
    </row>
    <row r="152" spans="1:65" s="2" customFormat="1" ht="49.05" customHeight="1">
      <c r="A152" s="40"/>
      <c r="B152" s="41"/>
      <c r="C152" s="207" t="s">
        <v>325</v>
      </c>
      <c r="D152" s="207" t="s">
        <v>169</v>
      </c>
      <c r="E152" s="208" t="s">
        <v>534</v>
      </c>
      <c r="F152" s="209" t="s">
        <v>535</v>
      </c>
      <c r="G152" s="210" t="s">
        <v>98</v>
      </c>
      <c r="H152" s="211">
        <v>9.225</v>
      </c>
      <c r="I152" s="212"/>
      <c r="J152" s="213">
        <f>ROUND(I152*H152,2)</f>
        <v>0</v>
      </c>
      <c r="K152" s="209" t="s">
        <v>172</v>
      </c>
      <c r="L152" s="46"/>
      <c r="M152" s="214" t="s">
        <v>19</v>
      </c>
      <c r="N152" s="215" t="s">
        <v>44</v>
      </c>
      <c r="O152" s="86"/>
      <c r="P152" s="216">
        <f>O152*H152</f>
        <v>0</v>
      </c>
      <c r="Q152" s="216">
        <v>0</v>
      </c>
      <c r="R152" s="216">
        <f>Q152*H152</f>
        <v>0</v>
      </c>
      <c r="S152" s="216">
        <v>0.055</v>
      </c>
      <c r="T152" s="217">
        <f>S152*H152</f>
        <v>0.507375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8" t="s">
        <v>173</v>
      </c>
      <c r="AT152" s="218" t="s">
        <v>169</v>
      </c>
      <c r="AU152" s="218" t="s">
        <v>83</v>
      </c>
      <c r="AY152" s="19" t="s">
        <v>166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9" t="s">
        <v>81</v>
      </c>
      <c r="BK152" s="219">
        <f>ROUND(I152*H152,2)</f>
        <v>0</v>
      </c>
      <c r="BL152" s="19" t="s">
        <v>173</v>
      </c>
      <c r="BM152" s="218" t="s">
        <v>536</v>
      </c>
    </row>
    <row r="153" spans="1:47" s="2" customFormat="1" ht="12">
      <c r="A153" s="40"/>
      <c r="B153" s="41"/>
      <c r="C153" s="42"/>
      <c r="D153" s="220" t="s">
        <v>175</v>
      </c>
      <c r="E153" s="42"/>
      <c r="F153" s="221" t="s">
        <v>537</v>
      </c>
      <c r="G153" s="42"/>
      <c r="H153" s="42"/>
      <c r="I153" s="222"/>
      <c r="J153" s="42"/>
      <c r="K153" s="42"/>
      <c r="L153" s="46"/>
      <c r="M153" s="223"/>
      <c r="N153" s="224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175</v>
      </c>
      <c r="AU153" s="19" t="s">
        <v>83</v>
      </c>
    </row>
    <row r="154" spans="1:51" s="15" customFormat="1" ht="12">
      <c r="A154" s="15"/>
      <c r="B154" s="258"/>
      <c r="C154" s="259"/>
      <c r="D154" s="227" t="s">
        <v>177</v>
      </c>
      <c r="E154" s="260" t="s">
        <v>19</v>
      </c>
      <c r="F154" s="261" t="s">
        <v>538</v>
      </c>
      <c r="G154" s="259"/>
      <c r="H154" s="260" t="s">
        <v>19</v>
      </c>
      <c r="I154" s="262"/>
      <c r="J154" s="259"/>
      <c r="K154" s="259"/>
      <c r="L154" s="263"/>
      <c r="M154" s="264"/>
      <c r="N154" s="265"/>
      <c r="O154" s="265"/>
      <c r="P154" s="265"/>
      <c r="Q154" s="265"/>
      <c r="R154" s="265"/>
      <c r="S154" s="265"/>
      <c r="T154" s="266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7" t="s">
        <v>177</v>
      </c>
      <c r="AU154" s="267" t="s">
        <v>83</v>
      </c>
      <c r="AV154" s="15" t="s">
        <v>81</v>
      </c>
      <c r="AW154" s="15" t="s">
        <v>35</v>
      </c>
      <c r="AX154" s="15" t="s">
        <v>73</v>
      </c>
      <c r="AY154" s="267" t="s">
        <v>166</v>
      </c>
    </row>
    <row r="155" spans="1:51" s="13" customFormat="1" ht="12">
      <c r="A155" s="13"/>
      <c r="B155" s="225"/>
      <c r="C155" s="226"/>
      <c r="D155" s="227" t="s">
        <v>177</v>
      </c>
      <c r="E155" s="228" t="s">
        <v>19</v>
      </c>
      <c r="F155" s="229" t="s">
        <v>539</v>
      </c>
      <c r="G155" s="226"/>
      <c r="H155" s="230">
        <v>9.225</v>
      </c>
      <c r="I155" s="231"/>
      <c r="J155" s="226"/>
      <c r="K155" s="226"/>
      <c r="L155" s="232"/>
      <c r="M155" s="233"/>
      <c r="N155" s="234"/>
      <c r="O155" s="234"/>
      <c r="P155" s="234"/>
      <c r="Q155" s="234"/>
      <c r="R155" s="234"/>
      <c r="S155" s="234"/>
      <c r="T155" s="23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6" t="s">
        <v>177</v>
      </c>
      <c r="AU155" s="236" t="s">
        <v>83</v>
      </c>
      <c r="AV155" s="13" t="s">
        <v>83</v>
      </c>
      <c r="AW155" s="13" t="s">
        <v>35</v>
      </c>
      <c r="AX155" s="13" t="s">
        <v>73</v>
      </c>
      <c r="AY155" s="236" t="s">
        <v>166</v>
      </c>
    </row>
    <row r="156" spans="1:51" s="14" customFormat="1" ht="12">
      <c r="A156" s="14"/>
      <c r="B156" s="237"/>
      <c r="C156" s="238"/>
      <c r="D156" s="227" t="s">
        <v>177</v>
      </c>
      <c r="E156" s="239" t="s">
        <v>19</v>
      </c>
      <c r="F156" s="240" t="s">
        <v>179</v>
      </c>
      <c r="G156" s="238"/>
      <c r="H156" s="241">
        <v>9.225</v>
      </c>
      <c r="I156" s="242"/>
      <c r="J156" s="238"/>
      <c r="K156" s="238"/>
      <c r="L156" s="243"/>
      <c r="M156" s="244"/>
      <c r="N156" s="245"/>
      <c r="O156" s="245"/>
      <c r="P156" s="245"/>
      <c r="Q156" s="245"/>
      <c r="R156" s="245"/>
      <c r="S156" s="245"/>
      <c r="T156" s="24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7" t="s">
        <v>177</v>
      </c>
      <c r="AU156" s="247" t="s">
        <v>83</v>
      </c>
      <c r="AV156" s="14" t="s">
        <v>173</v>
      </c>
      <c r="AW156" s="14" t="s">
        <v>35</v>
      </c>
      <c r="AX156" s="14" t="s">
        <v>81</v>
      </c>
      <c r="AY156" s="247" t="s">
        <v>166</v>
      </c>
    </row>
    <row r="157" spans="1:65" s="2" customFormat="1" ht="37.8" customHeight="1">
      <c r="A157" s="40"/>
      <c r="B157" s="41"/>
      <c r="C157" s="207" t="s">
        <v>246</v>
      </c>
      <c r="D157" s="207" t="s">
        <v>169</v>
      </c>
      <c r="E157" s="208" t="s">
        <v>247</v>
      </c>
      <c r="F157" s="209" t="s">
        <v>248</v>
      </c>
      <c r="G157" s="210" t="s">
        <v>98</v>
      </c>
      <c r="H157" s="211">
        <v>68.16</v>
      </c>
      <c r="I157" s="212"/>
      <c r="J157" s="213">
        <f>ROUND(I157*H157,2)</f>
        <v>0</v>
      </c>
      <c r="K157" s="209" t="s">
        <v>172</v>
      </c>
      <c r="L157" s="46"/>
      <c r="M157" s="214" t="s">
        <v>19</v>
      </c>
      <c r="N157" s="215" t="s">
        <v>44</v>
      </c>
      <c r="O157" s="86"/>
      <c r="P157" s="216">
        <f>O157*H157</f>
        <v>0</v>
      </c>
      <c r="Q157" s="216">
        <v>0</v>
      </c>
      <c r="R157" s="216">
        <f>Q157*H157</f>
        <v>0</v>
      </c>
      <c r="S157" s="216">
        <v>0.054</v>
      </c>
      <c r="T157" s="217">
        <f>S157*H157</f>
        <v>3.68064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8" t="s">
        <v>173</v>
      </c>
      <c r="AT157" s="218" t="s">
        <v>169</v>
      </c>
      <c r="AU157" s="218" t="s">
        <v>83</v>
      </c>
      <c r="AY157" s="19" t="s">
        <v>166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19" t="s">
        <v>81</v>
      </c>
      <c r="BK157" s="219">
        <f>ROUND(I157*H157,2)</f>
        <v>0</v>
      </c>
      <c r="BL157" s="19" t="s">
        <v>173</v>
      </c>
      <c r="BM157" s="218" t="s">
        <v>249</v>
      </c>
    </row>
    <row r="158" spans="1:47" s="2" customFormat="1" ht="12">
      <c r="A158" s="40"/>
      <c r="B158" s="41"/>
      <c r="C158" s="42"/>
      <c r="D158" s="220" t="s">
        <v>175</v>
      </c>
      <c r="E158" s="42"/>
      <c r="F158" s="221" t="s">
        <v>250</v>
      </c>
      <c r="G158" s="42"/>
      <c r="H158" s="42"/>
      <c r="I158" s="222"/>
      <c r="J158" s="42"/>
      <c r="K158" s="42"/>
      <c r="L158" s="46"/>
      <c r="M158" s="223"/>
      <c r="N158" s="224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175</v>
      </c>
      <c r="AU158" s="19" t="s">
        <v>83</v>
      </c>
    </row>
    <row r="159" spans="1:51" s="13" customFormat="1" ht="12">
      <c r="A159" s="13"/>
      <c r="B159" s="225"/>
      <c r="C159" s="226"/>
      <c r="D159" s="227" t="s">
        <v>177</v>
      </c>
      <c r="E159" s="228" t="s">
        <v>19</v>
      </c>
      <c r="F159" s="229" t="s">
        <v>540</v>
      </c>
      <c r="G159" s="226"/>
      <c r="H159" s="230">
        <v>68.16</v>
      </c>
      <c r="I159" s="231"/>
      <c r="J159" s="226"/>
      <c r="K159" s="226"/>
      <c r="L159" s="232"/>
      <c r="M159" s="233"/>
      <c r="N159" s="234"/>
      <c r="O159" s="234"/>
      <c r="P159" s="234"/>
      <c r="Q159" s="234"/>
      <c r="R159" s="234"/>
      <c r="S159" s="234"/>
      <c r="T159" s="23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6" t="s">
        <v>177</v>
      </c>
      <c r="AU159" s="236" t="s">
        <v>83</v>
      </c>
      <c r="AV159" s="13" t="s">
        <v>83</v>
      </c>
      <c r="AW159" s="13" t="s">
        <v>35</v>
      </c>
      <c r="AX159" s="13" t="s">
        <v>73</v>
      </c>
      <c r="AY159" s="236" t="s">
        <v>166</v>
      </c>
    </row>
    <row r="160" spans="1:51" s="14" customFormat="1" ht="12">
      <c r="A160" s="14"/>
      <c r="B160" s="237"/>
      <c r="C160" s="238"/>
      <c r="D160" s="227" t="s">
        <v>177</v>
      </c>
      <c r="E160" s="239" t="s">
        <v>19</v>
      </c>
      <c r="F160" s="240" t="s">
        <v>179</v>
      </c>
      <c r="G160" s="238"/>
      <c r="H160" s="241">
        <v>68.16</v>
      </c>
      <c r="I160" s="242"/>
      <c r="J160" s="238"/>
      <c r="K160" s="238"/>
      <c r="L160" s="243"/>
      <c r="M160" s="244"/>
      <c r="N160" s="245"/>
      <c r="O160" s="245"/>
      <c r="P160" s="245"/>
      <c r="Q160" s="245"/>
      <c r="R160" s="245"/>
      <c r="S160" s="245"/>
      <c r="T160" s="24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7" t="s">
        <v>177</v>
      </c>
      <c r="AU160" s="247" t="s">
        <v>83</v>
      </c>
      <c r="AV160" s="14" t="s">
        <v>173</v>
      </c>
      <c r="AW160" s="14" t="s">
        <v>35</v>
      </c>
      <c r="AX160" s="14" t="s">
        <v>81</v>
      </c>
      <c r="AY160" s="247" t="s">
        <v>166</v>
      </c>
    </row>
    <row r="161" spans="1:65" s="2" customFormat="1" ht="55.5" customHeight="1">
      <c r="A161" s="40"/>
      <c r="B161" s="41"/>
      <c r="C161" s="207" t="s">
        <v>126</v>
      </c>
      <c r="D161" s="207" t="s">
        <v>169</v>
      </c>
      <c r="E161" s="208" t="s">
        <v>541</v>
      </c>
      <c r="F161" s="209" t="s">
        <v>542</v>
      </c>
      <c r="G161" s="210" t="s">
        <v>543</v>
      </c>
      <c r="H161" s="211">
        <v>6.134</v>
      </c>
      <c r="I161" s="212"/>
      <c r="J161" s="213">
        <f>ROUND(I161*H161,2)</f>
        <v>0</v>
      </c>
      <c r="K161" s="209" t="s">
        <v>172</v>
      </c>
      <c r="L161" s="46"/>
      <c r="M161" s="214" t="s">
        <v>19</v>
      </c>
      <c r="N161" s="215" t="s">
        <v>44</v>
      </c>
      <c r="O161" s="86"/>
      <c r="P161" s="216">
        <f>O161*H161</f>
        <v>0</v>
      </c>
      <c r="Q161" s="216">
        <v>0</v>
      </c>
      <c r="R161" s="216">
        <f>Q161*H161</f>
        <v>0</v>
      </c>
      <c r="S161" s="216">
        <v>1.8</v>
      </c>
      <c r="T161" s="217">
        <f>S161*H161</f>
        <v>11.041200000000002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8" t="s">
        <v>173</v>
      </c>
      <c r="AT161" s="218" t="s">
        <v>169</v>
      </c>
      <c r="AU161" s="218" t="s">
        <v>83</v>
      </c>
      <c r="AY161" s="19" t="s">
        <v>166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19" t="s">
        <v>81</v>
      </c>
      <c r="BK161" s="219">
        <f>ROUND(I161*H161,2)</f>
        <v>0</v>
      </c>
      <c r="BL161" s="19" t="s">
        <v>173</v>
      </c>
      <c r="BM161" s="218" t="s">
        <v>544</v>
      </c>
    </row>
    <row r="162" spans="1:47" s="2" customFormat="1" ht="12">
      <c r="A162" s="40"/>
      <c r="B162" s="41"/>
      <c r="C162" s="42"/>
      <c r="D162" s="220" t="s">
        <v>175</v>
      </c>
      <c r="E162" s="42"/>
      <c r="F162" s="221" t="s">
        <v>545</v>
      </c>
      <c r="G162" s="42"/>
      <c r="H162" s="42"/>
      <c r="I162" s="222"/>
      <c r="J162" s="42"/>
      <c r="K162" s="42"/>
      <c r="L162" s="46"/>
      <c r="M162" s="223"/>
      <c r="N162" s="224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175</v>
      </c>
      <c r="AU162" s="19" t="s">
        <v>83</v>
      </c>
    </row>
    <row r="163" spans="1:51" s="13" customFormat="1" ht="12">
      <c r="A163" s="13"/>
      <c r="B163" s="225"/>
      <c r="C163" s="226"/>
      <c r="D163" s="227" t="s">
        <v>177</v>
      </c>
      <c r="E163" s="228" t="s">
        <v>19</v>
      </c>
      <c r="F163" s="229" t="s">
        <v>546</v>
      </c>
      <c r="G163" s="226"/>
      <c r="H163" s="230">
        <v>6.134</v>
      </c>
      <c r="I163" s="231"/>
      <c r="J163" s="226"/>
      <c r="K163" s="226"/>
      <c r="L163" s="232"/>
      <c r="M163" s="233"/>
      <c r="N163" s="234"/>
      <c r="O163" s="234"/>
      <c r="P163" s="234"/>
      <c r="Q163" s="234"/>
      <c r="R163" s="234"/>
      <c r="S163" s="234"/>
      <c r="T163" s="23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6" t="s">
        <v>177</v>
      </c>
      <c r="AU163" s="236" t="s">
        <v>83</v>
      </c>
      <c r="AV163" s="13" t="s">
        <v>83</v>
      </c>
      <c r="AW163" s="13" t="s">
        <v>35</v>
      </c>
      <c r="AX163" s="13" t="s">
        <v>81</v>
      </c>
      <c r="AY163" s="236" t="s">
        <v>166</v>
      </c>
    </row>
    <row r="164" spans="1:65" s="2" customFormat="1" ht="37.8" customHeight="1">
      <c r="A164" s="40"/>
      <c r="B164" s="41"/>
      <c r="C164" s="207" t="s">
        <v>252</v>
      </c>
      <c r="D164" s="207" t="s">
        <v>169</v>
      </c>
      <c r="E164" s="208" t="s">
        <v>253</v>
      </c>
      <c r="F164" s="209" t="s">
        <v>254</v>
      </c>
      <c r="G164" s="210" t="s">
        <v>98</v>
      </c>
      <c r="H164" s="211">
        <v>3.802</v>
      </c>
      <c r="I164" s="212"/>
      <c r="J164" s="213">
        <f>ROUND(I164*H164,2)</f>
        <v>0</v>
      </c>
      <c r="K164" s="209" t="s">
        <v>172</v>
      </c>
      <c r="L164" s="46"/>
      <c r="M164" s="214" t="s">
        <v>19</v>
      </c>
      <c r="N164" s="215" t="s">
        <v>44</v>
      </c>
      <c r="O164" s="86"/>
      <c r="P164" s="216">
        <f>O164*H164</f>
        <v>0</v>
      </c>
      <c r="Q164" s="216">
        <v>0</v>
      </c>
      <c r="R164" s="216">
        <f>Q164*H164</f>
        <v>0</v>
      </c>
      <c r="S164" s="216">
        <v>0.021</v>
      </c>
      <c r="T164" s="217">
        <f>S164*H164</f>
        <v>0.07984200000000001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8" t="s">
        <v>173</v>
      </c>
      <c r="AT164" s="218" t="s">
        <v>169</v>
      </c>
      <c r="AU164" s="218" t="s">
        <v>83</v>
      </c>
      <c r="AY164" s="19" t="s">
        <v>166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19" t="s">
        <v>81</v>
      </c>
      <c r="BK164" s="219">
        <f>ROUND(I164*H164,2)</f>
        <v>0</v>
      </c>
      <c r="BL164" s="19" t="s">
        <v>173</v>
      </c>
      <c r="BM164" s="218" t="s">
        <v>255</v>
      </c>
    </row>
    <row r="165" spans="1:47" s="2" customFormat="1" ht="12">
      <c r="A165" s="40"/>
      <c r="B165" s="41"/>
      <c r="C165" s="42"/>
      <c r="D165" s="220" t="s">
        <v>175</v>
      </c>
      <c r="E165" s="42"/>
      <c r="F165" s="221" t="s">
        <v>256</v>
      </c>
      <c r="G165" s="42"/>
      <c r="H165" s="42"/>
      <c r="I165" s="222"/>
      <c r="J165" s="42"/>
      <c r="K165" s="42"/>
      <c r="L165" s="46"/>
      <c r="M165" s="223"/>
      <c r="N165" s="224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175</v>
      </c>
      <c r="AU165" s="19" t="s">
        <v>83</v>
      </c>
    </row>
    <row r="166" spans="1:51" s="13" customFormat="1" ht="12">
      <c r="A166" s="13"/>
      <c r="B166" s="225"/>
      <c r="C166" s="226"/>
      <c r="D166" s="227" t="s">
        <v>177</v>
      </c>
      <c r="E166" s="228" t="s">
        <v>19</v>
      </c>
      <c r="F166" s="229" t="s">
        <v>505</v>
      </c>
      <c r="G166" s="226"/>
      <c r="H166" s="230">
        <v>3.802</v>
      </c>
      <c r="I166" s="231"/>
      <c r="J166" s="226"/>
      <c r="K166" s="226"/>
      <c r="L166" s="232"/>
      <c r="M166" s="233"/>
      <c r="N166" s="234"/>
      <c r="O166" s="234"/>
      <c r="P166" s="234"/>
      <c r="Q166" s="234"/>
      <c r="R166" s="234"/>
      <c r="S166" s="234"/>
      <c r="T166" s="23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6" t="s">
        <v>177</v>
      </c>
      <c r="AU166" s="236" t="s">
        <v>83</v>
      </c>
      <c r="AV166" s="13" t="s">
        <v>83</v>
      </c>
      <c r="AW166" s="13" t="s">
        <v>35</v>
      </c>
      <c r="AX166" s="13" t="s">
        <v>73</v>
      </c>
      <c r="AY166" s="236" t="s">
        <v>166</v>
      </c>
    </row>
    <row r="167" spans="1:51" s="14" customFormat="1" ht="12">
      <c r="A167" s="14"/>
      <c r="B167" s="237"/>
      <c r="C167" s="238"/>
      <c r="D167" s="227" t="s">
        <v>177</v>
      </c>
      <c r="E167" s="239" t="s">
        <v>19</v>
      </c>
      <c r="F167" s="240" t="s">
        <v>179</v>
      </c>
      <c r="G167" s="238"/>
      <c r="H167" s="241">
        <v>3.802</v>
      </c>
      <c r="I167" s="242"/>
      <c r="J167" s="238"/>
      <c r="K167" s="238"/>
      <c r="L167" s="243"/>
      <c r="M167" s="244"/>
      <c r="N167" s="245"/>
      <c r="O167" s="245"/>
      <c r="P167" s="245"/>
      <c r="Q167" s="245"/>
      <c r="R167" s="245"/>
      <c r="S167" s="245"/>
      <c r="T167" s="246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7" t="s">
        <v>177</v>
      </c>
      <c r="AU167" s="247" t="s">
        <v>83</v>
      </c>
      <c r="AV167" s="14" t="s">
        <v>173</v>
      </c>
      <c r="AW167" s="14" t="s">
        <v>35</v>
      </c>
      <c r="AX167" s="14" t="s">
        <v>81</v>
      </c>
      <c r="AY167" s="247" t="s">
        <v>166</v>
      </c>
    </row>
    <row r="168" spans="1:63" s="12" customFormat="1" ht="22.8" customHeight="1">
      <c r="A168" s="12"/>
      <c r="B168" s="191"/>
      <c r="C168" s="192"/>
      <c r="D168" s="193" t="s">
        <v>72</v>
      </c>
      <c r="E168" s="205" t="s">
        <v>257</v>
      </c>
      <c r="F168" s="205" t="s">
        <v>258</v>
      </c>
      <c r="G168" s="192"/>
      <c r="H168" s="192"/>
      <c r="I168" s="195"/>
      <c r="J168" s="206">
        <f>BK168</f>
        <v>0</v>
      </c>
      <c r="K168" s="192"/>
      <c r="L168" s="197"/>
      <c r="M168" s="198"/>
      <c r="N168" s="199"/>
      <c r="O168" s="199"/>
      <c r="P168" s="200">
        <f>SUM(P169:P184)</f>
        <v>0</v>
      </c>
      <c r="Q168" s="199"/>
      <c r="R168" s="200">
        <f>SUM(R169:R184)</f>
        <v>0.0062204999999999995</v>
      </c>
      <c r="S168" s="199"/>
      <c r="T168" s="201">
        <f>SUM(T169:T184)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2" t="s">
        <v>81</v>
      </c>
      <c r="AT168" s="203" t="s">
        <v>72</v>
      </c>
      <c r="AU168" s="203" t="s">
        <v>81</v>
      </c>
      <c r="AY168" s="202" t="s">
        <v>166</v>
      </c>
      <c r="BK168" s="204">
        <f>SUM(BK169:BK184)</f>
        <v>0</v>
      </c>
    </row>
    <row r="169" spans="1:65" s="2" customFormat="1" ht="37.8" customHeight="1">
      <c r="A169" s="40"/>
      <c r="B169" s="41"/>
      <c r="C169" s="207" t="s">
        <v>259</v>
      </c>
      <c r="D169" s="207" t="s">
        <v>169</v>
      </c>
      <c r="E169" s="208" t="s">
        <v>260</v>
      </c>
      <c r="F169" s="209" t="s">
        <v>261</v>
      </c>
      <c r="G169" s="210" t="s">
        <v>98</v>
      </c>
      <c r="H169" s="211">
        <v>47.85</v>
      </c>
      <c r="I169" s="212"/>
      <c r="J169" s="213">
        <f>ROUND(I169*H169,2)</f>
        <v>0</v>
      </c>
      <c r="K169" s="209" t="s">
        <v>172</v>
      </c>
      <c r="L169" s="46"/>
      <c r="M169" s="214" t="s">
        <v>19</v>
      </c>
      <c r="N169" s="215" t="s">
        <v>44</v>
      </c>
      <c r="O169" s="86"/>
      <c r="P169" s="216">
        <f>O169*H169</f>
        <v>0</v>
      </c>
      <c r="Q169" s="216">
        <v>0.00013</v>
      </c>
      <c r="R169" s="216">
        <f>Q169*H169</f>
        <v>0.0062204999999999995</v>
      </c>
      <c r="S169" s="216">
        <v>0</v>
      </c>
      <c r="T169" s="217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8" t="s">
        <v>173</v>
      </c>
      <c r="AT169" s="218" t="s">
        <v>169</v>
      </c>
      <c r="AU169" s="218" t="s">
        <v>83</v>
      </c>
      <c r="AY169" s="19" t="s">
        <v>166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19" t="s">
        <v>81</v>
      </c>
      <c r="BK169" s="219">
        <f>ROUND(I169*H169,2)</f>
        <v>0</v>
      </c>
      <c r="BL169" s="19" t="s">
        <v>173</v>
      </c>
      <c r="BM169" s="218" t="s">
        <v>262</v>
      </c>
    </row>
    <row r="170" spans="1:47" s="2" customFormat="1" ht="12">
      <c r="A170" s="40"/>
      <c r="B170" s="41"/>
      <c r="C170" s="42"/>
      <c r="D170" s="220" t="s">
        <v>175</v>
      </c>
      <c r="E170" s="42"/>
      <c r="F170" s="221" t="s">
        <v>263</v>
      </c>
      <c r="G170" s="42"/>
      <c r="H170" s="42"/>
      <c r="I170" s="222"/>
      <c r="J170" s="42"/>
      <c r="K170" s="42"/>
      <c r="L170" s="46"/>
      <c r="M170" s="223"/>
      <c r="N170" s="224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175</v>
      </c>
      <c r="AU170" s="19" t="s">
        <v>83</v>
      </c>
    </row>
    <row r="171" spans="1:51" s="13" customFormat="1" ht="12">
      <c r="A171" s="13"/>
      <c r="B171" s="225"/>
      <c r="C171" s="226"/>
      <c r="D171" s="227" t="s">
        <v>177</v>
      </c>
      <c r="E171" s="228" t="s">
        <v>19</v>
      </c>
      <c r="F171" s="229" t="s">
        <v>521</v>
      </c>
      <c r="G171" s="226"/>
      <c r="H171" s="230">
        <v>29</v>
      </c>
      <c r="I171" s="231"/>
      <c r="J171" s="226"/>
      <c r="K171" s="226"/>
      <c r="L171" s="232"/>
      <c r="M171" s="233"/>
      <c r="N171" s="234"/>
      <c r="O171" s="234"/>
      <c r="P171" s="234"/>
      <c r="Q171" s="234"/>
      <c r="R171" s="234"/>
      <c r="S171" s="234"/>
      <c r="T171" s="23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6" t="s">
        <v>177</v>
      </c>
      <c r="AU171" s="236" t="s">
        <v>83</v>
      </c>
      <c r="AV171" s="13" t="s">
        <v>83</v>
      </c>
      <c r="AW171" s="13" t="s">
        <v>35</v>
      </c>
      <c r="AX171" s="13" t="s">
        <v>73</v>
      </c>
      <c r="AY171" s="236" t="s">
        <v>166</v>
      </c>
    </row>
    <row r="172" spans="1:51" s="13" customFormat="1" ht="12">
      <c r="A172" s="13"/>
      <c r="B172" s="225"/>
      <c r="C172" s="226"/>
      <c r="D172" s="227" t="s">
        <v>177</v>
      </c>
      <c r="E172" s="228" t="s">
        <v>19</v>
      </c>
      <c r="F172" s="229" t="s">
        <v>522</v>
      </c>
      <c r="G172" s="226"/>
      <c r="H172" s="230">
        <v>2.9</v>
      </c>
      <c r="I172" s="231"/>
      <c r="J172" s="226"/>
      <c r="K172" s="226"/>
      <c r="L172" s="232"/>
      <c r="M172" s="233"/>
      <c r="N172" s="234"/>
      <c r="O172" s="234"/>
      <c r="P172" s="234"/>
      <c r="Q172" s="234"/>
      <c r="R172" s="234"/>
      <c r="S172" s="234"/>
      <c r="T172" s="23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6" t="s">
        <v>177</v>
      </c>
      <c r="AU172" s="236" t="s">
        <v>83</v>
      </c>
      <c r="AV172" s="13" t="s">
        <v>83</v>
      </c>
      <c r="AW172" s="13" t="s">
        <v>35</v>
      </c>
      <c r="AX172" s="13" t="s">
        <v>73</v>
      </c>
      <c r="AY172" s="236" t="s">
        <v>166</v>
      </c>
    </row>
    <row r="173" spans="1:51" s="14" customFormat="1" ht="12">
      <c r="A173" s="14"/>
      <c r="B173" s="237"/>
      <c r="C173" s="238"/>
      <c r="D173" s="227" t="s">
        <v>177</v>
      </c>
      <c r="E173" s="239" t="s">
        <v>123</v>
      </c>
      <c r="F173" s="240" t="s">
        <v>179</v>
      </c>
      <c r="G173" s="238"/>
      <c r="H173" s="241">
        <v>31.9</v>
      </c>
      <c r="I173" s="242"/>
      <c r="J173" s="238"/>
      <c r="K173" s="238"/>
      <c r="L173" s="243"/>
      <c r="M173" s="244"/>
      <c r="N173" s="245"/>
      <c r="O173" s="245"/>
      <c r="P173" s="245"/>
      <c r="Q173" s="245"/>
      <c r="R173" s="245"/>
      <c r="S173" s="245"/>
      <c r="T173" s="246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7" t="s">
        <v>177</v>
      </c>
      <c r="AU173" s="247" t="s">
        <v>83</v>
      </c>
      <c r="AV173" s="14" t="s">
        <v>173</v>
      </c>
      <c r="AW173" s="14" t="s">
        <v>35</v>
      </c>
      <c r="AX173" s="14" t="s">
        <v>73</v>
      </c>
      <c r="AY173" s="247" t="s">
        <v>166</v>
      </c>
    </row>
    <row r="174" spans="1:51" s="13" customFormat="1" ht="12">
      <c r="A174" s="13"/>
      <c r="B174" s="225"/>
      <c r="C174" s="226"/>
      <c r="D174" s="227" t="s">
        <v>177</v>
      </c>
      <c r="E174" s="228" t="s">
        <v>19</v>
      </c>
      <c r="F174" s="229" t="s">
        <v>265</v>
      </c>
      <c r="G174" s="226"/>
      <c r="H174" s="230">
        <v>47.85</v>
      </c>
      <c r="I174" s="231"/>
      <c r="J174" s="226"/>
      <c r="K174" s="226"/>
      <c r="L174" s="232"/>
      <c r="M174" s="233"/>
      <c r="N174" s="234"/>
      <c r="O174" s="234"/>
      <c r="P174" s="234"/>
      <c r="Q174" s="234"/>
      <c r="R174" s="234"/>
      <c r="S174" s="234"/>
      <c r="T174" s="23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6" t="s">
        <v>177</v>
      </c>
      <c r="AU174" s="236" t="s">
        <v>83</v>
      </c>
      <c r="AV174" s="13" t="s">
        <v>83</v>
      </c>
      <c r="AW174" s="13" t="s">
        <v>35</v>
      </c>
      <c r="AX174" s="13" t="s">
        <v>73</v>
      </c>
      <c r="AY174" s="236" t="s">
        <v>166</v>
      </c>
    </row>
    <row r="175" spans="1:51" s="14" customFormat="1" ht="12">
      <c r="A175" s="14"/>
      <c r="B175" s="237"/>
      <c r="C175" s="238"/>
      <c r="D175" s="227" t="s">
        <v>177</v>
      </c>
      <c r="E175" s="239" t="s">
        <v>19</v>
      </c>
      <c r="F175" s="240" t="s">
        <v>179</v>
      </c>
      <c r="G175" s="238"/>
      <c r="H175" s="241">
        <v>47.85</v>
      </c>
      <c r="I175" s="242"/>
      <c r="J175" s="238"/>
      <c r="K175" s="238"/>
      <c r="L175" s="243"/>
      <c r="M175" s="244"/>
      <c r="N175" s="245"/>
      <c r="O175" s="245"/>
      <c r="P175" s="245"/>
      <c r="Q175" s="245"/>
      <c r="R175" s="245"/>
      <c r="S175" s="245"/>
      <c r="T175" s="24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7" t="s">
        <v>177</v>
      </c>
      <c r="AU175" s="247" t="s">
        <v>83</v>
      </c>
      <c r="AV175" s="14" t="s">
        <v>173</v>
      </c>
      <c r="AW175" s="14" t="s">
        <v>35</v>
      </c>
      <c r="AX175" s="14" t="s">
        <v>81</v>
      </c>
      <c r="AY175" s="247" t="s">
        <v>166</v>
      </c>
    </row>
    <row r="176" spans="1:65" s="2" customFormat="1" ht="44.25" customHeight="1">
      <c r="A176" s="40"/>
      <c r="B176" s="41"/>
      <c r="C176" s="207" t="s">
        <v>547</v>
      </c>
      <c r="D176" s="207" t="s">
        <v>169</v>
      </c>
      <c r="E176" s="208" t="s">
        <v>548</v>
      </c>
      <c r="F176" s="209" t="s">
        <v>549</v>
      </c>
      <c r="G176" s="210" t="s">
        <v>98</v>
      </c>
      <c r="H176" s="211">
        <v>45</v>
      </c>
      <c r="I176" s="212"/>
      <c r="J176" s="213">
        <f>ROUND(I176*H176,2)</f>
        <v>0</v>
      </c>
      <c r="K176" s="209" t="s">
        <v>172</v>
      </c>
      <c r="L176" s="46"/>
      <c r="M176" s="214" t="s">
        <v>19</v>
      </c>
      <c r="N176" s="215" t="s">
        <v>44</v>
      </c>
      <c r="O176" s="86"/>
      <c r="P176" s="216">
        <f>O176*H176</f>
        <v>0</v>
      </c>
      <c r="Q176" s="216">
        <v>0</v>
      </c>
      <c r="R176" s="216">
        <f>Q176*H176</f>
        <v>0</v>
      </c>
      <c r="S176" s="216">
        <v>0</v>
      </c>
      <c r="T176" s="217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8" t="s">
        <v>173</v>
      </c>
      <c r="AT176" s="218" t="s">
        <v>169</v>
      </c>
      <c r="AU176" s="218" t="s">
        <v>83</v>
      </c>
      <c r="AY176" s="19" t="s">
        <v>166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9" t="s">
        <v>81</v>
      </c>
      <c r="BK176" s="219">
        <f>ROUND(I176*H176,2)</f>
        <v>0</v>
      </c>
      <c r="BL176" s="19" t="s">
        <v>173</v>
      </c>
      <c r="BM176" s="218" t="s">
        <v>550</v>
      </c>
    </row>
    <row r="177" spans="1:47" s="2" customFormat="1" ht="12">
      <c r="A177" s="40"/>
      <c r="B177" s="41"/>
      <c r="C177" s="42"/>
      <c r="D177" s="220" t="s">
        <v>175</v>
      </c>
      <c r="E177" s="42"/>
      <c r="F177" s="221" t="s">
        <v>551</v>
      </c>
      <c r="G177" s="42"/>
      <c r="H177" s="42"/>
      <c r="I177" s="222"/>
      <c r="J177" s="42"/>
      <c r="K177" s="42"/>
      <c r="L177" s="46"/>
      <c r="M177" s="223"/>
      <c r="N177" s="224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175</v>
      </c>
      <c r="AU177" s="19" t="s">
        <v>83</v>
      </c>
    </row>
    <row r="178" spans="1:51" s="13" customFormat="1" ht="12">
      <c r="A178" s="13"/>
      <c r="B178" s="225"/>
      <c r="C178" s="226"/>
      <c r="D178" s="227" t="s">
        <v>177</v>
      </c>
      <c r="E178" s="228" t="s">
        <v>19</v>
      </c>
      <c r="F178" s="229" t="s">
        <v>552</v>
      </c>
      <c r="G178" s="226"/>
      <c r="H178" s="230">
        <v>45</v>
      </c>
      <c r="I178" s="231"/>
      <c r="J178" s="226"/>
      <c r="K178" s="226"/>
      <c r="L178" s="232"/>
      <c r="M178" s="233"/>
      <c r="N178" s="234"/>
      <c r="O178" s="234"/>
      <c r="P178" s="234"/>
      <c r="Q178" s="234"/>
      <c r="R178" s="234"/>
      <c r="S178" s="234"/>
      <c r="T178" s="23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6" t="s">
        <v>177</v>
      </c>
      <c r="AU178" s="236" t="s">
        <v>83</v>
      </c>
      <c r="AV178" s="13" t="s">
        <v>83</v>
      </c>
      <c r="AW178" s="13" t="s">
        <v>35</v>
      </c>
      <c r="AX178" s="13" t="s">
        <v>81</v>
      </c>
      <c r="AY178" s="236" t="s">
        <v>166</v>
      </c>
    </row>
    <row r="179" spans="1:65" s="2" customFormat="1" ht="49.05" customHeight="1">
      <c r="A179" s="40"/>
      <c r="B179" s="41"/>
      <c r="C179" s="207" t="s">
        <v>553</v>
      </c>
      <c r="D179" s="207" t="s">
        <v>169</v>
      </c>
      <c r="E179" s="208" t="s">
        <v>554</v>
      </c>
      <c r="F179" s="209" t="s">
        <v>555</v>
      </c>
      <c r="G179" s="210" t="s">
        <v>98</v>
      </c>
      <c r="H179" s="211">
        <v>900</v>
      </c>
      <c r="I179" s="212"/>
      <c r="J179" s="213">
        <f>ROUND(I179*H179,2)</f>
        <v>0</v>
      </c>
      <c r="K179" s="209" t="s">
        <v>172</v>
      </c>
      <c r="L179" s="46"/>
      <c r="M179" s="214" t="s">
        <v>19</v>
      </c>
      <c r="N179" s="215" t="s">
        <v>44</v>
      </c>
      <c r="O179" s="86"/>
      <c r="P179" s="216">
        <f>O179*H179</f>
        <v>0</v>
      </c>
      <c r="Q179" s="216">
        <v>0</v>
      </c>
      <c r="R179" s="216">
        <f>Q179*H179</f>
        <v>0</v>
      </c>
      <c r="S179" s="216">
        <v>0</v>
      </c>
      <c r="T179" s="217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8" t="s">
        <v>173</v>
      </c>
      <c r="AT179" s="218" t="s">
        <v>169</v>
      </c>
      <c r="AU179" s="218" t="s">
        <v>83</v>
      </c>
      <c r="AY179" s="19" t="s">
        <v>166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19" t="s">
        <v>81</v>
      </c>
      <c r="BK179" s="219">
        <f>ROUND(I179*H179,2)</f>
        <v>0</v>
      </c>
      <c r="BL179" s="19" t="s">
        <v>173</v>
      </c>
      <c r="BM179" s="218" t="s">
        <v>556</v>
      </c>
    </row>
    <row r="180" spans="1:47" s="2" customFormat="1" ht="12">
      <c r="A180" s="40"/>
      <c r="B180" s="41"/>
      <c r="C180" s="42"/>
      <c r="D180" s="220" t="s">
        <v>175</v>
      </c>
      <c r="E180" s="42"/>
      <c r="F180" s="221" t="s">
        <v>557</v>
      </c>
      <c r="G180" s="42"/>
      <c r="H180" s="42"/>
      <c r="I180" s="222"/>
      <c r="J180" s="42"/>
      <c r="K180" s="42"/>
      <c r="L180" s="46"/>
      <c r="M180" s="223"/>
      <c r="N180" s="224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175</v>
      </c>
      <c r="AU180" s="19" t="s">
        <v>83</v>
      </c>
    </row>
    <row r="181" spans="1:51" s="13" customFormat="1" ht="12">
      <c r="A181" s="13"/>
      <c r="B181" s="225"/>
      <c r="C181" s="226"/>
      <c r="D181" s="227" t="s">
        <v>177</v>
      </c>
      <c r="E181" s="228" t="s">
        <v>19</v>
      </c>
      <c r="F181" s="229" t="s">
        <v>558</v>
      </c>
      <c r="G181" s="226"/>
      <c r="H181" s="230">
        <v>900</v>
      </c>
      <c r="I181" s="231"/>
      <c r="J181" s="226"/>
      <c r="K181" s="226"/>
      <c r="L181" s="232"/>
      <c r="M181" s="233"/>
      <c r="N181" s="234"/>
      <c r="O181" s="234"/>
      <c r="P181" s="234"/>
      <c r="Q181" s="234"/>
      <c r="R181" s="234"/>
      <c r="S181" s="234"/>
      <c r="T181" s="23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6" t="s">
        <v>177</v>
      </c>
      <c r="AU181" s="236" t="s">
        <v>83</v>
      </c>
      <c r="AV181" s="13" t="s">
        <v>83</v>
      </c>
      <c r="AW181" s="13" t="s">
        <v>35</v>
      </c>
      <c r="AX181" s="13" t="s">
        <v>81</v>
      </c>
      <c r="AY181" s="236" t="s">
        <v>166</v>
      </c>
    </row>
    <row r="182" spans="1:65" s="2" customFormat="1" ht="44.25" customHeight="1">
      <c r="A182" s="40"/>
      <c r="B182" s="41"/>
      <c r="C182" s="207" t="s">
        <v>559</v>
      </c>
      <c r="D182" s="207" t="s">
        <v>169</v>
      </c>
      <c r="E182" s="208" t="s">
        <v>560</v>
      </c>
      <c r="F182" s="209" t="s">
        <v>561</v>
      </c>
      <c r="G182" s="210" t="s">
        <v>98</v>
      </c>
      <c r="H182" s="211">
        <v>45</v>
      </c>
      <c r="I182" s="212"/>
      <c r="J182" s="213">
        <f>ROUND(I182*H182,2)</f>
        <v>0</v>
      </c>
      <c r="K182" s="209" t="s">
        <v>172</v>
      </c>
      <c r="L182" s="46"/>
      <c r="M182" s="214" t="s">
        <v>19</v>
      </c>
      <c r="N182" s="215" t="s">
        <v>44</v>
      </c>
      <c r="O182" s="86"/>
      <c r="P182" s="216">
        <f>O182*H182</f>
        <v>0</v>
      </c>
      <c r="Q182" s="216">
        <v>0</v>
      </c>
      <c r="R182" s="216">
        <f>Q182*H182</f>
        <v>0</v>
      </c>
      <c r="S182" s="216">
        <v>0</v>
      </c>
      <c r="T182" s="217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8" t="s">
        <v>173</v>
      </c>
      <c r="AT182" s="218" t="s">
        <v>169</v>
      </c>
      <c r="AU182" s="218" t="s">
        <v>83</v>
      </c>
      <c r="AY182" s="19" t="s">
        <v>166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19" t="s">
        <v>81</v>
      </c>
      <c r="BK182" s="219">
        <f>ROUND(I182*H182,2)</f>
        <v>0</v>
      </c>
      <c r="BL182" s="19" t="s">
        <v>173</v>
      </c>
      <c r="BM182" s="218" t="s">
        <v>562</v>
      </c>
    </row>
    <row r="183" spans="1:47" s="2" customFormat="1" ht="12">
      <c r="A183" s="40"/>
      <c r="B183" s="41"/>
      <c r="C183" s="42"/>
      <c r="D183" s="220" t="s">
        <v>175</v>
      </c>
      <c r="E183" s="42"/>
      <c r="F183" s="221" t="s">
        <v>563</v>
      </c>
      <c r="G183" s="42"/>
      <c r="H183" s="42"/>
      <c r="I183" s="222"/>
      <c r="J183" s="42"/>
      <c r="K183" s="42"/>
      <c r="L183" s="46"/>
      <c r="M183" s="223"/>
      <c r="N183" s="224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175</v>
      </c>
      <c r="AU183" s="19" t="s">
        <v>83</v>
      </c>
    </row>
    <row r="184" spans="1:51" s="13" customFormat="1" ht="12">
      <c r="A184" s="13"/>
      <c r="B184" s="225"/>
      <c r="C184" s="226"/>
      <c r="D184" s="227" t="s">
        <v>177</v>
      </c>
      <c r="E184" s="228" t="s">
        <v>19</v>
      </c>
      <c r="F184" s="229" t="s">
        <v>552</v>
      </c>
      <c r="G184" s="226"/>
      <c r="H184" s="230">
        <v>45</v>
      </c>
      <c r="I184" s="231"/>
      <c r="J184" s="226"/>
      <c r="K184" s="226"/>
      <c r="L184" s="232"/>
      <c r="M184" s="233"/>
      <c r="N184" s="234"/>
      <c r="O184" s="234"/>
      <c r="P184" s="234"/>
      <c r="Q184" s="234"/>
      <c r="R184" s="234"/>
      <c r="S184" s="234"/>
      <c r="T184" s="23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6" t="s">
        <v>177</v>
      </c>
      <c r="AU184" s="236" t="s">
        <v>83</v>
      </c>
      <c r="AV184" s="13" t="s">
        <v>83</v>
      </c>
      <c r="AW184" s="13" t="s">
        <v>35</v>
      </c>
      <c r="AX184" s="13" t="s">
        <v>81</v>
      </c>
      <c r="AY184" s="236" t="s">
        <v>166</v>
      </c>
    </row>
    <row r="185" spans="1:63" s="12" customFormat="1" ht="22.8" customHeight="1">
      <c r="A185" s="12"/>
      <c r="B185" s="191"/>
      <c r="C185" s="192"/>
      <c r="D185" s="193" t="s">
        <v>72</v>
      </c>
      <c r="E185" s="205" t="s">
        <v>266</v>
      </c>
      <c r="F185" s="205" t="s">
        <v>267</v>
      </c>
      <c r="G185" s="192"/>
      <c r="H185" s="192"/>
      <c r="I185" s="195"/>
      <c r="J185" s="206">
        <f>BK185</f>
        <v>0</v>
      </c>
      <c r="K185" s="192"/>
      <c r="L185" s="197"/>
      <c r="M185" s="198"/>
      <c r="N185" s="199"/>
      <c r="O185" s="199"/>
      <c r="P185" s="200">
        <f>SUM(P186:P204)</f>
        <v>0</v>
      </c>
      <c r="Q185" s="199"/>
      <c r="R185" s="200">
        <f>SUM(R186:R204)</f>
        <v>0</v>
      </c>
      <c r="S185" s="199"/>
      <c r="T185" s="201">
        <f>SUM(T186:T204)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02" t="s">
        <v>81</v>
      </c>
      <c r="AT185" s="203" t="s">
        <v>72</v>
      </c>
      <c r="AU185" s="203" t="s">
        <v>81</v>
      </c>
      <c r="AY185" s="202" t="s">
        <v>166</v>
      </c>
      <c r="BK185" s="204">
        <f>SUM(BK186:BK204)</f>
        <v>0</v>
      </c>
    </row>
    <row r="186" spans="1:65" s="2" customFormat="1" ht="37.8" customHeight="1">
      <c r="A186" s="40"/>
      <c r="B186" s="41"/>
      <c r="C186" s="207" t="s">
        <v>268</v>
      </c>
      <c r="D186" s="207" t="s">
        <v>169</v>
      </c>
      <c r="E186" s="208" t="s">
        <v>269</v>
      </c>
      <c r="F186" s="209" t="s">
        <v>270</v>
      </c>
      <c r="G186" s="210" t="s">
        <v>271</v>
      </c>
      <c r="H186" s="211">
        <v>15.309</v>
      </c>
      <c r="I186" s="212"/>
      <c r="J186" s="213">
        <f>ROUND(I186*H186,2)</f>
        <v>0</v>
      </c>
      <c r="K186" s="209" t="s">
        <v>172</v>
      </c>
      <c r="L186" s="46"/>
      <c r="M186" s="214" t="s">
        <v>19</v>
      </c>
      <c r="N186" s="215" t="s">
        <v>44</v>
      </c>
      <c r="O186" s="86"/>
      <c r="P186" s="216">
        <f>O186*H186</f>
        <v>0</v>
      </c>
      <c r="Q186" s="216">
        <v>0</v>
      </c>
      <c r="R186" s="216">
        <f>Q186*H186</f>
        <v>0</v>
      </c>
      <c r="S186" s="216">
        <v>0</v>
      </c>
      <c r="T186" s="217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8" t="s">
        <v>173</v>
      </c>
      <c r="AT186" s="218" t="s">
        <v>169</v>
      </c>
      <c r="AU186" s="218" t="s">
        <v>83</v>
      </c>
      <c r="AY186" s="19" t="s">
        <v>166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19" t="s">
        <v>81</v>
      </c>
      <c r="BK186" s="219">
        <f>ROUND(I186*H186,2)</f>
        <v>0</v>
      </c>
      <c r="BL186" s="19" t="s">
        <v>173</v>
      </c>
      <c r="BM186" s="218" t="s">
        <v>272</v>
      </c>
    </row>
    <row r="187" spans="1:47" s="2" customFormat="1" ht="12">
      <c r="A187" s="40"/>
      <c r="B187" s="41"/>
      <c r="C187" s="42"/>
      <c r="D187" s="220" t="s">
        <v>175</v>
      </c>
      <c r="E187" s="42"/>
      <c r="F187" s="221" t="s">
        <v>273</v>
      </c>
      <c r="G187" s="42"/>
      <c r="H187" s="42"/>
      <c r="I187" s="222"/>
      <c r="J187" s="42"/>
      <c r="K187" s="42"/>
      <c r="L187" s="46"/>
      <c r="M187" s="223"/>
      <c r="N187" s="224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175</v>
      </c>
      <c r="AU187" s="19" t="s">
        <v>83</v>
      </c>
    </row>
    <row r="188" spans="1:65" s="2" customFormat="1" ht="33" customHeight="1">
      <c r="A188" s="40"/>
      <c r="B188" s="41"/>
      <c r="C188" s="207" t="s">
        <v>274</v>
      </c>
      <c r="D188" s="207" t="s">
        <v>169</v>
      </c>
      <c r="E188" s="208" t="s">
        <v>275</v>
      </c>
      <c r="F188" s="209" t="s">
        <v>276</v>
      </c>
      <c r="G188" s="210" t="s">
        <v>271</v>
      </c>
      <c r="H188" s="211">
        <v>15.309</v>
      </c>
      <c r="I188" s="212"/>
      <c r="J188" s="213">
        <f>ROUND(I188*H188,2)</f>
        <v>0</v>
      </c>
      <c r="K188" s="209" t="s">
        <v>172</v>
      </c>
      <c r="L188" s="46"/>
      <c r="M188" s="214" t="s">
        <v>19</v>
      </c>
      <c r="N188" s="215" t="s">
        <v>44</v>
      </c>
      <c r="O188" s="86"/>
      <c r="P188" s="216">
        <f>O188*H188</f>
        <v>0</v>
      </c>
      <c r="Q188" s="216">
        <v>0</v>
      </c>
      <c r="R188" s="216">
        <f>Q188*H188</f>
        <v>0</v>
      </c>
      <c r="S188" s="216">
        <v>0</v>
      </c>
      <c r="T188" s="217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8" t="s">
        <v>173</v>
      </c>
      <c r="AT188" s="218" t="s">
        <v>169</v>
      </c>
      <c r="AU188" s="218" t="s">
        <v>83</v>
      </c>
      <c r="AY188" s="19" t="s">
        <v>166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19" t="s">
        <v>81</v>
      </c>
      <c r="BK188" s="219">
        <f>ROUND(I188*H188,2)</f>
        <v>0</v>
      </c>
      <c r="BL188" s="19" t="s">
        <v>173</v>
      </c>
      <c r="BM188" s="218" t="s">
        <v>277</v>
      </c>
    </row>
    <row r="189" spans="1:47" s="2" customFormat="1" ht="12">
      <c r="A189" s="40"/>
      <c r="B189" s="41"/>
      <c r="C189" s="42"/>
      <c r="D189" s="220" t="s">
        <v>175</v>
      </c>
      <c r="E189" s="42"/>
      <c r="F189" s="221" t="s">
        <v>278</v>
      </c>
      <c r="G189" s="42"/>
      <c r="H189" s="42"/>
      <c r="I189" s="222"/>
      <c r="J189" s="42"/>
      <c r="K189" s="42"/>
      <c r="L189" s="46"/>
      <c r="M189" s="223"/>
      <c r="N189" s="224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175</v>
      </c>
      <c r="AU189" s="19" t="s">
        <v>83</v>
      </c>
    </row>
    <row r="190" spans="1:65" s="2" customFormat="1" ht="44.25" customHeight="1">
      <c r="A190" s="40"/>
      <c r="B190" s="41"/>
      <c r="C190" s="207" t="s">
        <v>279</v>
      </c>
      <c r="D190" s="207" t="s">
        <v>169</v>
      </c>
      <c r="E190" s="208" t="s">
        <v>280</v>
      </c>
      <c r="F190" s="209" t="s">
        <v>281</v>
      </c>
      <c r="G190" s="210" t="s">
        <v>271</v>
      </c>
      <c r="H190" s="211">
        <v>153.09</v>
      </c>
      <c r="I190" s="212"/>
      <c r="J190" s="213">
        <f>ROUND(I190*H190,2)</f>
        <v>0</v>
      </c>
      <c r="K190" s="209" t="s">
        <v>172</v>
      </c>
      <c r="L190" s="46"/>
      <c r="M190" s="214" t="s">
        <v>19</v>
      </c>
      <c r="N190" s="215" t="s">
        <v>44</v>
      </c>
      <c r="O190" s="86"/>
      <c r="P190" s="216">
        <f>O190*H190</f>
        <v>0</v>
      </c>
      <c r="Q190" s="216">
        <v>0</v>
      </c>
      <c r="R190" s="216">
        <f>Q190*H190</f>
        <v>0</v>
      </c>
      <c r="S190" s="216">
        <v>0</v>
      </c>
      <c r="T190" s="217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8" t="s">
        <v>173</v>
      </c>
      <c r="AT190" s="218" t="s">
        <v>169</v>
      </c>
      <c r="AU190" s="218" t="s">
        <v>83</v>
      </c>
      <c r="AY190" s="19" t="s">
        <v>166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19" t="s">
        <v>81</v>
      </c>
      <c r="BK190" s="219">
        <f>ROUND(I190*H190,2)</f>
        <v>0</v>
      </c>
      <c r="BL190" s="19" t="s">
        <v>173</v>
      </c>
      <c r="BM190" s="218" t="s">
        <v>282</v>
      </c>
    </row>
    <row r="191" spans="1:47" s="2" customFormat="1" ht="12">
      <c r="A191" s="40"/>
      <c r="B191" s="41"/>
      <c r="C191" s="42"/>
      <c r="D191" s="220" t="s">
        <v>175</v>
      </c>
      <c r="E191" s="42"/>
      <c r="F191" s="221" t="s">
        <v>283</v>
      </c>
      <c r="G191" s="42"/>
      <c r="H191" s="42"/>
      <c r="I191" s="222"/>
      <c r="J191" s="42"/>
      <c r="K191" s="42"/>
      <c r="L191" s="46"/>
      <c r="M191" s="223"/>
      <c r="N191" s="224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175</v>
      </c>
      <c r="AU191" s="19" t="s">
        <v>83</v>
      </c>
    </row>
    <row r="192" spans="1:51" s="13" customFormat="1" ht="12">
      <c r="A192" s="13"/>
      <c r="B192" s="225"/>
      <c r="C192" s="226"/>
      <c r="D192" s="227" t="s">
        <v>177</v>
      </c>
      <c r="E192" s="226"/>
      <c r="F192" s="229" t="s">
        <v>564</v>
      </c>
      <c r="G192" s="226"/>
      <c r="H192" s="230">
        <v>153.09</v>
      </c>
      <c r="I192" s="231"/>
      <c r="J192" s="226"/>
      <c r="K192" s="226"/>
      <c r="L192" s="232"/>
      <c r="M192" s="233"/>
      <c r="N192" s="234"/>
      <c r="O192" s="234"/>
      <c r="P192" s="234"/>
      <c r="Q192" s="234"/>
      <c r="R192" s="234"/>
      <c r="S192" s="234"/>
      <c r="T192" s="23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6" t="s">
        <v>177</v>
      </c>
      <c r="AU192" s="236" t="s">
        <v>83</v>
      </c>
      <c r="AV192" s="13" t="s">
        <v>83</v>
      </c>
      <c r="AW192" s="13" t="s">
        <v>4</v>
      </c>
      <c r="AX192" s="13" t="s">
        <v>81</v>
      </c>
      <c r="AY192" s="236" t="s">
        <v>166</v>
      </c>
    </row>
    <row r="193" spans="1:65" s="2" customFormat="1" ht="37.8" customHeight="1">
      <c r="A193" s="40"/>
      <c r="B193" s="41"/>
      <c r="C193" s="207" t="s">
        <v>285</v>
      </c>
      <c r="D193" s="207" t="s">
        <v>169</v>
      </c>
      <c r="E193" s="208" t="s">
        <v>286</v>
      </c>
      <c r="F193" s="209" t="s">
        <v>287</v>
      </c>
      <c r="G193" s="210" t="s">
        <v>271</v>
      </c>
      <c r="H193" s="211">
        <v>6.583</v>
      </c>
      <c r="I193" s="212"/>
      <c r="J193" s="213">
        <f>ROUND(I193*H193,2)</f>
        <v>0</v>
      </c>
      <c r="K193" s="209" t="s">
        <v>172</v>
      </c>
      <c r="L193" s="46"/>
      <c r="M193" s="214" t="s">
        <v>19</v>
      </c>
      <c r="N193" s="215" t="s">
        <v>44</v>
      </c>
      <c r="O193" s="86"/>
      <c r="P193" s="216">
        <f>O193*H193</f>
        <v>0</v>
      </c>
      <c r="Q193" s="216">
        <v>0</v>
      </c>
      <c r="R193" s="216">
        <f>Q193*H193</f>
        <v>0</v>
      </c>
      <c r="S193" s="216">
        <v>0</v>
      </c>
      <c r="T193" s="217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8" t="s">
        <v>173</v>
      </c>
      <c r="AT193" s="218" t="s">
        <v>169</v>
      </c>
      <c r="AU193" s="218" t="s">
        <v>83</v>
      </c>
      <c r="AY193" s="19" t="s">
        <v>166</v>
      </c>
      <c r="BE193" s="219">
        <f>IF(N193="základní",J193,0)</f>
        <v>0</v>
      </c>
      <c r="BF193" s="219">
        <f>IF(N193="snížená",J193,0)</f>
        <v>0</v>
      </c>
      <c r="BG193" s="219">
        <f>IF(N193="zákl. přenesená",J193,0)</f>
        <v>0</v>
      </c>
      <c r="BH193" s="219">
        <f>IF(N193="sníž. přenesená",J193,0)</f>
        <v>0</v>
      </c>
      <c r="BI193" s="219">
        <f>IF(N193="nulová",J193,0)</f>
        <v>0</v>
      </c>
      <c r="BJ193" s="19" t="s">
        <v>81</v>
      </c>
      <c r="BK193" s="219">
        <f>ROUND(I193*H193,2)</f>
        <v>0</v>
      </c>
      <c r="BL193" s="19" t="s">
        <v>173</v>
      </c>
      <c r="BM193" s="218" t="s">
        <v>288</v>
      </c>
    </row>
    <row r="194" spans="1:47" s="2" customFormat="1" ht="12">
      <c r="A194" s="40"/>
      <c r="B194" s="41"/>
      <c r="C194" s="42"/>
      <c r="D194" s="220" t="s">
        <v>175</v>
      </c>
      <c r="E194" s="42"/>
      <c r="F194" s="221" t="s">
        <v>289</v>
      </c>
      <c r="G194" s="42"/>
      <c r="H194" s="42"/>
      <c r="I194" s="222"/>
      <c r="J194" s="42"/>
      <c r="K194" s="42"/>
      <c r="L194" s="46"/>
      <c r="M194" s="223"/>
      <c r="N194" s="224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175</v>
      </c>
      <c r="AU194" s="19" t="s">
        <v>83</v>
      </c>
    </row>
    <row r="195" spans="1:51" s="13" customFormat="1" ht="12">
      <c r="A195" s="13"/>
      <c r="B195" s="225"/>
      <c r="C195" s="226"/>
      <c r="D195" s="227" t="s">
        <v>177</v>
      </c>
      <c r="E195" s="226"/>
      <c r="F195" s="229" t="s">
        <v>565</v>
      </c>
      <c r="G195" s="226"/>
      <c r="H195" s="230">
        <v>6.583</v>
      </c>
      <c r="I195" s="231"/>
      <c r="J195" s="226"/>
      <c r="K195" s="226"/>
      <c r="L195" s="232"/>
      <c r="M195" s="233"/>
      <c r="N195" s="234"/>
      <c r="O195" s="234"/>
      <c r="P195" s="234"/>
      <c r="Q195" s="234"/>
      <c r="R195" s="234"/>
      <c r="S195" s="234"/>
      <c r="T195" s="23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6" t="s">
        <v>177</v>
      </c>
      <c r="AU195" s="236" t="s">
        <v>83</v>
      </c>
      <c r="AV195" s="13" t="s">
        <v>83</v>
      </c>
      <c r="AW195" s="13" t="s">
        <v>4</v>
      </c>
      <c r="AX195" s="13" t="s">
        <v>81</v>
      </c>
      <c r="AY195" s="236" t="s">
        <v>166</v>
      </c>
    </row>
    <row r="196" spans="1:65" s="2" customFormat="1" ht="55.5" customHeight="1">
      <c r="A196" s="40"/>
      <c r="B196" s="41"/>
      <c r="C196" s="207" t="s">
        <v>291</v>
      </c>
      <c r="D196" s="207" t="s">
        <v>169</v>
      </c>
      <c r="E196" s="208" t="s">
        <v>292</v>
      </c>
      <c r="F196" s="209" t="s">
        <v>293</v>
      </c>
      <c r="G196" s="210" t="s">
        <v>271</v>
      </c>
      <c r="H196" s="211">
        <v>0.306</v>
      </c>
      <c r="I196" s="212"/>
      <c r="J196" s="213">
        <f>ROUND(I196*H196,2)</f>
        <v>0</v>
      </c>
      <c r="K196" s="209" t="s">
        <v>172</v>
      </c>
      <c r="L196" s="46"/>
      <c r="M196" s="214" t="s">
        <v>19</v>
      </c>
      <c r="N196" s="215" t="s">
        <v>44</v>
      </c>
      <c r="O196" s="86"/>
      <c r="P196" s="216">
        <f>O196*H196</f>
        <v>0</v>
      </c>
      <c r="Q196" s="216">
        <v>0</v>
      </c>
      <c r="R196" s="216">
        <f>Q196*H196</f>
        <v>0</v>
      </c>
      <c r="S196" s="216">
        <v>0</v>
      </c>
      <c r="T196" s="217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8" t="s">
        <v>173</v>
      </c>
      <c r="AT196" s="218" t="s">
        <v>169</v>
      </c>
      <c r="AU196" s="218" t="s">
        <v>83</v>
      </c>
      <c r="AY196" s="19" t="s">
        <v>166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19" t="s">
        <v>81</v>
      </c>
      <c r="BK196" s="219">
        <f>ROUND(I196*H196,2)</f>
        <v>0</v>
      </c>
      <c r="BL196" s="19" t="s">
        <v>173</v>
      </c>
      <c r="BM196" s="218" t="s">
        <v>294</v>
      </c>
    </row>
    <row r="197" spans="1:47" s="2" customFormat="1" ht="12">
      <c r="A197" s="40"/>
      <c r="B197" s="41"/>
      <c r="C197" s="42"/>
      <c r="D197" s="220" t="s">
        <v>175</v>
      </c>
      <c r="E197" s="42"/>
      <c r="F197" s="221" t="s">
        <v>295</v>
      </c>
      <c r="G197" s="42"/>
      <c r="H197" s="42"/>
      <c r="I197" s="222"/>
      <c r="J197" s="42"/>
      <c r="K197" s="42"/>
      <c r="L197" s="46"/>
      <c r="M197" s="223"/>
      <c r="N197" s="224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175</v>
      </c>
      <c r="AU197" s="19" t="s">
        <v>83</v>
      </c>
    </row>
    <row r="198" spans="1:51" s="13" customFormat="1" ht="12">
      <c r="A198" s="13"/>
      <c r="B198" s="225"/>
      <c r="C198" s="226"/>
      <c r="D198" s="227" t="s">
        <v>177</v>
      </c>
      <c r="E198" s="226"/>
      <c r="F198" s="229" t="s">
        <v>566</v>
      </c>
      <c r="G198" s="226"/>
      <c r="H198" s="230">
        <v>0.306</v>
      </c>
      <c r="I198" s="231"/>
      <c r="J198" s="226"/>
      <c r="K198" s="226"/>
      <c r="L198" s="232"/>
      <c r="M198" s="233"/>
      <c r="N198" s="234"/>
      <c r="O198" s="234"/>
      <c r="P198" s="234"/>
      <c r="Q198" s="234"/>
      <c r="R198" s="234"/>
      <c r="S198" s="234"/>
      <c r="T198" s="23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6" t="s">
        <v>177</v>
      </c>
      <c r="AU198" s="236" t="s">
        <v>83</v>
      </c>
      <c r="AV198" s="13" t="s">
        <v>83</v>
      </c>
      <c r="AW198" s="13" t="s">
        <v>4</v>
      </c>
      <c r="AX198" s="13" t="s">
        <v>81</v>
      </c>
      <c r="AY198" s="236" t="s">
        <v>166</v>
      </c>
    </row>
    <row r="199" spans="1:65" s="2" customFormat="1" ht="37.8" customHeight="1">
      <c r="A199" s="40"/>
      <c r="B199" s="41"/>
      <c r="C199" s="207" t="s">
        <v>297</v>
      </c>
      <c r="D199" s="207" t="s">
        <v>169</v>
      </c>
      <c r="E199" s="208" t="s">
        <v>298</v>
      </c>
      <c r="F199" s="209" t="s">
        <v>299</v>
      </c>
      <c r="G199" s="210" t="s">
        <v>271</v>
      </c>
      <c r="H199" s="211">
        <v>5.358</v>
      </c>
      <c r="I199" s="212"/>
      <c r="J199" s="213">
        <f>ROUND(I199*H199,2)</f>
        <v>0</v>
      </c>
      <c r="K199" s="209" t="s">
        <v>172</v>
      </c>
      <c r="L199" s="46"/>
      <c r="M199" s="214" t="s">
        <v>19</v>
      </c>
      <c r="N199" s="215" t="s">
        <v>44</v>
      </c>
      <c r="O199" s="86"/>
      <c r="P199" s="216">
        <f>O199*H199</f>
        <v>0</v>
      </c>
      <c r="Q199" s="216">
        <v>0</v>
      </c>
      <c r="R199" s="216">
        <f>Q199*H199</f>
        <v>0</v>
      </c>
      <c r="S199" s="216">
        <v>0</v>
      </c>
      <c r="T199" s="217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8" t="s">
        <v>173</v>
      </c>
      <c r="AT199" s="218" t="s">
        <v>169</v>
      </c>
      <c r="AU199" s="218" t="s">
        <v>83</v>
      </c>
      <c r="AY199" s="19" t="s">
        <v>166</v>
      </c>
      <c r="BE199" s="219">
        <f>IF(N199="základní",J199,0)</f>
        <v>0</v>
      </c>
      <c r="BF199" s="219">
        <f>IF(N199="snížená",J199,0)</f>
        <v>0</v>
      </c>
      <c r="BG199" s="219">
        <f>IF(N199="zákl. přenesená",J199,0)</f>
        <v>0</v>
      </c>
      <c r="BH199" s="219">
        <f>IF(N199="sníž. přenesená",J199,0)</f>
        <v>0</v>
      </c>
      <c r="BI199" s="219">
        <f>IF(N199="nulová",J199,0)</f>
        <v>0</v>
      </c>
      <c r="BJ199" s="19" t="s">
        <v>81</v>
      </c>
      <c r="BK199" s="219">
        <f>ROUND(I199*H199,2)</f>
        <v>0</v>
      </c>
      <c r="BL199" s="19" t="s">
        <v>173</v>
      </c>
      <c r="BM199" s="218" t="s">
        <v>300</v>
      </c>
    </row>
    <row r="200" spans="1:47" s="2" customFormat="1" ht="12">
      <c r="A200" s="40"/>
      <c r="B200" s="41"/>
      <c r="C200" s="42"/>
      <c r="D200" s="220" t="s">
        <v>175</v>
      </c>
      <c r="E200" s="42"/>
      <c r="F200" s="221" t="s">
        <v>301</v>
      </c>
      <c r="G200" s="42"/>
      <c r="H200" s="42"/>
      <c r="I200" s="222"/>
      <c r="J200" s="42"/>
      <c r="K200" s="42"/>
      <c r="L200" s="46"/>
      <c r="M200" s="223"/>
      <c r="N200" s="224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175</v>
      </c>
      <c r="AU200" s="19" t="s">
        <v>83</v>
      </c>
    </row>
    <row r="201" spans="1:51" s="13" customFormat="1" ht="12">
      <c r="A201" s="13"/>
      <c r="B201" s="225"/>
      <c r="C201" s="226"/>
      <c r="D201" s="227" t="s">
        <v>177</v>
      </c>
      <c r="E201" s="226"/>
      <c r="F201" s="229" t="s">
        <v>567</v>
      </c>
      <c r="G201" s="226"/>
      <c r="H201" s="230">
        <v>5.358</v>
      </c>
      <c r="I201" s="231"/>
      <c r="J201" s="226"/>
      <c r="K201" s="226"/>
      <c r="L201" s="232"/>
      <c r="M201" s="233"/>
      <c r="N201" s="234"/>
      <c r="O201" s="234"/>
      <c r="P201" s="234"/>
      <c r="Q201" s="234"/>
      <c r="R201" s="234"/>
      <c r="S201" s="234"/>
      <c r="T201" s="23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6" t="s">
        <v>177</v>
      </c>
      <c r="AU201" s="236" t="s">
        <v>83</v>
      </c>
      <c r="AV201" s="13" t="s">
        <v>83</v>
      </c>
      <c r="AW201" s="13" t="s">
        <v>4</v>
      </c>
      <c r="AX201" s="13" t="s">
        <v>81</v>
      </c>
      <c r="AY201" s="236" t="s">
        <v>166</v>
      </c>
    </row>
    <row r="202" spans="1:65" s="2" customFormat="1" ht="37.8" customHeight="1">
      <c r="A202" s="40"/>
      <c r="B202" s="41"/>
      <c r="C202" s="207" t="s">
        <v>303</v>
      </c>
      <c r="D202" s="207" t="s">
        <v>169</v>
      </c>
      <c r="E202" s="208" t="s">
        <v>304</v>
      </c>
      <c r="F202" s="209" t="s">
        <v>305</v>
      </c>
      <c r="G202" s="210" t="s">
        <v>271</v>
      </c>
      <c r="H202" s="211">
        <v>3.062</v>
      </c>
      <c r="I202" s="212"/>
      <c r="J202" s="213">
        <f>ROUND(I202*H202,2)</f>
        <v>0</v>
      </c>
      <c r="K202" s="209" t="s">
        <v>172</v>
      </c>
      <c r="L202" s="46"/>
      <c r="M202" s="214" t="s">
        <v>19</v>
      </c>
      <c r="N202" s="215" t="s">
        <v>44</v>
      </c>
      <c r="O202" s="86"/>
      <c r="P202" s="216">
        <f>O202*H202</f>
        <v>0</v>
      </c>
      <c r="Q202" s="216">
        <v>0</v>
      </c>
      <c r="R202" s="216">
        <f>Q202*H202</f>
        <v>0</v>
      </c>
      <c r="S202" s="216">
        <v>0</v>
      </c>
      <c r="T202" s="217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8" t="s">
        <v>173</v>
      </c>
      <c r="AT202" s="218" t="s">
        <v>169</v>
      </c>
      <c r="AU202" s="218" t="s">
        <v>83</v>
      </c>
      <c r="AY202" s="19" t="s">
        <v>166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19" t="s">
        <v>81</v>
      </c>
      <c r="BK202" s="219">
        <f>ROUND(I202*H202,2)</f>
        <v>0</v>
      </c>
      <c r="BL202" s="19" t="s">
        <v>173</v>
      </c>
      <c r="BM202" s="218" t="s">
        <v>306</v>
      </c>
    </row>
    <row r="203" spans="1:47" s="2" customFormat="1" ht="12">
      <c r="A203" s="40"/>
      <c r="B203" s="41"/>
      <c r="C203" s="42"/>
      <c r="D203" s="220" t="s">
        <v>175</v>
      </c>
      <c r="E203" s="42"/>
      <c r="F203" s="221" t="s">
        <v>307</v>
      </c>
      <c r="G203" s="42"/>
      <c r="H203" s="42"/>
      <c r="I203" s="222"/>
      <c r="J203" s="42"/>
      <c r="K203" s="42"/>
      <c r="L203" s="46"/>
      <c r="M203" s="223"/>
      <c r="N203" s="224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175</v>
      </c>
      <c r="AU203" s="19" t="s">
        <v>83</v>
      </c>
    </row>
    <row r="204" spans="1:51" s="13" customFormat="1" ht="12">
      <c r="A204" s="13"/>
      <c r="B204" s="225"/>
      <c r="C204" s="226"/>
      <c r="D204" s="227" t="s">
        <v>177</v>
      </c>
      <c r="E204" s="226"/>
      <c r="F204" s="229" t="s">
        <v>568</v>
      </c>
      <c r="G204" s="226"/>
      <c r="H204" s="230">
        <v>3.062</v>
      </c>
      <c r="I204" s="231"/>
      <c r="J204" s="226"/>
      <c r="K204" s="226"/>
      <c r="L204" s="232"/>
      <c r="M204" s="233"/>
      <c r="N204" s="234"/>
      <c r="O204" s="234"/>
      <c r="P204" s="234"/>
      <c r="Q204" s="234"/>
      <c r="R204" s="234"/>
      <c r="S204" s="234"/>
      <c r="T204" s="23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6" t="s">
        <v>177</v>
      </c>
      <c r="AU204" s="236" t="s">
        <v>83</v>
      </c>
      <c r="AV204" s="13" t="s">
        <v>83</v>
      </c>
      <c r="AW204" s="13" t="s">
        <v>4</v>
      </c>
      <c r="AX204" s="13" t="s">
        <v>81</v>
      </c>
      <c r="AY204" s="236" t="s">
        <v>166</v>
      </c>
    </row>
    <row r="205" spans="1:63" s="12" customFormat="1" ht="22.8" customHeight="1">
      <c r="A205" s="12"/>
      <c r="B205" s="191"/>
      <c r="C205" s="192"/>
      <c r="D205" s="193" t="s">
        <v>72</v>
      </c>
      <c r="E205" s="205" t="s">
        <v>309</v>
      </c>
      <c r="F205" s="205" t="s">
        <v>310</v>
      </c>
      <c r="G205" s="192"/>
      <c r="H205" s="192"/>
      <c r="I205" s="195"/>
      <c r="J205" s="206">
        <f>BK205</f>
        <v>0</v>
      </c>
      <c r="K205" s="192"/>
      <c r="L205" s="197"/>
      <c r="M205" s="198"/>
      <c r="N205" s="199"/>
      <c r="O205" s="199"/>
      <c r="P205" s="200">
        <f>SUM(P206:P208)</f>
        <v>0</v>
      </c>
      <c r="Q205" s="199"/>
      <c r="R205" s="200">
        <f>SUM(R206:R208)</f>
        <v>0</v>
      </c>
      <c r="S205" s="199"/>
      <c r="T205" s="201">
        <f>SUM(T206:T208)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02" t="s">
        <v>81</v>
      </c>
      <c r="AT205" s="203" t="s">
        <v>72</v>
      </c>
      <c r="AU205" s="203" t="s">
        <v>81</v>
      </c>
      <c r="AY205" s="202" t="s">
        <v>166</v>
      </c>
      <c r="BK205" s="204">
        <f>SUM(BK206:BK208)</f>
        <v>0</v>
      </c>
    </row>
    <row r="206" spans="1:65" s="2" customFormat="1" ht="78" customHeight="1">
      <c r="A206" s="40"/>
      <c r="B206" s="41"/>
      <c r="C206" s="207" t="s">
        <v>311</v>
      </c>
      <c r="D206" s="207" t="s">
        <v>169</v>
      </c>
      <c r="E206" s="208" t="s">
        <v>312</v>
      </c>
      <c r="F206" s="209" t="s">
        <v>313</v>
      </c>
      <c r="G206" s="210" t="s">
        <v>271</v>
      </c>
      <c r="H206" s="211">
        <v>1.28</v>
      </c>
      <c r="I206" s="212"/>
      <c r="J206" s="213">
        <f>ROUND(I206*H206,2)</f>
        <v>0</v>
      </c>
      <c r="K206" s="209" t="s">
        <v>172</v>
      </c>
      <c r="L206" s="46"/>
      <c r="M206" s="214" t="s">
        <v>19</v>
      </c>
      <c r="N206" s="215" t="s">
        <v>44</v>
      </c>
      <c r="O206" s="86"/>
      <c r="P206" s="216">
        <f>O206*H206</f>
        <v>0</v>
      </c>
      <c r="Q206" s="216">
        <v>0</v>
      </c>
      <c r="R206" s="216">
        <f>Q206*H206</f>
        <v>0</v>
      </c>
      <c r="S206" s="216">
        <v>0</v>
      </c>
      <c r="T206" s="217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8" t="s">
        <v>173</v>
      </c>
      <c r="AT206" s="218" t="s">
        <v>169</v>
      </c>
      <c r="AU206" s="218" t="s">
        <v>83</v>
      </c>
      <c r="AY206" s="19" t="s">
        <v>166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19" t="s">
        <v>81</v>
      </c>
      <c r="BK206" s="219">
        <f>ROUND(I206*H206,2)</f>
        <v>0</v>
      </c>
      <c r="BL206" s="19" t="s">
        <v>173</v>
      </c>
      <c r="BM206" s="218" t="s">
        <v>314</v>
      </c>
    </row>
    <row r="207" spans="1:47" s="2" customFormat="1" ht="12">
      <c r="A207" s="40"/>
      <c r="B207" s="41"/>
      <c r="C207" s="42"/>
      <c r="D207" s="220" t="s">
        <v>175</v>
      </c>
      <c r="E207" s="42"/>
      <c r="F207" s="221" t="s">
        <v>315</v>
      </c>
      <c r="G207" s="42"/>
      <c r="H207" s="42"/>
      <c r="I207" s="222"/>
      <c r="J207" s="42"/>
      <c r="K207" s="42"/>
      <c r="L207" s="46"/>
      <c r="M207" s="223"/>
      <c r="N207" s="224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175</v>
      </c>
      <c r="AU207" s="19" t="s">
        <v>83</v>
      </c>
    </row>
    <row r="208" spans="1:47" s="2" customFormat="1" ht="12">
      <c r="A208" s="40"/>
      <c r="B208" s="41"/>
      <c r="C208" s="42"/>
      <c r="D208" s="227" t="s">
        <v>316</v>
      </c>
      <c r="E208" s="42"/>
      <c r="F208" s="279" t="s">
        <v>317</v>
      </c>
      <c r="G208" s="42"/>
      <c r="H208" s="42"/>
      <c r="I208" s="222"/>
      <c r="J208" s="42"/>
      <c r="K208" s="42"/>
      <c r="L208" s="46"/>
      <c r="M208" s="223"/>
      <c r="N208" s="224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316</v>
      </c>
      <c r="AU208" s="19" t="s">
        <v>83</v>
      </c>
    </row>
    <row r="209" spans="1:63" s="12" customFormat="1" ht="25.9" customHeight="1">
      <c r="A209" s="12"/>
      <c r="B209" s="191"/>
      <c r="C209" s="192"/>
      <c r="D209" s="193" t="s">
        <v>72</v>
      </c>
      <c r="E209" s="194" t="s">
        <v>318</v>
      </c>
      <c r="F209" s="194" t="s">
        <v>319</v>
      </c>
      <c r="G209" s="192"/>
      <c r="H209" s="192"/>
      <c r="I209" s="195"/>
      <c r="J209" s="196">
        <f>BK209</f>
        <v>0</v>
      </c>
      <c r="K209" s="192"/>
      <c r="L209" s="197"/>
      <c r="M209" s="198"/>
      <c r="N209" s="199"/>
      <c r="O209" s="199"/>
      <c r="P209" s="200">
        <f>P210+P223</f>
        <v>0</v>
      </c>
      <c r="Q209" s="199"/>
      <c r="R209" s="200">
        <f>R210+R223</f>
        <v>2.5146649199999995</v>
      </c>
      <c r="S209" s="199"/>
      <c r="T209" s="201">
        <f>T210+T223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02" t="s">
        <v>83</v>
      </c>
      <c r="AT209" s="203" t="s">
        <v>72</v>
      </c>
      <c r="AU209" s="203" t="s">
        <v>73</v>
      </c>
      <c r="AY209" s="202" t="s">
        <v>166</v>
      </c>
      <c r="BK209" s="204">
        <f>BK210+BK223</f>
        <v>0</v>
      </c>
    </row>
    <row r="210" spans="1:63" s="12" customFormat="1" ht="22.8" customHeight="1">
      <c r="A210" s="12"/>
      <c r="B210" s="191"/>
      <c r="C210" s="192"/>
      <c r="D210" s="193" t="s">
        <v>72</v>
      </c>
      <c r="E210" s="205" t="s">
        <v>320</v>
      </c>
      <c r="F210" s="205" t="s">
        <v>321</v>
      </c>
      <c r="G210" s="192"/>
      <c r="H210" s="192"/>
      <c r="I210" s="195"/>
      <c r="J210" s="206">
        <f>BK210</f>
        <v>0</v>
      </c>
      <c r="K210" s="192"/>
      <c r="L210" s="197"/>
      <c r="M210" s="198"/>
      <c r="N210" s="199"/>
      <c r="O210" s="199"/>
      <c r="P210" s="200">
        <f>SUM(P211:P222)</f>
        <v>0</v>
      </c>
      <c r="Q210" s="199"/>
      <c r="R210" s="200">
        <f>SUM(R211:R222)</f>
        <v>0.044341000000000005</v>
      </c>
      <c r="S210" s="199"/>
      <c r="T210" s="201">
        <f>SUM(T211:T222)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02" t="s">
        <v>83</v>
      </c>
      <c r="AT210" s="203" t="s">
        <v>72</v>
      </c>
      <c r="AU210" s="203" t="s">
        <v>81</v>
      </c>
      <c r="AY210" s="202" t="s">
        <v>166</v>
      </c>
      <c r="BK210" s="204">
        <f>SUM(BK211:BK222)</f>
        <v>0</v>
      </c>
    </row>
    <row r="211" spans="1:65" s="2" customFormat="1" ht="37.8" customHeight="1">
      <c r="A211" s="40"/>
      <c r="B211" s="41"/>
      <c r="C211" s="207" t="s">
        <v>330</v>
      </c>
      <c r="D211" s="207" t="s">
        <v>169</v>
      </c>
      <c r="E211" s="208" t="s">
        <v>331</v>
      </c>
      <c r="F211" s="209" t="s">
        <v>332</v>
      </c>
      <c r="G211" s="210" t="s">
        <v>103</v>
      </c>
      <c r="H211" s="211">
        <v>29</v>
      </c>
      <c r="I211" s="212"/>
      <c r="J211" s="213">
        <f>ROUND(I211*H211,2)</f>
        <v>0</v>
      </c>
      <c r="K211" s="209" t="s">
        <v>172</v>
      </c>
      <c r="L211" s="46"/>
      <c r="M211" s="214" t="s">
        <v>19</v>
      </c>
      <c r="N211" s="215" t="s">
        <v>44</v>
      </c>
      <c r="O211" s="86"/>
      <c r="P211" s="216">
        <f>O211*H211</f>
        <v>0</v>
      </c>
      <c r="Q211" s="216">
        <v>0.0011</v>
      </c>
      <c r="R211" s="216">
        <f>Q211*H211</f>
        <v>0.031900000000000005</v>
      </c>
      <c r="S211" s="216">
        <v>0</v>
      </c>
      <c r="T211" s="217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8" t="s">
        <v>325</v>
      </c>
      <c r="AT211" s="218" t="s">
        <v>169</v>
      </c>
      <c r="AU211" s="218" t="s">
        <v>83</v>
      </c>
      <c r="AY211" s="19" t="s">
        <v>166</v>
      </c>
      <c r="BE211" s="219">
        <f>IF(N211="základní",J211,0)</f>
        <v>0</v>
      </c>
      <c r="BF211" s="219">
        <f>IF(N211="snížená",J211,0)</f>
        <v>0</v>
      </c>
      <c r="BG211" s="219">
        <f>IF(N211="zákl. přenesená",J211,0)</f>
        <v>0</v>
      </c>
      <c r="BH211" s="219">
        <f>IF(N211="sníž. přenesená",J211,0)</f>
        <v>0</v>
      </c>
      <c r="BI211" s="219">
        <f>IF(N211="nulová",J211,0)</f>
        <v>0</v>
      </c>
      <c r="BJ211" s="19" t="s">
        <v>81</v>
      </c>
      <c r="BK211" s="219">
        <f>ROUND(I211*H211,2)</f>
        <v>0</v>
      </c>
      <c r="BL211" s="19" t="s">
        <v>325</v>
      </c>
      <c r="BM211" s="218" t="s">
        <v>333</v>
      </c>
    </row>
    <row r="212" spans="1:47" s="2" customFormat="1" ht="12">
      <c r="A212" s="40"/>
      <c r="B212" s="41"/>
      <c r="C212" s="42"/>
      <c r="D212" s="220" t="s">
        <v>175</v>
      </c>
      <c r="E212" s="42"/>
      <c r="F212" s="221" t="s">
        <v>334</v>
      </c>
      <c r="G212" s="42"/>
      <c r="H212" s="42"/>
      <c r="I212" s="222"/>
      <c r="J212" s="42"/>
      <c r="K212" s="42"/>
      <c r="L212" s="46"/>
      <c r="M212" s="223"/>
      <c r="N212" s="224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175</v>
      </c>
      <c r="AU212" s="19" t="s">
        <v>83</v>
      </c>
    </row>
    <row r="213" spans="1:51" s="15" customFormat="1" ht="12">
      <c r="A213" s="15"/>
      <c r="B213" s="258"/>
      <c r="C213" s="259"/>
      <c r="D213" s="227" t="s">
        <v>177</v>
      </c>
      <c r="E213" s="260" t="s">
        <v>19</v>
      </c>
      <c r="F213" s="261" t="s">
        <v>335</v>
      </c>
      <c r="G213" s="259"/>
      <c r="H213" s="260" t="s">
        <v>19</v>
      </c>
      <c r="I213" s="262"/>
      <c r="J213" s="259"/>
      <c r="K213" s="259"/>
      <c r="L213" s="263"/>
      <c r="M213" s="264"/>
      <c r="N213" s="265"/>
      <c r="O213" s="265"/>
      <c r="P213" s="265"/>
      <c r="Q213" s="265"/>
      <c r="R213" s="265"/>
      <c r="S213" s="265"/>
      <c r="T213" s="266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67" t="s">
        <v>177</v>
      </c>
      <c r="AU213" s="267" t="s">
        <v>83</v>
      </c>
      <c r="AV213" s="15" t="s">
        <v>81</v>
      </c>
      <c r="AW213" s="15" t="s">
        <v>35</v>
      </c>
      <c r="AX213" s="15" t="s">
        <v>73</v>
      </c>
      <c r="AY213" s="267" t="s">
        <v>166</v>
      </c>
    </row>
    <row r="214" spans="1:51" s="13" customFormat="1" ht="12">
      <c r="A214" s="13"/>
      <c r="B214" s="225"/>
      <c r="C214" s="226"/>
      <c r="D214" s="227" t="s">
        <v>177</v>
      </c>
      <c r="E214" s="228" t="s">
        <v>19</v>
      </c>
      <c r="F214" s="229" t="s">
        <v>569</v>
      </c>
      <c r="G214" s="226"/>
      <c r="H214" s="230">
        <v>29</v>
      </c>
      <c r="I214" s="231"/>
      <c r="J214" s="226"/>
      <c r="K214" s="226"/>
      <c r="L214" s="232"/>
      <c r="M214" s="233"/>
      <c r="N214" s="234"/>
      <c r="O214" s="234"/>
      <c r="P214" s="234"/>
      <c r="Q214" s="234"/>
      <c r="R214" s="234"/>
      <c r="S214" s="234"/>
      <c r="T214" s="23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6" t="s">
        <v>177</v>
      </c>
      <c r="AU214" s="236" t="s">
        <v>83</v>
      </c>
      <c r="AV214" s="13" t="s">
        <v>83</v>
      </c>
      <c r="AW214" s="13" t="s">
        <v>35</v>
      </c>
      <c r="AX214" s="13" t="s">
        <v>73</v>
      </c>
      <c r="AY214" s="236" t="s">
        <v>166</v>
      </c>
    </row>
    <row r="215" spans="1:51" s="14" customFormat="1" ht="12">
      <c r="A215" s="14"/>
      <c r="B215" s="237"/>
      <c r="C215" s="238"/>
      <c r="D215" s="227" t="s">
        <v>177</v>
      </c>
      <c r="E215" s="239" t="s">
        <v>19</v>
      </c>
      <c r="F215" s="240" t="s">
        <v>179</v>
      </c>
      <c r="G215" s="238"/>
      <c r="H215" s="241">
        <v>29</v>
      </c>
      <c r="I215" s="242"/>
      <c r="J215" s="238"/>
      <c r="K215" s="238"/>
      <c r="L215" s="243"/>
      <c r="M215" s="244"/>
      <c r="N215" s="245"/>
      <c r="O215" s="245"/>
      <c r="P215" s="245"/>
      <c r="Q215" s="245"/>
      <c r="R215" s="245"/>
      <c r="S215" s="245"/>
      <c r="T215" s="246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7" t="s">
        <v>177</v>
      </c>
      <c r="AU215" s="247" t="s">
        <v>83</v>
      </c>
      <c r="AV215" s="14" t="s">
        <v>173</v>
      </c>
      <c r="AW215" s="14" t="s">
        <v>35</v>
      </c>
      <c r="AX215" s="14" t="s">
        <v>81</v>
      </c>
      <c r="AY215" s="247" t="s">
        <v>166</v>
      </c>
    </row>
    <row r="216" spans="1:65" s="2" customFormat="1" ht="37.8" customHeight="1">
      <c r="A216" s="40"/>
      <c r="B216" s="41"/>
      <c r="C216" s="207" t="s">
        <v>570</v>
      </c>
      <c r="D216" s="207" t="s">
        <v>169</v>
      </c>
      <c r="E216" s="208" t="s">
        <v>571</v>
      </c>
      <c r="F216" s="209" t="s">
        <v>572</v>
      </c>
      <c r="G216" s="210" t="s">
        <v>103</v>
      </c>
      <c r="H216" s="211">
        <v>2.9</v>
      </c>
      <c r="I216" s="212"/>
      <c r="J216" s="213">
        <f>ROUND(I216*H216,2)</f>
        <v>0</v>
      </c>
      <c r="K216" s="209" t="s">
        <v>172</v>
      </c>
      <c r="L216" s="46"/>
      <c r="M216" s="214" t="s">
        <v>19</v>
      </c>
      <c r="N216" s="215" t="s">
        <v>44</v>
      </c>
      <c r="O216" s="86"/>
      <c r="P216" s="216">
        <f>O216*H216</f>
        <v>0</v>
      </c>
      <c r="Q216" s="216">
        <v>0.00429</v>
      </c>
      <c r="R216" s="216">
        <f>Q216*H216</f>
        <v>0.012441</v>
      </c>
      <c r="S216" s="216">
        <v>0</v>
      </c>
      <c r="T216" s="217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8" t="s">
        <v>325</v>
      </c>
      <c r="AT216" s="218" t="s">
        <v>169</v>
      </c>
      <c r="AU216" s="218" t="s">
        <v>83</v>
      </c>
      <c r="AY216" s="19" t="s">
        <v>166</v>
      </c>
      <c r="BE216" s="219">
        <f>IF(N216="základní",J216,0)</f>
        <v>0</v>
      </c>
      <c r="BF216" s="219">
        <f>IF(N216="snížená",J216,0)</f>
        <v>0</v>
      </c>
      <c r="BG216" s="219">
        <f>IF(N216="zákl. přenesená",J216,0)</f>
        <v>0</v>
      </c>
      <c r="BH216" s="219">
        <f>IF(N216="sníž. přenesená",J216,0)</f>
        <v>0</v>
      </c>
      <c r="BI216" s="219">
        <f>IF(N216="nulová",J216,0)</f>
        <v>0</v>
      </c>
      <c r="BJ216" s="19" t="s">
        <v>81</v>
      </c>
      <c r="BK216" s="219">
        <f>ROUND(I216*H216,2)</f>
        <v>0</v>
      </c>
      <c r="BL216" s="19" t="s">
        <v>325</v>
      </c>
      <c r="BM216" s="218" t="s">
        <v>573</v>
      </c>
    </row>
    <row r="217" spans="1:47" s="2" customFormat="1" ht="12">
      <c r="A217" s="40"/>
      <c r="B217" s="41"/>
      <c r="C217" s="42"/>
      <c r="D217" s="220" t="s">
        <v>175</v>
      </c>
      <c r="E217" s="42"/>
      <c r="F217" s="221" t="s">
        <v>574</v>
      </c>
      <c r="G217" s="42"/>
      <c r="H217" s="42"/>
      <c r="I217" s="222"/>
      <c r="J217" s="42"/>
      <c r="K217" s="42"/>
      <c r="L217" s="46"/>
      <c r="M217" s="223"/>
      <c r="N217" s="224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175</v>
      </c>
      <c r="AU217" s="19" t="s">
        <v>83</v>
      </c>
    </row>
    <row r="218" spans="1:51" s="15" customFormat="1" ht="12">
      <c r="A218" s="15"/>
      <c r="B218" s="258"/>
      <c r="C218" s="259"/>
      <c r="D218" s="227" t="s">
        <v>177</v>
      </c>
      <c r="E218" s="260" t="s">
        <v>19</v>
      </c>
      <c r="F218" s="261" t="s">
        <v>575</v>
      </c>
      <c r="G218" s="259"/>
      <c r="H218" s="260" t="s">
        <v>19</v>
      </c>
      <c r="I218" s="262"/>
      <c r="J218" s="259"/>
      <c r="K218" s="259"/>
      <c r="L218" s="263"/>
      <c r="M218" s="264"/>
      <c r="N218" s="265"/>
      <c r="O218" s="265"/>
      <c r="P218" s="265"/>
      <c r="Q218" s="265"/>
      <c r="R218" s="265"/>
      <c r="S218" s="265"/>
      <c r="T218" s="266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67" t="s">
        <v>177</v>
      </c>
      <c r="AU218" s="267" t="s">
        <v>83</v>
      </c>
      <c r="AV218" s="15" t="s">
        <v>81</v>
      </c>
      <c r="AW218" s="15" t="s">
        <v>35</v>
      </c>
      <c r="AX218" s="15" t="s">
        <v>73</v>
      </c>
      <c r="AY218" s="267" t="s">
        <v>166</v>
      </c>
    </row>
    <row r="219" spans="1:51" s="13" customFormat="1" ht="12">
      <c r="A219" s="13"/>
      <c r="B219" s="225"/>
      <c r="C219" s="226"/>
      <c r="D219" s="227" t="s">
        <v>177</v>
      </c>
      <c r="E219" s="228" t="s">
        <v>19</v>
      </c>
      <c r="F219" s="229" t="s">
        <v>576</v>
      </c>
      <c r="G219" s="226"/>
      <c r="H219" s="230">
        <v>2.9</v>
      </c>
      <c r="I219" s="231"/>
      <c r="J219" s="226"/>
      <c r="K219" s="226"/>
      <c r="L219" s="232"/>
      <c r="M219" s="233"/>
      <c r="N219" s="234"/>
      <c r="O219" s="234"/>
      <c r="P219" s="234"/>
      <c r="Q219" s="234"/>
      <c r="R219" s="234"/>
      <c r="S219" s="234"/>
      <c r="T219" s="23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6" t="s">
        <v>177</v>
      </c>
      <c r="AU219" s="236" t="s">
        <v>83</v>
      </c>
      <c r="AV219" s="13" t="s">
        <v>83</v>
      </c>
      <c r="AW219" s="13" t="s">
        <v>35</v>
      </c>
      <c r="AX219" s="13" t="s">
        <v>73</v>
      </c>
      <c r="AY219" s="236" t="s">
        <v>166</v>
      </c>
    </row>
    <row r="220" spans="1:51" s="14" customFormat="1" ht="12">
      <c r="A220" s="14"/>
      <c r="B220" s="237"/>
      <c r="C220" s="238"/>
      <c r="D220" s="227" t="s">
        <v>177</v>
      </c>
      <c r="E220" s="239" t="s">
        <v>19</v>
      </c>
      <c r="F220" s="240" t="s">
        <v>179</v>
      </c>
      <c r="G220" s="238"/>
      <c r="H220" s="241">
        <v>2.9</v>
      </c>
      <c r="I220" s="242"/>
      <c r="J220" s="238"/>
      <c r="K220" s="238"/>
      <c r="L220" s="243"/>
      <c r="M220" s="244"/>
      <c r="N220" s="245"/>
      <c r="O220" s="245"/>
      <c r="P220" s="245"/>
      <c r="Q220" s="245"/>
      <c r="R220" s="245"/>
      <c r="S220" s="245"/>
      <c r="T220" s="246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7" t="s">
        <v>177</v>
      </c>
      <c r="AU220" s="247" t="s">
        <v>83</v>
      </c>
      <c r="AV220" s="14" t="s">
        <v>173</v>
      </c>
      <c r="AW220" s="14" t="s">
        <v>35</v>
      </c>
      <c r="AX220" s="14" t="s">
        <v>81</v>
      </c>
      <c r="AY220" s="247" t="s">
        <v>166</v>
      </c>
    </row>
    <row r="221" spans="1:65" s="2" customFormat="1" ht="49.05" customHeight="1">
      <c r="A221" s="40"/>
      <c r="B221" s="41"/>
      <c r="C221" s="207" t="s">
        <v>337</v>
      </c>
      <c r="D221" s="207" t="s">
        <v>169</v>
      </c>
      <c r="E221" s="208" t="s">
        <v>338</v>
      </c>
      <c r="F221" s="209" t="s">
        <v>339</v>
      </c>
      <c r="G221" s="210" t="s">
        <v>271</v>
      </c>
      <c r="H221" s="211">
        <v>0.044</v>
      </c>
      <c r="I221" s="212"/>
      <c r="J221" s="213">
        <f>ROUND(I221*H221,2)</f>
        <v>0</v>
      </c>
      <c r="K221" s="209" t="s">
        <v>172</v>
      </c>
      <c r="L221" s="46"/>
      <c r="M221" s="214" t="s">
        <v>19</v>
      </c>
      <c r="N221" s="215" t="s">
        <v>44</v>
      </c>
      <c r="O221" s="86"/>
      <c r="P221" s="216">
        <f>O221*H221</f>
        <v>0</v>
      </c>
      <c r="Q221" s="216">
        <v>0</v>
      </c>
      <c r="R221" s="216">
        <f>Q221*H221</f>
        <v>0</v>
      </c>
      <c r="S221" s="216">
        <v>0</v>
      </c>
      <c r="T221" s="217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18" t="s">
        <v>325</v>
      </c>
      <c r="AT221" s="218" t="s">
        <v>169</v>
      </c>
      <c r="AU221" s="218" t="s">
        <v>83</v>
      </c>
      <c r="AY221" s="19" t="s">
        <v>166</v>
      </c>
      <c r="BE221" s="219">
        <f>IF(N221="základní",J221,0)</f>
        <v>0</v>
      </c>
      <c r="BF221" s="219">
        <f>IF(N221="snížená",J221,0)</f>
        <v>0</v>
      </c>
      <c r="BG221" s="219">
        <f>IF(N221="zákl. přenesená",J221,0)</f>
        <v>0</v>
      </c>
      <c r="BH221" s="219">
        <f>IF(N221="sníž. přenesená",J221,0)</f>
        <v>0</v>
      </c>
      <c r="BI221" s="219">
        <f>IF(N221="nulová",J221,0)</f>
        <v>0</v>
      </c>
      <c r="BJ221" s="19" t="s">
        <v>81</v>
      </c>
      <c r="BK221" s="219">
        <f>ROUND(I221*H221,2)</f>
        <v>0</v>
      </c>
      <c r="BL221" s="19" t="s">
        <v>325</v>
      </c>
      <c r="BM221" s="218" t="s">
        <v>340</v>
      </c>
    </row>
    <row r="222" spans="1:47" s="2" customFormat="1" ht="12">
      <c r="A222" s="40"/>
      <c r="B222" s="41"/>
      <c r="C222" s="42"/>
      <c r="D222" s="220" t="s">
        <v>175</v>
      </c>
      <c r="E222" s="42"/>
      <c r="F222" s="221" t="s">
        <v>341</v>
      </c>
      <c r="G222" s="42"/>
      <c r="H222" s="42"/>
      <c r="I222" s="222"/>
      <c r="J222" s="42"/>
      <c r="K222" s="42"/>
      <c r="L222" s="46"/>
      <c r="M222" s="223"/>
      <c r="N222" s="224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175</v>
      </c>
      <c r="AU222" s="19" t="s">
        <v>83</v>
      </c>
    </row>
    <row r="223" spans="1:63" s="12" customFormat="1" ht="22.8" customHeight="1">
      <c r="A223" s="12"/>
      <c r="B223" s="191"/>
      <c r="C223" s="192"/>
      <c r="D223" s="193" t="s">
        <v>72</v>
      </c>
      <c r="E223" s="205" t="s">
        <v>342</v>
      </c>
      <c r="F223" s="205" t="s">
        <v>343</v>
      </c>
      <c r="G223" s="192"/>
      <c r="H223" s="192"/>
      <c r="I223" s="195"/>
      <c r="J223" s="206">
        <f>BK223</f>
        <v>0</v>
      </c>
      <c r="K223" s="192"/>
      <c r="L223" s="197"/>
      <c r="M223" s="198"/>
      <c r="N223" s="199"/>
      <c r="O223" s="199"/>
      <c r="P223" s="200">
        <f>SUM(P224:P283)</f>
        <v>0</v>
      </c>
      <c r="Q223" s="199"/>
      <c r="R223" s="200">
        <f>SUM(R224:R283)</f>
        <v>2.4703239199999993</v>
      </c>
      <c r="S223" s="199"/>
      <c r="T223" s="201">
        <f>SUM(T224:T283)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02" t="s">
        <v>83</v>
      </c>
      <c r="AT223" s="203" t="s">
        <v>72</v>
      </c>
      <c r="AU223" s="203" t="s">
        <v>81</v>
      </c>
      <c r="AY223" s="202" t="s">
        <v>166</v>
      </c>
      <c r="BK223" s="204">
        <f>SUM(BK224:BK283)</f>
        <v>0</v>
      </c>
    </row>
    <row r="224" spans="1:65" s="2" customFormat="1" ht="33" customHeight="1">
      <c r="A224" s="40"/>
      <c r="B224" s="41"/>
      <c r="C224" s="207" t="s">
        <v>357</v>
      </c>
      <c r="D224" s="207" t="s">
        <v>169</v>
      </c>
      <c r="E224" s="208" t="s">
        <v>358</v>
      </c>
      <c r="F224" s="209" t="s">
        <v>359</v>
      </c>
      <c r="G224" s="210" t="s">
        <v>98</v>
      </c>
      <c r="H224" s="211">
        <v>74.976</v>
      </c>
      <c r="I224" s="212"/>
      <c r="J224" s="213">
        <f>ROUND(I224*H224,2)</f>
        <v>0</v>
      </c>
      <c r="K224" s="209" t="s">
        <v>172</v>
      </c>
      <c r="L224" s="46"/>
      <c r="M224" s="214" t="s">
        <v>19</v>
      </c>
      <c r="N224" s="215" t="s">
        <v>44</v>
      </c>
      <c r="O224" s="86"/>
      <c r="P224" s="216">
        <f>O224*H224</f>
        <v>0</v>
      </c>
      <c r="Q224" s="216">
        <v>0.00026</v>
      </c>
      <c r="R224" s="216">
        <f>Q224*H224</f>
        <v>0.01949376</v>
      </c>
      <c r="S224" s="216">
        <v>0</v>
      </c>
      <c r="T224" s="217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18" t="s">
        <v>325</v>
      </c>
      <c r="AT224" s="218" t="s">
        <v>169</v>
      </c>
      <c r="AU224" s="218" t="s">
        <v>83</v>
      </c>
      <c r="AY224" s="19" t="s">
        <v>166</v>
      </c>
      <c r="BE224" s="219">
        <f>IF(N224="základní",J224,0)</f>
        <v>0</v>
      </c>
      <c r="BF224" s="219">
        <f>IF(N224="snížená",J224,0)</f>
        <v>0</v>
      </c>
      <c r="BG224" s="219">
        <f>IF(N224="zákl. přenesená",J224,0)</f>
        <v>0</v>
      </c>
      <c r="BH224" s="219">
        <f>IF(N224="sníž. přenesená",J224,0)</f>
        <v>0</v>
      </c>
      <c r="BI224" s="219">
        <f>IF(N224="nulová",J224,0)</f>
        <v>0</v>
      </c>
      <c r="BJ224" s="19" t="s">
        <v>81</v>
      </c>
      <c r="BK224" s="219">
        <f>ROUND(I224*H224,2)</f>
        <v>0</v>
      </c>
      <c r="BL224" s="19" t="s">
        <v>325</v>
      </c>
      <c r="BM224" s="218" t="s">
        <v>360</v>
      </c>
    </row>
    <row r="225" spans="1:47" s="2" customFormat="1" ht="12">
      <c r="A225" s="40"/>
      <c r="B225" s="41"/>
      <c r="C225" s="42"/>
      <c r="D225" s="220" t="s">
        <v>175</v>
      </c>
      <c r="E225" s="42"/>
      <c r="F225" s="221" t="s">
        <v>361</v>
      </c>
      <c r="G225" s="42"/>
      <c r="H225" s="42"/>
      <c r="I225" s="222"/>
      <c r="J225" s="42"/>
      <c r="K225" s="42"/>
      <c r="L225" s="46"/>
      <c r="M225" s="223"/>
      <c r="N225" s="224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175</v>
      </c>
      <c r="AU225" s="19" t="s">
        <v>83</v>
      </c>
    </row>
    <row r="226" spans="1:51" s="13" customFormat="1" ht="12">
      <c r="A226" s="13"/>
      <c r="B226" s="225"/>
      <c r="C226" s="226"/>
      <c r="D226" s="227" t="s">
        <v>177</v>
      </c>
      <c r="E226" s="228" t="s">
        <v>19</v>
      </c>
      <c r="F226" s="229" t="s">
        <v>577</v>
      </c>
      <c r="G226" s="226"/>
      <c r="H226" s="230">
        <v>68.16</v>
      </c>
      <c r="I226" s="231"/>
      <c r="J226" s="226"/>
      <c r="K226" s="226"/>
      <c r="L226" s="232"/>
      <c r="M226" s="233"/>
      <c r="N226" s="234"/>
      <c r="O226" s="234"/>
      <c r="P226" s="234"/>
      <c r="Q226" s="234"/>
      <c r="R226" s="234"/>
      <c r="S226" s="234"/>
      <c r="T226" s="23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6" t="s">
        <v>177</v>
      </c>
      <c r="AU226" s="236" t="s">
        <v>83</v>
      </c>
      <c r="AV226" s="13" t="s">
        <v>83</v>
      </c>
      <c r="AW226" s="13" t="s">
        <v>35</v>
      </c>
      <c r="AX226" s="13" t="s">
        <v>73</v>
      </c>
      <c r="AY226" s="236" t="s">
        <v>166</v>
      </c>
    </row>
    <row r="227" spans="1:51" s="13" customFormat="1" ht="12">
      <c r="A227" s="13"/>
      <c r="B227" s="225"/>
      <c r="C227" s="226"/>
      <c r="D227" s="227" t="s">
        <v>177</v>
      </c>
      <c r="E227" s="228" t="s">
        <v>19</v>
      </c>
      <c r="F227" s="229" t="s">
        <v>578</v>
      </c>
      <c r="G227" s="226"/>
      <c r="H227" s="230">
        <v>6.816</v>
      </c>
      <c r="I227" s="231"/>
      <c r="J227" s="226"/>
      <c r="K227" s="226"/>
      <c r="L227" s="232"/>
      <c r="M227" s="233"/>
      <c r="N227" s="234"/>
      <c r="O227" s="234"/>
      <c r="P227" s="234"/>
      <c r="Q227" s="234"/>
      <c r="R227" s="234"/>
      <c r="S227" s="234"/>
      <c r="T227" s="23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6" t="s">
        <v>177</v>
      </c>
      <c r="AU227" s="236" t="s">
        <v>83</v>
      </c>
      <c r="AV227" s="13" t="s">
        <v>83</v>
      </c>
      <c r="AW227" s="13" t="s">
        <v>35</v>
      </c>
      <c r="AX227" s="13" t="s">
        <v>73</v>
      </c>
      <c r="AY227" s="236" t="s">
        <v>166</v>
      </c>
    </row>
    <row r="228" spans="1:51" s="14" customFormat="1" ht="12">
      <c r="A228" s="14"/>
      <c r="B228" s="237"/>
      <c r="C228" s="238"/>
      <c r="D228" s="227" t="s">
        <v>177</v>
      </c>
      <c r="E228" s="239" t="s">
        <v>19</v>
      </c>
      <c r="F228" s="240" t="s">
        <v>179</v>
      </c>
      <c r="G228" s="238"/>
      <c r="H228" s="241">
        <v>74.976</v>
      </c>
      <c r="I228" s="242"/>
      <c r="J228" s="238"/>
      <c r="K228" s="238"/>
      <c r="L228" s="243"/>
      <c r="M228" s="244"/>
      <c r="N228" s="245"/>
      <c r="O228" s="245"/>
      <c r="P228" s="245"/>
      <c r="Q228" s="245"/>
      <c r="R228" s="245"/>
      <c r="S228" s="245"/>
      <c r="T228" s="246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7" t="s">
        <v>177</v>
      </c>
      <c r="AU228" s="247" t="s">
        <v>83</v>
      </c>
      <c r="AV228" s="14" t="s">
        <v>173</v>
      </c>
      <c r="AW228" s="14" t="s">
        <v>35</v>
      </c>
      <c r="AX228" s="14" t="s">
        <v>81</v>
      </c>
      <c r="AY228" s="247" t="s">
        <v>166</v>
      </c>
    </row>
    <row r="229" spans="1:65" s="2" customFormat="1" ht="24.15" customHeight="1">
      <c r="A229" s="40"/>
      <c r="B229" s="41"/>
      <c r="C229" s="248" t="s">
        <v>362</v>
      </c>
      <c r="D229" s="248" t="s">
        <v>190</v>
      </c>
      <c r="E229" s="249" t="s">
        <v>363</v>
      </c>
      <c r="F229" s="250" t="s">
        <v>364</v>
      </c>
      <c r="G229" s="251" t="s">
        <v>98</v>
      </c>
      <c r="H229" s="252">
        <v>74.976</v>
      </c>
      <c r="I229" s="253"/>
      <c r="J229" s="254">
        <f>ROUND(I229*H229,2)</f>
        <v>0</v>
      </c>
      <c r="K229" s="250" t="s">
        <v>172</v>
      </c>
      <c r="L229" s="255"/>
      <c r="M229" s="256" t="s">
        <v>19</v>
      </c>
      <c r="N229" s="257" t="s">
        <v>44</v>
      </c>
      <c r="O229" s="86"/>
      <c r="P229" s="216">
        <f>O229*H229</f>
        <v>0</v>
      </c>
      <c r="Q229" s="216">
        <v>0.03056</v>
      </c>
      <c r="R229" s="216">
        <f>Q229*H229</f>
        <v>2.29126656</v>
      </c>
      <c r="S229" s="216">
        <v>0</v>
      </c>
      <c r="T229" s="217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18" t="s">
        <v>291</v>
      </c>
      <c r="AT229" s="218" t="s">
        <v>190</v>
      </c>
      <c r="AU229" s="218" t="s">
        <v>83</v>
      </c>
      <c r="AY229" s="19" t="s">
        <v>166</v>
      </c>
      <c r="BE229" s="219">
        <f>IF(N229="základní",J229,0)</f>
        <v>0</v>
      </c>
      <c r="BF229" s="219">
        <f>IF(N229="snížená",J229,0)</f>
        <v>0</v>
      </c>
      <c r="BG229" s="219">
        <f>IF(N229="zákl. přenesená",J229,0)</f>
        <v>0</v>
      </c>
      <c r="BH229" s="219">
        <f>IF(N229="sníž. přenesená",J229,0)</f>
        <v>0</v>
      </c>
      <c r="BI229" s="219">
        <f>IF(N229="nulová",J229,0)</f>
        <v>0</v>
      </c>
      <c r="BJ229" s="19" t="s">
        <v>81</v>
      </c>
      <c r="BK229" s="219">
        <f>ROUND(I229*H229,2)</f>
        <v>0</v>
      </c>
      <c r="BL229" s="19" t="s">
        <v>325</v>
      </c>
      <c r="BM229" s="218" t="s">
        <v>365</v>
      </c>
    </row>
    <row r="230" spans="1:47" s="2" customFormat="1" ht="12">
      <c r="A230" s="40"/>
      <c r="B230" s="41"/>
      <c r="C230" s="42"/>
      <c r="D230" s="220" t="s">
        <v>175</v>
      </c>
      <c r="E230" s="42"/>
      <c r="F230" s="221" t="s">
        <v>366</v>
      </c>
      <c r="G230" s="42"/>
      <c r="H230" s="42"/>
      <c r="I230" s="222"/>
      <c r="J230" s="42"/>
      <c r="K230" s="42"/>
      <c r="L230" s="46"/>
      <c r="M230" s="223"/>
      <c r="N230" s="224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175</v>
      </c>
      <c r="AU230" s="19" t="s">
        <v>83</v>
      </c>
    </row>
    <row r="231" spans="1:65" s="2" customFormat="1" ht="33" customHeight="1">
      <c r="A231" s="40"/>
      <c r="B231" s="41"/>
      <c r="C231" s="207" t="s">
        <v>367</v>
      </c>
      <c r="D231" s="207" t="s">
        <v>169</v>
      </c>
      <c r="E231" s="208" t="s">
        <v>368</v>
      </c>
      <c r="F231" s="209" t="s">
        <v>369</v>
      </c>
      <c r="G231" s="210" t="s">
        <v>103</v>
      </c>
      <c r="H231" s="211">
        <v>135.3</v>
      </c>
      <c r="I231" s="212"/>
      <c r="J231" s="213">
        <f>ROUND(I231*H231,2)</f>
        <v>0</v>
      </c>
      <c r="K231" s="209" t="s">
        <v>172</v>
      </c>
      <c r="L231" s="46"/>
      <c r="M231" s="214" t="s">
        <v>19</v>
      </c>
      <c r="N231" s="215" t="s">
        <v>44</v>
      </c>
      <c r="O231" s="86"/>
      <c r="P231" s="216">
        <f>O231*H231</f>
        <v>0</v>
      </c>
      <c r="Q231" s="216">
        <v>2E-05</v>
      </c>
      <c r="R231" s="216">
        <f>Q231*H231</f>
        <v>0.0027060000000000005</v>
      </c>
      <c r="S231" s="216">
        <v>0</v>
      </c>
      <c r="T231" s="217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8" t="s">
        <v>325</v>
      </c>
      <c r="AT231" s="218" t="s">
        <v>169</v>
      </c>
      <c r="AU231" s="218" t="s">
        <v>83</v>
      </c>
      <c r="AY231" s="19" t="s">
        <v>166</v>
      </c>
      <c r="BE231" s="219">
        <f>IF(N231="základní",J231,0)</f>
        <v>0</v>
      </c>
      <c r="BF231" s="219">
        <f>IF(N231="snížená",J231,0)</f>
        <v>0</v>
      </c>
      <c r="BG231" s="219">
        <f>IF(N231="zákl. přenesená",J231,0)</f>
        <v>0</v>
      </c>
      <c r="BH231" s="219">
        <f>IF(N231="sníž. přenesená",J231,0)</f>
        <v>0</v>
      </c>
      <c r="BI231" s="219">
        <f>IF(N231="nulová",J231,0)</f>
        <v>0</v>
      </c>
      <c r="BJ231" s="19" t="s">
        <v>81</v>
      </c>
      <c r="BK231" s="219">
        <f>ROUND(I231*H231,2)</f>
        <v>0</v>
      </c>
      <c r="BL231" s="19" t="s">
        <v>325</v>
      </c>
      <c r="BM231" s="218" t="s">
        <v>370</v>
      </c>
    </row>
    <row r="232" spans="1:47" s="2" customFormat="1" ht="12">
      <c r="A232" s="40"/>
      <c r="B232" s="41"/>
      <c r="C232" s="42"/>
      <c r="D232" s="220" t="s">
        <v>175</v>
      </c>
      <c r="E232" s="42"/>
      <c r="F232" s="221" t="s">
        <v>371</v>
      </c>
      <c r="G232" s="42"/>
      <c r="H232" s="42"/>
      <c r="I232" s="222"/>
      <c r="J232" s="42"/>
      <c r="K232" s="42"/>
      <c r="L232" s="46"/>
      <c r="M232" s="223"/>
      <c r="N232" s="224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175</v>
      </c>
      <c r="AU232" s="19" t="s">
        <v>83</v>
      </c>
    </row>
    <row r="233" spans="1:51" s="13" customFormat="1" ht="12">
      <c r="A233" s="13"/>
      <c r="B233" s="225"/>
      <c r="C233" s="226"/>
      <c r="D233" s="227" t="s">
        <v>177</v>
      </c>
      <c r="E233" s="228" t="s">
        <v>19</v>
      </c>
      <c r="F233" s="229" t="s">
        <v>517</v>
      </c>
      <c r="G233" s="226"/>
      <c r="H233" s="230">
        <v>123</v>
      </c>
      <c r="I233" s="231"/>
      <c r="J233" s="226"/>
      <c r="K233" s="226"/>
      <c r="L233" s="232"/>
      <c r="M233" s="233"/>
      <c r="N233" s="234"/>
      <c r="O233" s="234"/>
      <c r="P233" s="234"/>
      <c r="Q233" s="234"/>
      <c r="R233" s="234"/>
      <c r="S233" s="234"/>
      <c r="T233" s="23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6" t="s">
        <v>177</v>
      </c>
      <c r="AU233" s="236" t="s">
        <v>83</v>
      </c>
      <c r="AV233" s="13" t="s">
        <v>83</v>
      </c>
      <c r="AW233" s="13" t="s">
        <v>35</v>
      </c>
      <c r="AX233" s="13" t="s">
        <v>73</v>
      </c>
      <c r="AY233" s="236" t="s">
        <v>166</v>
      </c>
    </row>
    <row r="234" spans="1:51" s="13" customFormat="1" ht="12">
      <c r="A234" s="13"/>
      <c r="B234" s="225"/>
      <c r="C234" s="226"/>
      <c r="D234" s="227" t="s">
        <v>177</v>
      </c>
      <c r="E234" s="228" t="s">
        <v>19</v>
      </c>
      <c r="F234" s="229" t="s">
        <v>518</v>
      </c>
      <c r="G234" s="226"/>
      <c r="H234" s="230">
        <v>12.3</v>
      </c>
      <c r="I234" s="231"/>
      <c r="J234" s="226"/>
      <c r="K234" s="226"/>
      <c r="L234" s="232"/>
      <c r="M234" s="233"/>
      <c r="N234" s="234"/>
      <c r="O234" s="234"/>
      <c r="P234" s="234"/>
      <c r="Q234" s="234"/>
      <c r="R234" s="234"/>
      <c r="S234" s="234"/>
      <c r="T234" s="23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6" t="s">
        <v>177</v>
      </c>
      <c r="AU234" s="236" t="s">
        <v>83</v>
      </c>
      <c r="AV234" s="13" t="s">
        <v>83</v>
      </c>
      <c r="AW234" s="13" t="s">
        <v>35</v>
      </c>
      <c r="AX234" s="13" t="s">
        <v>73</v>
      </c>
      <c r="AY234" s="236" t="s">
        <v>166</v>
      </c>
    </row>
    <row r="235" spans="1:51" s="14" customFormat="1" ht="12">
      <c r="A235" s="14"/>
      <c r="B235" s="237"/>
      <c r="C235" s="238"/>
      <c r="D235" s="227" t="s">
        <v>177</v>
      </c>
      <c r="E235" s="239" t="s">
        <v>19</v>
      </c>
      <c r="F235" s="240" t="s">
        <v>179</v>
      </c>
      <c r="G235" s="238"/>
      <c r="H235" s="241">
        <v>135.3</v>
      </c>
      <c r="I235" s="242"/>
      <c r="J235" s="238"/>
      <c r="K235" s="238"/>
      <c r="L235" s="243"/>
      <c r="M235" s="244"/>
      <c r="N235" s="245"/>
      <c r="O235" s="245"/>
      <c r="P235" s="245"/>
      <c r="Q235" s="245"/>
      <c r="R235" s="245"/>
      <c r="S235" s="245"/>
      <c r="T235" s="246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7" t="s">
        <v>177</v>
      </c>
      <c r="AU235" s="247" t="s">
        <v>83</v>
      </c>
      <c r="AV235" s="14" t="s">
        <v>173</v>
      </c>
      <c r="AW235" s="14" t="s">
        <v>35</v>
      </c>
      <c r="AX235" s="14" t="s">
        <v>81</v>
      </c>
      <c r="AY235" s="247" t="s">
        <v>166</v>
      </c>
    </row>
    <row r="236" spans="1:65" s="2" customFormat="1" ht="33" customHeight="1">
      <c r="A236" s="40"/>
      <c r="B236" s="41"/>
      <c r="C236" s="248" t="s">
        <v>372</v>
      </c>
      <c r="D236" s="248" t="s">
        <v>190</v>
      </c>
      <c r="E236" s="249" t="s">
        <v>373</v>
      </c>
      <c r="F236" s="250" t="s">
        <v>374</v>
      </c>
      <c r="G236" s="251" t="s">
        <v>103</v>
      </c>
      <c r="H236" s="252">
        <v>148.83</v>
      </c>
      <c r="I236" s="253"/>
      <c r="J236" s="254">
        <f>ROUND(I236*H236,2)</f>
        <v>0</v>
      </c>
      <c r="K236" s="250" t="s">
        <v>172</v>
      </c>
      <c r="L236" s="255"/>
      <c r="M236" s="256" t="s">
        <v>19</v>
      </c>
      <c r="N236" s="257" t="s">
        <v>44</v>
      </c>
      <c r="O236" s="86"/>
      <c r="P236" s="216">
        <f>O236*H236</f>
        <v>0</v>
      </c>
      <c r="Q236" s="216">
        <v>0.00047</v>
      </c>
      <c r="R236" s="216">
        <f>Q236*H236</f>
        <v>0.0699501</v>
      </c>
      <c r="S236" s="216">
        <v>0</v>
      </c>
      <c r="T236" s="217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8" t="s">
        <v>291</v>
      </c>
      <c r="AT236" s="218" t="s">
        <v>190</v>
      </c>
      <c r="AU236" s="218" t="s">
        <v>83</v>
      </c>
      <c r="AY236" s="19" t="s">
        <v>166</v>
      </c>
      <c r="BE236" s="219">
        <f>IF(N236="základní",J236,0)</f>
        <v>0</v>
      </c>
      <c r="BF236" s="219">
        <f>IF(N236="snížená",J236,0)</f>
        <v>0</v>
      </c>
      <c r="BG236" s="219">
        <f>IF(N236="zákl. přenesená",J236,0)</f>
        <v>0</v>
      </c>
      <c r="BH236" s="219">
        <f>IF(N236="sníž. přenesená",J236,0)</f>
        <v>0</v>
      </c>
      <c r="BI236" s="219">
        <f>IF(N236="nulová",J236,0)</f>
        <v>0</v>
      </c>
      <c r="BJ236" s="19" t="s">
        <v>81</v>
      </c>
      <c r="BK236" s="219">
        <f>ROUND(I236*H236,2)</f>
        <v>0</v>
      </c>
      <c r="BL236" s="19" t="s">
        <v>325</v>
      </c>
      <c r="BM236" s="218" t="s">
        <v>375</v>
      </c>
    </row>
    <row r="237" spans="1:47" s="2" customFormat="1" ht="12">
      <c r="A237" s="40"/>
      <c r="B237" s="41"/>
      <c r="C237" s="42"/>
      <c r="D237" s="220" t="s">
        <v>175</v>
      </c>
      <c r="E237" s="42"/>
      <c r="F237" s="221" t="s">
        <v>376</v>
      </c>
      <c r="G237" s="42"/>
      <c r="H237" s="42"/>
      <c r="I237" s="222"/>
      <c r="J237" s="42"/>
      <c r="K237" s="42"/>
      <c r="L237" s="46"/>
      <c r="M237" s="223"/>
      <c r="N237" s="224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175</v>
      </c>
      <c r="AU237" s="19" t="s">
        <v>83</v>
      </c>
    </row>
    <row r="238" spans="1:51" s="13" customFormat="1" ht="12">
      <c r="A238" s="13"/>
      <c r="B238" s="225"/>
      <c r="C238" s="226"/>
      <c r="D238" s="227" t="s">
        <v>177</v>
      </c>
      <c r="E238" s="226"/>
      <c r="F238" s="229" t="s">
        <v>377</v>
      </c>
      <c r="G238" s="226"/>
      <c r="H238" s="230">
        <v>148.83</v>
      </c>
      <c r="I238" s="231"/>
      <c r="J238" s="226"/>
      <c r="K238" s="226"/>
      <c r="L238" s="232"/>
      <c r="M238" s="233"/>
      <c r="N238" s="234"/>
      <c r="O238" s="234"/>
      <c r="P238" s="234"/>
      <c r="Q238" s="234"/>
      <c r="R238" s="234"/>
      <c r="S238" s="234"/>
      <c r="T238" s="23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6" t="s">
        <v>177</v>
      </c>
      <c r="AU238" s="236" t="s">
        <v>83</v>
      </c>
      <c r="AV238" s="13" t="s">
        <v>83</v>
      </c>
      <c r="AW238" s="13" t="s">
        <v>4</v>
      </c>
      <c r="AX238" s="13" t="s">
        <v>81</v>
      </c>
      <c r="AY238" s="236" t="s">
        <v>166</v>
      </c>
    </row>
    <row r="239" spans="1:65" s="2" customFormat="1" ht="24.15" customHeight="1">
      <c r="A239" s="40"/>
      <c r="B239" s="41"/>
      <c r="C239" s="207" t="s">
        <v>378</v>
      </c>
      <c r="D239" s="207" t="s">
        <v>169</v>
      </c>
      <c r="E239" s="208" t="s">
        <v>379</v>
      </c>
      <c r="F239" s="209" t="s">
        <v>380</v>
      </c>
      <c r="G239" s="210" t="s">
        <v>103</v>
      </c>
      <c r="H239" s="211">
        <v>31.9</v>
      </c>
      <c r="I239" s="212"/>
      <c r="J239" s="213">
        <f>ROUND(I239*H239,2)</f>
        <v>0</v>
      </c>
      <c r="K239" s="209" t="s">
        <v>172</v>
      </c>
      <c r="L239" s="46"/>
      <c r="M239" s="214" t="s">
        <v>19</v>
      </c>
      <c r="N239" s="215" t="s">
        <v>44</v>
      </c>
      <c r="O239" s="86"/>
      <c r="P239" s="216">
        <f>O239*H239</f>
        <v>0</v>
      </c>
      <c r="Q239" s="216">
        <v>5E-05</v>
      </c>
      <c r="R239" s="216">
        <f>Q239*H239</f>
        <v>0.001595</v>
      </c>
      <c r="S239" s="216">
        <v>0</v>
      </c>
      <c r="T239" s="217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8" t="s">
        <v>325</v>
      </c>
      <c r="AT239" s="218" t="s">
        <v>169</v>
      </c>
      <c r="AU239" s="218" t="s">
        <v>83</v>
      </c>
      <c r="AY239" s="19" t="s">
        <v>166</v>
      </c>
      <c r="BE239" s="219">
        <f>IF(N239="základní",J239,0)</f>
        <v>0</v>
      </c>
      <c r="BF239" s="219">
        <f>IF(N239="snížená",J239,0)</f>
        <v>0</v>
      </c>
      <c r="BG239" s="219">
        <f>IF(N239="zákl. přenesená",J239,0)</f>
        <v>0</v>
      </c>
      <c r="BH239" s="219">
        <f>IF(N239="sníž. přenesená",J239,0)</f>
        <v>0</v>
      </c>
      <c r="BI239" s="219">
        <f>IF(N239="nulová",J239,0)</f>
        <v>0</v>
      </c>
      <c r="BJ239" s="19" t="s">
        <v>81</v>
      </c>
      <c r="BK239" s="219">
        <f>ROUND(I239*H239,2)</f>
        <v>0</v>
      </c>
      <c r="BL239" s="19" t="s">
        <v>325</v>
      </c>
      <c r="BM239" s="218" t="s">
        <v>381</v>
      </c>
    </row>
    <row r="240" spans="1:47" s="2" customFormat="1" ht="12">
      <c r="A240" s="40"/>
      <c r="B240" s="41"/>
      <c r="C240" s="42"/>
      <c r="D240" s="220" t="s">
        <v>175</v>
      </c>
      <c r="E240" s="42"/>
      <c r="F240" s="221" t="s">
        <v>382</v>
      </c>
      <c r="G240" s="42"/>
      <c r="H240" s="42"/>
      <c r="I240" s="222"/>
      <c r="J240" s="42"/>
      <c r="K240" s="42"/>
      <c r="L240" s="46"/>
      <c r="M240" s="223"/>
      <c r="N240" s="224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175</v>
      </c>
      <c r="AU240" s="19" t="s">
        <v>83</v>
      </c>
    </row>
    <row r="241" spans="1:51" s="13" customFormat="1" ht="12">
      <c r="A241" s="13"/>
      <c r="B241" s="225"/>
      <c r="C241" s="226"/>
      <c r="D241" s="227" t="s">
        <v>177</v>
      </c>
      <c r="E241" s="228" t="s">
        <v>19</v>
      </c>
      <c r="F241" s="229" t="s">
        <v>521</v>
      </c>
      <c r="G241" s="226"/>
      <c r="H241" s="230">
        <v>29</v>
      </c>
      <c r="I241" s="231"/>
      <c r="J241" s="226"/>
      <c r="K241" s="226"/>
      <c r="L241" s="232"/>
      <c r="M241" s="233"/>
      <c r="N241" s="234"/>
      <c r="O241" s="234"/>
      <c r="P241" s="234"/>
      <c r="Q241" s="234"/>
      <c r="R241" s="234"/>
      <c r="S241" s="234"/>
      <c r="T241" s="23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6" t="s">
        <v>177</v>
      </c>
      <c r="AU241" s="236" t="s">
        <v>83</v>
      </c>
      <c r="AV241" s="13" t="s">
        <v>83</v>
      </c>
      <c r="AW241" s="13" t="s">
        <v>35</v>
      </c>
      <c r="AX241" s="13" t="s">
        <v>73</v>
      </c>
      <c r="AY241" s="236" t="s">
        <v>166</v>
      </c>
    </row>
    <row r="242" spans="1:51" s="13" customFormat="1" ht="12">
      <c r="A242" s="13"/>
      <c r="B242" s="225"/>
      <c r="C242" s="226"/>
      <c r="D242" s="227" t="s">
        <v>177</v>
      </c>
      <c r="E242" s="228" t="s">
        <v>19</v>
      </c>
      <c r="F242" s="229" t="s">
        <v>522</v>
      </c>
      <c r="G242" s="226"/>
      <c r="H242" s="230">
        <v>2.9</v>
      </c>
      <c r="I242" s="231"/>
      <c r="J242" s="226"/>
      <c r="K242" s="226"/>
      <c r="L242" s="232"/>
      <c r="M242" s="233"/>
      <c r="N242" s="234"/>
      <c r="O242" s="234"/>
      <c r="P242" s="234"/>
      <c r="Q242" s="234"/>
      <c r="R242" s="234"/>
      <c r="S242" s="234"/>
      <c r="T242" s="23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6" t="s">
        <v>177</v>
      </c>
      <c r="AU242" s="236" t="s">
        <v>83</v>
      </c>
      <c r="AV242" s="13" t="s">
        <v>83</v>
      </c>
      <c r="AW242" s="13" t="s">
        <v>35</v>
      </c>
      <c r="AX242" s="13" t="s">
        <v>73</v>
      </c>
      <c r="AY242" s="236" t="s">
        <v>166</v>
      </c>
    </row>
    <row r="243" spans="1:51" s="14" customFormat="1" ht="12">
      <c r="A243" s="14"/>
      <c r="B243" s="237"/>
      <c r="C243" s="238"/>
      <c r="D243" s="227" t="s">
        <v>177</v>
      </c>
      <c r="E243" s="239" t="s">
        <v>19</v>
      </c>
      <c r="F243" s="240" t="s">
        <v>179</v>
      </c>
      <c r="G243" s="238"/>
      <c r="H243" s="241">
        <v>31.9</v>
      </c>
      <c r="I243" s="242"/>
      <c r="J243" s="238"/>
      <c r="K243" s="238"/>
      <c r="L243" s="243"/>
      <c r="M243" s="244"/>
      <c r="N243" s="245"/>
      <c r="O243" s="245"/>
      <c r="P243" s="245"/>
      <c r="Q243" s="245"/>
      <c r="R243" s="245"/>
      <c r="S243" s="245"/>
      <c r="T243" s="246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7" t="s">
        <v>177</v>
      </c>
      <c r="AU243" s="247" t="s">
        <v>83</v>
      </c>
      <c r="AV243" s="14" t="s">
        <v>173</v>
      </c>
      <c r="AW243" s="14" t="s">
        <v>35</v>
      </c>
      <c r="AX243" s="14" t="s">
        <v>81</v>
      </c>
      <c r="AY243" s="247" t="s">
        <v>166</v>
      </c>
    </row>
    <row r="244" spans="1:65" s="2" customFormat="1" ht="21.75" customHeight="1">
      <c r="A244" s="40"/>
      <c r="B244" s="41"/>
      <c r="C244" s="248" t="s">
        <v>383</v>
      </c>
      <c r="D244" s="248" t="s">
        <v>190</v>
      </c>
      <c r="E244" s="249" t="s">
        <v>384</v>
      </c>
      <c r="F244" s="250" t="s">
        <v>385</v>
      </c>
      <c r="G244" s="251" t="s">
        <v>103</v>
      </c>
      <c r="H244" s="252">
        <v>35.09</v>
      </c>
      <c r="I244" s="253"/>
      <c r="J244" s="254">
        <f>ROUND(I244*H244,2)</f>
        <v>0</v>
      </c>
      <c r="K244" s="250" t="s">
        <v>172</v>
      </c>
      <c r="L244" s="255"/>
      <c r="M244" s="256" t="s">
        <v>19</v>
      </c>
      <c r="N244" s="257" t="s">
        <v>44</v>
      </c>
      <c r="O244" s="86"/>
      <c r="P244" s="216">
        <f>O244*H244</f>
        <v>0</v>
      </c>
      <c r="Q244" s="216">
        <v>0.00035</v>
      </c>
      <c r="R244" s="216">
        <f>Q244*H244</f>
        <v>0.0122815</v>
      </c>
      <c r="S244" s="216">
        <v>0</v>
      </c>
      <c r="T244" s="217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8" t="s">
        <v>291</v>
      </c>
      <c r="AT244" s="218" t="s">
        <v>190</v>
      </c>
      <c r="AU244" s="218" t="s">
        <v>83</v>
      </c>
      <c r="AY244" s="19" t="s">
        <v>166</v>
      </c>
      <c r="BE244" s="219">
        <f>IF(N244="základní",J244,0)</f>
        <v>0</v>
      </c>
      <c r="BF244" s="219">
        <f>IF(N244="snížená",J244,0)</f>
        <v>0</v>
      </c>
      <c r="BG244" s="219">
        <f>IF(N244="zákl. přenesená",J244,0)</f>
        <v>0</v>
      </c>
      <c r="BH244" s="219">
        <f>IF(N244="sníž. přenesená",J244,0)</f>
        <v>0</v>
      </c>
      <c r="BI244" s="219">
        <f>IF(N244="nulová",J244,0)</f>
        <v>0</v>
      </c>
      <c r="BJ244" s="19" t="s">
        <v>81</v>
      </c>
      <c r="BK244" s="219">
        <f>ROUND(I244*H244,2)</f>
        <v>0</v>
      </c>
      <c r="BL244" s="19" t="s">
        <v>325</v>
      </c>
      <c r="BM244" s="218" t="s">
        <v>386</v>
      </c>
    </row>
    <row r="245" spans="1:47" s="2" customFormat="1" ht="12">
      <c r="A245" s="40"/>
      <c r="B245" s="41"/>
      <c r="C245" s="42"/>
      <c r="D245" s="220" t="s">
        <v>175</v>
      </c>
      <c r="E245" s="42"/>
      <c r="F245" s="221" t="s">
        <v>387</v>
      </c>
      <c r="G245" s="42"/>
      <c r="H245" s="42"/>
      <c r="I245" s="222"/>
      <c r="J245" s="42"/>
      <c r="K245" s="42"/>
      <c r="L245" s="46"/>
      <c r="M245" s="223"/>
      <c r="N245" s="224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175</v>
      </c>
      <c r="AU245" s="19" t="s">
        <v>83</v>
      </c>
    </row>
    <row r="246" spans="1:51" s="13" customFormat="1" ht="12">
      <c r="A246" s="13"/>
      <c r="B246" s="225"/>
      <c r="C246" s="226"/>
      <c r="D246" s="227" t="s">
        <v>177</v>
      </c>
      <c r="E246" s="226"/>
      <c r="F246" s="229" t="s">
        <v>388</v>
      </c>
      <c r="G246" s="226"/>
      <c r="H246" s="230">
        <v>35.09</v>
      </c>
      <c r="I246" s="231"/>
      <c r="J246" s="226"/>
      <c r="K246" s="226"/>
      <c r="L246" s="232"/>
      <c r="M246" s="233"/>
      <c r="N246" s="234"/>
      <c r="O246" s="234"/>
      <c r="P246" s="234"/>
      <c r="Q246" s="234"/>
      <c r="R246" s="234"/>
      <c r="S246" s="234"/>
      <c r="T246" s="23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6" t="s">
        <v>177</v>
      </c>
      <c r="AU246" s="236" t="s">
        <v>83</v>
      </c>
      <c r="AV246" s="13" t="s">
        <v>83</v>
      </c>
      <c r="AW246" s="13" t="s">
        <v>4</v>
      </c>
      <c r="AX246" s="13" t="s">
        <v>81</v>
      </c>
      <c r="AY246" s="236" t="s">
        <v>166</v>
      </c>
    </row>
    <row r="247" spans="1:65" s="2" customFormat="1" ht="44.25" customHeight="1">
      <c r="A247" s="40"/>
      <c r="B247" s="41"/>
      <c r="C247" s="207" t="s">
        <v>389</v>
      </c>
      <c r="D247" s="207" t="s">
        <v>169</v>
      </c>
      <c r="E247" s="208" t="s">
        <v>390</v>
      </c>
      <c r="F247" s="209" t="s">
        <v>391</v>
      </c>
      <c r="G247" s="210" t="s">
        <v>347</v>
      </c>
      <c r="H247" s="211">
        <v>12</v>
      </c>
      <c r="I247" s="212"/>
      <c r="J247" s="213">
        <f>ROUND(I247*H247,2)</f>
        <v>0</v>
      </c>
      <c r="K247" s="209" t="s">
        <v>172</v>
      </c>
      <c r="L247" s="46"/>
      <c r="M247" s="214" t="s">
        <v>19</v>
      </c>
      <c r="N247" s="215" t="s">
        <v>44</v>
      </c>
      <c r="O247" s="86"/>
      <c r="P247" s="216">
        <f>O247*H247</f>
        <v>0</v>
      </c>
      <c r="Q247" s="216">
        <v>0</v>
      </c>
      <c r="R247" s="216">
        <f>Q247*H247</f>
        <v>0</v>
      </c>
      <c r="S247" s="216">
        <v>0</v>
      </c>
      <c r="T247" s="217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8" t="s">
        <v>325</v>
      </c>
      <c r="AT247" s="218" t="s">
        <v>169</v>
      </c>
      <c r="AU247" s="218" t="s">
        <v>83</v>
      </c>
      <c r="AY247" s="19" t="s">
        <v>166</v>
      </c>
      <c r="BE247" s="219">
        <f>IF(N247="základní",J247,0)</f>
        <v>0</v>
      </c>
      <c r="BF247" s="219">
        <f>IF(N247="snížená",J247,0)</f>
        <v>0</v>
      </c>
      <c r="BG247" s="219">
        <f>IF(N247="zákl. přenesená",J247,0)</f>
        <v>0</v>
      </c>
      <c r="BH247" s="219">
        <f>IF(N247="sníž. přenesená",J247,0)</f>
        <v>0</v>
      </c>
      <c r="BI247" s="219">
        <f>IF(N247="nulová",J247,0)</f>
        <v>0</v>
      </c>
      <c r="BJ247" s="19" t="s">
        <v>81</v>
      </c>
      <c r="BK247" s="219">
        <f>ROUND(I247*H247,2)</f>
        <v>0</v>
      </c>
      <c r="BL247" s="19" t="s">
        <v>325</v>
      </c>
      <c r="BM247" s="218" t="s">
        <v>392</v>
      </c>
    </row>
    <row r="248" spans="1:47" s="2" customFormat="1" ht="12">
      <c r="A248" s="40"/>
      <c r="B248" s="41"/>
      <c r="C248" s="42"/>
      <c r="D248" s="220" t="s">
        <v>175</v>
      </c>
      <c r="E248" s="42"/>
      <c r="F248" s="221" t="s">
        <v>393</v>
      </c>
      <c r="G248" s="42"/>
      <c r="H248" s="42"/>
      <c r="I248" s="222"/>
      <c r="J248" s="42"/>
      <c r="K248" s="42"/>
      <c r="L248" s="46"/>
      <c r="M248" s="223"/>
      <c r="N248" s="224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175</v>
      </c>
      <c r="AU248" s="19" t="s">
        <v>83</v>
      </c>
    </row>
    <row r="249" spans="1:51" s="15" customFormat="1" ht="12">
      <c r="A249" s="15"/>
      <c r="B249" s="258"/>
      <c r="C249" s="259"/>
      <c r="D249" s="227" t="s">
        <v>177</v>
      </c>
      <c r="E249" s="260" t="s">
        <v>19</v>
      </c>
      <c r="F249" s="261" t="s">
        <v>394</v>
      </c>
      <c r="G249" s="259"/>
      <c r="H249" s="260" t="s">
        <v>19</v>
      </c>
      <c r="I249" s="262"/>
      <c r="J249" s="259"/>
      <c r="K249" s="259"/>
      <c r="L249" s="263"/>
      <c r="M249" s="264"/>
      <c r="N249" s="265"/>
      <c r="O249" s="265"/>
      <c r="P249" s="265"/>
      <c r="Q249" s="265"/>
      <c r="R249" s="265"/>
      <c r="S249" s="265"/>
      <c r="T249" s="266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67" t="s">
        <v>177</v>
      </c>
      <c r="AU249" s="267" t="s">
        <v>83</v>
      </c>
      <c r="AV249" s="15" t="s">
        <v>81</v>
      </c>
      <c r="AW249" s="15" t="s">
        <v>35</v>
      </c>
      <c r="AX249" s="15" t="s">
        <v>73</v>
      </c>
      <c r="AY249" s="267" t="s">
        <v>166</v>
      </c>
    </row>
    <row r="250" spans="1:51" s="13" customFormat="1" ht="12">
      <c r="A250" s="13"/>
      <c r="B250" s="225"/>
      <c r="C250" s="226"/>
      <c r="D250" s="227" t="s">
        <v>177</v>
      </c>
      <c r="E250" s="228" t="s">
        <v>19</v>
      </c>
      <c r="F250" s="229" t="s">
        <v>579</v>
      </c>
      <c r="G250" s="226"/>
      <c r="H250" s="230">
        <v>12</v>
      </c>
      <c r="I250" s="231"/>
      <c r="J250" s="226"/>
      <c r="K250" s="226"/>
      <c r="L250" s="232"/>
      <c r="M250" s="233"/>
      <c r="N250" s="234"/>
      <c r="O250" s="234"/>
      <c r="P250" s="234"/>
      <c r="Q250" s="234"/>
      <c r="R250" s="234"/>
      <c r="S250" s="234"/>
      <c r="T250" s="23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6" t="s">
        <v>177</v>
      </c>
      <c r="AU250" s="236" t="s">
        <v>83</v>
      </c>
      <c r="AV250" s="13" t="s">
        <v>83</v>
      </c>
      <c r="AW250" s="13" t="s">
        <v>35</v>
      </c>
      <c r="AX250" s="13" t="s">
        <v>73</v>
      </c>
      <c r="AY250" s="236" t="s">
        <v>166</v>
      </c>
    </row>
    <row r="251" spans="1:51" s="14" customFormat="1" ht="12">
      <c r="A251" s="14"/>
      <c r="B251" s="237"/>
      <c r="C251" s="238"/>
      <c r="D251" s="227" t="s">
        <v>177</v>
      </c>
      <c r="E251" s="239" t="s">
        <v>19</v>
      </c>
      <c r="F251" s="240" t="s">
        <v>179</v>
      </c>
      <c r="G251" s="238"/>
      <c r="H251" s="241">
        <v>12</v>
      </c>
      <c r="I251" s="242"/>
      <c r="J251" s="238"/>
      <c r="K251" s="238"/>
      <c r="L251" s="243"/>
      <c r="M251" s="244"/>
      <c r="N251" s="245"/>
      <c r="O251" s="245"/>
      <c r="P251" s="245"/>
      <c r="Q251" s="245"/>
      <c r="R251" s="245"/>
      <c r="S251" s="245"/>
      <c r="T251" s="246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7" t="s">
        <v>177</v>
      </c>
      <c r="AU251" s="247" t="s">
        <v>83</v>
      </c>
      <c r="AV251" s="14" t="s">
        <v>173</v>
      </c>
      <c r="AW251" s="14" t="s">
        <v>35</v>
      </c>
      <c r="AX251" s="14" t="s">
        <v>81</v>
      </c>
      <c r="AY251" s="247" t="s">
        <v>166</v>
      </c>
    </row>
    <row r="252" spans="1:65" s="2" customFormat="1" ht="21.75" customHeight="1">
      <c r="A252" s="40"/>
      <c r="B252" s="41"/>
      <c r="C252" s="248" t="s">
        <v>402</v>
      </c>
      <c r="D252" s="248" t="s">
        <v>190</v>
      </c>
      <c r="E252" s="249" t="s">
        <v>403</v>
      </c>
      <c r="F252" s="250" t="s">
        <v>404</v>
      </c>
      <c r="G252" s="251" t="s">
        <v>103</v>
      </c>
      <c r="H252" s="252">
        <v>17.4</v>
      </c>
      <c r="I252" s="253"/>
      <c r="J252" s="254">
        <f>ROUND(I252*H252,2)</f>
        <v>0</v>
      </c>
      <c r="K252" s="250" t="s">
        <v>172</v>
      </c>
      <c r="L252" s="255"/>
      <c r="M252" s="256" t="s">
        <v>19</v>
      </c>
      <c r="N252" s="257" t="s">
        <v>44</v>
      </c>
      <c r="O252" s="86"/>
      <c r="P252" s="216">
        <f>O252*H252</f>
        <v>0</v>
      </c>
      <c r="Q252" s="216">
        <v>0.0015</v>
      </c>
      <c r="R252" s="216">
        <f>Q252*H252</f>
        <v>0.026099999999999998</v>
      </c>
      <c r="S252" s="216">
        <v>0</v>
      </c>
      <c r="T252" s="217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18" t="s">
        <v>291</v>
      </c>
      <c r="AT252" s="218" t="s">
        <v>190</v>
      </c>
      <c r="AU252" s="218" t="s">
        <v>83</v>
      </c>
      <c r="AY252" s="19" t="s">
        <v>166</v>
      </c>
      <c r="BE252" s="219">
        <f>IF(N252="základní",J252,0)</f>
        <v>0</v>
      </c>
      <c r="BF252" s="219">
        <f>IF(N252="snížená",J252,0)</f>
        <v>0</v>
      </c>
      <c r="BG252" s="219">
        <f>IF(N252="zákl. přenesená",J252,0)</f>
        <v>0</v>
      </c>
      <c r="BH252" s="219">
        <f>IF(N252="sníž. přenesená",J252,0)</f>
        <v>0</v>
      </c>
      <c r="BI252" s="219">
        <f>IF(N252="nulová",J252,0)</f>
        <v>0</v>
      </c>
      <c r="BJ252" s="19" t="s">
        <v>81</v>
      </c>
      <c r="BK252" s="219">
        <f>ROUND(I252*H252,2)</f>
        <v>0</v>
      </c>
      <c r="BL252" s="19" t="s">
        <v>325</v>
      </c>
      <c r="BM252" s="218" t="s">
        <v>405</v>
      </c>
    </row>
    <row r="253" spans="1:47" s="2" customFormat="1" ht="12">
      <c r="A253" s="40"/>
      <c r="B253" s="41"/>
      <c r="C253" s="42"/>
      <c r="D253" s="220" t="s">
        <v>175</v>
      </c>
      <c r="E253" s="42"/>
      <c r="F253" s="221" t="s">
        <v>406</v>
      </c>
      <c r="G253" s="42"/>
      <c r="H253" s="42"/>
      <c r="I253" s="222"/>
      <c r="J253" s="42"/>
      <c r="K253" s="42"/>
      <c r="L253" s="46"/>
      <c r="M253" s="223"/>
      <c r="N253" s="224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175</v>
      </c>
      <c r="AU253" s="19" t="s">
        <v>83</v>
      </c>
    </row>
    <row r="254" spans="1:51" s="15" customFormat="1" ht="12">
      <c r="A254" s="15"/>
      <c r="B254" s="258"/>
      <c r="C254" s="259"/>
      <c r="D254" s="227" t="s">
        <v>177</v>
      </c>
      <c r="E254" s="260" t="s">
        <v>19</v>
      </c>
      <c r="F254" s="261" t="s">
        <v>394</v>
      </c>
      <c r="G254" s="259"/>
      <c r="H254" s="260" t="s">
        <v>19</v>
      </c>
      <c r="I254" s="262"/>
      <c r="J254" s="259"/>
      <c r="K254" s="259"/>
      <c r="L254" s="263"/>
      <c r="M254" s="264"/>
      <c r="N254" s="265"/>
      <c r="O254" s="265"/>
      <c r="P254" s="265"/>
      <c r="Q254" s="265"/>
      <c r="R254" s="265"/>
      <c r="S254" s="265"/>
      <c r="T254" s="266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67" t="s">
        <v>177</v>
      </c>
      <c r="AU254" s="267" t="s">
        <v>83</v>
      </c>
      <c r="AV254" s="15" t="s">
        <v>81</v>
      </c>
      <c r="AW254" s="15" t="s">
        <v>35</v>
      </c>
      <c r="AX254" s="15" t="s">
        <v>73</v>
      </c>
      <c r="AY254" s="267" t="s">
        <v>166</v>
      </c>
    </row>
    <row r="255" spans="1:51" s="13" customFormat="1" ht="12">
      <c r="A255" s="13"/>
      <c r="B255" s="225"/>
      <c r="C255" s="226"/>
      <c r="D255" s="227" t="s">
        <v>177</v>
      </c>
      <c r="E255" s="228" t="s">
        <v>19</v>
      </c>
      <c r="F255" s="229" t="s">
        <v>580</v>
      </c>
      <c r="G255" s="226"/>
      <c r="H255" s="230">
        <v>17.4</v>
      </c>
      <c r="I255" s="231"/>
      <c r="J255" s="226"/>
      <c r="K255" s="226"/>
      <c r="L255" s="232"/>
      <c r="M255" s="233"/>
      <c r="N255" s="234"/>
      <c r="O255" s="234"/>
      <c r="P255" s="234"/>
      <c r="Q255" s="234"/>
      <c r="R255" s="234"/>
      <c r="S255" s="234"/>
      <c r="T255" s="23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6" t="s">
        <v>177</v>
      </c>
      <c r="AU255" s="236" t="s">
        <v>83</v>
      </c>
      <c r="AV255" s="13" t="s">
        <v>83</v>
      </c>
      <c r="AW255" s="13" t="s">
        <v>35</v>
      </c>
      <c r="AX255" s="13" t="s">
        <v>73</v>
      </c>
      <c r="AY255" s="236" t="s">
        <v>166</v>
      </c>
    </row>
    <row r="256" spans="1:51" s="14" customFormat="1" ht="12">
      <c r="A256" s="14"/>
      <c r="B256" s="237"/>
      <c r="C256" s="238"/>
      <c r="D256" s="227" t="s">
        <v>177</v>
      </c>
      <c r="E256" s="239" t="s">
        <v>19</v>
      </c>
      <c r="F256" s="240" t="s">
        <v>179</v>
      </c>
      <c r="G256" s="238"/>
      <c r="H256" s="241">
        <v>17.4</v>
      </c>
      <c r="I256" s="242"/>
      <c r="J256" s="238"/>
      <c r="K256" s="238"/>
      <c r="L256" s="243"/>
      <c r="M256" s="244"/>
      <c r="N256" s="245"/>
      <c r="O256" s="245"/>
      <c r="P256" s="245"/>
      <c r="Q256" s="245"/>
      <c r="R256" s="245"/>
      <c r="S256" s="245"/>
      <c r="T256" s="246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7" t="s">
        <v>177</v>
      </c>
      <c r="AU256" s="247" t="s">
        <v>83</v>
      </c>
      <c r="AV256" s="14" t="s">
        <v>173</v>
      </c>
      <c r="AW256" s="14" t="s">
        <v>35</v>
      </c>
      <c r="AX256" s="14" t="s">
        <v>81</v>
      </c>
      <c r="AY256" s="247" t="s">
        <v>166</v>
      </c>
    </row>
    <row r="257" spans="1:65" s="2" customFormat="1" ht="16.5" customHeight="1">
      <c r="A257" s="40"/>
      <c r="B257" s="41"/>
      <c r="C257" s="248" t="s">
        <v>407</v>
      </c>
      <c r="D257" s="248" t="s">
        <v>190</v>
      </c>
      <c r="E257" s="249" t="s">
        <v>408</v>
      </c>
      <c r="F257" s="250" t="s">
        <v>409</v>
      </c>
      <c r="G257" s="251" t="s">
        <v>410</v>
      </c>
      <c r="H257" s="252">
        <v>12</v>
      </c>
      <c r="I257" s="253"/>
      <c r="J257" s="254">
        <f>ROUND(I257*H257,2)</f>
        <v>0</v>
      </c>
      <c r="K257" s="250" t="s">
        <v>172</v>
      </c>
      <c r="L257" s="255"/>
      <c r="M257" s="256" t="s">
        <v>19</v>
      </c>
      <c r="N257" s="257" t="s">
        <v>44</v>
      </c>
      <c r="O257" s="86"/>
      <c r="P257" s="216">
        <f>O257*H257</f>
        <v>0</v>
      </c>
      <c r="Q257" s="216">
        <v>0.0002</v>
      </c>
      <c r="R257" s="216">
        <f>Q257*H257</f>
        <v>0.0024000000000000002</v>
      </c>
      <c r="S257" s="216">
        <v>0</v>
      </c>
      <c r="T257" s="217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8" t="s">
        <v>291</v>
      </c>
      <c r="AT257" s="218" t="s">
        <v>190</v>
      </c>
      <c r="AU257" s="218" t="s">
        <v>83</v>
      </c>
      <c r="AY257" s="19" t="s">
        <v>166</v>
      </c>
      <c r="BE257" s="219">
        <f>IF(N257="základní",J257,0)</f>
        <v>0</v>
      </c>
      <c r="BF257" s="219">
        <f>IF(N257="snížená",J257,0)</f>
        <v>0</v>
      </c>
      <c r="BG257" s="219">
        <f>IF(N257="zákl. přenesená",J257,0)</f>
        <v>0</v>
      </c>
      <c r="BH257" s="219">
        <f>IF(N257="sníž. přenesená",J257,0)</f>
        <v>0</v>
      </c>
      <c r="BI257" s="219">
        <f>IF(N257="nulová",J257,0)</f>
        <v>0</v>
      </c>
      <c r="BJ257" s="19" t="s">
        <v>81</v>
      </c>
      <c r="BK257" s="219">
        <f>ROUND(I257*H257,2)</f>
        <v>0</v>
      </c>
      <c r="BL257" s="19" t="s">
        <v>325</v>
      </c>
      <c r="BM257" s="218" t="s">
        <v>411</v>
      </c>
    </row>
    <row r="258" spans="1:47" s="2" customFormat="1" ht="12">
      <c r="A258" s="40"/>
      <c r="B258" s="41"/>
      <c r="C258" s="42"/>
      <c r="D258" s="220" t="s">
        <v>175</v>
      </c>
      <c r="E258" s="42"/>
      <c r="F258" s="221" t="s">
        <v>412</v>
      </c>
      <c r="G258" s="42"/>
      <c r="H258" s="42"/>
      <c r="I258" s="222"/>
      <c r="J258" s="42"/>
      <c r="K258" s="42"/>
      <c r="L258" s="46"/>
      <c r="M258" s="223"/>
      <c r="N258" s="224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175</v>
      </c>
      <c r="AU258" s="19" t="s">
        <v>83</v>
      </c>
    </row>
    <row r="259" spans="1:65" s="2" customFormat="1" ht="44.25" customHeight="1">
      <c r="A259" s="40"/>
      <c r="B259" s="41"/>
      <c r="C259" s="207" t="s">
        <v>413</v>
      </c>
      <c r="D259" s="207" t="s">
        <v>169</v>
      </c>
      <c r="E259" s="208" t="s">
        <v>414</v>
      </c>
      <c r="F259" s="209" t="s">
        <v>415</v>
      </c>
      <c r="G259" s="210" t="s">
        <v>347</v>
      </c>
      <c r="H259" s="211">
        <v>10</v>
      </c>
      <c r="I259" s="212"/>
      <c r="J259" s="213">
        <f>ROUND(I259*H259,2)</f>
        <v>0</v>
      </c>
      <c r="K259" s="209" t="s">
        <v>172</v>
      </c>
      <c r="L259" s="46"/>
      <c r="M259" s="214" t="s">
        <v>19</v>
      </c>
      <c r="N259" s="215" t="s">
        <v>44</v>
      </c>
      <c r="O259" s="86"/>
      <c r="P259" s="216">
        <f>O259*H259</f>
        <v>0</v>
      </c>
      <c r="Q259" s="216">
        <v>0</v>
      </c>
      <c r="R259" s="216">
        <f>Q259*H259</f>
        <v>0</v>
      </c>
      <c r="S259" s="216">
        <v>0</v>
      </c>
      <c r="T259" s="217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18" t="s">
        <v>325</v>
      </c>
      <c r="AT259" s="218" t="s">
        <v>169</v>
      </c>
      <c r="AU259" s="218" t="s">
        <v>83</v>
      </c>
      <c r="AY259" s="19" t="s">
        <v>166</v>
      </c>
      <c r="BE259" s="219">
        <f>IF(N259="základní",J259,0)</f>
        <v>0</v>
      </c>
      <c r="BF259" s="219">
        <f>IF(N259="snížená",J259,0)</f>
        <v>0</v>
      </c>
      <c r="BG259" s="219">
        <f>IF(N259="zákl. přenesená",J259,0)</f>
        <v>0</v>
      </c>
      <c r="BH259" s="219">
        <f>IF(N259="sníž. přenesená",J259,0)</f>
        <v>0</v>
      </c>
      <c r="BI259" s="219">
        <f>IF(N259="nulová",J259,0)</f>
        <v>0</v>
      </c>
      <c r="BJ259" s="19" t="s">
        <v>81</v>
      </c>
      <c r="BK259" s="219">
        <f>ROUND(I259*H259,2)</f>
        <v>0</v>
      </c>
      <c r="BL259" s="19" t="s">
        <v>325</v>
      </c>
      <c r="BM259" s="218" t="s">
        <v>416</v>
      </c>
    </row>
    <row r="260" spans="1:47" s="2" customFormat="1" ht="12">
      <c r="A260" s="40"/>
      <c r="B260" s="41"/>
      <c r="C260" s="42"/>
      <c r="D260" s="220" t="s">
        <v>175</v>
      </c>
      <c r="E260" s="42"/>
      <c r="F260" s="221" t="s">
        <v>417</v>
      </c>
      <c r="G260" s="42"/>
      <c r="H260" s="42"/>
      <c r="I260" s="222"/>
      <c r="J260" s="42"/>
      <c r="K260" s="42"/>
      <c r="L260" s="46"/>
      <c r="M260" s="223"/>
      <c r="N260" s="224"/>
      <c r="O260" s="86"/>
      <c r="P260" s="86"/>
      <c r="Q260" s="86"/>
      <c r="R260" s="86"/>
      <c r="S260" s="86"/>
      <c r="T260" s="87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9" t="s">
        <v>175</v>
      </c>
      <c r="AU260" s="19" t="s">
        <v>83</v>
      </c>
    </row>
    <row r="261" spans="1:51" s="15" customFormat="1" ht="12">
      <c r="A261" s="15"/>
      <c r="B261" s="258"/>
      <c r="C261" s="259"/>
      <c r="D261" s="227" t="s">
        <v>177</v>
      </c>
      <c r="E261" s="260" t="s">
        <v>19</v>
      </c>
      <c r="F261" s="261" t="s">
        <v>394</v>
      </c>
      <c r="G261" s="259"/>
      <c r="H261" s="260" t="s">
        <v>19</v>
      </c>
      <c r="I261" s="262"/>
      <c r="J261" s="259"/>
      <c r="K261" s="259"/>
      <c r="L261" s="263"/>
      <c r="M261" s="264"/>
      <c r="N261" s="265"/>
      <c r="O261" s="265"/>
      <c r="P261" s="265"/>
      <c r="Q261" s="265"/>
      <c r="R261" s="265"/>
      <c r="S261" s="265"/>
      <c r="T261" s="266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67" t="s">
        <v>177</v>
      </c>
      <c r="AU261" s="267" t="s">
        <v>83</v>
      </c>
      <c r="AV261" s="15" t="s">
        <v>81</v>
      </c>
      <c r="AW261" s="15" t="s">
        <v>35</v>
      </c>
      <c r="AX261" s="15" t="s">
        <v>73</v>
      </c>
      <c r="AY261" s="267" t="s">
        <v>166</v>
      </c>
    </row>
    <row r="262" spans="1:51" s="13" customFormat="1" ht="12">
      <c r="A262" s="13"/>
      <c r="B262" s="225"/>
      <c r="C262" s="226"/>
      <c r="D262" s="227" t="s">
        <v>177</v>
      </c>
      <c r="E262" s="228" t="s">
        <v>19</v>
      </c>
      <c r="F262" s="229" t="s">
        <v>581</v>
      </c>
      <c r="G262" s="226"/>
      <c r="H262" s="230">
        <v>8</v>
      </c>
      <c r="I262" s="231"/>
      <c r="J262" s="226"/>
      <c r="K262" s="226"/>
      <c r="L262" s="232"/>
      <c r="M262" s="233"/>
      <c r="N262" s="234"/>
      <c r="O262" s="234"/>
      <c r="P262" s="234"/>
      <c r="Q262" s="234"/>
      <c r="R262" s="234"/>
      <c r="S262" s="234"/>
      <c r="T262" s="23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6" t="s">
        <v>177</v>
      </c>
      <c r="AU262" s="236" t="s">
        <v>83</v>
      </c>
      <c r="AV262" s="13" t="s">
        <v>83</v>
      </c>
      <c r="AW262" s="13" t="s">
        <v>35</v>
      </c>
      <c r="AX262" s="13" t="s">
        <v>73</v>
      </c>
      <c r="AY262" s="236" t="s">
        <v>166</v>
      </c>
    </row>
    <row r="263" spans="1:51" s="13" customFormat="1" ht="12">
      <c r="A263" s="13"/>
      <c r="B263" s="225"/>
      <c r="C263" s="226"/>
      <c r="D263" s="227" t="s">
        <v>177</v>
      </c>
      <c r="E263" s="228" t="s">
        <v>19</v>
      </c>
      <c r="F263" s="229" t="s">
        <v>582</v>
      </c>
      <c r="G263" s="226"/>
      <c r="H263" s="230">
        <v>2</v>
      </c>
      <c r="I263" s="231"/>
      <c r="J263" s="226"/>
      <c r="K263" s="226"/>
      <c r="L263" s="232"/>
      <c r="M263" s="233"/>
      <c r="N263" s="234"/>
      <c r="O263" s="234"/>
      <c r="P263" s="234"/>
      <c r="Q263" s="234"/>
      <c r="R263" s="234"/>
      <c r="S263" s="234"/>
      <c r="T263" s="23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6" t="s">
        <v>177</v>
      </c>
      <c r="AU263" s="236" t="s">
        <v>83</v>
      </c>
      <c r="AV263" s="13" t="s">
        <v>83</v>
      </c>
      <c r="AW263" s="13" t="s">
        <v>35</v>
      </c>
      <c r="AX263" s="13" t="s">
        <v>73</v>
      </c>
      <c r="AY263" s="236" t="s">
        <v>166</v>
      </c>
    </row>
    <row r="264" spans="1:51" s="14" customFormat="1" ht="12">
      <c r="A264" s="14"/>
      <c r="B264" s="237"/>
      <c r="C264" s="238"/>
      <c r="D264" s="227" t="s">
        <v>177</v>
      </c>
      <c r="E264" s="239" t="s">
        <v>19</v>
      </c>
      <c r="F264" s="240" t="s">
        <v>179</v>
      </c>
      <c r="G264" s="238"/>
      <c r="H264" s="241">
        <v>10</v>
      </c>
      <c r="I264" s="242"/>
      <c r="J264" s="238"/>
      <c r="K264" s="238"/>
      <c r="L264" s="243"/>
      <c r="M264" s="244"/>
      <c r="N264" s="245"/>
      <c r="O264" s="245"/>
      <c r="P264" s="245"/>
      <c r="Q264" s="245"/>
      <c r="R264" s="245"/>
      <c r="S264" s="245"/>
      <c r="T264" s="246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47" t="s">
        <v>177</v>
      </c>
      <c r="AU264" s="247" t="s">
        <v>83</v>
      </c>
      <c r="AV264" s="14" t="s">
        <v>173</v>
      </c>
      <c r="AW264" s="14" t="s">
        <v>35</v>
      </c>
      <c r="AX264" s="14" t="s">
        <v>81</v>
      </c>
      <c r="AY264" s="247" t="s">
        <v>166</v>
      </c>
    </row>
    <row r="265" spans="1:65" s="2" customFormat="1" ht="21.75" customHeight="1">
      <c r="A265" s="40"/>
      <c r="B265" s="41"/>
      <c r="C265" s="248" t="s">
        <v>583</v>
      </c>
      <c r="D265" s="248" t="s">
        <v>190</v>
      </c>
      <c r="E265" s="249" t="s">
        <v>584</v>
      </c>
      <c r="F265" s="250" t="s">
        <v>585</v>
      </c>
      <c r="G265" s="251" t="s">
        <v>103</v>
      </c>
      <c r="H265" s="252">
        <v>2.9</v>
      </c>
      <c r="I265" s="253"/>
      <c r="J265" s="254">
        <f>ROUND(I265*H265,2)</f>
        <v>0</v>
      </c>
      <c r="K265" s="250" t="s">
        <v>172</v>
      </c>
      <c r="L265" s="255"/>
      <c r="M265" s="256" t="s">
        <v>19</v>
      </c>
      <c r="N265" s="257" t="s">
        <v>44</v>
      </c>
      <c r="O265" s="86"/>
      <c r="P265" s="216">
        <f>O265*H265</f>
        <v>0</v>
      </c>
      <c r="Q265" s="216">
        <v>0.0018</v>
      </c>
      <c r="R265" s="216">
        <f>Q265*H265</f>
        <v>0.00522</v>
      </c>
      <c r="S265" s="216">
        <v>0</v>
      </c>
      <c r="T265" s="217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18" t="s">
        <v>291</v>
      </c>
      <c r="AT265" s="218" t="s">
        <v>190</v>
      </c>
      <c r="AU265" s="218" t="s">
        <v>83</v>
      </c>
      <c r="AY265" s="19" t="s">
        <v>166</v>
      </c>
      <c r="BE265" s="219">
        <f>IF(N265="základní",J265,0)</f>
        <v>0</v>
      </c>
      <c r="BF265" s="219">
        <f>IF(N265="snížená",J265,0)</f>
        <v>0</v>
      </c>
      <c r="BG265" s="219">
        <f>IF(N265="zákl. přenesená",J265,0)</f>
        <v>0</v>
      </c>
      <c r="BH265" s="219">
        <f>IF(N265="sníž. přenesená",J265,0)</f>
        <v>0</v>
      </c>
      <c r="BI265" s="219">
        <f>IF(N265="nulová",J265,0)</f>
        <v>0</v>
      </c>
      <c r="BJ265" s="19" t="s">
        <v>81</v>
      </c>
      <c r="BK265" s="219">
        <f>ROUND(I265*H265,2)</f>
        <v>0</v>
      </c>
      <c r="BL265" s="19" t="s">
        <v>325</v>
      </c>
      <c r="BM265" s="218" t="s">
        <v>586</v>
      </c>
    </row>
    <row r="266" spans="1:47" s="2" customFormat="1" ht="12">
      <c r="A266" s="40"/>
      <c r="B266" s="41"/>
      <c r="C266" s="42"/>
      <c r="D266" s="220" t="s">
        <v>175</v>
      </c>
      <c r="E266" s="42"/>
      <c r="F266" s="221" t="s">
        <v>587</v>
      </c>
      <c r="G266" s="42"/>
      <c r="H266" s="42"/>
      <c r="I266" s="222"/>
      <c r="J266" s="42"/>
      <c r="K266" s="42"/>
      <c r="L266" s="46"/>
      <c r="M266" s="223"/>
      <c r="N266" s="224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175</v>
      </c>
      <c r="AU266" s="19" t="s">
        <v>83</v>
      </c>
    </row>
    <row r="267" spans="1:51" s="15" customFormat="1" ht="12">
      <c r="A267" s="15"/>
      <c r="B267" s="258"/>
      <c r="C267" s="259"/>
      <c r="D267" s="227" t="s">
        <v>177</v>
      </c>
      <c r="E267" s="260" t="s">
        <v>19</v>
      </c>
      <c r="F267" s="261" t="s">
        <v>394</v>
      </c>
      <c r="G267" s="259"/>
      <c r="H267" s="260" t="s">
        <v>19</v>
      </c>
      <c r="I267" s="262"/>
      <c r="J267" s="259"/>
      <c r="K267" s="259"/>
      <c r="L267" s="263"/>
      <c r="M267" s="264"/>
      <c r="N267" s="265"/>
      <c r="O267" s="265"/>
      <c r="P267" s="265"/>
      <c r="Q267" s="265"/>
      <c r="R267" s="265"/>
      <c r="S267" s="265"/>
      <c r="T267" s="266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67" t="s">
        <v>177</v>
      </c>
      <c r="AU267" s="267" t="s">
        <v>83</v>
      </c>
      <c r="AV267" s="15" t="s">
        <v>81</v>
      </c>
      <c r="AW267" s="15" t="s">
        <v>35</v>
      </c>
      <c r="AX267" s="15" t="s">
        <v>73</v>
      </c>
      <c r="AY267" s="267" t="s">
        <v>166</v>
      </c>
    </row>
    <row r="268" spans="1:51" s="13" customFormat="1" ht="12">
      <c r="A268" s="13"/>
      <c r="B268" s="225"/>
      <c r="C268" s="226"/>
      <c r="D268" s="227" t="s">
        <v>177</v>
      </c>
      <c r="E268" s="228" t="s">
        <v>19</v>
      </c>
      <c r="F268" s="229" t="s">
        <v>588</v>
      </c>
      <c r="G268" s="226"/>
      <c r="H268" s="230">
        <v>2.9</v>
      </c>
      <c r="I268" s="231"/>
      <c r="J268" s="226"/>
      <c r="K268" s="226"/>
      <c r="L268" s="232"/>
      <c r="M268" s="233"/>
      <c r="N268" s="234"/>
      <c r="O268" s="234"/>
      <c r="P268" s="234"/>
      <c r="Q268" s="234"/>
      <c r="R268" s="234"/>
      <c r="S268" s="234"/>
      <c r="T268" s="235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6" t="s">
        <v>177</v>
      </c>
      <c r="AU268" s="236" t="s">
        <v>83</v>
      </c>
      <c r="AV268" s="13" t="s">
        <v>83</v>
      </c>
      <c r="AW268" s="13" t="s">
        <v>35</v>
      </c>
      <c r="AX268" s="13" t="s">
        <v>73</v>
      </c>
      <c r="AY268" s="236" t="s">
        <v>166</v>
      </c>
    </row>
    <row r="269" spans="1:51" s="14" customFormat="1" ht="12">
      <c r="A269" s="14"/>
      <c r="B269" s="237"/>
      <c r="C269" s="238"/>
      <c r="D269" s="227" t="s">
        <v>177</v>
      </c>
      <c r="E269" s="239" t="s">
        <v>19</v>
      </c>
      <c r="F269" s="240" t="s">
        <v>179</v>
      </c>
      <c r="G269" s="238"/>
      <c r="H269" s="241">
        <v>2.9</v>
      </c>
      <c r="I269" s="242"/>
      <c r="J269" s="238"/>
      <c r="K269" s="238"/>
      <c r="L269" s="243"/>
      <c r="M269" s="244"/>
      <c r="N269" s="245"/>
      <c r="O269" s="245"/>
      <c r="P269" s="245"/>
      <c r="Q269" s="245"/>
      <c r="R269" s="245"/>
      <c r="S269" s="245"/>
      <c r="T269" s="246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7" t="s">
        <v>177</v>
      </c>
      <c r="AU269" s="247" t="s">
        <v>83</v>
      </c>
      <c r="AV269" s="14" t="s">
        <v>173</v>
      </c>
      <c r="AW269" s="14" t="s">
        <v>35</v>
      </c>
      <c r="AX269" s="14" t="s">
        <v>81</v>
      </c>
      <c r="AY269" s="247" t="s">
        <v>166</v>
      </c>
    </row>
    <row r="270" spans="1:65" s="2" customFormat="1" ht="21.75" customHeight="1">
      <c r="A270" s="40"/>
      <c r="B270" s="41"/>
      <c r="C270" s="248" t="s">
        <v>419</v>
      </c>
      <c r="D270" s="248" t="s">
        <v>190</v>
      </c>
      <c r="E270" s="249" t="s">
        <v>420</v>
      </c>
      <c r="F270" s="250" t="s">
        <v>421</v>
      </c>
      <c r="G270" s="251" t="s">
        <v>103</v>
      </c>
      <c r="H270" s="252">
        <v>11.6</v>
      </c>
      <c r="I270" s="253"/>
      <c r="J270" s="254">
        <f>ROUND(I270*H270,2)</f>
        <v>0</v>
      </c>
      <c r="K270" s="250" t="s">
        <v>172</v>
      </c>
      <c r="L270" s="255"/>
      <c r="M270" s="256" t="s">
        <v>19</v>
      </c>
      <c r="N270" s="257" t="s">
        <v>44</v>
      </c>
      <c r="O270" s="86"/>
      <c r="P270" s="216">
        <f>O270*H270</f>
        <v>0</v>
      </c>
      <c r="Q270" s="216">
        <v>0.0024</v>
      </c>
      <c r="R270" s="216">
        <f>Q270*H270</f>
        <v>0.027839999999999997</v>
      </c>
      <c r="S270" s="216">
        <v>0</v>
      </c>
      <c r="T270" s="217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8" t="s">
        <v>291</v>
      </c>
      <c r="AT270" s="218" t="s">
        <v>190</v>
      </c>
      <c r="AU270" s="218" t="s">
        <v>83</v>
      </c>
      <c r="AY270" s="19" t="s">
        <v>166</v>
      </c>
      <c r="BE270" s="219">
        <f>IF(N270="základní",J270,0)</f>
        <v>0</v>
      </c>
      <c r="BF270" s="219">
        <f>IF(N270="snížená",J270,0)</f>
        <v>0</v>
      </c>
      <c r="BG270" s="219">
        <f>IF(N270="zákl. přenesená",J270,0)</f>
        <v>0</v>
      </c>
      <c r="BH270" s="219">
        <f>IF(N270="sníž. přenesená",J270,0)</f>
        <v>0</v>
      </c>
      <c r="BI270" s="219">
        <f>IF(N270="nulová",J270,0)</f>
        <v>0</v>
      </c>
      <c r="BJ270" s="19" t="s">
        <v>81</v>
      </c>
      <c r="BK270" s="219">
        <f>ROUND(I270*H270,2)</f>
        <v>0</v>
      </c>
      <c r="BL270" s="19" t="s">
        <v>325</v>
      </c>
      <c r="BM270" s="218" t="s">
        <v>422</v>
      </c>
    </row>
    <row r="271" spans="1:47" s="2" customFormat="1" ht="12">
      <c r="A271" s="40"/>
      <c r="B271" s="41"/>
      <c r="C271" s="42"/>
      <c r="D271" s="220" t="s">
        <v>175</v>
      </c>
      <c r="E271" s="42"/>
      <c r="F271" s="221" t="s">
        <v>423</v>
      </c>
      <c r="G271" s="42"/>
      <c r="H271" s="42"/>
      <c r="I271" s="222"/>
      <c r="J271" s="42"/>
      <c r="K271" s="42"/>
      <c r="L271" s="46"/>
      <c r="M271" s="223"/>
      <c r="N271" s="224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175</v>
      </c>
      <c r="AU271" s="19" t="s">
        <v>83</v>
      </c>
    </row>
    <row r="272" spans="1:51" s="15" customFormat="1" ht="12">
      <c r="A272" s="15"/>
      <c r="B272" s="258"/>
      <c r="C272" s="259"/>
      <c r="D272" s="227" t="s">
        <v>177</v>
      </c>
      <c r="E272" s="260" t="s">
        <v>19</v>
      </c>
      <c r="F272" s="261" t="s">
        <v>394</v>
      </c>
      <c r="G272" s="259"/>
      <c r="H272" s="260" t="s">
        <v>19</v>
      </c>
      <c r="I272" s="262"/>
      <c r="J272" s="259"/>
      <c r="K272" s="259"/>
      <c r="L272" s="263"/>
      <c r="M272" s="264"/>
      <c r="N272" s="265"/>
      <c r="O272" s="265"/>
      <c r="P272" s="265"/>
      <c r="Q272" s="265"/>
      <c r="R272" s="265"/>
      <c r="S272" s="265"/>
      <c r="T272" s="266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67" t="s">
        <v>177</v>
      </c>
      <c r="AU272" s="267" t="s">
        <v>83</v>
      </c>
      <c r="AV272" s="15" t="s">
        <v>81</v>
      </c>
      <c r="AW272" s="15" t="s">
        <v>35</v>
      </c>
      <c r="AX272" s="15" t="s">
        <v>73</v>
      </c>
      <c r="AY272" s="267" t="s">
        <v>166</v>
      </c>
    </row>
    <row r="273" spans="1:51" s="13" customFormat="1" ht="12">
      <c r="A273" s="13"/>
      <c r="B273" s="225"/>
      <c r="C273" s="226"/>
      <c r="D273" s="227" t="s">
        <v>177</v>
      </c>
      <c r="E273" s="228" t="s">
        <v>19</v>
      </c>
      <c r="F273" s="229" t="s">
        <v>589</v>
      </c>
      <c r="G273" s="226"/>
      <c r="H273" s="230">
        <v>11.6</v>
      </c>
      <c r="I273" s="231"/>
      <c r="J273" s="226"/>
      <c r="K273" s="226"/>
      <c r="L273" s="232"/>
      <c r="M273" s="233"/>
      <c r="N273" s="234"/>
      <c r="O273" s="234"/>
      <c r="P273" s="234"/>
      <c r="Q273" s="234"/>
      <c r="R273" s="234"/>
      <c r="S273" s="234"/>
      <c r="T273" s="235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6" t="s">
        <v>177</v>
      </c>
      <c r="AU273" s="236" t="s">
        <v>83</v>
      </c>
      <c r="AV273" s="13" t="s">
        <v>83</v>
      </c>
      <c r="AW273" s="13" t="s">
        <v>35</v>
      </c>
      <c r="AX273" s="13" t="s">
        <v>73</v>
      </c>
      <c r="AY273" s="236" t="s">
        <v>166</v>
      </c>
    </row>
    <row r="274" spans="1:51" s="14" customFormat="1" ht="12">
      <c r="A274" s="14"/>
      <c r="B274" s="237"/>
      <c r="C274" s="238"/>
      <c r="D274" s="227" t="s">
        <v>177</v>
      </c>
      <c r="E274" s="239" t="s">
        <v>19</v>
      </c>
      <c r="F274" s="240" t="s">
        <v>179</v>
      </c>
      <c r="G274" s="238"/>
      <c r="H274" s="241">
        <v>11.6</v>
      </c>
      <c r="I274" s="242"/>
      <c r="J274" s="238"/>
      <c r="K274" s="238"/>
      <c r="L274" s="243"/>
      <c r="M274" s="244"/>
      <c r="N274" s="245"/>
      <c r="O274" s="245"/>
      <c r="P274" s="245"/>
      <c r="Q274" s="245"/>
      <c r="R274" s="245"/>
      <c r="S274" s="245"/>
      <c r="T274" s="246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7" t="s">
        <v>177</v>
      </c>
      <c r="AU274" s="247" t="s">
        <v>83</v>
      </c>
      <c r="AV274" s="14" t="s">
        <v>173</v>
      </c>
      <c r="AW274" s="14" t="s">
        <v>35</v>
      </c>
      <c r="AX274" s="14" t="s">
        <v>81</v>
      </c>
      <c r="AY274" s="247" t="s">
        <v>166</v>
      </c>
    </row>
    <row r="275" spans="1:65" s="2" customFormat="1" ht="16.5" customHeight="1">
      <c r="A275" s="40"/>
      <c r="B275" s="41"/>
      <c r="C275" s="248" t="s">
        <v>432</v>
      </c>
      <c r="D275" s="248" t="s">
        <v>190</v>
      </c>
      <c r="E275" s="249" t="s">
        <v>408</v>
      </c>
      <c r="F275" s="250" t="s">
        <v>409</v>
      </c>
      <c r="G275" s="251" t="s">
        <v>410</v>
      </c>
      <c r="H275" s="252">
        <v>10</v>
      </c>
      <c r="I275" s="253"/>
      <c r="J275" s="254">
        <f>ROUND(I275*H275,2)</f>
        <v>0</v>
      </c>
      <c r="K275" s="250" t="s">
        <v>172</v>
      </c>
      <c r="L275" s="255"/>
      <c r="M275" s="256" t="s">
        <v>19</v>
      </c>
      <c r="N275" s="257" t="s">
        <v>44</v>
      </c>
      <c r="O275" s="86"/>
      <c r="P275" s="216">
        <f>O275*H275</f>
        <v>0</v>
      </c>
      <c r="Q275" s="216">
        <v>0.0002</v>
      </c>
      <c r="R275" s="216">
        <f>Q275*H275</f>
        <v>0.002</v>
      </c>
      <c r="S275" s="216">
        <v>0</v>
      </c>
      <c r="T275" s="217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18" t="s">
        <v>291</v>
      </c>
      <c r="AT275" s="218" t="s">
        <v>190</v>
      </c>
      <c r="AU275" s="218" t="s">
        <v>83</v>
      </c>
      <c r="AY275" s="19" t="s">
        <v>166</v>
      </c>
      <c r="BE275" s="219">
        <f>IF(N275="základní",J275,0)</f>
        <v>0</v>
      </c>
      <c r="BF275" s="219">
        <f>IF(N275="snížená",J275,0)</f>
        <v>0</v>
      </c>
      <c r="BG275" s="219">
        <f>IF(N275="zákl. přenesená",J275,0)</f>
        <v>0</v>
      </c>
      <c r="BH275" s="219">
        <f>IF(N275="sníž. přenesená",J275,0)</f>
        <v>0</v>
      </c>
      <c r="BI275" s="219">
        <f>IF(N275="nulová",J275,0)</f>
        <v>0</v>
      </c>
      <c r="BJ275" s="19" t="s">
        <v>81</v>
      </c>
      <c r="BK275" s="219">
        <f>ROUND(I275*H275,2)</f>
        <v>0</v>
      </c>
      <c r="BL275" s="19" t="s">
        <v>325</v>
      </c>
      <c r="BM275" s="218" t="s">
        <v>433</v>
      </c>
    </row>
    <row r="276" spans="1:47" s="2" customFormat="1" ht="12">
      <c r="A276" s="40"/>
      <c r="B276" s="41"/>
      <c r="C276" s="42"/>
      <c r="D276" s="220" t="s">
        <v>175</v>
      </c>
      <c r="E276" s="42"/>
      <c r="F276" s="221" t="s">
        <v>412</v>
      </c>
      <c r="G276" s="42"/>
      <c r="H276" s="42"/>
      <c r="I276" s="222"/>
      <c r="J276" s="42"/>
      <c r="K276" s="42"/>
      <c r="L276" s="46"/>
      <c r="M276" s="223"/>
      <c r="N276" s="224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175</v>
      </c>
      <c r="AU276" s="19" t="s">
        <v>83</v>
      </c>
    </row>
    <row r="277" spans="1:65" s="2" customFormat="1" ht="37.8" customHeight="1">
      <c r="A277" s="40"/>
      <c r="B277" s="41"/>
      <c r="C277" s="207" t="s">
        <v>434</v>
      </c>
      <c r="D277" s="207" t="s">
        <v>169</v>
      </c>
      <c r="E277" s="208" t="s">
        <v>435</v>
      </c>
      <c r="F277" s="209" t="s">
        <v>436</v>
      </c>
      <c r="G277" s="210" t="s">
        <v>103</v>
      </c>
      <c r="H277" s="211">
        <v>135.3</v>
      </c>
      <c r="I277" s="212"/>
      <c r="J277" s="213">
        <f>ROUND(I277*H277,2)</f>
        <v>0</v>
      </c>
      <c r="K277" s="209" t="s">
        <v>172</v>
      </c>
      <c r="L277" s="46"/>
      <c r="M277" s="214" t="s">
        <v>19</v>
      </c>
      <c r="N277" s="215" t="s">
        <v>44</v>
      </c>
      <c r="O277" s="86"/>
      <c r="P277" s="216">
        <f>O277*H277</f>
        <v>0</v>
      </c>
      <c r="Q277" s="216">
        <v>7E-05</v>
      </c>
      <c r="R277" s="216">
        <f>Q277*H277</f>
        <v>0.009471</v>
      </c>
      <c r="S277" s="216">
        <v>0</v>
      </c>
      <c r="T277" s="217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18" t="s">
        <v>325</v>
      </c>
      <c r="AT277" s="218" t="s">
        <v>169</v>
      </c>
      <c r="AU277" s="218" t="s">
        <v>83</v>
      </c>
      <c r="AY277" s="19" t="s">
        <v>166</v>
      </c>
      <c r="BE277" s="219">
        <f>IF(N277="základní",J277,0)</f>
        <v>0</v>
      </c>
      <c r="BF277" s="219">
        <f>IF(N277="snížená",J277,0)</f>
        <v>0</v>
      </c>
      <c r="BG277" s="219">
        <f>IF(N277="zákl. přenesená",J277,0)</f>
        <v>0</v>
      </c>
      <c r="BH277" s="219">
        <f>IF(N277="sníž. přenesená",J277,0)</f>
        <v>0</v>
      </c>
      <c r="BI277" s="219">
        <f>IF(N277="nulová",J277,0)</f>
        <v>0</v>
      </c>
      <c r="BJ277" s="19" t="s">
        <v>81</v>
      </c>
      <c r="BK277" s="219">
        <f>ROUND(I277*H277,2)</f>
        <v>0</v>
      </c>
      <c r="BL277" s="19" t="s">
        <v>325</v>
      </c>
      <c r="BM277" s="218" t="s">
        <v>437</v>
      </c>
    </row>
    <row r="278" spans="1:47" s="2" customFormat="1" ht="12">
      <c r="A278" s="40"/>
      <c r="B278" s="41"/>
      <c r="C278" s="42"/>
      <c r="D278" s="220" t="s">
        <v>175</v>
      </c>
      <c r="E278" s="42"/>
      <c r="F278" s="221" t="s">
        <v>438</v>
      </c>
      <c r="G278" s="42"/>
      <c r="H278" s="42"/>
      <c r="I278" s="222"/>
      <c r="J278" s="42"/>
      <c r="K278" s="42"/>
      <c r="L278" s="46"/>
      <c r="M278" s="223"/>
      <c r="N278" s="224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175</v>
      </c>
      <c r="AU278" s="19" t="s">
        <v>83</v>
      </c>
    </row>
    <row r="279" spans="1:51" s="13" customFormat="1" ht="12">
      <c r="A279" s="13"/>
      <c r="B279" s="225"/>
      <c r="C279" s="226"/>
      <c r="D279" s="227" t="s">
        <v>177</v>
      </c>
      <c r="E279" s="228" t="s">
        <v>19</v>
      </c>
      <c r="F279" s="229" t="s">
        <v>517</v>
      </c>
      <c r="G279" s="226"/>
      <c r="H279" s="230">
        <v>123</v>
      </c>
      <c r="I279" s="231"/>
      <c r="J279" s="226"/>
      <c r="K279" s="226"/>
      <c r="L279" s="232"/>
      <c r="M279" s="233"/>
      <c r="N279" s="234"/>
      <c r="O279" s="234"/>
      <c r="P279" s="234"/>
      <c r="Q279" s="234"/>
      <c r="R279" s="234"/>
      <c r="S279" s="234"/>
      <c r="T279" s="235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6" t="s">
        <v>177</v>
      </c>
      <c r="AU279" s="236" t="s">
        <v>83</v>
      </c>
      <c r="AV279" s="13" t="s">
        <v>83</v>
      </c>
      <c r="AW279" s="13" t="s">
        <v>35</v>
      </c>
      <c r="AX279" s="13" t="s">
        <v>73</v>
      </c>
      <c r="AY279" s="236" t="s">
        <v>166</v>
      </c>
    </row>
    <row r="280" spans="1:51" s="13" customFormat="1" ht="12">
      <c r="A280" s="13"/>
      <c r="B280" s="225"/>
      <c r="C280" s="226"/>
      <c r="D280" s="227" t="s">
        <v>177</v>
      </c>
      <c r="E280" s="228" t="s">
        <v>19</v>
      </c>
      <c r="F280" s="229" t="s">
        <v>518</v>
      </c>
      <c r="G280" s="226"/>
      <c r="H280" s="230">
        <v>12.3</v>
      </c>
      <c r="I280" s="231"/>
      <c r="J280" s="226"/>
      <c r="K280" s="226"/>
      <c r="L280" s="232"/>
      <c r="M280" s="233"/>
      <c r="N280" s="234"/>
      <c r="O280" s="234"/>
      <c r="P280" s="234"/>
      <c r="Q280" s="234"/>
      <c r="R280" s="234"/>
      <c r="S280" s="234"/>
      <c r="T280" s="235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6" t="s">
        <v>177</v>
      </c>
      <c r="AU280" s="236" t="s">
        <v>83</v>
      </c>
      <c r="AV280" s="13" t="s">
        <v>83</v>
      </c>
      <c r="AW280" s="13" t="s">
        <v>35</v>
      </c>
      <c r="AX280" s="13" t="s">
        <v>73</v>
      </c>
      <c r="AY280" s="236" t="s">
        <v>166</v>
      </c>
    </row>
    <row r="281" spans="1:51" s="14" customFormat="1" ht="12">
      <c r="A281" s="14"/>
      <c r="B281" s="237"/>
      <c r="C281" s="238"/>
      <c r="D281" s="227" t="s">
        <v>177</v>
      </c>
      <c r="E281" s="239" t="s">
        <v>19</v>
      </c>
      <c r="F281" s="240" t="s">
        <v>179</v>
      </c>
      <c r="G281" s="238"/>
      <c r="H281" s="241">
        <v>135.3</v>
      </c>
      <c r="I281" s="242"/>
      <c r="J281" s="238"/>
      <c r="K281" s="238"/>
      <c r="L281" s="243"/>
      <c r="M281" s="244"/>
      <c r="N281" s="245"/>
      <c r="O281" s="245"/>
      <c r="P281" s="245"/>
      <c r="Q281" s="245"/>
      <c r="R281" s="245"/>
      <c r="S281" s="245"/>
      <c r="T281" s="246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7" t="s">
        <v>177</v>
      </c>
      <c r="AU281" s="247" t="s">
        <v>83</v>
      </c>
      <c r="AV281" s="14" t="s">
        <v>173</v>
      </c>
      <c r="AW281" s="14" t="s">
        <v>35</v>
      </c>
      <c r="AX281" s="14" t="s">
        <v>81</v>
      </c>
      <c r="AY281" s="247" t="s">
        <v>166</v>
      </c>
    </row>
    <row r="282" spans="1:65" s="2" customFormat="1" ht="49.05" customHeight="1">
      <c r="A282" s="40"/>
      <c r="B282" s="41"/>
      <c r="C282" s="207" t="s">
        <v>439</v>
      </c>
      <c r="D282" s="207" t="s">
        <v>169</v>
      </c>
      <c r="E282" s="208" t="s">
        <v>440</v>
      </c>
      <c r="F282" s="209" t="s">
        <v>441</v>
      </c>
      <c r="G282" s="210" t="s">
        <v>271</v>
      </c>
      <c r="H282" s="211">
        <v>2.47</v>
      </c>
      <c r="I282" s="212"/>
      <c r="J282" s="213">
        <f>ROUND(I282*H282,2)</f>
        <v>0</v>
      </c>
      <c r="K282" s="209" t="s">
        <v>172</v>
      </c>
      <c r="L282" s="46"/>
      <c r="M282" s="214" t="s">
        <v>19</v>
      </c>
      <c r="N282" s="215" t="s">
        <v>44</v>
      </c>
      <c r="O282" s="86"/>
      <c r="P282" s="216">
        <f>O282*H282</f>
        <v>0</v>
      </c>
      <c r="Q282" s="216">
        <v>0</v>
      </c>
      <c r="R282" s="216">
        <f>Q282*H282</f>
        <v>0</v>
      </c>
      <c r="S282" s="216">
        <v>0</v>
      </c>
      <c r="T282" s="217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18" t="s">
        <v>325</v>
      </c>
      <c r="AT282" s="218" t="s">
        <v>169</v>
      </c>
      <c r="AU282" s="218" t="s">
        <v>83</v>
      </c>
      <c r="AY282" s="19" t="s">
        <v>166</v>
      </c>
      <c r="BE282" s="219">
        <f>IF(N282="základní",J282,0)</f>
        <v>0</v>
      </c>
      <c r="BF282" s="219">
        <f>IF(N282="snížená",J282,0)</f>
        <v>0</v>
      </c>
      <c r="BG282" s="219">
        <f>IF(N282="zákl. přenesená",J282,0)</f>
        <v>0</v>
      </c>
      <c r="BH282" s="219">
        <f>IF(N282="sníž. přenesená",J282,0)</f>
        <v>0</v>
      </c>
      <c r="BI282" s="219">
        <f>IF(N282="nulová",J282,0)</f>
        <v>0</v>
      </c>
      <c r="BJ282" s="19" t="s">
        <v>81</v>
      </c>
      <c r="BK282" s="219">
        <f>ROUND(I282*H282,2)</f>
        <v>0</v>
      </c>
      <c r="BL282" s="19" t="s">
        <v>325</v>
      </c>
      <c r="BM282" s="218" t="s">
        <v>442</v>
      </c>
    </row>
    <row r="283" spans="1:47" s="2" customFormat="1" ht="12">
      <c r="A283" s="40"/>
      <c r="B283" s="41"/>
      <c r="C283" s="42"/>
      <c r="D283" s="220" t="s">
        <v>175</v>
      </c>
      <c r="E283" s="42"/>
      <c r="F283" s="221" t="s">
        <v>443</v>
      </c>
      <c r="G283" s="42"/>
      <c r="H283" s="42"/>
      <c r="I283" s="222"/>
      <c r="J283" s="42"/>
      <c r="K283" s="42"/>
      <c r="L283" s="46"/>
      <c r="M283" s="223"/>
      <c r="N283" s="224"/>
      <c r="O283" s="86"/>
      <c r="P283" s="86"/>
      <c r="Q283" s="86"/>
      <c r="R283" s="86"/>
      <c r="S283" s="86"/>
      <c r="T283" s="87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9" t="s">
        <v>175</v>
      </c>
      <c r="AU283" s="19" t="s">
        <v>83</v>
      </c>
    </row>
    <row r="284" spans="1:63" s="12" customFormat="1" ht="25.9" customHeight="1">
      <c r="A284" s="12"/>
      <c r="B284" s="191"/>
      <c r="C284" s="192"/>
      <c r="D284" s="193" t="s">
        <v>72</v>
      </c>
      <c r="E284" s="194" t="s">
        <v>453</v>
      </c>
      <c r="F284" s="194" t="s">
        <v>454</v>
      </c>
      <c r="G284" s="192"/>
      <c r="H284" s="192"/>
      <c r="I284" s="195"/>
      <c r="J284" s="196">
        <f>BK284</f>
        <v>0</v>
      </c>
      <c r="K284" s="192"/>
      <c r="L284" s="197"/>
      <c r="M284" s="198"/>
      <c r="N284" s="199"/>
      <c r="O284" s="199"/>
      <c r="P284" s="200">
        <f>SUM(P285:P286)</f>
        <v>0</v>
      </c>
      <c r="Q284" s="199"/>
      <c r="R284" s="200">
        <f>SUM(R285:R286)</f>
        <v>0</v>
      </c>
      <c r="S284" s="199"/>
      <c r="T284" s="201">
        <f>SUM(T285:T286)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02" t="s">
        <v>173</v>
      </c>
      <c r="AT284" s="203" t="s">
        <v>72</v>
      </c>
      <c r="AU284" s="203" t="s">
        <v>73</v>
      </c>
      <c r="AY284" s="202" t="s">
        <v>166</v>
      </c>
      <c r="BK284" s="204">
        <f>SUM(BK285:BK286)</f>
        <v>0</v>
      </c>
    </row>
    <row r="285" spans="1:65" s="2" customFormat="1" ht="21.75" customHeight="1">
      <c r="A285" s="40"/>
      <c r="B285" s="41"/>
      <c r="C285" s="207" t="s">
        <v>455</v>
      </c>
      <c r="D285" s="207" t="s">
        <v>169</v>
      </c>
      <c r="E285" s="208" t="s">
        <v>456</v>
      </c>
      <c r="F285" s="209" t="s">
        <v>457</v>
      </c>
      <c r="G285" s="210" t="s">
        <v>458</v>
      </c>
      <c r="H285" s="211">
        <v>1</v>
      </c>
      <c r="I285" s="212"/>
      <c r="J285" s="213">
        <f>ROUND(I285*H285,2)</f>
        <v>0</v>
      </c>
      <c r="K285" s="209" t="s">
        <v>172</v>
      </c>
      <c r="L285" s="46"/>
      <c r="M285" s="214" t="s">
        <v>19</v>
      </c>
      <c r="N285" s="215" t="s">
        <v>44</v>
      </c>
      <c r="O285" s="86"/>
      <c r="P285" s="216">
        <f>O285*H285</f>
        <v>0</v>
      </c>
      <c r="Q285" s="216">
        <v>0</v>
      </c>
      <c r="R285" s="216">
        <f>Q285*H285</f>
        <v>0</v>
      </c>
      <c r="S285" s="216">
        <v>0</v>
      </c>
      <c r="T285" s="217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18" t="s">
        <v>459</v>
      </c>
      <c r="AT285" s="218" t="s">
        <v>169</v>
      </c>
      <c r="AU285" s="218" t="s">
        <v>81</v>
      </c>
      <c r="AY285" s="19" t="s">
        <v>166</v>
      </c>
      <c r="BE285" s="219">
        <f>IF(N285="základní",J285,0)</f>
        <v>0</v>
      </c>
      <c r="BF285" s="219">
        <f>IF(N285="snížená",J285,0)</f>
        <v>0</v>
      </c>
      <c r="BG285" s="219">
        <f>IF(N285="zákl. přenesená",J285,0)</f>
        <v>0</v>
      </c>
      <c r="BH285" s="219">
        <f>IF(N285="sníž. přenesená",J285,0)</f>
        <v>0</v>
      </c>
      <c r="BI285" s="219">
        <f>IF(N285="nulová",J285,0)</f>
        <v>0</v>
      </c>
      <c r="BJ285" s="19" t="s">
        <v>81</v>
      </c>
      <c r="BK285" s="219">
        <f>ROUND(I285*H285,2)</f>
        <v>0</v>
      </c>
      <c r="BL285" s="19" t="s">
        <v>459</v>
      </c>
      <c r="BM285" s="218" t="s">
        <v>460</v>
      </c>
    </row>
    <row r="286" spans="1:47" s="2" customFormat="1" ht="12">
      <c r="A286" s="40"/>
      <c r="B286" s="41"/>
      <c r="C286" s="42"/>
      <c r="D286" s="220" t="s">
        <v>175</v>
      </c>
      <c r="E286" s="42"/>
      <c r="F286" s="221" t="s">
        <v>461</v>
      </c>
      <c r="G286" s="42"/>
      <c r="H286" s="42"/>
      <c r="I286" s="222"/>
      <c r="J286" s="42"/>
      <c r="K286" s="42"/>
      <c r="L286" s="46"/>
      <c r="M286" s="223"/>
      <c r="N286" s="224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175</v>
      </c>
      <c r="AU286" s="19" t="s">
        <v>81</v>
      </c>
    </row>
    <row r="287" spans="1:63" s="12" customFormat="1" ht="25.9" customHeight="1">
      <c r="A287" s="12"/>
      <c r="B287" s="191"/>
      <c r="C287" s="192"/>
      <c r="D287" s="193" t="s">
        <v>72</v>
      </c>
      <c r="E287" s="194" t="s">
        <v>462</v>
      </c>
      <c r="F287" s="194" t="s">
        <v>463</v>
      </c>
      <c r="G287" s="192"/>
      <c r="H287" s="192"/>
      <c r="I287" s="195"/>
      <c r="J287" s="196">
        <f>BK287</f>
        <v>0</v>
      </c>
      <c r="K287" s="192"/>
      <c r="L287" s="197"/>
      <c r="M287" s="198"/>
      <c r="N287" s="199"/>
      <c r="O287" s="199"/>
      <c r="P287" s="200">
        <f>P288+P291+P298+P301</f>
        <v>0</v>
      </c>
      <c r="Q287" s="199"/>
      <c r="R287" s="200">
        <f>R288+R291+R298+R301</f>
        <v>0</v>
      </c>
      <c r="S287" s="199"/>
      <c r="T287" s="201">
        <f>T288+T291+T298+T301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02" t="s">
        <v>197</v>
      </c>
      <c r="AT287" s="203" t="s">
        <v>72</v>
      </c>
      <c r="AU287" s="203" t="s">
        <v>73</v>
      </c>
      <c r="AY287" s="202" t="s">
        <v>166</v>
      </c>
      <c r="BK287" s="204">
        <f>BK288+BK291+BK298+BK301</f>
        <v>0</v>
      </c>
    </row>
    <row r="288" spans="1:63" s="12" customFormat="1" ht="22.8" customHeight="1">
      <c r="A288" s="12"/>
      <c r="B288" s="191"/>
      <c r="C288" s="192"/>
      <c r="D288" s="193" t="s">
        <v>72</v>
      </c>
      <c r="E288" s="205" t="s">
        <v>464</v>
      </c>
      <c r="F288" s="205" t="s">
        <v>465</v>
      </c>
      <c r="G288" s="192"/>
      <c r="H288" s="192"/>
      <c r="I288" s="195"/>
      <c r="J288" s="206">
        <f>BK288</f>
        <v>0</v>
      </c>
      <c r="K288" s="192"/>
      <c r="L288" s="197"/>
      <c r="M288" s="198"/>
      <c r="N288" s="199"/>
      <c r="O288" s="199"/>
      <c r="P288" s="200">
        <f>SUM(P289:P290)</f>
        <v>0</v>
      </c>
      <c r="Q288" s="199"/>
      <c r="R288" s="200">
        <f>SUM(R289:R290)</f>
        <v>0</v>
      </c>
      <c r="S288" s="199"/>
      <c r="T288" s="201">
        <f>SUM(T289:T290)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02" t="s">
        <v>197</v>
      </c>
      <c r="AT288" s="203" t="s">
        <v>72</v>
      </c>
      <c r="AU288" s="203" t="s">
        <v>81</v>
      </c>
      <c r="AY288" s="202" t="s">
        <v>166</v>
      </c>
      <c r="BK288" s="204">
        <f>SUM(BK289:BK290)</f>
        <v>0</v>
      </c>
    </row>
    <row r="289" spans="1:65" s="2" customFormat="1" ht="16.5" customHeight="1">
      <c r="A289" s="40"/>
      <c r="B289" s="41"/>
      <c r="C289" s="207" t="s">
        <v>466</v>
      </c>
      <c r="D289" s="207" t="s">
        <v>169</v>
      </c>
      <c r="E289" s="208" t="s">
        <v>467</v>
      </c>
      <c r="F289" s="209" t="s">
        <v>468</v>
      </c>
      <c r="G289" s="210" t="s">
        <v>458</v>
      </c>
      <c r="H289" s="211">
        <v>1</v>
      </c>
      <c r="I289" s="212"/>
      <c r="J289" s="213">
        <f>ROUND(I289*H289,2)</f>
        <v>0</v>
      </c>
      <c r="K289" s="209" t="s">
        <v>172</v>
      </c>
      <c r="L289" s="46"/>
      <c r="M289" s="214" t="s">
        <v>19</v>
      </c>
      <c r="N289" s="215" t="s">
        <v>44</v>
      </c>
      <c r="O289" s="86"/>
      <c r="P289" s="216">
        <f>O289*H289</f>
        <v>0</v>
      </c>
      <c r="Q289" s="216">
        <v>0</v>
      </c>
      <c r="R289" s="216">
        <f>Q289*H289</f>
        <v>0</v>
      </c>
      <c r="S289" s="216">
        <v>0</v>
      </c>
      <c r="T289" s="217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18" t="s">
        <v>459</v>
      </c>
      <c r="AT289" s="218" t="s">
        <v>169</v>
      </c>
      <c r="AU289" s="218" t="s">
        <v>83</v>
      </c>
      <c r="AY289" s="19" t="s">
        <v>166</v>
      </c>
      <c r="BE289" s="219">
        <f>IF(N289="základní",J289,0)</f>
        <v>0</v>
      </c>
      <c r="BF289" s="219">
        <f>IF(N289="snížená",J289,0)</f>
        <v>0</v>
      </c>
      <c r="BG289" s="219">
        <f>IF(N289="zákl. přenesená",J289,0)</f>
        <v>0</v>
      </c>
      <c r="BH289" s="219">
        <f>IF(N289="sníž. přenesená",J289,0)</f>
        <v>0</v>
      </c>
      <c r="BI289" s="219">
        <f>IF(N289="nulová",J289,0)</f>
        <v>0</v>
      </c>
      <c r="BJ289" s="19" t="s">
        <v>81</v>
      </c>
      <c r="BK289" s="219">
        <f>ROUND(I289*H289,2)</f>
        <v>0</v>
      </c>
      <c r="BL289" s="19" t="s">
        <v>459</v>
      </c>
      <c r="BM289" s="218" t="s">
        <v>469</v>
      </c>
    </row>
    <row r="290" spans="1:47" s="2" customFormat="1" ht="12">
      <c r="A290" s="40"/>
      <c r="B290" s="41"/>
      <c r="C290" s="42"/>
      <c r="D290" s="220" t="s">
        <v>175</v>
      </c>
      <c r="E290" s="42"/>
      <c r="F290" s="221" t="s">
        <v>470</v>
      </c>
      <c r="G290" s="42"/>
      <c r="H290" s="42"/>
      <c r="I290" s="222"/>
      <c r="J290" s="42"/>
      <c r="K290" s="42"/>
      <c r="L290" s="46"/>
      <c r="M290" s="223"/>
      <c r="N290" s="224"/>
      <c r="O290" s="86"/>
      <c r="P290" s="86"/>
      <c r="Q290" s="86"/>
      <c r="R290" s="86"/>
      <c r="S290" s="86"/>
      <c r="T290" s="87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9" t="s">
        <v>175</v>
      </c>
      <c r="AU290" s="19" t="s">
        <v>83</v>
      </c>
    </row>
    <row r="291" spans="1:63" s="12" customFormat="1" ht="22.8" customHeight="1">
      <c r="A291" s="12"/>
      <c r="B291" s="191"/>
      <c r="C291" s="192"/>
      <c r="D291" s="193" t="s">
        <v>72</v>
      </c>
      <c r="E291" s="205" t="s">
        <v>471</v>
      </c>
      <c r="F291" s="205" t="s">
        <v>472</v>
      </c>
      <c r="G291" s="192"/>
      <c r="H291" s="192"/>
      <c r="I291" s="195"/>
      <c r="J291" s="206">
        <f>BK291</f>
        <v>0</v>
      </c>
      <c r="K291" s="192"/>
      <c r="L291" s="197"/>
      <c r="M291" s="198"/>
      <c r="N291" s="199"/>
      <c r="O291" s="199"/>
      <c r="P291" s="200">
        <f>SUM(P292:P297)</f>
        <v>0</v>
      </c>
      <c r="Q291" s="199"/>
      <c r="R291" s="200">
        <f>SUM(R292:R297)</f>
        <v>0</v>
      </c>
      <c r="S291" s="199"/>
      <c r="T291" s="201">
        <f>SUM(T292:T297)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02" t="s">
        <v>197</v>
      </c>
      <c r="AT291" s="203" t="s">
        <v>72</v>
      </c>
      <c r="AU291" s="203" t="s">
        <v>81</v>
      </c>
      <c r="AY291" s="202" t="s">
        <v>166</v>
      </c>
      <c r="BK291" s="204">
        <f>SUM(BK292:BK297)</f>
        <v>0</v>
      </c>
    </row>
    <row r="292" spans="1:65" s="2" customFormat="1" ht="16.5" customHeight="1">
      <c r="A292" s="40"/>
      <c r="B292" s="41"/>
      <c r="C292" s="207" t="s">
        <v>473</v>
      </c>
      <c r="D292" s="207" t="s">
        <v>169</v>
      </c>
      <c r="E292" s="208" t="s">
        <v>474</v>
      </c>
      <c r="F292" s="209" t="s">
        <v>472</v>
      </c>
      <c r="G292" s="210" t="s">
        <v>458</v>
      </c>
      <c r="H292" s="211">
        <v>1</v>
      </c>
      <c r="I292" s="212"/>
      <c r="J292" s="213">
        <f>ROUND(I292*H292,2)</f>
        <v>0</v>
      </c>
      <c r="K292" s="209" t="s">
        <v>172</v>
      </c>
      <c r="L292" s="46"/>
      <c r="M292" s="214" t="s">
        <v>19</v>
      </c>
      <c r="N292" s="215" t="s">
        <v>44</v>
      </c>
      <c r="O292" s="86"/>
      <c r="P292" s="216">
        <f>O292*H292</f>
        <v>0</v>
      </c>
      <c r="Q292" s="216">
        <v>0</v>
      </c>
      <c r="R292" s="216">
        <f>Q292*H292</f>
        <v>0</v>
      </c>
      <c r="S292" s="216">
        <v>0</v>
      </c>
      <c r="T292" s="217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18" t="s">
        <v>459</v>
      </c>
      <c r="AT292" s="218" t="s">
        <v>169</v>
      </c>
      <c r="AU292" s="218" t="s">
        <v>83</v>
      </c>
      <c r="AY292" s="19" t="s">
        <v>166</v>
      </c>
      <c r="BE292" s="219">
        <f>IF(N292="základní",J292,0)</f>
        <v>0</v>
      </c>
      <c r="BF292" s="219">
        <f>IF(N292="snížená",J292,0)</f>
        <v>0</v>
      </c>
      <c r="BG292" s="219">
        <f>IF(N292="zákl. přenesená",J292,0)</f>
        <v>0</v>
      </c>
      <c r="BH292" s="219">
        <f>IF(N292="sníž. přenesená",J292,0)</f>
        <v>0</v>
      </c>
      <c r="BI292" s="219">
        <f>IF(N292="nulová",J292,0)</f>
        <v>0</v>
      </c>
      <c r="BJ292" s="19" t="s">
        <v>81</v>
      </c>
      <c r="BK292" s="219">
        <f>ROUND(I292*H292,2)</f>
        <v>0</v>
      </c>
      <c r="BL292" s="19" t="s">
        <v>459</v>
      </c>
      <c r="BM292" s="218" t="s">
        <v>475</v>
      </c>
    </row>
    <row r="293" spans="1:47" s="2" customFormat="1" ht="12">
      <c r="A293" s="40"/>
      <c r="B293" s="41"/>
      <c r="C293" s="42"/>
      <c r="D293" s="220" t="s">
        <v>175</v>
      </c>
      <c r="E293" s="42"/>
      <c r="F293" s="221" t="s">
        <v>476</v>
      </c>
      <c r="G293" s="42"/>
      <c r="H293" s="42"/>
      <c r="I293" s="222"/>
      <c r="J293" s="42"/>
      <c r="K293" s="42"/>
      <c r="L293" s="46"/>
      <c r="M293" s="223"/>
      <c r="N293" s="224"/>
      <c r="O293" s="86"/>
      <c r="P293" s="86"/>
      <c r="Q293" s="86"/>
      <c r="R293" s="86"/>
      <c r="S293" s="86"/>
      <c r="T293" s="87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175</v>
      </c>
      <c r="AU293" s="19" t="s">
        <v>83</v>
      </c>
    </row>
    <row r="294" spans="1:65" s="2" customFormat="1" ht="16.5" customHeight="1">
      <c r="A294" s="40"/>
      <c r="B294" s="41"/>
      <c r="C294" s="207" t="s">
        <v>477</v>
      </c>
      <c r="D294" s="207" t="s">
        <v>169</v>
      </c>
      <c r="E294" s="208" t="s">
        <v>478</v>
      </c>
      <c r="F294" s="209" t="s">
        <v>479</v>
      </c>
      <c r="G294" s="210" t="s">
        <v>458</v>
      </c>
      <c r="H294" s="211">
        <v>1</v>
      </c>
      <c r="I294" s="212"/>
      <c r="J294" s="213">
        <f>ROUND(I294*H294,2)</f>
        <v>0</v>
      </c>
      <c r="K294" s="209" t="s">
        <v>172</v>
      </c>
      <c r="L294" s="46"/>
      <c r="M294" s="214" t="s">
        <v>19</v>
      </c>
      <c r="N294" s="215" t="s">
        <v>44</v>
      </c>
      <c r="O294" s="86"/>
      <c r="P294" s="216">
        <f>O294*H294</f>
        <v>0</v>
      </c>
      <c r="Q294" s="216">
        <v>0</v>
      </c>
      <c r="R294" s="216">
        <f>Q294*H294</f>
        <v>0</v>
      </c>
      <c r="S294" s="216">
        <v>0</v>
      </c>
      <c r="T294" s="217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18" t="s">
        <v>459</v>
      </c>
      <c r="AT294" s="218" t="s">
        <v>169</v>
      </c>
      <c r="AU294" s="218" t="s">
        <v>83</v>
      </c>
      <c r="AY294" s="19" t="s">
        <v>166</v>
      </c>
      <c r="BE294" s="219">
        <f>IF(N294="základní",J294,0)</f>
        <v>0</v>
      </c>
      <c r="BF294" s="219">
        <f>IF(N294="snížená",J294,0)</f>
        <v>0</v>
      </c>
      <c r="BG294" s="219">
        <f>IF(N294="zákl. přenesená",J294,0)</f>
        <v>0</v>
      </c>
      <c r="BH294" s="219">
        <f>IF(N294="sníž. přenesená",J294,0)</f>
        <v>0</v>
      </c>
      <c r="BI294" s="219">
        <f>IF(N294="nulová",J294,0)</f>
        <v>0</v>
      </c>
      <c r="BJ294" s="19" t="s">
        <v>81</v>
      </c>
      <c r="BK294" s="219">
        <f>ROUND(I294*H294,2)</f>
        <v>0</v>
      </c>
      <c r="BL294" s="19" t="s">
        <v>459</v>
      </c>
      <c r="BM294" s="218" t="s">
        <v>480</v>
      </c>
    </row>
    <row r="295" spans="1:47" s="2" customFormat="1" ht="12">
      <c r="A295" s="40"/>
      <c r="B295" s="41"/>
      <c r="C295" s="42"/>
      <c r="D295" s="220" t="s">
        <v>175</v>
      </c>
      <c r="E295" s="42"/>
      <c r="F295" s="221" t="s">
        <v>481</v>
      </c>
      <c r="G295" s="42"/>
      <c r="H295" s="42"/>
      <c r="I295" s="222"/>
      <c r="J295" s="42"/>
      <c r="K295" s="42"/>
      <c r="L295" s="46"/>
      <c r="M295" s="223"/>
      <c r="N295" s="224"/>
      <c r="O295" s="86"/>
      <c r="P295" s="86"/>
      <c r="Q295" s="86"/>
      <c r="R295" s="86"/>
      <c r="S295" s="86"/>
      <c r="T295" s="87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9" t="s">
        <v>175</v>
      </c>
      <c r="AU295" s="19" t="s">
        <v>83</v>
      </c>
    </row>
    <row r="296" spans="1:65" s="2" customFormat="1" ht="16.5" customHeight="1">
      <c r="A296" s="40"/>
      <c r="B296" s="41"/>
      <c r="C296" s="207" t="s">
        <v>482</v>
      </c>
      <c r="D296" s="207" t="s">
        <v>169</v>
      </c>
      <c r="E296" s="208" t="s">
        <v>483</v>
      </c>
      <c r="F296" s="209" t="s">
        <v>484</v>
      </c>
      <c r="G296" s="210" t="s">
        <v>458</v>
      </c>
      <c r="H296" s="211">
        <v>1</v>
      </c>
      <c r="I296" s="212"/>
      <c r="J296" s="213">
        <f>ROUND(I296*H296,2)</f>
        <v>0</v>
      </c>
      <c r="K296" s="209" t="s">
        <v>172</v>
      </c>
      <c r="L296" s="46"/>
      <c r="M296" s="214" t="s">
        <v>19</v>
      </c>
      <c r="N296" s="215" t="s">
        <v>44</v>
      </c>
      <c r="O296" s="86"/>
      <c r="P296" s="216">
        <f>O296*H296</f>
        <v>0</v>
      </c>
      <c r="Q296" s="216">
        <v>0</v>
      </c>
      <c r="R296" s="216">
        <f>Q296*H296</f>
        <v>0</v>
      </c>
      <c r="S296" s="216">
        <v>0</v>
      </c>
      <c r="T296" s="217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18" t="s">
        <v>459</v>
      </c>
      <c r="AT296" s="218" t="s">
        <v>169</v>
      </c>
      <c r="AU296" s="218" t="s">
        <v>83</v>
      </c>
      <c r="AY296" s="19" t="s">
        <v>166</v>
      </c>
      <c r="BE296" s="219">
        <f>IF(N296="základní",J296,0)</f>
        <v>0</v>
      </c>
      <c r="BF296" s="219">
        <f>IF(N296="snížená",J296,0)</f>
        <v>0</v>
      </c>
      <c r="BG296" s="219">
        <f>IF(N296="zákl. přenesená",J296,0)</f>
        <v>0</v>
      </c>
      <c r="BH296" s="219">
        <f>IF(N296="sníž. přenesená",J296,0)</f>
        <v>0</v>
      </c>
      <c r="BI296" s="219">
        <f>IF(N296="nulová",J296,0)</f>
        <v>0</v>
      </c>
      <c r="BJ296" s="19" t="s">
        <v>81</v>
      </c>
      <c r="BK296" s="219">
        <f>ROUND(I296*H296,2)</f>
        <v>0</v>
      </c>
      <c r="BL296" s="19" t="s">
        <v>459</v>
      </c>
      <c r="BM296" s="218" t="s">
        <v>485</v>
      </c>
    </row>
    <row r="297" spans="1:47" s="2" customFormat="1" ht="12">
      <c r="A297" s="40"/>
      <c r="B297" s="41"/>
      <c r="C297" s="42"/>
      <c r="D297" s="220" t="s">
        <v>175</v>
      </c>
      <c r="E297" s="42"/>
      <c r="F297" s="221" t="s">
        <v>486</v>
      </c>
      <c r="G297" s="42"/>
      <c r="H297" s="42"/>
      <c r="I297" s="222"/>
      <c r="J297" s="42"/>
      <c r="K297" s="42"/>
      <c r="L297" s="46"/>
      <c r="M297" s="223"/>
      <c r="N297" s="224"/>
      <c r="O297" s="86"/>
      <c r="P297" s="86"/>
      <c r="Q297" s="86"/>
      <c r="R297" s="86"/>
      <c r="S297" s="86"/>
      <c r="T297" s="87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9" t="s">
        <v>175</v>
      </c>
      <c r="AU297" s="19" t="s">
        <v>83</v>
      </c>
    </row>
    <row r="298" spans="1:63" s="12" customFormat="1" ht="22.8" customHeight="1">
      <c r="A298" s="12"/>
      <c r="B298" s="191"/>
      <c r="C298" s="192"/>
      <c r="D298" s="193" t="s">
        <v>72</v>
      </c>
      <c r="E298" s="205" t="s">
        <v>487</v>
      </c>
      <c r="F298" s="205" t="s">
        <v>488</v>
      </c>
      <c r="G298" s="192"/>
      <c r="H298" s="192"/>
      <c r="I298" s="195"/>
      <c r="J298" s="206">
        <f>BK298</f>
        <v>0</v>
      </c>
      <c r="K298" s="192"/>
      <c r="L298" s="197"/>
      <c r="M298" s="198"/>
      <c r="N298" s="199"/>
      <c r="O298" s="199"/>
      <c r="P298" s="200">
        <f>SUM(P299:P300)</f>
        <v>0</v>
      </c>
      <c r="Q298" s="199"/>
      <c r="R298" s="200">
        <f>SUM(R299:R300)</f>
        <v>0</v>
      </c>
      <c r="S298" s="199"/>
      <c r="T298" s="201">
        <f>SUM(T299:T300)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02" t="s">
        <v>197</v>
      </c>
      <c r="AT298" s="203" t="s">
        <v>72</v>
      </c>
      <c r="AU298" s="203" t="s">
        <v>81</v>
      </c>
      <c r="AY298" s="202" t="s">
        <v>166</v>
      </c>
      <c r="BK298" s="204">
        <f>SUM(BK299:BK300)</f>
        <v>0</v>
      </c>
    </row>
    <row r="299" spans="1:65" s="2" customFormat="1" ht="16.5" customHeight="1">
      <c r="A299" s="40"/>
      <c r="B299" s="41"/>
      <c r="C299" s="207" t="s">
        <v>489</v>
      </c>
      <c r="D299" s="207" t="s">
        <v>169</v>
      </c>
      <c r="E299" s="208" t="s">
        <v>490</v>
      </c>
      <c r="F299" s="209" t="s">
        <v>491</v>
      </c>
      <c r="G299" s="210" t="s">
        <v>458</v>
      </c>
      <c r="H299" s="211">
        <v>1</v>
      </c>
      <c r="I299" s="212"/>
      <c r="J299" s="213">
        <f>ROUND(I299*H299,2)</f>
        <v>0</v>
      </c>
      <c r="K299" s="209" t="s">
        <v>172</v>
      </c>
      <c r="L299" s="46"/>
      <c r="M299" s="214" t="s">
        <v>19</v>
      </c>
      <c r="N299" s="215" t="s">
        <v>44</v>
      </c>
      <c r="O299" s="86"/>
      <c r="P299" s="216">
        <f>O299*H299</f>
        <v>0</v>
      </c>
      <c r="Q299" s="216">
        <v>0</v>
      </c>
      <c r="R299" s="216">
        <f>Q299*H299</f>
        <v>0</v>
      </c>
      <c r="S299" s="216">
        <v>0</v>
      </c>
      <c r="T299" s="217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18" t="s">
        <v>459</v>
      </c>
      <c r="AT299" s="218" t="s">
        <v>169</v>
      </c>
      <c r="AU299" s="218" t="s">
        <v>83</v>
      </c>
      <c r="AY299" s="19" t="s">
        <v>166</v>
      </c>
      <c r="BE299" s="219">
        <f>IF(N299="základní",J299,0)</f>
        <v>0</v>
      </c>
      <c r="BF299" s="219">
        <f>IF(N299="snížená",J299,0)</f>
        <v>0</v>
      </c>
      <c r="BG299" s="219">
        <f>IF(N299="zákl. přenesená",J299,0)</f>
        <v>0</v>
      </c>
      <c r="BH299" s="219">
        <f>IF(N299="sníž. přenesená",J299,0)</f>
        <v>0</v>
      </c>
      <c r="BI299" s="219">
        <f>IF(N299="nulová",J299,0)</f>
        <v>0</v>
      </c>
      <c r="BJ299" s="19" t="s">
        <v>81</v>
      </c>
      <c r="BK299" s="219">
        <f>ROUND(I299*H299,2)</f>
        <v>0</v>
      </c>
      <c r="BL299" s="19" t="s">
        <v>459</v>
      </c>
      <c r="BM299" s="218" t="s">
        <v>492</v>
      </c>
    </row>
    <row r="300" spans="1:47" s="2" customFormat="1" ht="12">
      <c r="A300" s="40"/>
      <c r="B300" s="41"/>
      <c r="C300" s="42"/>
      <c r="D300" s="220" t="s">
        <v>175</v>
      </c>
      <c r="E300" s="42"/>
      <c r="F300" s="221" t="s">
        <v>493</v>
      </c>
      <c r="G300" s="42"/>
      <c r="H300" s="42"/>
      <c r="I300" s="222"/>
      <c r="J300" s="42"/>
      <c r="K300" s="42"/>
      <c r="L300" s="46"/>
      <c r="M300" s="223"/>
      <c r="N300" s="224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175</v>
      </c>
      <c r="AU300" s="19" t="s">
        <v>83</v>
      </c>
    </row>
    <row r="301" spans="1:63" s="12" customFormat="1" ht="22.8" customHeight="1">
      <c r="A301" s="12"/>
      <c r="B301" s="191"/>
      <c r="C301" s="192"/>
      <c r="D301" s="193" t="s">
        <v>72</v>
      </c>
      <c r="E301" s="205" t="s">
        <v>494</v>
      </c>
      <c r="F301" s="205" t="s">
        <v>495</v>
      </c>
      <c r="G301" s="192"/>
      <c r="H301" s="192"/>
      <c r="I301" s="195"/>
      <c r="J301" s="206">
        <f>BK301</f>
        <v>0</v>
      </c>
      <c r="K301" s="192"/>
      <c r="L301" s="197"/>
      <c r="M301" s="198"/>
      <c r="N301" s="199"/>
      <c r="O301" s="199"/>
      <c r="P301" s="200">
        <f>SUM(P302:P303)</f>
        <v>0</v>
      </c>
      <c r="Q301" s="199"/>
      <c r="R301" s="200">
        <f>SUM(R302:R303)</f>
        <v>0</v>
      </c>
      <c r="S301" s="199"/>
      <c r="T301" s="201">
        <f>SUM(T302:T303)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02" t="s">
        <v>197</v>
      </c>
      <c r="AT301" s="203" t="s">
        <v>72</v>
      </c>
      <c r="AU301" s="203" t="s">
        <v>81</v>
      </c>
      <c r="AY301" s="202" t="s">
        <v>166</v>
      </c>
      <c r="BK301" s="204">
        <f>SUM(BK302:BK303)</f>
        <v>0</v>
      </c>
    </row>
    <row r="302" spans="1:65" s="2" customFormat="1" ht="16.5" customHeight="1">
      <c r="A302" s="40"/>
      <c r="B302" s="41"/>
      <c r="C302" s="207" t="s">
        <v>496</v>
      </c>
      <c r="D302" s="207" t="s">
        <v>169</v>
      </c>
      <c r="E302" s="208" t="s">
        <v>497</v>
      </c>
      <c r="F302" s="209" t="s">
        <v>498</v>
      </c>
      <c r="G302" s="210" t="s">
        <v>458</v>
      </c>
      <c r="H302" s="211">
        <v>1</v>
      </c>
      <c r="I302" s="212"/>
      <c r="J302" s="213">
        <f>ROUND(I302*H302,2)</f>
        <v>0</v>
      </c>
      <c r="K302" s="209" t="s">
        <v>172</v>
      </c>
      <c r="L302" s="46"/>
      <c r="M302" s="214" t="s">
        <v>19</v>
      </c>
      <c r="N302" s="215" t="s">
        <v>44</v>
      </c>
      <c r="O302" s="86"/>
      <c r="P302" s="216">
        <f>O302*H302</f>
        <v>0</v>
      </c>
      <c r="Q302" s="216">
        <v>0</v>
      </c>
      <c r="R302" s="216">
        <f>Q302*H302</f>
        <v>0</v>
      </c>
      <c r="S302" s="216">
        <v>0</v>
      </c>
      <c r="T302" s="217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18" t="s">
        <v>173</v>
      </c>
      <c r="AT302" s="218" t="s">
        <v>169</v>
      </c>
      <c r="AU302" s="218" t="s">
        <v>83</v>
      </c>
      <c r="AY302" s="19" t="s">
        <v>166</v>
      </c>
      <c r="BE302" s="219">
        <f>IF(N302="základní",J302,0)</f>
        <v>0</v>
      </c>
      <c r="BF302" s="219">
        <f>IF(N302="snížená",J302,0)</f>
        <v>0</v>
      </c>
      <c r="BG302" s="219">
        <f>IF(N302="zákl. přenesená",J302,0)</f>
        <v>0</v>
      </c>
      <c r="BH302" s="219">
        <f>IF(N302="sníž. přenesená",J302,0)</f>
        <v>0</v>
      </c>
      <c r="BI302" s="219">
        <f>IF(N302="nulová",J302,0)</f>
        <v>0</v>
      </c>
      <c r="BJ302" s="19" t="s">
        <v>81</v>
      </c>
      <c r="BK302" s="219">
        <f>ROUND(I302*H302,2)</f>
        <v>0</v>
      </c>
      <c r="BL302" s="19" t="s">
        <v>173</v>
      </c>
      <c r="BM302" s="218" t="s">
        <v>499</v>
      </c>
    </row>
    <row r="303" spans="1:47" s="2" customFormat="1" ht="12">
      <c r="A303" s="40"/>
      <c r="B303" s="41"/>
      <c r="C303" s="42"/>
      <c r="D303" s="220" t="s">
        <v>175</v>
      </c>
      <c r="E303" s="42"/>
      <c r="F303" s="221" t="s">
        <v>500</v>
      </c>
      <c r="G303" s="42"/>
      <c r="H303" s="42"/>
      <c r="I303" s="222"/>
      <c r="J303" s="42"/>
      <c r="K303" s="42"/>
      <c r="L303" s="46"/>
      <c r="M303" s="280"/>
      <c r="N303" s="281"/>
      <c r="O303" s="282"/>
      <c r="P303" s="282"/>
      <c r="Q303" s="282"/>
      <c r="R303" s="282"/>
      <c r="S303" s="282"/>
      <c r="T303" s="283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175</v>
      </c>
      <c r="AU303" s="19" t="s">
        <v>83</v>
      </c>
    </row>
    <row r="304" spans="1:31" s="2" customFormat="1" ht="6.95" customHeight="1">
      <c r="A304" s="40"/>
      <c r="B304" s="61"/>
      <c r="C304" s="62"/>
      <c r="D304" s="62"/>
      <c r="E304" s="62"/>
      <c r="F304" s="62"/>
      <c r="G304" s="62"/>
      <c r="H304" s="62"/>
      <c r="I304" s="62"/>
      <c r="J304" s="62"/>
      <c r="K304" s="62"/>
      <c r="L304" s="46"/>
      <c r="M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</row>
  </sheetData>
  <sheetProtection password="CC35" sheet="1" objects="1" scenarios="1" formatColumns="0" formatRows="0" autoFilter="0"/>
  <autoFilter ref="C93:K303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hyperlinks>
    <hyperlink ref="F98" r:id="rId1" display="https://podminky.urs.cz/item/CS_URS_2021_02/612325302"/>
    <hyperlink ref="F105" r:id="rId2" display="https://podminky.urs.cz/item/CS_URS_2021_02/619991021"/>
    <hyperlink ref="F110" r:id="rId3" display="https://podminky.urs.cz/item/CS_URS_2021_02/622143004"/>
    <hyperlink ref="F115" r:id="rId4" display="https://podminky.urs.cz/item/CS_URS_2021_02/59051476"/>
    <hyperlink ref="F118" r:id="rId5" display="https://podminky.urs.cz/item/CS_URS_2021_02/622212071"/>
    <hyperlink ref="F124" r:id="rId6" display="https://podminky.urs.cz/item/CS_URS_2021_02/28375938"/>
    <hyperlink ref="F133" r:id="rId7" display="https://podminky.urs.cz/item/CS_URS_2021_02/629991001"/>
    <hyperlink ref="F141" r:id="rId8" display="https://podminky.urs.cz/item/CS_URS_2021_02/952901108"/>
    <hyperlink ref="F146" r:id="rId9" display="https://podminky.urs.cz/item/CS_URS_2021_02/952902021"/>
    <hyperlink ref="F150" r:id="rId10" display="https://podminky.urs.cz/item/CS_URS_2021_02/952902221"/>
    <hyperlink ref="F153" r:id="rId11" display="https://podminky.urs.cz/item/CS_URS_2021_02/967031132"/>
    <hyperlink ref="F158" r:id="rId12" display="https://podminky.urs.cz/item/CS_URS_2021_02/968062356"/>
    <hyperlink ref="F162" r:id="rId13" display="https://podminky.urs.cz/item/CS_URS_2021_02/971033681"/>
    <hyperlink ref="F165" r:id="rId14" display="https://podminky.urs.cz/item/CS_URS_2021_02/978059351"/>
    <hyperlink ref="F170" r:id="rId15" display="https://podminky.urs.cz/item/CS_URS_2021_02/949101111"/>
    <hyperlink ref="F177" r:id="rId16" display="https://podminky.urs.cz/item/CS_URS_2021_02/941111111"/>
    <hyperlink ref="F180" r:id="rId17" display="https://podminky.urs.cz/item/CS_URS_2021_02/941111211"/>
    <hyperlink ref="F183" r:id="rId18" display="https://podminky.urs.cz/item/CS_URS_2021_02/941111811"/>
    <hyperlink ref="F187" r:id="rId19" display="https://podminky.urs.cz/item/CS_URS_2021_02/997013213"/>
    <hyperlink ref="F189" r:id="rId20" display="https://podminky.urs.cz/item/CS_URS_2021_02/997013501"/>
    <hyperlink ref="F191" r:id="rId21" display="https://podminky.urs.cz/item/CS_URS_2021_02/997013509"/>
    <hyperlink ref="F194" r:id="rId22" display="https://podminky.urs.cz/item/CS_URS_2021_02/997013603"/>
    <hyperlink ref="F197" r:id="rId23" display="https://podminky.urs.cz/item/CS_URS_2021_02/997013609"/>
    <hyperlink ref="F200" r:id="rId24" display="https://podminky.urs.cz/item/CS_URS_2021_02/997013804"/>
    <hyperlink ref="F203" r:id="rId25" display="https://podminky.urs.cz/item/CS_URS_2021_02/997013811"/>
    <hyperlink ref="F207" r:id="rId26" display="https://podminky.urs.cz/item/CS_URS_2021_02/998014021"/>
    <hyperlink ref="F212" r:id="rId27" display="https://podminky.urs.cz/item/CS_URS_2021_02/764216640"/>
    <hyperlink ref="F217" r:id="rId28" display="https://podminky.urs.cz/item/CS_URS_2021_02/764216645"/>
    <hyperlink ref="F222" r:id="rId29" display="https://podminky.urs.cz/item/CS_URS_2021_02/998764102"/>
    <hyperlink ref="F225" r:id="rId30" display="https://podminky.urs.cz/item/CS_URS_2021_02/766621212"/>
    <hyperlink ref="F230" r:id="rId31" display="https://podminky.urs.cz/item/CS_URS_2021_02/61110012"/>
    <hyperlink ref="F232" r:id="rId32" display="https://podminky.urs.cz/item/CS_URS_2021_02/766629631"/>
    <hyperlink ref="F237" r:id="rId33" display="https://podminky.urs.cz/item/CS_URS_2021_02/59071035"/>
    <hyperlink ref="F240" r:id="rId34" display="https://podminky.urs.cz/item/CS_URS_2021_02/766629639"/>
    <hyperlink ref="F245" r:id="rId35" display="https://podminky.urs.cz/item/CS_URS_2021_02/59071047"/>
    <hyperlink ref="F248" r:id="rId36" display="https://podminky.urs.cz/item/CS_URS_2021_02/766694112"/>
    <hyperlink ref="F253" r:id="rId37" display="https://podminky.urs.cz/item/CS_URS_2021_02/61144401"/>
    <hyperlink ref="F258" r:id="rId38" display="https://podminky.urs.cz/item/CS_URS_2021_02/61144019"/>
    <hyperlink ref="F260" r:id="rId39" display="https://podminky.urs.cz/item/CS_URS_2021_02/766694113"/>
    <hyperlink ref="F266" r:id="rId40" display="https://podminky.urs.cz/item/CS_URS_2021_02/61144402"/>
    <hyperlink ref="F271" r:id="rId41" display="https://podminky.urs.cz/item/CS_URS_2021_02/61144404"/>
    <hyperlink ref="F276" r:id="rId42" display="https://podminky.urs.cz/item/CS_URS_2021_02/61144019"/>
    <hyperlink ref="F278" r:id="rId43" display="https://podminky.urs.cz/item/CS_URS_2021_02/767627308"/>
    <hyperlink ref="F283" r:id="rId44" display="https://podminky.urs.cz/item/CS_URS_2021_02/998766102"/>
    <hyperlink ref="F286" r:id="rId45" display="https://podminky.urs.cz/item/CS_URS_2021_02/039002001"/>
    <hyperlink ref="F290" r:id="rId46" display="https://podminky.urs.cz/item/CS_URS_2021_02/013244000"/>
    <hyperlink ref="F293" r:id="rId47" display="https://podminky.urs.cz/item/CS_URS_2021_02/030001000"/>
    <hyperlink ref="F295" r:id="rId48" display="https://podminky.urs.cz/item/CS_URS_2021_02/034002000"/>
    <hyperlink ref="F297" r:id="rId49" display="https://podminky.urs.cz/item/CS_URS_2021_02/034303000"/>
    <hyperlink ref="F300" r:id="rId50" display="https://podminky.urs.cz/item/CS_URS_2021_02/079002000"/>
    <hyperlink ref="F303" r:id="rId51" display="https://podminky.urs.cz/item/CS_URS_2021_02/09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89</v>
      </c>
      <c r="AZ2" s="130" t="s">
        <v>590</v>
      </c>
      <c r="BA2" s="130" t="s">
        <v>591</v>
      </c>
      <c r="BB2" s="130" t="s">
        <v>98</v>
      </c>
      <c r="BC2" s="130" t="s">
        <v>592</v>
      </c>
      <c r="BD2" s="130" t="s">
        <v>100</v>
      </c>
    </row>
    <row r="3" spans="2:5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83</v>
      </c>
      <c r="AZ3" s="130" t="s">
        <v>593</v>
      </c>
      <c r="BA3" s="130" t="s">
        <v>594</v>
      </c>
      <c r="BB3" s="130" t="s">
        <v>103</v>
      </c>
      <c r="BC3" s="130" t="s">
        <v>108</v>
      </c>
      <c r="BD3" s="130" t="s">
        <v>100</v>
      </c>
    </row>
    <row r="4" spans="2:56" s="1" customFormat="1" ht="24.95" customHeight="1">
      <c r="B4" s="22"/>
      <c r="D4" s="133" t="s">
        <v>105</v>
      </c>
      <c r="L4" s="22"/>
      <c r="M4" s="134" t="s">
        <v>10</v>
      </c>
      <c r="AT4" s="19" t="s">
        <v>4</v>
      </c>
      <c r="AZ4" s="130" t="s">
        <v>106</v>
      </c>
      <c r="BA4" s="130" t="s">
        <v>107</v>
      </c>
      <c r="BB4" s="130" t="s">
        <v>103</v>
      </c>
      <c r="BC4" s="130" t="s">
        <v>108</v>
      </c>
      <c r="BD4" s="130" t="s">
        <v>100</v>
      </c>
    </row>
    <row r="5" spans="2:56" s="1" customFormat="1" ht="6.95" customHeight="1">
      <c r="B5" s="22"/>
      <c r="L5" s="22"/>
      <c r="AZ5" s="130" t="s">
        <v>595</v>
      </c>
      <c r="BA5" s="130" t="s">
        <v>596</v>
      </c>
      <c r="BB5" s="130" t="s">
        <v>103</v>
      </c>
      <c r="BC5" s="130" t="s">
        <v>108</v>
      </c>
      <c r="BD5" s="130" t="s">
        <v>100</v>
      </c>
    </row>
    <row r="6" spans="2:56" s="1" customFormat="1" ht="12" customHeight="1">
      <c r="B6" s="22"/>
      <c r="D6" s="135" t="s">
        <v>16</v>
      </c>
      <c r="L6" s="22"/>
      <c r="AZ6" s="130" t="s">
        <v>597</v>
      </c>
      <c r="BA6" s="130" t="s">
        <v>598</v>
      </c>
      <c r="BB6" s="130" t="s">
        <v>98</v>
      </c>
      <c r="BC6" s="130" t="s">
        <v>599</v>
      </c>
      <c r="BD6" s="130" t="s">
        <v>100</v>
      </c>
    </row>
    <row r="7" spans="2:56" s="1" customFormat="1" ht="26.25" customHeight="1">
      <c r="B7" s="22"/>
      <c r="E7" s="136" t="str">
        <f>'Rekapitulace stavby'!K6</f>
        <v>VÝMĚNA OKENNÍCH VÝPLNÍ ČP. 5 NÁMĚSTÍ ČESKÉHO RÁJE V TURNOVĚ</v>
      </c>
      <c r="F7" s="135"/>
      <c r="G7" s="135"/>
      <c r="H7" s="135"/>
      <c r="L7" s="22"/>
      <c r="AZ7" s="130" t="s">
        <v>600</v>
      </c>
      <c r="BA7" s="130" t="s">
        <v>601</v>
      </c>
      <c r="BB7" s="130" t="s">
        <v>98</v>
      </c>
      <c r="BC7" s="130" t="s">
        <v>602</v>
      </c>
      <c r="BD7" s="130" t="s">
        <v>100</v>
      </c>
    </row>
    <row r="8" spans="1:56" s="2" customFormat="1" ht="12" customHeight="1">
      <c r="A8" s="40"/>
      <c r="B8" s="46"/>
      <c r="C8" s="40"/>
      <c r="D8" s="135" t="s">
        <v>117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130" t="s">
        <v>603</v>
      </c>
      <c r="BA8" s="130" t="s">
        <v>604</v>
      </c>
      <c r="BB8" s="130" t="s">
        <v>98</v>
      </c>
      <c r="BC8" s="130" t="s">
        <v>605</v>
      </c>
      <c r="BD8" s="130" t="s">
        <v>100</v>
      </c>
    </row>
    <row r="9" spans="1:56" s="2" customFormat="1" ht="16.5" customHeight="1">
      <c r="A9" s="40"/>
      <c r="B9" s="46"/>
      <c r="C9" s="40"/>
      <c r="D9" s="40"/>
      <c r="E9" s="138" t="s">
        <v>606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130" t="s">
        <v>607</v>
      </c>
      <c r="BA9" s="130" t="s">
        <v>608</v>
      </c>
      <c r="BB9" s="130" t="s">
        <v>98</v>
      </c>
      <c r="BC9" s="130" t="s">
        <v>592</v>
      </c>
      <c r="BD9" s="130" t="s">
        <v>100</v>
      </c>
    </row>
    <row r="10" spans="1:56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130" t="s">
        <v>609</v>
      </c>
      <c r="BA10" s="130" t="s">
        <v>610</v>
      </c>
      <c r="BB10" s="130" t="s">
        <v>98</v>
      </c>
      <c r="BC10" s="130" t="s">
        <v>599</v>
      </c>
      <c r="BD10" s="130" t="s">
        <v>100</v>
      </c>
    </row>
    <row r="11" spans="1:56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35" t="s">
        <v>20</v>
      </c>
      <c r="J11" s="139" t="s">
        <v>19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130" t="s">
        <v>611</v>
      </c>
      <c r="BA11" s="130" t="s">
        <v>612</v>
      </c>
      <c r="BB11" s="130" t="s">
        <v>98</v>
      </c>
      <c r="BC11" s="130" t="s">
        <v>602</v>
      </c>
      <c r="BD11" s="130" t="s">
        <v>100</v>
      </c>
    </row>
    <row r="12" spans="1:56" s="2" customFormat="1" ht="12" customHeight="1">
      <c r="A12" s="40"/>
      <c r="B12" s="46"/>
      <c r="C12" s="40"/>
      <c r="D12" s="135" t="s">
        <v>21</v>
      </c>
      <c r="E12" s="40"/>
      <c r="F12" s="139" t="s">
        <v>22</v>
      </c>
      <c r="G12" s="40"/>
      <c r="H12" s="40"/>
      <c r="I12" s="135" t="s">
        <v>23</v>
      </c>
      <c r="J12" s="140" t="str">
        <f>'Rekapitulace stavby'!AN8</f>
        <v>12. 9. 2021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130" t="s">
        <v>613</v>
      </c>
      <c r="BA12" s="130" t="s">
        <v>506</v>
      </c>
      <c r="BB12" s="130" t="s">
        <v>98</v>
      </c>
      <c r="BC12" s="130" t="s">
        <v>614</v>
      </c>
      <c r="BD12" s="130" t="s">
        <v>100</v>
      </c>
    </row>
    <row r="13" spans="1:56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130" t="s">
        <v>615</v>
      </c>
      <c r="BA13" s="130" t="s">
        <v>616</v>
      </c>
      <c r="BB13" s="130" t="s">
        <v>103</v>
      </c>
      <c r="BC13" s="130" t="s">
        <v>617</v>
      </c>
      <c r="BD13" s="130" t="s">
        <v>100</v>
      </c>
    </row>
    <row r="14" spans="1:56" s="2" customFormat="1" ht="12" customHeight="1">
      <c r="A14" s="40"/>
      <c r="B14" s="46"/>
      <c r="C14" s="40"/>
      <c r="D14" s="135" t="s">
        <v>25</v>
      </c>
      <c r="E14" s="40"/>
      <c r="F14" s="40"/>
      <c r="G14" s="40"/>
      <c r="H14" s="40"/>
      <c r="I14" s="135" t="s">
        <v>26</v>
      </c>
      <c r="J14" s="139" t="s">
        <v>27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Z14" s="130" t="s">
        <v>618</v>
      </c>
      <c r="BA14" s="130" t="s">
        <v>619</v>
      </c>
      <c r="BB14" s="130" t="s">
        <v>103</v>
      </c>
      <c r="BC14" s="130" t="s">
        <v>620</v>
      </c>
      <c r="BD14" s="130" t="s">
        <v>100</v>
      </c>
    </row>
    <row r="15" spans="1:56" s="2" customFormat="1" ht="18" customHeight="1">
      <c r="A15" s="40"/>
      <c r="B15" s="46"/>
      <c r="C15" s="40"/>
      <c r="D15" s="40"/>
      <c r="E15" s="139" t="s">
        <v>28</v>
      </c>
      <c r="F15" s="40"/>
      <c r="G15" s="40"/>
      <c r="H15" s="40"/>
      <c r="I15" s="135" t="s">
        <v>29</v>
      </c>
      <c r="J15" s="139" t="s">
        <v>19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Z15" s="130" t="s">
        <v>621</v>
      </c>
      <c r="BA15" s="130" t="s">
        <v>622</v>
      </c>
      <c r="BB15" s="130" t="s">
        <v>103</v>
      </c>
      <c r="BC15" s="130" t="s">
        <v>167</v>
      </c>
      <c r="BD15" s="130" t="s">
        <v>100</v>
      </c>
    </row>
    <row r="16" spans="1:56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Z16" s="130" t="s">
        <v>623</v>
      </c>
      <c r="BA16" s="130" t="s">
        <v>624</v>
      </c>
      <c r="BB16" s="130" t="s">
        <v>103</v>
      </c>
      <c r="BC16" s="130" t="s">
        <v>625</v>
      </c>
      <c r="BD16" s="130" t="s">
        <v>100</v>
      </c>
    </row>
    <row r="17" spans="1:56" s="2" customFormat="1" ht="12" customHeight="1">
      <c r="A17" s="40"/>
      <c r="B17" s="46"/>
      <c r="C17" s="40"/>
      <c r="D17" s="135" t="s">
        <v>30</v>
      </c>
      <c r="E17" s="40"/>
      <c r="F17" s="40"/>
      <c r="G17" s="40"/>
      <c r="H17" s="40"/>
      <c r="I17" s="135" t="s">
        <v>26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Z17" s="130" t="s">
        <v>626</v>
      </c>
      <c r="BA17" s="130" t="s">
        <v>627</v>
      </c>
      <c r="BB17" s="130" t="s">
        <v>103</v>
      </c>
      <c r="BC17" s="130" t="s">
        <v>620</v>
      </c>
      <c r="BD17" s="130" t="s">
        <v>100</v>
      </c>
    </row>
    <row r="18" spans="1:56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29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Z18" s="130" t="s">
        <v>628</v>
      </c>
      <c r="BA18" s="130" t="s">
        <v>629</v>
      </c>
      <c r="BB18" s="130" t="s">
        <v>103</v>
      </c>
      <c r="BC18" s="130" t="s">
        <v>167</v>
      </c>
      <c r="BD18" s="130" t="s">
        <v>100</v>
      </c>
    </row>
    <row r="19" spans="1:56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Z19" s="130" t="s">
        <v>630</v>
      </c>
      <c r="BA19" s="130" t="s">
        <v>631</v>
      </c>
      <c r="BB19" s="130" t="s">
        <v>103</v>
      </c>
      <c r="BC19" s="130" t="s">
        <v>632</v>
      </c>
      <c r="BD19" s="130" t="s">
        <v>100</v>
      </c>
    </row>
    <row r="20" spans="1:56" s="2" customFormat="1" ht="12" customHeight="1">
      <c r="A20" s="40"/>
      <c r="B20" s="46"/>
      <c r="C20" s="40"/>
      <c r="D20" s="135" t="s">
        <v>32</v>
      </c>
      <c r="E20" s="40"/>
      <c r="F20" s="40"/>
      <c r="G20" s="40"/>
      <c r="H20" s="40"/>
      <c r="I20" s="135" t="s">
        <v>26</v>
      </c>
      <c r="J20" s="139" t="s">
        <v>33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Z20" s="130" t="s">
        <v>115</v>
      </c>
      <c r="BA20" s="130" t="s">
        <v>19</v>
      </c>
      <c r="BB20" s="130" t="s">
        <v>19</v>
      </c>
      <c r="BC20" s="130" t="s">
        <v>633</v>
      </c>
      <c r="BD20" s="130" t="s">
        <v>83</v>
      </c>
    </row>
    <row r="21" spans="1:56" s="2" customFormat="1" ht="18" customHeight="1">
      <c r="A21" s="40"/>
      <c r="B21" s="46"/>
      <c r="C21" s="40"/>
      <c r="D21" s="40"/>
      <c r="E21" s="139" t="s">
        <v>34</v>
      </c>
      <c r="F21" s="40"/>
      <c r="G21" s="40"/>
      <c r="H21" s="40"/>
      <c r="I21" s="135" t="s">
        <v>29</v>
      </c>
      <c r="J21" s="139" t="s">
        <v>19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Z21" s="130" t="s">
        <v>634</v>
      </c>
      <c r="BA21" s="130" t="s">
        <v>635</v>
      </c>
      <c r="BB21" s="130" t="s">
        <v>103</v>
      </c>
      <c r="BC21" s="130" t="s">
        <v>108</v>
      </c>
      <c r="BD21" s="130" t="s">
        <v>100</v>
      </c>
    </row>
    <row r="22" spans="1:56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Z22" s="130" t="s">
        <v>118</v>
      </c>
      <c r="BA22" s="130" t="s">
        <v>119</v>
      </c>
      <c r="BB22" s="130" t="s">
        <v>103</v>
      </c>
      <c r="BC22" s="130" t="s">
        <v>108</v>
      </c>
      <c r="BD22" s="130" t="s">
        <v>100</v>
      </c>
    </row>
    <row r="23" spans="1:56" s="2" customFormat="1" ht="12" customHeight="1">
      <c r="A23" s="40"/>
      <c r="B23" s="46"/>
      <c r="C23" s="40"/>
      <c r="D23" s="135" t="s">
        <v>36</v>
      </c>
      <c r="E23" s="40"/>
      <c r="F23" s="40"/>
      <c r="G23" s="40"/>
      <c r="H23" s="40"/>
      <c r="I23" s="135" t="s">
        <v>26</v>
      </c>
      <c r="J23" s="139" t="s">
        <v>33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Z23" s="130" t="s">
        <v>636</v>
      </c>
      <c r="BA23" s="130" t="s">
        <v>637</v>
      </c>
      <c r="BB23" s="130" t="s">
        <v>103</v>
      </c>
      <c r="BC23" s="130" t="s">
        <v>108</v>
      </c>
      <c r="BD23" s="130" t="s">
        <v>100</v>
      </c>
    </row>
    <row r="24" spans="1:56" s="2" customFormat="1" ht="18" customHeight="1">
      <c r="A24" s="40"/>
      <c r="B24" s="46"/>
      <c r="C24" s="40"/>
      <c r="D24" s="40"/>
      <c r="E24" s="139" t="s">
        <v>34</v>
      </c>
      <c r="F24" s="40"/>
      <c r="G24" s="40"/>
      <c r="H24" s="40"/>
      <c r="I24" s="135" t="s">
        <v>29</v>
      </c>
      <c r="J24" s="139" t="s">
        <v>19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Z24" s="130" t="s">
        <v>638</v>
      </c>
      <c r="BA24" s="130" t="s">
        <v>639</v>
      </c>
      <c r="BB24" s="130" t="s">
        <v>103</v>
      </c>
      <c r="BC24" s="130" t="s">
        <v>617</v>
      </c>
      <c r="BD24" s="130" t="s">
        <v>100</v>
      </c>
    </row>
    <row r="25" spans="1:56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Z25" s="130" t="s">
        <v>123</v>
      </c>
      <c r="BA25" s="130" t="s">
        <v>19</v>
      </c>
      <c r="BB25" s="130" t="s">
        <v>19</v>
      </c>
      <c r="BC25" s="130" t="s">
        <v>640</v>
      </c>
      <c r="BD25" s="130" t="s">
        <v>83</v>
      </c>
    </row>
    <row r="26" spans="1:56" s="2" customFormat="1" ht="12" customHeight="1">
      <c r="A26" s="40"/>
      <c r="B26" s="46"/>
      <c r="C26" s="40"/>
      <c r="D26" s="135" t="s">
        <v>37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Z26" s="130" t="s">
        <v>125</v>
      </c>
      <c r="BA26" s="130" t="s">
        <v>19</v>
      </c>
      <c r="BB26" s="130" t="s">
        <v>19</v>
      </c>
      <c r="BC26" s="130" t="s">
        <v>547</v>
      </c>
      <c r="BD26" s="130" t="s">
        <v>83</v>
      </c>
    </row>
    <row r="27" spans="1:56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Z27" s="284" t="s">
        <v>641</v>
      </c>
      <c r="BA27" s="284" t="s">
        <v>19</v>
      </c>
      <c r="BB27" s="284" t="s">
        <v>19</v>
      </c>
      <c r="BC27" s="284" t="s">
        <v>642</v>
      </c>
      <c r="BD27" s="284" t="s">
        <v>83</v>
      </c>
    </row>
    <row r="28" spans="1:56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Z28" s="130" t="s">
        <v>127</v>
      </c>
      <c r="BA28" s="130" t="s">
        <v>19</v>
      </c>
      <c r="BB28" s="130" t="s">
        <v>19</v>
      </c>
      <c r="BC28" s="130" t="s">
        <v>643</v>
      </c>
      <c r="BD28" s="130" t="s">
        <v>83</v>
      </c>
    </row>
    <row r="29" spans="1:56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Z29" s="130" t="s">
        <v>129</v>
      </c>
      <c r="BA29" s="130" t="s">
        <v>19</v>
      </c>
      <c r="BB29" s="130" t="s">
        <v>19</v>
      </c>
      <c r="BC29" s="130" t="s">
        <v>644</v>
      </c>
      <c r="BD29" s="130" t="s">
        <v>83</v>
      </c>
    </row>
    <row r="30" spans="1:31" s="2" customFormat="1" ht="25.4" customHeight="1">
      <c r="A30" s="40"/>
      <c r="B30" s="46"/>
      <c r="C30" s="40"/>
      <c r="D30" s="146" t="s">
        <v>39</v>
      </c>
      <c r="E30" s="40"/>
      <c r="F30" s="40"/>
      <c r="G30" s="40"/>
      <c r="H30" s="40"/>
      <c r="I30" s="40"/>
      <c r="J30" s="147">
        <f>ROUND(J95,2)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41</v>
      </c>
      <c r="G32" s="40"/>
      <c r="H32" s="40"/>
      <c r="I32" s="148" t="s">
        <v>40</v>
      </c>
      <c r="J32" s="148" t="s">
        <v>42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43</v>
      </c>
      <c r="E33" s="135" t="s">
        <v>44</v>
      </c>
      <c r="F33" s="150">
        <f>ROUND((SUM(BE95:BE479)),2)</f>
        <v>0</v>
      </c>
      <c r="G33" s="40"/>
      <c r="H33" s="40"/>
      <c r="I33" s="151">
        <v>0.21</v>
      </c>
      <c r="J33" s="150">
        <f>ROUND(((SUM(BE95:BE479))*I33),2)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45</v>
      </c>
      <c r="F34" s="150">
        <f>ROUND((SUM(BF95:BF479)),2)</f>
        <v>0</v>
      </c>
      <c r="G34" s="40"/>
      <c r="H34" s="40"/>
      <c r="I34" s="151">
        <v>0.15</v>
      </c>
      <c r="J34" s="150">
        <f>ROUND(((SUM(BF95:BF479))*I34),2)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46</v>
      </c>
      <c r="F35" s="150">
        <f>ROUND((SUM(BG95:BG479)),2)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47</v>
      </c>
      <c r="F36" s="150">
        <f>ROUND((SUM(BH95:BH479)),2)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48</v>
      </c>
      <c r="F37" s="150">
        <f>ROUND((SUM(BI95:BI479)),2)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49</v>
      </c>
      <c r="E39" s="154"/>
      <c r="F39" s="154"/>
      <c r="G39" s="155" t="s">
        <v>50</v>
      </c>
      <c r="H39" s="156" t="s">
        <v>51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131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6.25" customHeight="1">
      <c r="A48" s="40"/>
      <c r="B48" s="41"/>
      <c r="C48" s="42"/>
      <c r="D48" s="42"/>
      <c r="E48" s="163" t="str">
        <f>E7</f>
        <v>VÝMĚNA OKENNÍCH VÝPLNÍ ČP. 5 NÁMĚSTÍ ČESKÉHO RÁJE V TURNOVĚ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117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E03 - Etapa III.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na st.p.č. 54 v k.ú. Turnov</v>
      </c>
      <c r="G52" s="42"/>
      <c r="H52" s="42"/>
      <c r="I52" s="34" t="s">
        <v>23</v>
      </c>
      <c r="J52" s="74" t="str">
        <f>IF(J12="","",J12)</f>
        <v>12. 9. 2021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Město Turnov</v>
      </c>
      <c r="G54" s="42"/>
      <c r="H54" s="42"/>
      <c r="I54" s="34" t="s">
        <v>32</v>
      </c>
      <c r="J54" s="38" t="str">
        <f>E21</f>
        <v>ACTIV Projekce, s.r.o.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25.6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>ACTIV Projekce, s.r.o.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132</v>
      </c>
      <c r="D57" s="165"/>
      <c r="E57" s="165"/>
      <c r="F57" s="165"/>
      <c r="G57" s="165"/>
      <c r="H57" s="165"/>
      <c r="I57" s="165"/>
      <c r="J57" s="166" t="s">
        <v>133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71</v>
      </c>
      <c r="D59" s="42"/>
      <c r="E59" s="42"/>
      <c r="F59" s="42"/>
      <c r="G59" s="42"/>
      <c r="H59" s="42"/>
      <c r="I59" s="42"/>
      <c r="J59" s="104">
        <f>J95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134</v>
      </c>
    </row>
    <row r="60" spans="1:31" s="9" customFormat="1" ht="24.95" customHeight="1">
      <c r="A60" s="9"/>
      <c r="B60" s="168"/>
      <c r="C60" s="169"/>
      <c r="D60" s="170" t="s">
        <v>135</v>
      </c>
      <c r="E60" s="171"/>
      <c r="F60" s="171"/>
      <c r="G60" s="171"/>
      <c r="H60" s="171"/>
      <c r="I60" s="171"/>
      <c r="J60" s="172">
        <f>J96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136</v>
      </c>
      <c r="E61" s="177"/>
      <c r="F61" s="177"/>
      <c r="G61" s="177"/>
      <c r="H61" s="177"/>
      <c r="I61" s="177"/>
      <c r="J61" s="178">
        <f>J97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137</v>
      </c>
      <c r="E62" s="177"/>
      <c r="F62" s="177"/>
      <c r="G62" s="177"/>
      <c r="H62" s="177"/>
      <c r="I62" s="177"/>
      <c r="J62" s="178">
        <f>J197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138</v>
      </c>
      <c r="E63" s="177"/>
      <c r="F63" s="177"/>
      <c r="G63" s="177"/>
      <c r="H63" s="177"/>
      <c r="I63" s="177"/>
      <c r="J63" s="178">
        <f>J238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139</v>
      </c>
      <c r="E64" s="177"/>
      <c r="F64" s="177"/>
      <c r="G64" s="177"/>
      <c r="H64" s="177"/>
      <c r="I64" s="177"/>
      <c r="J64" s="178">
        <f>J251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140</v>
      </c>
      <c r="E65" s="177"/>
      <c r="F65" s="177"/>
      <c r="G65" s="177"/>
      <c r="H65" s="177"/>
      <c r="I65" s="177"/>
      <c r="J65" s="178">
        <f>J271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8"/>
      <c r="C66" s="169"/>
      <c r="D66" s="170" t="s">
        <v>141</v>
      </c>
      <c r="E66" s="171"/>
      <c r="F66" s="171"/>
      <c r="G66" s="171"/>
      <c r="H66" s="171"/>
      <c r="I66" s="171"/>
      <c r="J66" s="172">
        <f>J275</f>
        <v>0</v>
      </c>
      <c r="K66" s="169"/>
      <c r="L66" s="17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4"/>
      <c r="C67" s="175"/>
      <c r="D67" s="176" t="s">
        <v>142</v>
      </c>
      <c r="E67" s="177"/>
      <c r="F67" s="177"/>
      <c r="G67" s="177"/>
      <c r="H67" s="177"/>
      <c r="I67" s="177"/>
      <c r="J67" s="178">
        <f>J276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4"/>
      <c r="C68" s="175"/>
      <c r="D68" s="176" t="s">
        <v>143</v>
      </c>
      <c r="E68" s="177"/>
      <c r="F68" s="177"/>
      <c r="G68" s="177"/>
      <c r="H68" s="177"/>
      <c r="I68" s="177"/>
      <c r="J68" s="178">
        <f>J302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4"/>
      <c r="C69" s="175"/>
      <c r="D69" s="176" t="s">
        <v>645</v>
      </c>
      <c r="E69" s="177"/>
      <c r="F69" s="177"/>
      <c r="G69" s="177"/>
      <c r="H69" s="177"/>
      <c r="I69" s="177"/>
      <c r="J69" s="178">
        <f>J406</f>
        <v>0</v>
      </c>
      <c r="K69" s="175"/>
      <c r="L69" s="17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68"/>
      <c r="C70" s="169"/>
      <c r="D70" s="170" t="s">
        <v>145</v>
      </c>
      <c r="E70" s="171"/>
      <c r="F70" s="171"/>
      <c r="G70" s="171"/>
      <c r="H70" s="171"/>
      <c r="I70" s="171"/>
      <c r="J70" s="172">
        <f>J460</f>
        <v>0</v>
      </c>
      <c r="K70" s="169"/>
      <c r="L70" s="17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68"/>
      <c r="C71" s="169"/>
      <c r="D71" s="170" t="s">
        <v>146</v>
      </c>
      <c r="E71" s="171"/>
      <c r="F71" s="171"/>
      <c r="G71" s="171"/>
      <c r="H71" s="171"/>
      <c r="I71" s="171"/>
      <c r="J71" s="172">
        <f>J463</f>
        <v>0</v>
      </c>
      <c r="K71" s="169"/>
      <c r="L71" s="173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74"/>
      <c r="C72" s="175"/>
      <c r="D72" s="176" t="s">
        <v>147</v>
      </c>
      <c r="E72" s="177"/>
      <c r="F72" s="177"/>
      <c r="G72" s="177"/>
      <c r="H72" s="177"/>
      <c r="I72" s="177"/>
      <c r="J72" s="178">
        <f>J464</f>
        <v>0</v>
      </c>
      <c r="K72" s="175"/>
      <c r="L72" s="17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4"/>
      <c r="C73" s="175"/>
      <c r="D73" s="176" t="s">
        <v>148</v>
      </c>
      <c r="E73" s="177"/>
      <c r="F73" s="177"/>
      <c r="G73" s="177"/>
      <c r="H73" s="177"/>
      <c r="I73" s="177"/>
      <c r="J73" s="178">
        <f>J467</f>
        <v>0</v>
      </c>
      <c r="K73" s="175"/>
      <c r="L73" s="17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4"/>
      <c r="C74" s="175"/>
      <c r="D74" s="176" t="s">
        <v>149</v>
      </c>
      <c r="E74" s="177"/>
      <c r="F74" s="177"/>
      <c r="G74" s="177"/>
      <c r="H74" s="177"/>
      <c r="I74" s="177"/>
      <c r="J74" s="178">
        <f>J474</f>
        <v>0</v>
      </c>
      <c r="K74" s="175"/>
      <c r="L74" s="17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4"/>
      <c r="C75" s="175"/>
      <c r="D75" s="176" t="s">
        <v>150</v>
      </c>
      <c r="E75" s="177"/>
      <c r="F75" s="177"/>
      <c r="G75" s="177"/>
      <c r="H75" s="177"/>
      <c r="I75" s="177"/>
      <c r="J75" s="178">
        <f>J477</f>
        <v>0</v>
      </c>
      <c r="K75" s="175"/>
      <c r="L75" s="17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5" t="s">
        <v>151</v>
      </c>
      <c r="D82" s="42"/>
      <c r="E82" s="42"/>
      <c r="F82" s="42"/>
      <c r="G82" s="42"/>
      <c r="H82" s="42"/>
      <c r="I82" s="42"/>
      <c r="J82" s="42"/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16</v>
      </c>
      <c r="D84" s="42"/>
      <c r="E84" s="42"/>
      <c r="F84" s="42"/>
      <c r="G84" s="42"/>
      <c r="H84" s="42"/>
      <c r="I84" s="42"/>
      <c r="J84" s="42"/>
      <c r="K84" s="42"/>
      <c r="L84" s="13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163" t="str">
        <f>E7</f>
        <v>VÝMĚNA OKENNÍCH VÝPLNÍ ČP. 5 NÁMĚSTÍ ČESKÉHO RÁJE V TURNOVĚ</v>
      </c>
      <c r="F85" s="34"/>
      <c r="G85" s="34"/>
      <c r="H85" s="34"/>
      <c r="I85" s="42"/>
      <c r="J85" s="42"/>
      <c r="K85" s="42"/>
      <c r="L85" s="13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117</v>
      </c>
      <c r="D86" s="42"/>
      <c r="E86" s="42"/>
      <c r="F86" s="42"/>
      <c r="G86" s="42"/>
      <c r="H86" s="42"/>
      <c r="I86" s="42"/>
      <c r="J86" s="42"/>
      <c r="K86" s="42"/>
      <c r="L86" s="13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1" t="str">
        <f>E9</f>
        <v>E03 - Etapa III.</v>
      </c>
      <c r="F87" s="42"/>
      <c r="G87" s="42"/>
      <c r="H87" s="42"/>
      <c r="I87" s="42"/>
      <c r="J87" s="42"/>
      <c r="K87" s="42"/>
      <c r="L87" s="13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21</v>
      </c>
      <c r="D89" s="42"/>
      <c r="E89" s="42"/>
      <c r="F89" s="29" t="str">
        <f>F12</f>
        <v>na st.p.č. 54 v k.ú. Turnov</v>
      </c>
      <c r="G89" s="42"/>
      <c r="H89" s="42"/>
      <c r="I89" s="34" t="s">
        <v>23</v>
      </c>
      <c r="J89" s="74" t="str">
        <f>IF(J12="","",J12)</f>
        <v>12. 9. 2021</v>
      </c>
      <c r="K89" s="42"/>
      <c r="L89" s="13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3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25.65" customHeight="1">
      <c r="A91" s="40"/>
      <c r="B91" s="41"/>
      <c r="C91" s="34" t="s">
        <v>25</v>
      </c>
      <c r="D91" s="42"/>
      <c r="E91" s="42"/>
      <c r="F91" s="29" t="str">
        <f>E15</f>
        <v>Město Turnov</v>
      </c>
      <c r="G91" s="42"/>
      <c r="H91" s="42"/>
      <c r="I91" s="34" t="s">
        <v>32</v>
      </c>
      <c r="J91" s="38" t="str">
        <f>E21</f>
        <v>ACTIV Projekce, s.r.o.</v>
      </c>
      <c r="K91" s="42"/>
      <c r="L91" s="13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4" t="s">
        <v>30</v>
      </c>
      <c r="D92" s="42"/>
      <c r="E92" s="42"/>
      <c r="F92" s="29" t="str">
        <f>IF(E18="","",E18)</f>
        <v>Vyplň údaj</v>
      </c>
      <c r="G92" s="42"/>
      <c r="H92" s="42"/>
      <c r="I92" s="34" t="s">
        <v>36</v>
      </c>
      <c r="J92" s="38" t="str">
        <f>E24</f>
        <v>ACTIV Projekce, s.r.o.</v>
      </c>
      <c r="K92" s="42"/>
      <c r="L92" s="13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3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11" customFormat="1" ht="29.25" customHeight="1">
      <c r="A94" s="180"/>
      <c r="B94" s="181"/>
      <c r="C94" s="182" t="s">
        <v>152</v>
      </c>
      <c r="D94" s="183" t="s">
        <v>58</v>
      </c>
      <c r="E94" s="183" t="s">
        <v>54</v>
      </c>
      <c r="F94" s="183" t="s">
        <v>55</v>
      </c>
      <c r="G94" s="183" t="s">
        <v>153</v>
      </c>
      <c r="H94" s="183" t="s">
        <v>154</v>
      </c>
      <c r="I94" s="183" t="s">
        <v>155</v>
      </c>
      <c r="J94" s="183" t="s">
        <v>133</v>
      </c>
      <c r="K94" s="184" t="s">
        <v>156</v>
      </c>
      <c r="L94" s="185"/>
      <c r="M94" s="94" t="s">
        <v>19</v>
      </c>
      <c r="N94" s="95" t="s">
        <v>43</v>
      </c>
      <c r="O94" s="95" t="s">
        <v>157</v>
      </c>
      <c r="P94" s="95" t="s">
        <v>158</v>
      </c>
      <c r="Q94" s="95" t="s">
        <v>159</v>
      </c>
      <c r="R94" s="95" t="s">
        <v>160</v>
      </c>
      <c r="S94" s="95" t="s">
        <v>161</v>
      </c>
      <c r="T94" s="96" t="s">
        <v>162</v>
      </c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</row>
    <row r="95" spans="1:63" s="2" customFormat="1" ht="22.8" customHeight="1">
      <c r="A95" s="40"/>
      <c r="B95" s="41"/>
      <c r="C95" s="101" t="s">
        <v>163</v>
      </c>
      <c r="D95" s="42"/>
      <c r="E95" s="42"/>
      <c r="F95" s="42"/>
      <c r="G95" s="42"/>
      <c r="H95" s="42"/>
      <c r="I95" s="42"/>
      <c r="J95" s="186">
        <f>BK95</f>
        <v>0</v>
      </c>
      <c r="K95" s="42"/>
      <c r="L95" s="46"/>
      <c r="M95" s="97"/>
      <c r="N95" s="187"/>
      <c r="O95" s="98"/>
      <c r="P95" s="188">
        <f>P96+P275+P460+P463</f>
        <v>0</v>
      </c>
      <c r="Q95" s="98"/>
      <c r="R95" s="188">
        <f>R96+R275+R460+R463</f>
        <v>3.5077099400000007</v>
      </c>
      <c r="S95" s="98"/>
      <c r="T95" s="189">
        <f>T96+T275+T460+T463</f>
        <v>3.6938550000000006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72</v>
      </c>
      <c r="AU95" s="19" t="s">
        <v>134</v>
      </c>
      <c r="BK95" s="190">
        <f>BK96+BK275+BK460+BK463</f>
        <v>0</v>
      </c>
    </row>
    <row r="96" spans="1:63" s="12" customFormat="1" ht="25.9" customHeight="1">
      <c r="A96" s="12"/>
      <c r="B96" s="191"/>
      <c r="C96" s="192"/>
      <c r="D96" s="193" t="s">
        <v>72</v>
      </c>
      <c r="E96" s="194" t="s">
        <v>164</v>
      </c>
      <c r="F96" s="194" t="s">
        <v>165</v>
      </c>
      <c r="G96" s="192"/>
      <c r="H96" s="192"/>
      <c r="I96" s="195"/>
      <c r="J96" s="196">
        <f>BK96</f>
        <v>0</v>
      </c>
      <c r="K96" s="192"/>
      <c r="L96" s="197"/>
      <c r="M96" s="198"/>
      <c r="N96" s="199"/>
      <c r="O96" s="199"/>
      <c r="P96" s="200">
        <f>P97+P197+P238+P251+P271</f>
        <v>0</v>
      </c>
      <c r="Q96" s="199"/>
      <c r="R96" s="200">
        <f>R97+R197+R238+R251+R271</f>
        <v>1.14702313</v>
      </c>
      <c r="S96" s="199"/>
      <c r="T96" s="201">
        <f>T97+T197+T238+T251+T271</f>
        <v>3.5948550000000004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2" t="s">
        <v>81</v>
      </c>
      <c r="AT96" s="203" t="s">
        <v>72</v>
      </c>
      <c r="AU96" s="203" t="s">
        <v>73</v>
      </c>
      <c r="AY96" s="202" t="s">
        <v>166</v>
      </c>
      <c r="BK96" s="204">
        <f>BK97+BK197+BK238+BK251+BK271</f>
        <v>0</v>
      </c>
    </row>
    <row r="97" spans="1:63" s="12" customFormat="1" ht="22.8" customHeight="1">
      <c r="A97" s="12"/>
      <c r="B97" s="191"/>
      <c r="C97" s="192"/>
      <c r="D97" s="193" t="s">
        <v>72</v>
      </c>
      <c r="E97" s="205" t="s">
        <v>167</v>
      </c>
      <c r="F97" s="205" t="s">
        <v>168</v>
      </c>
      <c r="G97" s="192"/>
      <c r="H97" s="192"/>
      <c r="I97" s="195"/>
      <c r="J97" s="206">
        <f>BK97</f>
        <v>0</v>
      </c>
      <c r="K97" s="192"/>
      <c r="L97" s="197"/>
      <c r="M97" s="198"/>
      <c r="N97" s="199"/>
      <c r="O97" s="199"/>
      <c r="P97" s="200">
        <f>SUM(P98:P196)</f>
        <v>0</v>
      </c>
      <c r="Q97" s="199"/>
      <c r="R97" s="200">
        <f>SUM(R98:R196)</f>
        <v>1.1403985</v>
      </c>
      <c r="S97" s="199"/>
      <c r="T97" s="201">
        <f>SUM(T98:T196)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2" t="s">
        <v>81</v>
      </c>
      <c r="AT97" s="203" t="s">
        <v>72</v>
      </c>
      <c r="AU97" s="203" t="s">
        <v>81</v>
      </c>
      <c r="AY97" s="202" t="s">
        <v>166</v>
      </c>
      <c r="BK97" s="204">
        <f>SUM(BK98:BK196)</f>
        <v>0</v>
      </c>
    </row>
    <row r="98" spans="1:65" s="2" customFormat="1" ht="24.15" customHeight="1">
      <c r="A98" s="40"/>
      <c r="B98" s="41"/>
      <c r="C98" s="207" t="s">
        <v>81</v>
      </c>
      <c r="D98" s="207" t="s">
        <v>169</v>
      </c>
      <c r="E98" s="208" t="s">
        <v>170</v>
      </c>
      <c r="F98" s="209" t="s">
        <v>171</v>
      </c>
      <c r="G98" s="210" t="s">
        <v>98</v>
      </c>
      <c r="H98" s="211">
        <v>30.575</v>
      </c>
      <c r="I98" s="212"/>
      <c r="J98" s="213">
        <f>ROUND(I98*H98,2)</f>
        <v>0</v>
      </c>
      <c r="K98" s="209" t="s">
        <v>172</v>
      </c>
      <c r="L98" s="46"/>
      <c r="M98" s="214" t="s">
        <v>19</v>
      </c>
      <c r="N98" s="215" t="s">
        <v>44</v>
      </c>
      <c r="O98" s="86"/>
      <c r="P98" s="216">
        <f>O98*H98</f>
        <v>0</v>
      </c>
      <c r="Q98" s="216">
        <v>0.03358</v>
      </c>
      <c r="R98" s="216">
        <f>Q98*H98</f>
        <v>1.0267085</v>
      </c>
      <c r="S98" s="216">
        <v>0</v>
      </c>
      <c r="T98" s="217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8" t="s">
        <v>173</v>
      </c>
      <c r="AT98" s="218" t="s">
        <v>169</v>
      </c>
      <c r="AU98" s="218" t="s">
        <v>83</v>
      </c>
      <c r="AY98" s="19" t="s">
        <v>166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9" t="s">
        <v>81</v>
      </c>
      <c r="BK98" s="219">
        <f>ROUND(I98*H98,2)</f>
        <v>0</v>
      </c>
      <c r="BL98" s="19" t="s">
        <v>173</v>
      </c>
      <c r="BM98" s="218" t="s">
        <v>174</v>
      </c>
    </row>
    <row r="99" spans="1:47" s="2" customFormat="1" ht="12">
      <c r="A99" s="40"/>
      <c r="B99" s="41"/>
      <c r="C99" s="42"/>
      <c r="D99" s="220" t="s">
        <v>175</v>
      </c>
      <c r="E99" s="42"/>
      <c r="F99" s="221" t="s">
        <v>176</v>
      </c>
      <c r="G99" s="42"/>
      <c r="H99" s="42"/>
      <c r="I99" s="222"/>
      <c r="J99" s="42"/>
      <c r="K99" s="42"/>
      <c r="L99" s="46"/>
      <c r="M99" s="223"/>
      <c r="N99" s="224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175</v>
      </c>
      <c r="AU99" s="19" t="s">
        <v>83</v>
      </c>
    </row>
    <row r="100" spans="1:51" s="13" customFormat="1" ht="12">
      <c r="A100" s="13"/>
      <c r="B100" s="225"/>
      <c r="C100" s="226"/>
      <c r="D100" s="227" t="s">
        <v>177</v>
      </c>
      <c r="E100" s="228" t="s">
        <v>19</v>
      </c>
      <c r="F100" s="229" t="s">
        <v>646</v>
      </c>
      <c r="G100" s="226"/>
      <c r="H100" s="230">
        <v>27.75</v>
      </c>
      <c r="I100" s="231"/>
      <c r="J100" s="226"/>
      <c r="K100" s="226"/>
      <c r="L100" s="232"/>
      <c r="M100" s="233"/>
      <c r="N100" s="234"/>
      <c r="O100" s="234"/>
      <c r="P100" s="234"/>
      <c r="Q100" s="234"/>
      <c r="R100" s="234"/>
      <c r="S100" s="234"/>
      <c r="T100" s="23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6" t="s">
        <v>177</v>
      </c>
      <c r="AU100" s="236" t="s">
        <v>83</v>
      </c>
      <c r="AV100" s="13" t="s">
        <v>83</v>
      </c>
      <c r="AW100" s="13" t="s">
        <v>35</v>
      </c>
      <c r="AX100" s="13" t="s">
        <v>73</v>
      </c>
      <c r="AY100" s="236" t="s">
        <v>166</v>
      </c>
    </row>
    <row r="101" spans="1:51" s="13" customFormat="1" ht="12">
      <c r="A101" s="13"/>
      <c r="B101" s="225"/>
      <c r="C101" s="226"/>
      <c r="D101" s="227" t="s">
        <v>177</v>
      </c>
      <c r="E101" s="228" t="s">
        <v>19</v>
      </c>
      <c r="F101" s="229" t="s">
        <v>647</v>
      </c>
      <c r="G101" s="226"/>
      <c r="H101" s="230">
        <v>20.2</v>
      </c>
      <c r="I101" s="231"/>
      <c r="J101" s="226"/>
      <c r="K101" s="226"/>
      <c r="L101" s="232"/>
      <c r="M101" s="233"/>
      <c r="N101" s="234"/>
      <c r="O101" s="234"/>
      <c r="P101" s="234"/>
      <c r="Q101" s="234"/>
      <c r="R101" s="234"/>
      <c r="S101" s="234"/>
      <c r="T101" s="23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6" t="s">
        <v>177</v>
      </c>
      <c r="AU101" s="236" t="s">
        <v>83</v>
      </c>
      <c r="AV101" s="13" t="s">
        <v>83</v>
      </c>
      <c r="AW101" s="13" t="s">
        <v>35</v>
      </c>
      <c r="AX101" s="13" t="s">
        <v>73</v>
      </c>
      <c r="AY101" s="236" t="s">
        <v>166</v>
      </c>
    </row>
    <row r="102" spans="1:51" s="13" customFormat="1" ht="12">
      <c r="A102" s="13"/>
      <c r="B102" s="225"/>
      <c r="C102" s="226"/>
      <c r="D102" s="227" t="s">
        <v>177</v>
      </c>
      <c r="E102" s="228" t="s">
        <v>19</v>
      </c>
      <c r="F102" s="229" t="s">
        <v>648</v>
      </c>
      <c r="G102" s="226"/>
      <c r="H102" s="230">
        <v>6.5</v>
      </c>
      <c r="I102" s="231"/>
      <c r="J102" s="226"/>
      <c r="K102" s="226"/>
      <c r="L102" s="232"/>
      <c r="M102" s="233"/>
      <c r="N102" s="234"/>
      <c r="O102" s="234"/>
      <c r="P102" s="234"/>
      <c r="Q102" s="234"/>
      <c r="R102" s="234"/>
      <c r="S102" s="234"/>
      <c r="T102" s="23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6" t="s">
        <v>177</v>
      </c>
      <c r="AU102" s="236" t="s">
        <v>83</v>
      </c>
      <c r="AV102" s="13" t="s">
        <v>83</v>
      </c>
      <c r="AW102" s="13" t="s">
        <v>35</v>
      </c>
      <c r="AX102" s="13" t="s">
        <v>73</v>
      </c>
      <c r="AY102" s="236" t="s">
        <v>166</v>
      </c>
    </row>
    <row r="103" spans="1:51" s="13" customFormat="1" ht="12">
      <c r="A103" s="13"/>
      <c r="B103" s="225"/>
      <c r="C103" s="226"/>
      <c r="D103" s="227" t="s">
        <v>177</v>
      </c>
      <c r="E103" s="228" t="s">
        <v>19</v>
      </c>
      <c r="F103" s="229" t="s">
        <v>649</v>
      </c>
      <c r="G103" s="226"/>
      <c r="H103" s="230">
        <v>1.5</v>
      </c>
      <c r="I103" s="231"/>
      <c r="J103" s="226"/>
      <c r="K103" s="226"/>
      <c r="L103" s="232"/>
      <c r="M103" s="233"/>
      <c r="N103" s="234"/>
      <c r="O103" s="234"/>
      <c r="P103" s="234"/>
      <c r="Q103" s="234"/>
      <c r="R103" s="234"/>
      <c r="S103" s="234"/>
      <c r="T103" s="23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6" t="s">
        <v>177</v>
      </c>
      <c r="AU103" s="236" t="s">
        <v>83</v>
      </c>
      <c r="AV103" s="13" t="s">
        <v>83</v>
      </c>
      <c r="AW103" s="13" t="s">
        <v>35</v>
      </c>
      <c r="AX103" s="13" t="s">
        <v>73</v>
      </c>
      <c r="AY103" s="236" t="s">
        <v>166</v>
      </c>
    </row>
    <row r="104" spans="1:51" s="13" customFormat="1" ht="12">
      <c r="A104" s="13"/>
      <c r="B104" s="225"/>
      <c r="C104" s="226"/>
      <c r="D104" s="227" t="s">
        <v>177</v>
      </c>
      <c r="E104" s="228" t="s">
        <v>19</v>
      </c>
      <c r="F104" s="229" t="s">
        <v>650</v>
      </c>
      <c r="G104" s="226"/>
      <c r="H104" s="230">
        <v>39.65</v>
      </c>
      <c r="I104" s="231"/>
      <c r="J104" s="226"/>
      <c r="K104" s="226"/>
      <c r="L104" s="232"/>
      <c r="M104" s="233"/>
      <c r="N104" s="234"/>
      <c r="O104" s="234"/>
      <c r="P104" s="234"/>
      <c r="Q104" s="234"/>
      <c r="R104" s="234"/>
      <c r="S104" s="234"/>
      <c r="T104" s="23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6" t="s">
        <v>177</v>
      </c>
      <c r="AU104" s="236" t="s">
        <v>83</v>
      </c>
      <c r="AV104" s="13" t="s">
        <v>83</v>
      </c>
      <c r="AW104" s="13" t="s">
        <v>35</v>
      </c>
      <c r="AX104" s="13" t="s">
        <v>73</v>
      </c>
      <c r="AY104" s="236" t="s">
        <v>166</v>
      </c>
    </row>
    <row r="105" spans="1:51" s="13" customFormat="1" ht="12">
      <c r="A105" s="13"/>
      <c r="B105" s="225"/>
      <c r="C105" s="226"/>
      <c r="D105" s="227" t="s">
        <v>177</v>
      </c>
      <c r="E105" s="228" t="s">
        <v>19</v>
      </c>
      <c r="F105" s="229" t="s">
        <v>651</v>
      </c>
      <c r="G105" s="226"/>
      <c r="H105" s="230">
        <v>20.2</v>
      </c>
      <c r="I105" s="231"/>
      <c r="J105" s="226"/>
      <c r="K105" s="226"/>
      <c r="L105" s="232"/>
      <c r="M105" s="233"/>
      <c r="N105" s="234"/>
      <c r="O105" s="234"/>
      <c r="P105" s="234"/>
      <c r="Q105" s="234"/>
      <c r="R105" s="234"/>
      <c r="S105" s="234"/>
      <c r="T105" s="23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6" t="s">
        <v>177</v>
      </c>
      <c r="AU105" s="236" t="s">
        <v>83</v>
      </c>
      <c r="AV105" s="13" t="s">
        <v>83</v>
      </c>
      <c r="AW105" s="13" t="s">
        <v>35</v>
      </c>
      <c r="AX105" s="13" t="s">
        <v>73</v>
      </c>
      <c r="AY105" s="236" t="s">
        <v>166</v>
      </c>
    </row>
    <row r="106" spans="1:51" s="13" customFormat="1" ht="12">
      <c r="A106" s="13"/>
      <c r="B106" s="225"/>
      <c r="C106" s="226"/>
      <c r="D106" s="227" t="s">
        <v>177</v>
      </c>
      <c r="E106" s="228" t="s">
        <v>19</v>
      </c>
      <c r="F106" s="229" t="s">
        <v>652</v>
      </c>
      <c r="G106" s="226"/>
      <c r="H106" s="230">
        <v>6.5</v>
      </c>
      <c r="I106" s="231"/>
      <c r="J106" s="226"/>
      <c r="K106" s="226"/>
      <c r="L106" s="232"/>
      <c r="M106" s="233"/>
      <c r="N106" s="234"/>
      <c r="O106" s="234"/>
      <c r="P106" s="234"/>
      <c r="Q106" s="234"/>
      <c r="R106" s="234"/>
      <c r="S106" s="234"/>
      <c r="T106" s="23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6" t="s">
        <v>177</v>
      </c>
      <c r="AU106" s="236" t="s">
        <v>83</v>
      </c>
      <c r="AV106" s="13" t="s">
        <v>83</v>
      </c>
      <c r="AW106" s="13" t="s">
        <v>35</v>
      </c>
      <c r="AX106" s="13" t="s">
        <v>73</v>
      </c>
      <c r="AY106" s="236" t="s">
        <v>166</v>
      </c>
    </row>
    <row r="107" spans="1:51" s="14" customFormat="1" ht="12">
      <c r="A107" s="14"/>
      <c r="B107" s="237"/>
      <c r="C107" s="238"/>
      <c r="D107" s="227" t="s">
        <v>177</v>
      </c>
      <c r="E107" s="239" t="s">
        <v>115</v>
      </c>
      <c r="F107" s="240" t="s">
        <v>179</v>
      </c>
      <c r="G107" s="238"/>
      <c r="H107" s="241">
        <v>122.3</v>
      </c>
      <c r="I107" s="242"/>
      <c r="J107" s="238"/>
      <c r="K107" s="238"/>
      <c r="L107" s="243"/>
      <c r="M107" s="244"/>
      <c r="N107" s="245"/>
      <c r="O107" s="245"/>
      <c r="P107" s="245"/>
      <c r="Q107" s="245"/>
      <c r="R107" s="245"/>
      <c r="S107" s="245"/>
      <c r="T107" s="246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7" t="s">
        <v>177</v>
      </c>
      <c r="AU107" s="247" t="s">
        <v>83</v>
      </c>
      <c r="AV107" s="14" t="s">
        <v>173</v>
      </c>
      <c r="AW107" s="14" t="s">
        <v>35</v>
      </c>
      <c r="AX107" s="14" t="s">
        <v>73</v>
      </c>
      <c r="AY107" s="247" t="s">
        <v>166</v>
      </c>
    </row>
    <row r="108" spans="1:51" s="13" customFormat="1" ht="12">
      <c r="A108" s="13"/>
      <c r="B108" s="225"/>
      <c r="C108" s="226"/>
      <c r="D108" s="227" t="s">
        <v>177</v>
      </c>
      <c r="E108" s="228" t="s">
        <v>19</v>
      </c>
      <c r="F108" s="229" t="s">
        <v>180</v>
      </c>
      <c r="G108" s="226"/>
      <c r="H108" s="230">
        <v>30.575</v>
      </c>
      <c r="I108" s="231"/>
      <c r="J108" s="226"/>
      <c r="K108" s="226"/>
      <c r="L108" s="232"/>
      <c r="M108" s="233"/>
      <c r="N108" s="234"/>
      <c r="O108" s="234"/>
      <c r="P108" s="234"/>
      <c r="Q108" s="234"/>
      <c r="R108" s="234"/>
      <c r="S108" s="234"/>
      <c r="T108" s="23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6" t="s">
        <v>177</v>
      </c>
      <c r="AU108" s="236" t="s">
        <v>83</v>
      </c>
      <c r="AV108" s="13" t="s">
        <v>83</v>
      </c>
      <c r="AW108" s="13" t="s">
        <v>35</v>
      </c>
      <c r="AX108" s="13" t="s">
        <v>73</v>
      </c>
      <c r="AY108" s="236" t="s">
        <v>166</v>
      </c>
    </row>
    <row r="109" spans="1:51" s="14" customFormat="1" ht="12">
      <c r="A109" s="14"/>
      <c r="B109" s="237"/>
      <c r="C109" s="238"/>
      <c r="D109" s="227" t="s">
        <v>177</v>
      </c>
      <c r="E109" s="239" t="s">
        <v>19</v>
      </c>
      <c r="F109" s="240" t="s">
        <v>179</v>
      </c>
      <c r="G109" s="238"/>
      <c r="H109" s="241">
        <v>30.575</v>
      </c>
      <c r="I109" s="242"/>
      <c r="J109" s="238"/>
      <c r="K109" s="238"/>
      <c r="L109" s="243"/>
      <c r="M109" s="244"/>
      <c r="N109" s="245"/>
      <c r="O109" s="245"/>
      <c r="P109" s="245"/>
      <c r="Q109" s="245"/>
      <c r="R109" s="245"/>
      <c r="S109" s="245"/>
      <c r="T109" s="246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7" t="s">
        <v>177</v>
      </c>
      <c r="AU109" s="247" t="s">
        <v>83</v>
      </c>
      <c r="AV109" s="14" t="s">
        <v>173</v>
      </c>
      <c r="AW109" s="14" t="s">
        <v>35</v>
      </c>
      <c r="AX109" s="14" t="s">
        <v>81</v>
      </c>
      <c r="AY109" s="247" t="s">
        <v>166</v>
      </c>
    </row>
    <row r="110" spans="1:65" s="2" customFormat="1" ht="37.8" customHeight="1">
      <c r="A110" s="40"/>
      <c r="B110" s="41"/>
      <c r="C110" s="207" t="s">
        <v>83</v>
      </c>
      <c r="D110" s="207" t="s">
        <v>169</v>
      </c>
      <c r="E110" s="208" t="s">
        <v>181</v>
      </c>
      <c r="F110" s="209" t="s">
        <v>182</v>
      </c>
      <c r="G110" s="210" t="s">
        <v>103</v>
      </c>
      <c r="H110" s="211">
        <v>164.5</v>
      </c>
      <c r="I110" s="212"/>
      <c r="J110" s="213">
        <f>ROUND(I110*H110,2)</f>
        <v>0</v>
      </c>
      <c r="K110" s="209" t="s">
        <v>172</v>
      </c>
      <c r="L110" s="46"/>
      <c r="M110" s="214" t="s">
        <v>19</v>
      </c>
      <c r="N110" s="215" t="s">
        <v>44</v>
      </c>
      <c r="O110" s="86"/>
      <c r="P110" s="216">
        <f>O110*H110</f>
        <v>0</v>
      </c>
      <c r="Q110" s="216">
        <v>0</v>
      </c>
      <c r="R110" s="216">
        <f>Q110*H110</f>
        <v>0</v>
      </c>
      <c r="S110" s="216">
        <v>0</v>
      </c>
      <c r="T110" s="21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8" t="s">
        <v>173</v>
      </c>
      <c r="AT110" s="218" t="s">
        <v>169</v>
      </c>
      <c r="AU110" s="218" t="s">
        <v>83</v>
      </c>
      <c r="AY110" s="19" t="s">
        <v>166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9" t="s">
        <v>81</v>
      </c>
      <c r="BK110" s="219">
        <f>ROUND(I110*H110,2)</f>
        <v>0</v>
      </c>
      <c r="BL110" s="19" t="s">
        <v>173</v>
      </c>
      <c r="BM110" s="218" t="s">
        <v>183</v>
      </c>
    </row>
    <row r="111" spans="1:47" s="2" customFormat="1" ht="12">
      <c r="A111" s="40"/>
      <c r="B111" s="41"/>
      <c r="C111" s="42"/>
      <c r="D111" s="220" t="s">
        <v>175</v>
      </c>
      <c r="E111" s="42"/>
      <c r="F111" s="221" t="s">
        <v>184</v>
      </c>
      <c r="G111" s="42"/>
      <c r="H111" s="42"/>
      <c r="I111" s="222"/>
      <c r="J111" s="42"/>
      <c r="K111" s="42"/>
      <c r="L111" s="46"/>
      <c r="M111" s="223"/>
      <c r="N111" s="224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175</v>
      </c>
      <c r="AU111" s="19" t="s">
        <v>83</v>
      </c>
    </row>
    <row r="112" spans="1:51" s="13" customFormat="1" ht="12">
      <c r="A112" s="13"/>
      <c r="B112" s="225"/>
      <c r="C112" s="226"/>
      <c r="D112" s="227" t="s">
        <v>177</v>
      </c>
      <c r="E112" s="228" t="s">
        <v>19</v>
      </c>
      <c r="F112" s="229" t="s">
        <v>653</v>
      </c>
      <c r="G112" s="226"/>
      <c r="H112" s="230">
        <v>36</v>
      </c>
      <c r="I112" s="231"/>
      <c r="J112" s="226"/>
      <c r="K112" s="226"/>
      <c r="L112" s="232"/>
      <c r="M112" s="233"/>
      <c r="N112" s="234"/>
      <c r="O112" s="234"/>
      <c r="P112" s="234"/>
      <c r="Q112" s="234"/>
      <c r="R112" s="234"/>
      <c r="S112" s="234"/>
      <c r="T112" s="23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6" t="s">
        <v>177</v>
      </c>
      <c r="AU112" s="236" t="s">
        <v>83</v>
      </c>
      <c r="AV112" s="13" t="s">
        <v>83</v>
      </c>
      <c r="AW112" s="13" t="s">
        <v>35</v>
      </c>
      <c r="AX112" s="13" t="s">
        <v>73</v>
      </c>
      <c r="AY112" s="236" t="s">
        <v>166</v>
      </c>
    </row>
    <row r="113" spans="1:51" s="13" customFormat="1" ht="12">
      <c r="A113" s="13"/>
      <c r="B113" s="225"/>
      <c r="C113" s="226"/>
      <c r="D113" s="227" t="s">
        <v>177</v>
      </c>
      <c r="E113" s="228" t="s">
        <v>19</v>
      </c>
      <c r="F113" s="229" t="s">
        <v>654</v>
      </c>
      <c r="G113" s="226"/>
      <c r="H113" s="230">
        <v>25.2</v>
      </c>
      <c r="I113" s="231"/>
      <c r="J113" s="226"/>
      <c r="K113" s="226"/>
      <c r="L113" s="232"/>
      <c r="M113" s="233"/>
      <c r="N113" s="234"/>
      <c r="O113" s="234"/>
      <c r="P113" s="234"/>
      <c r="Q113" s="234"/>
      <c r="R113" s="234"/>
      <c r="S113" s="234"/>
      <c r="T113" s="23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6" t="s">
        <v>177</v>
      </c>
      <c r="AU113" s="236" t="s">
        <v>83</v>
      </c>
      <c r="AV113" s="13" t="s">
        <v>83</v>
      </c>
      <c r="AW113" s="13" t="s">
        <v>35</v>
      </c>
      <c r="AX113" s="13" t="s">
        <v>73</v>
      </c>
      <c r="AY113" s="236" t="s">
        <v>166</v>
      </c>
    </row>
    <row r="114" spans="1:51" s="13" customFormat="1" ht="12">
      <c r="A114" s="13"/>
      <c r="B114" s="225"/>
      <c r="C114" s="226"/>
      <c r="D114" s="227" t="s">
        <v>177</v>
      </c>
      <c r="E114" s="228" t="s">
        <v>19</v>
      </c>
      <c r="F114" s="229" t="s">
        <v>655</v>
      </c>
      <c r="G114" s="226"/>
      <c r="H114" s="230">
        <v>12</v>
      </c>
      <c r="I114" s="231"/>
      <c r="J114" s="226"/>
      <c r="K114" s="226"/>
      <c r="L114" s="232"/>
      <c r="M114" s="233"/>
      <c r="N114" s="234"/>
      <c r="O114" s="234"/>
      <c r="P114" s="234"/>
      <c r="Q114" s="234"/>
      <c r="R114" s="234"/>
      <c r="S114" s="234"/>
      <c r="T114" s="23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6" t="s">
        <v>177</v>
      </c>
      <c r="AU114" s="236" t="s">
        <v>83</v>
      </c>
      <c r="AV114" s="13" t="s">
        <v>83</v>
      </c>
      <c r="AW114" s="13" t="s">
        <v>35</v>
      </c>
      <c r="AX114" s="13" t="s">
        <v>73</v>
      </c>
      <c r="AY114" s="236" t="s">
        <v>166</v>
      </c>
    </row>
    <row r="115" spans="1:51" s="13" customFormat="1" ht="12">
      <c r="A115" s="13"/>
      <c r="B115" s="225"/>
      <c r="C115" s="226"/>
      <c r="D115" s="227" t="s">
        <v>177</v>
      </c>
      <c r="E115" s="228" t="s">
        <v>19</v>
      </c>
      <c r="F115" s="229" t="s">
        <v>656</v>
      </c>
      <c r="G115" s="226"/>
      <c r="H115" s="230">
        <v>3.7</v>
      </c>
      <c r="I115" s="231"/>
      <c r="J115" s="226"/>
      <c r="K115" s="226"/>
      <c r="L115" s="232"/>
      <c r="M115" s="233"/>
      <c r="N115" s="234"/>
      <c r="O115" s="234"/>
      <c r="P115" s="234"/>
      <c r="Q115" s="234"/>
      <c r="R115" s="234"/>
      <c r="S115" s="234"/>
      <c r="T115" s="23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6" t="s">
        <v>177</v>
      </c>
      <c r="AU115" s="236" t="s">
        <v>83</v>
      </c>
      <c r="AV115" s="13" t="s">
        <v>83</v>
      </c>
      <c r="AW115" s="13" t="s">
        <v>35</v>
      </c>
      <c r="AX115" s="13" t="s">
        <v>73</v>
      </c>
      <c r="AY115" s="236" t="s">
        <v>166</v>
      </c>
    </row>
    <row r="116" spans="1:51" s="13" customFormat="1" ht="12">
      <c r="A116" s="13"/>
      <c r="B116" s="225"/>
      <c r="C116" s="226"/>
      <c r="D116" s="227" t="s">
        <v>177</v>
      </c>
      <c r="E116" s="228" t="s">
        <v>19</v>
      </c>
      <c r="F116" s="229" t="s">
        <v>657</v>
      </c>
      <c r="G116" s="226"/>
      <c r="H116" s="230">
        <v>50.4</v>
      </c>
      <c r="I116" s="231"/>
      <c r="J116" s="226"/>
      <c r="K116" s="226"/>
      <c r="L116" s="232"/>
      <c r="M116" s="233"/>
      <c r="N116" s="234"/>
      <c r="O116" s="234"/>
      <c r="P116" s="234"/>
      <c r="Q116" s="234"/>
      <c r="R116" s="234"/>
      <c r="S116" s="234"/>
      <c r="T116" s="23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6" t="s">
        <v>177</v>
      </c>
      <c r="AU116" s="236" t="s">
        <v>83</v>
      </c>
      <c r="AV116" s="13" t="s">
        <v>83</v>
      </c>
      <c r="AW116" s="13" t="s">
        <v>35</v>
      </c>
      <c r="AX116" s="13" t="s">
        <v>73</v>
      </c>
      <c r="AY116" s="236" t="s">
        <v>166</v>
      </c>
    </row>
    <row r="117" spans="1:51" s="13" customFormat="1" ht="12">
      <c r="A117" s="13"/>
      <c r="B117" s="225"/>
      <c r="C117" s="226"/>
      <c r="D117" s="227" t="s">
        <v>177</v>
      </c>
      <c r="E117" s="228" t="s">
        <v>19</v>
      </c>
      <c r="F117" s="229" t="s">
        <v>658</v>
      </c>
      <c r="G117" s="226"/>
      <c r="H117" s="230">
        <v>25.2</v>
      </c>
      <c r="I117" s="231"/>
      <c r="J117" s="226"/>
      <c r="K117" s="226"/>
      <c r="L117" s="232"/>
      <c r="M117" s="233"/>
      <c r="N117" s="234"/>
      <c r="O117" s="234"/>
      <c r="P117" s="234"/>
      <c r="Q117" s="234"/>
      <c r="R117" s="234"/>
      <c r="S117" s="234"/>
      <c r="T117" s="235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6" t="s">
        <v>177</v>
      </c>
      <c r="AU117" s="236" t="s">
        <v>83</v>
      </c>
      <c r="AV117" s="13" t="s">
        <v>83</v>
      </c>
      <c r="AW117" s="13" t="s">
        <v>35</v>
      </c>
      <c r="AX117" s="13" t="s">
        <v>73</v>
      </c>
      <c r="AY117" s="236" t="s">
        <v>166</v>
      </c>
    </row>
    <row r="118" spans="1:51" s="13" customFormat="1" ht="12">
      <c r="A118" s="13"/>
      <c r="B118" s="225"/>
      <c r="C118" s="226"/>
      <c r="D118" s="227" t="s">
        <v>177</v>
      </c>
      <c r="E118" s="228" t="s">
        <v>19</v>
      </c>
      <c r="F118" s="229" t="s">
        <v>659</v>
      </c>
      <c r="G118" s="226"/>
      <c r="H118" s="230">
        <v>12</v>
      </c>
      <c r="I118" s="231"/>
      <c r="J118" s="226"/>
      <c r="K118" s="226"/>
      <c r="L118" s="232"/>
      <c r="M118" s="233"/>
      <c r="N118" s="234"/>
      <c r="O118" s="234"/>
      <c r="P118" s="234"/>
      <c r="Q118" s="234"/>
      <c r="R118" s="234"/>
      <c r="S118" s="234"/>
      <c r="T118" s="23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6" t="s">
        <v>177</v>
      </c>
      <c r="AU118" s="236" t="s">
        <v>83</v>
      </c>
      <c r="AV118" s="13" t="s">
        <v>83</v>
      </c>
      <c r="AW118" s="13" t="s">
        <v>35</v>
      </c>
      <c r="AX118" s="13" t="s">
        <v>73</v>
      </c>
      <c r="AY118" s="236" t="s">
        <v>166</v>
      </c>
    </row>
    <row r="119" spans="1:51" s="14" customFormat="1" ht="12">
      <c r="A119" s="14"/>
      <c r="B119" s="237"/>
      <c r="C119" s="238"/>
      <c r="D119" s="227" t="s">
        <v>177</v>
      </c>
      <c r="E119" s="239" t="s">
        <v>19</v>
      </c>
      <c r="F119" s="240" t="s">
        <v>179</v>
      </c>
      <c r="G119" s="238"/>
      <c r="H119" s="241">
        <v>164.5</v>
      </c>
      <c r="I119" s="242"/>
      <c r="J119" s="238"/>
      <c r="K119" s="238"/>
      <c r="L119" s="243"/>
      <c r="M119" s="244"/>
      <c r="N119" s="245"/>
      <c r="O119" s="245"/>
      <c r="P119" s="245"/>
      <c r="Q119" s="245"/>
      <c r="R119" s="245"/>
      <c r="S119" s="245"/>
      <c r="T119" s="246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7" t="s">
        <v>177</v>
      </c>
      <c r="AU119" s="247" t="s">
        <v>83</v>
      </c>
      <c r="AV119" s="14" t="s">
        <v>173</v>
      </c>
      <c r="AW119" s="14" t="s">
        <v>35</v>
      </c>
      <c r="AX119" s="14" t="s">
        <v>81</v>
      </c>
      <c r="AY119" s="247" t="s">
        <v>166</v>
      </c>
    </row>
    <row r="120" spans="1:65" s="2" customFormat="1" ht="55.5" customHeight="1">
      <c r="A120" s="40"/>
      <c r="B120" s="41"/>
      <c r="C120" s="207" t="s">
        <v>100</v>
      </c>
      <c r="D120" s="207" t="s">
        <v>169</v>
      </c>
      <c r="E120" s="208" t="s">
        <v>186</v>
      </c>
      <c r="F120" s="209" t="s">
        <v>187</v>
      </c>
      <c r="G120" s="210" t="s">
        <v>103</v>
      </c>
      <c r="H120" s="211">
        <v>123.8</v>
      </c>
      <c r="I120" s="212"/>
      <c r="J120" s="213">
        <f>ROUND(I120*H120,2)</f>
        <v>0</v>
      </c>
      <c r="K120" s="209" t="s">
        <v>172</v>
      </c>
      <c r="L120" s="46"/>
      <c r="M120" s="214" t="s">
        <v>19</v>
      </c>
      <c r="N120" s="215" t="s">
        <v>44</v>
      </c>
      <c r="O120" s="86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8" t="s">
        <v>173</v>
      </c>
      <c r="AT120" s="218" t="s">
        <v>169</v>
      </c>
      <c r="AU120" s="218" t="s">
        <v>83</v>
      </c>
      <c r="AY120" s="19" t="s">
        <v>166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9" t="s">
        <v>81</v>
      </c>
      <c r="BK120" s="219">
        <f>ROUND(I120*H120,2)</f>
        <v>0</v>
      </c>
      <c r="BL120" s="19" t="s">
        <v>173</v>
      </c>
      <c r="BM120" s="218" t="s">
        <v>188</v>
      </c>
    </row>
    <row r="121" spans="1:47" s="2" customFormat="1" ht="12">
      <c r="A121" s="40"/>
      <c r="B121" s="41"/>
      <c r="C121" s="42"/>
      <c r="D121" s="220" t="s">
        <v>175</v>
      </c>
      <c r="E121" s="42"/>
      <c r="F121" s="221" t="s">
        <v>189</v>
      </c>
      <c r="G121" s="42"/>
      <c r="H121" s="42"/>
      <c r="I121" s="222"/>
      <c r="J121" s="42"/>
      <c r="K121" s="42"/>
      <c r="L121" s="46"/>
      <c r="M121" s="223"/>
      <c r="N121" s="224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175</v>
      </c>
      <c r="AU121" s="19" t="s">
        <v>83</v>
      </c>
    </row>
    <row r="122" spans="1:51" s="13" customFormat="1" ht="12">
      <c r="A122" s="13"/>
      <c r="B122" s="225"/>
      <c r="C122" s="226"/>
      <c r="D122" s="227" t="s">
        <v>177</v>
      </c>
      <c r="E122" s="228" t="s">
        <v>19</v>
      </c>
      <c r="F122" s="229" t="s">
        <v>660</v>
      </c>
      <c r="G122" s="226"/>
      <c r="H122" s="230">
        <v>27.75</v>
      </c>
      <c r="I122" s="231"/>
      <c r="J122" s="226"/>
      <c r="K122" s="226"/>
      <c r="L122" s="232"/>
      <c r="M122" s="233"/>
      <c r="N122" s="234"/>
      <c r="O122" s="234"/>
      <c r="P122" s="234"/>
      <c r="Q122" s="234"/>
      <c r="R122" s="234"/>
      <c r="S122" s="234"/>
      <c r="T122" s="23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6" t="s">
        <v>177</v>
      </c>
      <c r="AU122" s="236" t="s">
        <v>83</v>
      </c>
      <c r="AV122" s="13" t="s">
        <v>83</v>
      </c>
      <c r="AW122" s="13" t="s">
        <v>35</v>
      </c>
      <c r="AX122" s="13" t="s">
        <v>73</v>
      </c>
      <c r="AY122" s="236" t="s">
        <v>166</v>
      </c>
    </row>
    <row r="123" spans="1:51" s="13" customFormat="1" ht="12">
      <c r="A123" s="13"/>
      <c r="B123" s="225"/>
      <c r="C123" s="226"/>
      <c r="D123" s="227" t="s">
        <v>177</v>
      </c>
      <c r="E123" s="228" t="s">
        <v>19</v>
      </c>
      <c r="F123" s="229" t="s">
        <v>647</v>
      </c>
      <c r="G123" s="226"/>
      <c r="H123" s="230">
        <v>20.2</v>
      </c>
      <c r="I123" s="231"/>
      <c r="J123" s="226"/>
      <c r="K123" s="226"/>
      <c r="L123" s="232"/>
      <c r="M123" s="233"/>
      <c r="N123" s="234"/>
      <c r="O123" s="234"/>
      <c r="P123" s="234"/>
      <c r="Q123" s="234"/>
      <c r="R123" s="234"/>
      <c r="S123" s="234"/>
      <c r="T123" s="23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6" t="s">
        <v>177</v>
      </c>
      <c r="AU123" s="236" t="s">
        <v>83</v>
      </c>
      <c r="AV123" s="13" t="s">
        <v>83</v>
      </c>
      <c r="AW123" s="13" t="s">
        <v>35</v>
      </c>
      <c r="AX123" s="13" t="s">
        <v>73</v>
      </c>
      <c r="AY123" s="236" t="s">
        <v>166</v>
      </c>
    </row>
    <row r="124" spans="1:51" s="13" customFormat="1" ht="12">
      <c r="A124" s="13"/>
      <c r="B124" s="225"/>
      <c r="C124" s="226"/>
      <c r="D124" s="227" t="s">
        <v>177</v>
      </c>
      <c r="E124" s="228" t="s">
        <v>19</v>
      </c>
      <c r="F124" s="229" t="s">
        <v>661</v>
      </c>
      <c r="G124" s="226"/>
      <c r="H124" s="230">
        <v>7.1</v>
      </c>
      <c r="I124" s="231"/>
      <c r="J124" s="226"/>
      <c r="K124" s="226"/>
      <c r="L124" s="232"/>
      <c r="M124" s="233"/>
      <c r="N124" s="234"/>
      <c r="O124" s="234"/>
      <c r="P124" s="234"/>
      <c r="Q124" s="234"/>
      <c r="R124" s="234"/>
      <c r="S124" s="234"/>
      <c r="T124" s="23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6" t="s">
        <v>177</v>
      </c>
      <c r="AU124" s="236" t="s">
        <v>83</v>
      </c>
      <c r="AV124" s="13" t="s">
        <v>83</v>
      </c>
      <c r="AW124" s="13" t="s">
        <v>35</v>
      </c>
      <c r="AX124" s="13" t="s">
        <v>73</v>
      </c>
      <c r="AY124" s="236" t="s">
        <v>166</v>
      </c>
    </row>
    <row r="125" spans="1:51" s="13" customFormat="1" ht="12">
      <c r="A125" s="13"/>
      <c r="B125" s="225"/>
      <c r="C125" s="226"/>
      <c r="D125" s="227" t="s">
        <v>177</v>
      </c>
      <c r="E125" s="228" t="s">
        <v>19</v>
      </c>
      <c r="F125" s="229" t="s">
        <v>662</v>
      </c>
      <c r="G125" s="226"/>
      <c r="H125" s="230">
        <v>1.8</v>
      </c>
      <c r="I125" s="231"/>
      <c r="J125" s="226"/>
      <c r="K125" s="226"/>
      <c r="L125" s="232"/>
      <c r="M125" s="233"/>
      <c r="N125" s="234"/>
      <c r="O125" s="234"/>
      <c r="P125" s="234"/>
      <c r="Q125" s="234"/>
      <c r="R125" s="234"/>
      <c r="S125" s="234"/>
      <c r="T125" s="23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6" t="s">
        <v>177</v>
      </c>
      <c r="AU125" s="236" t="s">
        <v>83</v>
      </c>
      <c r="AV125" s="13" t="s">
        <v>83</v>
      </c>
      <c r="AW125" s="13" t="s">
        <v>35</v>
      </c>
      <c r="AX125" s="13" t="s">
        <v>73</v>
      </c>
      <c r="AY125" s="236" t="s">
        <v>166</v>
      </c>
    </row>
    <row r="126" spans="1:51" s="13" customFormat="1" ht="12">
      <c r="A126" s="13"/>
      <c r="B126" s="225"/>
      <c r="C126" s="226"/>
      <c r="D126" s="227" t="s">
        <v>177</v>
      </c>
      <c r="E126" s="228" t="s">
        <v>19</v>
      </c>
      <c r="F126" s="229" t="s">
        <v>663</v>
      </c>
      <c r="G126" s="226"/>
      <c r="H126" s="230">
        <v>39.65</v>
      </c>
      <c r="I126" s="231"/>
      <c r="J126" s="226"/>
      <c r="K126" s="226"/>
      <c r="L126" s="232"/>
      <c r="M126" s="233"/>
      <c r="N126" s="234"/>
      <c r="O126" s="234"/>
      <c r="P126" s="234"/>
      <c r="Q126" s="234"/>
      <c r="R126" s="234"/>
      <c r="S126" s="234"/>
      <c r="T126" s="23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6" t="s">
        <v>177</v>
      </c>
      <c r="AU126" s="236" t="s">
        <v>83</v>
      </c>
      <c r="AV126" s="13" t="s">
        <v>83</v>
      </c>
      <c r="AW126" s="13" t="s">
        <v>35</v>
      </c>
      <c r="AX126" s="13" t="s">
        <v>73</v>
      </c>
      <c r="AY126" s="236" t="s">
        <v>166</v>
      </c>
    </row>
    <row r="127" spans="1:51" s="13" customFormat="1" ht="12">
      <c r="A127" s="13"/>
      <c r="B127" s="225"/>
      <c r="C127" s="226"/>
      <c r="D127" s="227" t="s">
        <v>177</v>
      </c>
      <c r="E127" s="228" t="s">
        <v>19</v>
      </c>
      <c r="F127" s="229" t="s">
        <v>651</v>
      </c>
      <c r="G127" s="226"/>
      <c r="H127" s="230">
        <v>20.2</v>
      </c>
      <c r="I127" s="231"/>
      <c r="J127" s="226"/>
      <c r="K127" s="226"/>
      <c r="L127" s="232"/>
      <c r="M127" s="233"/>
      <c r="N127" s="234"/>
      <c r="O127" s="234"/>
      <c r="P127" s="234"/>
      <c r="Q127" s="234"/>
      <c r="R127" s="234"/>
      <c r="S127" s="234"/>
      <c r="T127" s="23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6" t="s">
        <v>177</v>
      </c>
      <c r="AU127" s="236" t="s">
        <v>83</v>
      </c>
      <c r="AV127" s="13" t="s">
        <v>83</v>
      </c>
      <c r="AW127" s="13" t="s">
        <v>35</v>
      </c>
      <c r="AX127" s="13" t="s">
        <v>73</v>
      </c>
      <c r="AY127" s="236" t="s">
        <v>166</v>
      </c>
    </row>
    <row r="128" spans="1:51" s="13" customFormat="1" ht="12">
      <c r="A128" s="13"/>
      <c r="B128" s="225"/>
      <c r="C128" s="226"/>
      <c r="D128" s="227" t="s">
        <v>177</v>
      </c>
      <c r="E128" s="228" t="s">
        <v>19</v>
      </c>
      <c r="F128" s="229" t="s">
        <v>664</v>
      </c>
      <c r="G128" s="226"/>
      <c r="H128" s="230">
        <v>7.1</v>
      </c>
      <c r="I128" s="231"/>
      <c r="J128" s="226"/>
      <c r="K128" s="226"/>
      <c r="L128" s="232"/>
      <c r="M128" s="233"/>
      <c r="N128" s="234"/>
      <c r="O128" s="234"/>
      <c r="P128" s="234"/>
      <c r="Q128" s="234"/>
      <c r="R128" s="234"/>
      <c r="S128" s="234"/>
      <c r="T128" s="23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6" t="s">
        <v>177</v>
      </c>
      <c r="AU128" s="236" t="s">
        <v>83</v>
      </c>
      <c r="AV128" s="13" t="s">
        <v>83</v>
      </c>
      <c r="AW128" s="13" t="s">
        <v>35</v>
      </c>
      <c r="AX128" s="13" t="s">
        <v>73</v>
      </c>
      <c r="AY128" s="236" t="s">
        <v>166</v>
      </c>
    </row>
    <row r="129" spans="1:51" s="14" customFormat="1" ht="12">
      <c r="A129" s="14"/>
      <c r="B129" s="237"/>
      <c r="C129" s="238"/>
      <c r="D129" s="227" t="s">
        <v>177</v>
      </c>
      <c r="E129" s="239" t="s">
        <v>19</v>
      </c>
      <c r="F129" s="240" t="s">
        <v>179</v>
      </c>
      <c r="G129" s="238"/>
      <c r="H129" s="241">
        <v>123.8</v>
      </c>
      <c r="I129" s="242"/>
      <c r="J129" s="238"/>
      <c r="K129" s="238"/>
      <c r="L129" s="243"/>
      <c r="M129" s="244"/>
      <c r="N129" s="245"/>
      <c r="O129" s="245"/>
      <c r="P129" s="245"/>
      <c r="Q129" s="245"/>
      <c r="R129" s="245"/>
      <c r="S129" s="245"/>
      <c r="T129" s="246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7" t="s">
        <v>177</v>
      </c>
      <c r="AU129" s="247" t="s">
        <v>83</v>
      </c>
      <c r="AV129" s="14" t="s">
        <v>173</v>
      </c>
      <c r="AW129" s="14" t="s">
        <v>35</v>
      </c>
      <c r="AX129" s="14" t="s">
        <v>81</v>
      </c>
      <c r="AY129" s="247" t="s">
        <v>166</v>
      </c>
    </row>
    <row r="130" spans="1:65" s="2" customFormat="1" ht="24.15" customHeight="1">
      <c r="A130" s="40"/>
      <c r="B130" s="41"/>
      <c r="C130" s="248" t="s">
        <v>173</v>
      </c>
      <c r="D130" s="248" t="s">
        <v>190</v>
      </c>
      <c r="E130" s="249" t="s">
        <v>191</v>
      </c>
      <c r="F130" s="250" t="s">
        <v>192</v>
      </c>
      <c r="G130" s="251" t="s">
        <v>103</v>
      </c>
      <c r="H130" s="252">
        <v>129.99</v>
      </c>
      <c r="I130" s="253"/>
      <c r="J130" s="254">
        <f>ROUND(I130*H130,2)</f>
        <v>0</v>
      </c>
      <c r="K130" s="250" t="s">
        <v>172</v>
      </c>
      <c r="L130" s="255"/>
      <c r="M130" s="256" t="s">
        <v>19</v>
      </c>
      <c r="N130" s="257" t="s">
        <v>44</v>
      </c>
      <c r="O130" s="86"/>
      <c r="P130" s="216">
        <f>O130*H130</f>
        <v>0</v>
      </c>
      <c r="Q130" s="216">
        <v>4E-05</v>
      </c>
      <c r="R130" s="216">
        <f>Q130*H130</f>
        <v>0.0051996</v>
      </c>
      <c r="S130" s="216">
        <v>0</v>
      </c>
      <c r="T130" s="217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8" t="s">
        <v>193</v>
      </c>
      <c r="AT130" s="218" t="s">
        <v>190</v>
      </c>
      <c r="AU130" s="218" t="s">
        <v>83</v>
      </c>
      <c r="AY130" s="19" t="s">
        <v>166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9" t="s">
        <v>81</v>
      </c>
      <c r="BK130" s="219">
        <f>ROUND(I130*H130,2)</f>
        <v>0</v>
      </c>
      <c r="BL130" s="19" t="s">
        <v>173</v>
      </c>
      <c r="BM130" s="218" t="s">
        <v>194</v>
      </c>
    </row>
    <row r="131" spans="1:47" s="2" customFormat="1" ht="12">
      <c r="A131" s="40"/>
      <c r="B131" s="41"/>
      <c r="C131" s="42"/>
      <c r="D131" s="220" t="s">
        <v>175</v>
      </c>
      <c r="E131" s="42"/>
      <c r="F131" s="221" t="s">
        <v>195</v>
      </c>
      <c r="G131" s="42"/>
      <c r="H131" s="42"/>
      <c r="I131" s="222"/>
      <c r="J131" s="42"/>
      <c r="K131" s="42"/>
      <c r="L131" s="46"/>
      <c r="M131" s="223"/>
      <c r="N131" s="224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175</v>
      </c>
      <c r="AU131" s="19" t="s">
        <v>83</v>
      </c>
    </row>
    <row r="132" spans="1:51" s="13" customFormat="1" ht="12">
      <c r="A132" s="13"/>
      <c r="B132" s="225"/>
      <c r="C132" s="226"/>
      <c r="D132" s="227" t="s">
        <v>177</v>
      </c>
      <c r="E132" s="226"/>
      <c r="F132" s="229" t="s">
        <v>665</v>
      </c>
      <c r="G132" s="226"/>
      <c r="H132" s="230">
        <v>129.99</v>
      </c>
      <c r="I132" s="231"/>
      <c r="J132" s="226"/>
      <c r="K132" s="226"/>
      <c r="L132" s="232"/>
      <c r="M132" s="233"/>
      <c r="N132" s="234"/>
      <c r="O132" s="234"/>
      <c r="P132" s="234"/>
      <c r="Q132" s="234"/>
      <c r="R132" s="234"/>
      <c r="S132" s="234"/>
      <c r="T132" s="23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6" t="s">
        <v>177</v>
      </c>
      <c r="AU132" s="236" t="s">
        <v>83</v>
      </c>
      <c r="AV132" s="13" t="s">
        <v>83</v>
      </c>
      <c r="AW132" s="13" t="s">
        <v>4</v>
      </c>
      <c r="AX132" s="13" t="s">
        <v>81</v>
      </c>
      <c r="AY132" s="236" t="s">
        <v>166</v>
      </c>
    </row>
    <row r="133" spans="1:65" s="2" customFormat="1" ht="55.5" customHeight="1">
      <c r="A133" s="40"/>
      <c r="B133" s="41"/>
      <c r="C133" s="207" t="s">
        <v>197</v>
      </c>
      <c r="D133" s="207" t="s">
        <v>169</v>
      </c>
      <c r="E133" s="208" t="s">
        <v>198</v>
      </c>
      <c r="F133" s="209" t="s">
        <v>199</v>
      </c>
      <c r="G133" s="210" t="s">
        <v>103</v>
      </c>
      <c r="H133" s="211">
        <v>10.7</v>
      </c>
      <c r="I133" s="212"/>
      <c r="J133" s="213">
        <f>ROUND(I133*H133,2)</f>
        <v>0</v>
      </c>
      <c r="K133" s="209" t="s">
        <v>172</v>
      </c>
      <c r="L133" s="46"/>
      <c r="M133" s="214" t="s">
        <v>19</v>
      </c>
      <c r="N133" s="215" t="s">
        <v>44</v>
      </c>
      <c r="O133" s="86"/>
      <c r="P133" s="216">
        <f>O133*H133</f>
        <v>0</v>
      </c>
      <c r="Q133" s="216">
        <v>0.00176</v>
      </c>
      <c r="R133" s="216">
        <f>Q133*H133</f>
        <v>0.018831999999999998</v>
      </c>
      <c r="S133" s="216">
        <v>0</v>
      </c>
      <c r="T133" s="217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8" t="s">
        <v>173</v>
      </c>
      <c r="AT133" s="218" t="s">
        <v>169</v>
      </c>
      <c r="AU133" s="218" t="s">
        <v>83</v>
      </c>
      <c r="AY133" s="19" t="s">
        <v>166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9" t="s">
        <v>81</v>
      </c>
      <c r="BK133" s="219">
        <f>ROUND(I133*H133,2)</f>
        <v>0</v>
      </c>
      <c r="BL133" s="19" t="s">
        <v>173</v>
      </c>
      <c r="BM133" s="218" t="s">
        <v>200</v>
      </c>
    </row>
    <row r="134" spans="1:47" s="2" customFormat="1" ht="12">
      <c r="A134" s="40"/>
      <c r="B134" s="41"/>
      <c r="C134" s="42"/>
      <c r="D134" s="220" t="s">
        <v>175</v>
      </c>
      <c r="E134" s="42"/>
      <c r="F134" s="221" t="s">
        <v>201</v>
      </c>
      <c r="G134" s="42"/>
      <c r="H134" s="42"/>
      <c r="I134" s="222"/>
      <c r="J134" s="42"/>
      <c r="K134" s="42"/>
      <c r="L134" s="46"/>
      <c r="M134" s="223"/>
      <c r="N134" s="224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175</v>
      </c>
      <c r="AU134" s="19" t="s">
        <v>83</v>
      </c>
    </row>
    <row r="135" spans="1:51" s="15" customFormat="1" ht="12">
      <c r="A135" s="15"/>
      <c r="B135" s="258"/>
      <c r="C135" s="259"/>
      <c r="D135" s="227" t="s">
        <v>177</v>
      </c>
      <c r="E135" s="260" t="s">
        <v>19</v>
      </c>
      <c r="F135" s="261" t="s">
        <v>202</v>
      </c>
      <c r="G135" s="259"/>
      <c r="H135" s="260" t="s">
        <v>19</v>
      </c>
      <c r="I135" s="262"/>
      <c r="J135" s="259"/>
      <c r="K135" s="259"/>
      <c r="L135" s="263"/>
      <c r="M135" s="264"/>
      <c r="N135" s="265"/>
      <c r="O135" s="265"/>
      <c r="P135" s="265"/>
      <c r="Q135" s="265"/>
      <c r="R135" s="265"/>
      <c r="S135" s="265"/>
      <c r="T135" s="266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67" t="s">
        <v>177</v>
      </c>
      <c r="AU135" s="267" t="s">
        <v>83</v>
      </c>
      <c r="AV135" s="15" t="s">
        <v>81</v>
      </c>
      <c r="AW135" s="15" t="s">
        <v>35</v>
      </c>
      <c r="AX135" s="15" t="s">
        <v>73</v>
      </c>
      <c r="AY135" s="267" t="s">
        <v>166</v>
      </c>
    </row>
    <row r="136" spans="1:51" s="13" customFormat="1" ht="12">
      <c r="A136" s="13"/>
      <c r="B136" s="225"/>
      <c r="C136" s="226"/>
      <c r="D136" s="227" t="s">
        <v>177</v>
      </c>
      <c r="E136" s="228" t="s">
        <v>19</v>
      </c>
      <c r="F136" s="229" t="s">
        <v>666</v>
      </c>
      <c r="G136" s="226"/>
      <c r="H136" s="230">
        <v>5</v>
      </c>
      <c r="I136" s="231"/>
      <c r="J136" s="226"/>
      <c r="K136" s="226"/>
      <c r="L136" s="232"/>
      <c r="M136" s="233"/>
      <c r="N136" s="234"/>
      <c r="O136" s="234"/>
      <c r="P136" s="234"/>
      <c r="Q136" s="234"/>
      <c r="R136" s="234"/>
      <c r="S136" s="234"/>
      <c r="T136" s="23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6" t="s">
        <v>177</v>
      </c>
      <c r="AU136" s="236" t="s">
        <v>83</v>
      </c>
      <c r="AV136" s="13" t="s">
        <v>83</v>
      </c>
      <c r="AW136" s="13" t="s">
        <v>35</v>
      </c>
      <c r="AX136" s="13" t="s">
        <v>73</v>
      </c>
      <c r="AY136" s="236" t="s">
        <v>166</v>
      </c>
    </row>
    <row r="137" spans="1:51" s="13" customFormat="1" ht="12">
      <c r="A137" s="13"/>
      <c r="B137" s="225"/>
      <c r="C137" s="226"/>
      <c r="D137" s="227" t="s">
        <v>177</v>
      </c>
      <c r="E137" s="228" t="s">
        <v>19</v>
      </c>
      <c r="F137" s="229" t="s">
        <v>667</v>
      </c>
      <c r="G137" s="226"/>
      <c r="H137" s="230">
        <v>0.7</v>
      </c>
      <c r="I137" s="231"/>
      <c r="J137" s="226"/>
      <c r="K137" s="226"/>
      <c r="L137" s="232"/>
      <c r="M137" s="233"/>
      <c r="N137" s="234"/>
      <c r="O137" s="234"/>
      <c r="P137" s="234"/>
      <c r="Q137" s="234"/>
      <c r="R137" s="234"/>
      <c r="S137" s="234"/>
      <c r="T137" s="23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6" t="s">
        <v>177</v>
      </c>
      <c r="AU137" s="236" t="s">
        <v>83</v>
      </c>
      <c r="AV137" s="13" t="s">
        <v>83</v>
      </c>
      <c r="AW137" s="13" t="s">
        <v>35</v>
      </c>
      <c r="AX137" s="13" t="s">
        <v>73</v>
      </c>
      <c r="AY137" s="236" t="s">
        <v>166</v>
      </c>
    </row>
    <row r="138" spans="1:51" s="13" customFormat="1" ht="12">
      <c r="A138" s="13"/>
      <c r="B138" s="225"/>
      <c r="C138" s="226"/>
      <c r="D138" s="227" t="s">
        <v>177</v>
      </c>
      <c r="E138" s="228" t="s">
        <v>19</v>
      </c>
      <c r="F138" s="229" t="s">
        <v>668</v>
      </c>
      <c r="G138" s="226"/>
      <c r="H138" s="230">
        <v>5</v>
      </c>
      <c r="I138" s="231"/>
      <c r="J138" s="226"/>
      <c r="K138" s="226"/>
      <c r="L138" s="232"/>
      <c r="M138" s="233"/>
      <c r="N138" s="234"/>
      <c r="O138" s="234"/>
      <c r="P138" s="234"/>
      <c r="Q138" s="234"/>
      <c r="R138" s="234"/>
      <c r="S138" s="234"/>
      <c r="T138" s="23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6" t="s">
        <v>177</v>
      </c>
      <c r="AU138" s="236" t="s">
        <v>83</v>
      </c>
      <c r="AV138" s="13" t="s">
        <v>83</v>
      </c>
      <c r="AW138" s="13" t="s">
        <v>35</v>
      </c>
      <c r="AX138" s="13" t="s">
        <v>73</v>
      </c>
      <c r="AY138" s="236" t="s">
        <v>166</v>
      </c>
    </row>
    <row r="139" spans="1:51" s="14" customFormat="1" ht="12">
      <c r="A139" s="14"/>
      <c r="B139" s="237"/>
      <c r="C139" s="238"/>
      <c r="D139" s="227" t="s">
        <v>177</v>
      </c>
      <c r="E139" s="239" t="s">
        <v>19</v>
      </c>
      <c r="F139" s="240" t="s">
        <v>179</v>
      </c>
      <c r="G139" s="238"/>
      <c r="H139" s="241">
        <v>10.7</v>
      </c>
      <c r="I139" s="242"/>
      <c r="J139" s="238"/>
      <c r="K139" s="238"/>
      <c r="L139" s="243"/>
      <c r="M139" s="244"/>
      <c r="N139" s="245"/>
      <c r="O139" s="245"/>
      <c r="P139" s="245"/>
      <c r="Q139" s="245"/>
      <c r="R139" s="245"/>
      <c r="S139" s="245"/>
      <c r="T139" s="246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7" t="s">
        <v>177</v>
      </c>
      <c r="AU139" s="247" t="s">
        <v>83</v>
      </c>
      <c r="AV139" s="14" t="s">
        <v>173</v>
      </c>
      <c r="AW139" s="14" t="s">
        <v>35</v>
      </c>
      <c r="AX139" s="14" t="s">
        <v>81</v>
      </c>
      <c r="AY139" s="247" t="s">
        <v>166</v>
      </c>
    </row>
    <row r="140" spans="1:65" s="2" customFormat="1" ht="16.5" customHeight="1">
      <c r="A140" s="40"/>
      <c r="B140" s="41"/>
      <c r="C140" s="248" t="s">
        <v>167</v>
      </c>
      <c r="D140" s="248" t="s">
        <v>190</v>
      </c>
      <c r="E140" s="249" t="s">
        <v>204</v>
      </c>
      <c r="F140" s="250" t="s">
        <v>205</v>
      </c>
      <c r="G140" s="251" t="s">
        <v>98</v>
      </c>
      <c r="H140" s="252">
        <v>2.354</v>
      </c>
      <c r="I140" s="253"/>
      <c r="J140" s="254">
        <f>ROUND(I140*H140,2)</f>
        <v>0</v>
      </c>
      <c r="K140" s="250" t="s">
        <v>172</v>
      </c>
      <c r="L140" s="255"/>
      <c r="M140" s="256" t="s">
        <v>19</v>
      </c>
      <c r="N140" s="257" t="s">
        <v>44</v>
      </c>
      <c r="O140" s="86"/>
      <c r="P140" s="216">
        <f>O140*H140</f>
        <v>0</v>
      </c>
      <c r="Q140" s="216">
        <v>0.0017</v>
      </c>
      <c r="R140" s="216">
        <f>Q140*H140</f>
        <v>0.0040018</v>
      </c>
      <c r="S140" s="216">
        <v>0</v>
      </c>
      <c r="T140" s="217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8" t="s">
        <v>193</v>
      </c>
      <c r="AT140" s="218" t="s">
        <v>190</v>
      </c>
      <c r="AU140" s="218" t="s">
        <v>83</v>
      </c>
      <c r="AY140" s="19" t="s">
        <v>166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9" t="s">
        <v>81</v>
      </c>
      <c r="BK140" s="219">
        <f>ROUND(I140*H140,2)</f>
        <v>0</v>
      </c>
      <c r="BL140" s="19" t="s">
        <v>173</v>
      </c>
      <c r="BM140" s="218" t="s">
        <v>206</v>
      </c>
    </row>
    <row r="141" spans="1:47" s="2" customFormat="1" ht="12">
      <c r="A141" s="40"/>
      <c r="B141" s="41"/>
      <c r="C141" s="42"/>
      <c r="D141" s="220" t="s">
        <v>175</v>
      </c>
      <c r="E141" s="42"/>
      <c r="F141" s="221" t="s">
        <v>207</v>
      </c>
      <c r="G141" s="42"/>
      <c r="H141" s="42"/>
      <c r="I141" s="222"/>
      <c r="J141" s="42"/>
      <c r="K141" s="42"/>
      <c r="L141" s="46"/>
      <c r="M141" s="223"/>
      <c r="N141" s="224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175</v>
      </c>
      <c r="AU141" s="19" t="s">
        <v>83</v>
      </c>
    </row>
    <row r="142" spans="1:51" s="15" customFormat="1" ht="12">
      <c r="A142" s="15"/>
      <c r="B142" s="258"/>
      <c r="C142" s="259"/>
      <c r="D142" s="227" t="s">
        <v>177</v>
      </c>
      <c r="E142" s="260" t="s">
        <v>19</v>
      </c>
      <c r="F142" s="261" t="s">
        <v>202</v>
      </c>
      <c r="G142" s="259"/>
      <c r="H142" s="260" t="s">
        <v>19</v>
      </c>
      <c r="I142" s="262"/>
      <c r="J142" s="259"/>
      <c r="K142" s="259"/>
      <c r="L142" s="263"/>
      <c r="M142" s="264"/>
      <c r="N142" s="265"/>
      <c r="O142" s="265"/>
      <c r="P142" s="265"/>
      <c r="Q142" s="265"/>
      <c r="R142" s="265"/>
      <c r="S142" s="265"/>
      <c r="T142" s="266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7" t="s">
        <v>177</v>
      </c>
      <c r="AU142" s="267" t="s">
        <v>83</v>
      </c>
      <c r="AV142" s="15" t="s">
        <v>81</v>
      </c>
      <c r="AW142" s="15" t="s">
        <v>35</v>
      </c>
      <c r="AX142" s="15" t="s">
        <v>73</v>
      </c>
      <c r="AY142" s="267" t="s">
        <v>166</v>
      </c>
    </row>
    <row r="143" spans="1:51" s="13" customFormat="1" ht="12">
      <c r="A143" s="13"/>
      <c r="B143" s="225"/>
      <c r="C143" s="226"/>
      <c r="D143" s="227" t="s">
        <v>177</v>
      </c>
      <c r="E143" s="228" t="s">
        <v>19</v>
      </c>
      <c r="F143" s="229" t="s">
        <v>666</v>
      </c>
      <c r="G143" s="226"/>
      <c r="H143" s="230">
        <v>5</v>
      </c>
      <c r="I143" s="231"/>
      <c r="J143" s="226"/>
      <c r="K143" s="226"/>
      <c r="L143" s="232"/>
      <c r="M143" s="233"/>
      <c r="N143" s="234"/>
      <c r="O143" s="234"/>
      <c r="P143" s="234"/>
      <c r="Q143" s="234"/>
      <c r="R143" s="234"/>
      <c r="S143" s="234"/>
      <c r="T143" s="23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6" t="s">
        <v>177</v>
      </c>
      <c r="AU143" s="236" t="s">
        <v>83</v>
      </c>
      <c r="AV143" s="13" t="s">
        <v>83</v>
      </c>
      <c r="AW143" s="13" t="s">
        <v>35</v>
      </c>
      <c r="AX143" s="13" t="s">
        <v>73</v>
      </c>
      <c r="AY143" s="236" t="s">
        <v>166</v>
      </c>
    </row>
    <row r="144" spans="1:51" s="13" customFormat="1" ht="12">
      <c r="A144" s="13"/>
      <c r="B144" s="225"/>
      <c r="C144" s="226"/>
      <c r="D144" s="227" t="s">
        <v>177</v>
      </c>
      <c r="E144" s="228" t="s">
        <v>19</v>
      </c>
      <c r="F144" s="229" t="s">
        <v>667</v>
      </c>
      <c r="G144" s="226"/>
      <c r="H144" s="230">
        <v>0.7</v>
      </c>
      <c r="I144" s="231"/>
      <c r="J144" s="226"/>
      <c r="K144" s="226"/>
      <c r="L144" s="232"/>
      <c r="M144" s="233"/>
      <c r="N144" s="234"/>
      <c r="O144" s="234"/>
      <c r="P144" s="234"/>
      <c r="Q144" s="234"/>
      <c r="R144" s="234"/>
      <c r="S144" s="234"/>
      <c r="T144" s="23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6" t="s">
        <v>177</v>
      </c>
      <c r="AU144" s="236" t="s">
        <v>83</v>
      </c>
      <c r="AV144" s="13" t="s">
        <v>83</v>
      </c>
      <c r="AW144" s="13" t="s">
        <v>35</v>
      </c>
      <c r="AX144" s="13" t="s">
        <v>73</v>
      </c>
      <c r="AY144" s="236" t="s">
        <v>166</v>
      </c>
    </row>
    <row r="145" spans="1:51" s="13" customFormat="1" ht="12">
      <c r="A145" s="13"/>
      <c r="B145" s="225"/>
      <c r="C145" s="226"/>
      <c r="D145" s="227" t="s">
        <v>177</v>
      </c>
      <c r="E145" s="228" t="s">
        <v>19</v>
      </c>
      <c r="F145" s="229" t="s">
        <v>668</v>
      </c>
      <c r="G145" s="226"/>
      <c r="H145" s="230">
        <v>5</v>
      </c>
      <c r="I145" s="231"/>
      <c r="J145" s="226"/>
      <c r="K145" s="226"/>
      <c r="L145" s="232"/>
      <c r="M145" s="233"/>
      <c r="N145" s="234"/>
      <c r="O145" s="234"/>
      <c r="P145" s="234"/>
      <c r="Q145" s="234"/>
      <c r="R145" s="234"/>
      <c r="S145" s="234"/>
      <c r="T145" s="23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6" t="s">
        <v>177</v>
      </c>
      <c r="AU145" s="236" t="s">
        <v>83</v>
      </c>
      <c r="AV145" s="13" t="s">
        <v>83</v>
      </c>
      <c r="AW145" s="13" t="s">
        <v>35</v>
      </c>
      <c r="AX145" s="13" t="s">
        <v>73</v>
      </c>
      <c r="AY145" s="236" t="s">
        <v>166</v>
      </c>
    </row>
    <row r="146" spans="1:51" s="14" customFormat="1" ht="12">
      <c r="A146" s="14"/>
      <c r="B146" s="237"/>
      <c r="C146" s="238"/>
      <c r="D146" s="227" t="s">
        <v>177</v>
      </c>
      <c r="E146" s="239" t="s">
        <v>127</v>
      </c>
      <c r="F146" s="240" t="s">
        <v>179</v>
      </c>
      <c r="G146" s="238"/>
      <c r="H146" s="241">
        <v>10.7</v>
      </c>
      <c r="I146" s="242"/>
      <c r="J146" s="238"/>
      <c r="K146" s="238"/>
      <c r="L146" s="243"/>
      <c r="M146" s="244"/>
      <c r="N146" s="245"/>
      <c r="O146" s="245"/>
      <c r="P146" s="245"/>
      <c r="Q146" s="245"/>
      <c r="R146" s="245"/>
      <c r="S146" s="245"/>
      <c r="T146" s="246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7" t="s">
        <v>177</v>
      </c>
      <c r="AU146" s="247" t="s">
        <v>83</v>
      </c>
      <c r="AV146" s="14" t="s">
        <v>173</v>
      </c>
      <c r="AW146" s="14" t="s">
        <v>35</v>
      </c>
      <c r="AX146" s="14" t="s">
        <v>73</v>
      </c>
      <c r="AY146" s="247" t="s">
        <v>166</v>
      </c>
    </row>
    <row r="147" spans="1:51" s="13" customFormat="1" ht="12">
      <c r="A147" s="13"/>
      <c r="B147" s="225"/>
      <c r="C147" s="226"/>
      <c r="D147" s="227" t="s">
        <v>177</v>
      </c>
      <c r="E147" s="228" t="s">
        <v>19</v>
      </c>
      <c r="F147" s="229" t="s">
        <v>208</v>
      </c>
      <c r="G147" s="226"/>
      <c r="H147" s="230">
        <v>2.14</v>
      </c>
      <c r="I147" s="231"/>
      <c r="J147" s="226"/>
      <c r="K147" s="226"/>
      <c r="L147" s="232"/>
      <c r="M147" s="233"/>
      <c r="N147" s="234"/>
      <c r="O147" s="234"/>
      <c r="P147" s="234"/>
      <c r="Q147" s="234"/>
      <c r="R147" s="234"/>
      <c r="S147" s="234"/>
      <c r="T147" s="23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6" t="s">
        <v>177</v>
      </c>
      <c r="AU147" s="236" t="s">
        <v>83</v>
      </c>
      <c r="AV147" s="13" t="s">
        <v>83</v>
      </c>
      <c r="AW147" s="13" t="s">
        <v>35</v>
      </c>
      <c r="AX147" s="13" t="s">
        <v>73</v>
      </c>
      <c r="AY147" s="236" t="s">
        <v>166</v>
      </c>
    </row>
    <row r="148" spans="1:51" s="14" customFormat="1" ht="12">
      <c r="A148" s="14"/>
      <c r="B148" s="237"/>
      <c r="C148" s="238"/>
      <c r="D148" s="227" t="s">
        <v>177</v>
      </c>
      <c r="E148" s="239" t="s">
        <v>19</v>
      </c>
      <c r="F148" s="240" t="s">
        <v>179</v>
      </c>
      <c r="G148" s="238"/>
      <c r="H148" s="241">
        <v>2.14</v>
      </c>
      <c r="I148" s="242"/>
      <c r="J148" s="238"/>
      <c r="K148" s="238"/>
      <c r="L148" s="243"/>
      <c r="M148" s="244"/>
      <c r="N148" s="245"/>
      <c r="O148" s="245"/>
      <c r="P148" s="245"/>
      <c r="Q148" s="245"/>
      <c r="R148" s="245"/>
      <c r="S148" s="245"/>
      <c r="T148" s="246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7" t="s">
        <v>177</v>
      </c>
      <c r="AU148" s="247" t="s">
        <v>83</v>
      </c>
      <c r="AV148" s="14" t="s">
        <v>173</v>
      </c>
      <c r="AW148" s="14" t="s">
        <v>35</v>
      </c>
      <c r="AX148" s="14" t="s">
        <v>81</v>
      </c>
      <c r="AY148" s="247" t="s">
        <v>166</v>
      </c>
    </row>
    <row r="149" spans="1:51" s="13" customFormat="1" ht="12">
      <c r="A149" s="13"/>
      <c r="B149" s="225"/>
      <c r="C149" s="226"/>
      <c r="D149" s="227" t="s">
        <v>177</v>
      </c>
      <c r="E149" s="226"/>
      <c r="F149" s="229" t="s">
        <v>669</v>
      </c>
      <c r="G149" s="226"/>
      <c r="H149" s="230">
        <v>2.354</v>
      </c>
      <c r="I149" s="231"/>
      <c r="J149" s="226"/>
      <c r="K149" s="226"/>
      <c r="L149" s="232"/>
      <c r="M149" s="233"/>
      <c r="N149" s="234"/>
      <c r="O149" s="234"/>
      <c r="P149" s="234"/>
      <c r="Q149" s="234"/>
      <c r="R149" s="234"/>
      <c r="S149" s="234"/>
      <c r="T149" s="23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6" t="s">
        <v>177</v>
      </c>
      <c r="AU149" s="236" t="s">
        <v>83</v>
      </c>
      <c r="AV149" s="13" t="s">
        <v>83</v>
      </c>
      <c r="AW149" s="13" t="s">
        <v>4</v>
      </c>
      <c r="AX149" s="13" t="s">
        <v>81</v>
      </c>
      <c r="AY149" s="236" t="s">
        <v>166</v>
      </c>
    </row>
    <row r="150" spans="1:65" s="2" customFormat="1" ht="55.5" customHeight="1">
      <c r="A150" s="40"/>
      <c r="B150" s="41"/>
      <c r="C150" s="207" t="s">
        <v>210</v>
      </c>
      <c r="D150" s="207" t="s">
        <v>169</v>
      </c>
      <c r="E150" s="208" t="s">
        <v>211</v>
      </c>
      <c r="F150" s="209" t="s">
        <v>212</v>
      </c>
      <c r="G150" s="210" t="s">
        <v>103</v>
      </c>
      <c r="H150" s="211">
        <v>20.7</v>
      </c>
      <c r="I150" s="212"/>
      <c r="J150" s="213">
        <f>ROUND(I150*H150,2)</f>
        <v>0</v>
      </c>
      <c r="K150" s="209" t="s">
        <v>172</v>
      </c>
      <c r="L150" s="46"/>
      <c r="M150" s="214" t="s">
        <v>19</v>
      </c>
      <c r="N150" s="215" t="s">
        <v>44</v>
      </c>
      <c r="O150" s="86"/>
      <c r="P150" s="216">
        <f>O150*H150</f>
        <v>0</v>
      </c>
      <c r="Q150" s="216">
        <v>0.00339</v>
      </c>
      <c r="R150" s="216">
        <f>Q150*H150</f>
        <v>0.070173</v>
      </c>
      <c r="S150" s="216">
        <v>0</v>
      </c>
      <c r="T150" s="217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8" t="s">
        <v>173</v>
      </c>
      <c r="AT150" s="218" t="s">
        <v>169</v>
      </c>
      <c r="AU150" s="218" t="s">
        <v>83</v>
      </c>
      <c r="AY150" s="19" t="s">
        <v>166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19" t="s">
        <v>81</v>
      </c>
      <c r="BK150" s="219">
        <f>ROUND(I150*H150,2)</f>
        <v>0</v>
      </c>
      <c r="BL150" s="19" t="s">
        <v>173</v>
      </c>
      <c r="BM150" s="218" t="s">
        <v>213</v>
      </c>
    </row>
    <row r="151" spans="1:47" s="2" customFormat="1" ht="12">
      <c r="A151" s="40"/>
      <c r="B151" s="41"/>
      <c r="C151" s="42"/>
      <c r="D151" s="220" t="s">
        <v>175</v>
      </c>
      <c r="E151" s="42"/>
      <c r="F151" s="221" t="s">
        <v>214</v>
      </c>
      <c r="G151" s="42"/>
      <c r="H151" s="42"/>
      <c r="I151" s="222"/>
      <c r="J151" s="42"/>
      <c r="K151" s="42"/>
      <c r="L151" s="46"/>
      <c r="M151" s="223"/>
      <c r="N151" s="224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175</v>
      </c>
      <c r="AU151" s="19" t="s">
        <v>83</v>
      </c>
    </row>
    <row r="152" spans="1:51" s="15" customFormat="1" ht="12">
      <c r="A152" s="15"/>
      <c r="B152" s="258"/>
      <c r="C152" s="259"/>
      <c r="D152" s="227" t="s">
        <v>177</v>
      </c>
      <c r="E152" s="260" t="s">
        <v>19</v>
      </c>
      <c r="F152" s="261" t="s">
        <v>202</v>
      </c>
      <c r="G152" s="259"/>
      <c r="H152" s="260" t="s">
        <v>19</v>
      </c>
      <c r="I152" s="262"/>
      <c r="J152" s="259"/>
      <c r="K152" s="259"/>
      <c r="L152" s="263"/>
      <c r="M152" s="264"/>
      <c r="N152" s="265"/>
      <c r="O152" s="265"/>
      <c r="P152" s="265"/>
      <c r="Q152" s="265"/>
      <c r="R152" s="265"/>
      <c r="S152" s="265"/>
      <c r="T152" s="266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67" t="s">
        <v>177</v>
      </c>
      <c r="AU152" s="267" t="s">
        <v>83</v>
      </c>
      <c r="AV152" s="15" t="s">
        <v>81</v>
      </c>
      <c r="AW152" s="15" t="s">
        <v>35</v>
      </c>
      <c r="AX152" s="15" t="s">
        <v>73</v>
      </c>
      <c r="AY152" s="267" t="s">
        <v>166</v>
      </c>
    </row>
    <row r="153" spans="1:51" s="13" customFormat="1" ht="12">
      <c r="A153" s="13"/>
      <c r="B153" s="225"/>
      <c r="C153" s="226"/>
      <c r="D153" s="227" t="s">
        <v>177</v>
      </c>
      <c r="E153" s="228" t="s">
        <v>19</v>
      </c>
      <c r="F153" s="229" t="s">
        <v>670</v>
      </c>
      <c r="G153" s="226"/>
      <c r="H153" s="230">
        <v>1.25</v>
      </c>
      <c r="I153" s="231"/>
      <c r="J153" s="226"/>
      <c r="K153" s="226"/>
      <c r="L153" s="232"/>
      <c r="M153" s="233"/>
      <c r="N153" s="234"/>
      <c r="O153" s="234"/>
      <c r="P153" s="234"/>
      <c r="Q153" s="234"/>
      <c r="R153" s="234"/>
      <c r="S153" s="234"/>
      <c r="T153" s="23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6" t="s">
        <v>177</v>
      </c>
      <c r="AU153" s="236" t="s">
        <v>83</v>
      </c>
      <c r="AV153" s="13" t="s">
        <v>83</v>
      </c>
      <c r="AW153" s="13" t="s">
        <v>35</v>
      </c>
      <c r="AX153" s="13" t="s">
        <v>73</v>
      </c>
      <c r="AY153" s="236" t="s">
        <v>166</v>
      </c>
    </row>
    <row r="154" spans="1:51" s="13" customFormat="1" ht="12">
      <c r="A154" s="13"/>
      <c r="B154" s="225"/>
      <c r="C154" s="226"/>
      <c r="D154" s="227" t="s">
        <v>177</v>
      </c>
      <c r="E154" s="228" t="s">
        <v>19</v>
      </c>
      <c r="F154" s="229" t="s">
        <v>671</v>
      </c>
      <c r="G154" s="226"/>
      <c r="H154" s="230">
        <v>5</v>
      </c>
      <c r="I154" s="231"/>
      <c r="J154" s="226"/>
      <c r="K154" s="226"/>
      <c r="L154" s="232"/>
      <c r="M154" s="233"/>
      <c r="N154" s="234"/>
      <c r="O154" s="234"/>
      <c r="P154" s="234"/>
      <c r="Q154" s="234"/>
      <c r="R154" s="234"/>
      <c r="S154" s="234"/>
      <c r="T154" s="23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6" t="s">
        <v>177</v>
      </c>
      <c r="AU154" s="236" t="s">
        <v>83</v>
      </c>
      <c r="AV154" s="13" t="s">
        <v>83</v>
      </c>
      <c r="AW154" s="13" t="s">
        <v>35</v>
      </c>
      <c r="AX154" s="13" t="s">
        <v>73</v>
      </c>
      <c r="AY154" s="236" t="s">
        <v>166</v>
      </c>
    </row>
    <row r="155" spans="1:51" s="13" customFormat="1" ht="12">
      <c r="A155" s="13"/>
      <c r="B155" s="225"/>
      <c r="C155" s="226"/>
      <c r="D155" s="227" t="s">
        <v>177</v>
      </c>
      <c r="E155" s="228" t="s">
        <v>19</v>
      </c>
      <c r="F155" s="229" t="s">
        <v>672</v>
      </c>
      <c r="G155" s="226"/>
      <c r="H155" s="230">
        <v>2.5</v>
      </c>
      <c r="I155" s="231"/>
      <c r="J155" s="226"/>
      <c r="K155" s="226"/>
      <c r="L155" s="232"/>
      <c r="M155" s="233"/>
      <c r="N155" s="234"/>
      <c r="O155" s="234"/>
      <c r="P155" s="234"/>
      <c r="Q155" s="234"/>
      <c r="R155" s="234"/>
      <c r="S155" s="234"/>
      <c r="T155" s="23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6" t="s">
        <v>177</v>
      </c>
      <c r="AU155" s="236" t="s">
        <v>83</v>
      </c>
      <c r="AV155" s="13" t="s">
        <v>83</v>
      </c>
      <c r="AW155" s="13" t="s">
        <v>35</v>
      </c>
      <c r="AX155" s="13" t="s">
        <v>73</v>
      </c>
      <c r="AY155" s="236" t="s">
        <v>166</v>
      </c>
    </row>
    <row r="156" spans="1:51" s="13" customFormat="1" ht="12">
      <c r="A156" s="13"/>
      <c r="B156" s="225"/>
      <c r="C156" s="226"/>
      <c r="D156" s="227" t="s">
        <v>177</v>
      </c>
      <c r="E156" s="228" t="s">
        <v>19</v>
      </c>
      <c r="F156" s="229" t="s">
        <v>673</v>
      </c>
      <c r="G156" s="226"/>
      <c r="H156" s="230">
        <v>0.7</v>
      </c>
      <c r="I156" s="231"/>
      <c r="J156" s="226"/>
      <c r="K156" s="226"/>
      <c r="L156" s="232"/>
      <c r="M156" s="233"/>
      <c r="N156" s="234"/>
      <c r="O156" s="234"/>
      <c r="P156" s="234"/>
      <c r="Q156" s="234"/>
      <c r="R156" s="234"/>
      <c r="S156" s="234"/>
      <c r="T156" s="23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6" t="s">
        <v>177</v>
      </c>
      <c r="AU156" s="236" t="s">
        <v>83</v>
      </c>
      <c r="AV156" s="13" t="s">
        <v>83</v>
      </c>
      <c r="AW156" s="13" t="s">
        <v>35</v>
      </c>
      <c r="AX156" s="13" t="s">
        <v>73</v>
      </c>
      <c r="AY156" s="236" t="s">
        <v>166</v>
      </c>
    </row>
    <row r="157" spans="1:51" s="13" customFormat="1" ht="12">
      <c r="A157" s="13"/>
      <c r="B157" s="225"/>
      <c r="C157" s="226"/>
      <c r="D157" s="227" t="s">
        <v>177</v>
      </c>
      <c r="E157" s="228" t="s">
        <v>19</v>
      </c>
      <c r="F157" s="229" t="s">
        <v>674</v>
      </c>
      <c r="G157" s="226"/>
      <c r="H157" s="230">
        <v>3.75</v>
      </c>
      <c r="I157" s="231"/>
      <c r="J157" s="226"/>
      <c r="K157" s="226"/>
      <c r="L157" s="232"/>
      <c r="M157" s="233"/>
      <c r="N157" s="234"/>
      <c r="O157" s="234"/>
      <c r="P157" s="234"/>
      <c r="Q157" s="234"/>
      <c r="R157" s="234"/>
      <c r="S157" s="234"/>
      <c r="T157" s="23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6" t="s">
        <v>177</v>
      </c>
      <c r="AU157" s="236" t="s">
        <v>83</v>
      </c>
      <c r="AV157" s="13" t="s">
        <v>83</v>
      </c>
      <c r="AW157" s="13" t="s">
        <v>35</v>
      </c>
      <c r="AX157" s="13" t="s">
        <v>73</v>
      </c>
      <c r="AY157" s="236" t="s">
        <v>166</v>
      </c>
    </row>
    <row r="158" spans="1:51" s="13" customFormat="1" ht="12">
      <c r="A158" s="13"/>
      <c r="B158" s="225"/>
      <c r="C158" s="226"/>
      <c r="D158" s="227" t="s">
        <v>177</v>
      </c>
      <c r="E158" s="228" t="s">
        <v>19</v>
      </c>
      <c r="F158" s="229" t="s">
        <v>675</v>
      </c>
      <c r="G158" s="226"/>
      <c r="H158" s="230">
        <v>5</v>
      </c>
      <c r="I158" s="231"/>
      <c r="J158" s="226"/>
      <c r="K158" s="226"/>
      <c r="L158" s="232"/>
      <c r="M158" s="233"/>
      <c r="N158" s="234"/>
      <c r="O158" s="234"/>
      <c r="P158" s="234"/>
      <c r="Q158" s="234"/>
      <c r="R158" s="234"/>
      <c r="S158" s="234"/>
      <c r="T158" s="23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6" t="s">
        <v>177</v>
      </c>
      <c r="AU158" s="236" t="s">
        <v>83</v>
      </c>
      <c r="AV158" s="13" t="s">
        <v>83</v>
      </c>
      <c r="AW158" s="13" t="s">
        <v>35</v>
      </c>
      <c r="AX158" s="13" t="s">
        <v>73</v>
      </c>
      <c r="AY158" s="236" t="s">
        <v>166</v>
      </c>
    </row>
    <row r="159" spans="1:51" s="13" customFormat="1" ht="12">
      <c r="A159" s="13"/>
      <c r="B159" s="225"/>
      <c r="C159" s="226"/>
      <c r="D159" s="227" t="s">
        <v>177</v>
      </c>
      <c r="E159" s="228" t="s">
        <v>19</v>
      </c>
      <c r="F159" s="229" t="s">
        <v>676</v>
      </c>
      <c r="G159" s="226"/>
      <c r="H159" s="230">
        <v>2.5</v>
      </c>
      <c r="I159" s="231"/>
      <c r="J159" s="226"/>
      <c r="K159" s="226"/>
      <c r="L159" s="232"/>
      <c r="M159" s="233"/>
      <c r="N159" s="234"/>
      <c r="O159" s="234"/>
      <c r="P159" s="234"/>
      <c r="Q159" s="234"/>
      <c r="R159" s="234"/>
      <c r="S159" s="234"/>
      <c r="T159" s="23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6" t="s">
        <v>177</v>
      </c>
      <c r="AU159" s="236" t="s">
        <v>83</v>
      </c>
      <c r="AV159" s="13" t="s">
        <v>83</v>
      </c>
      <c r="AW159" s="13" t="s">
        <v>35</v>
      </c>
      <c r="AX159" s="13" t="s">
        <v>73</v>
      </c>
      <c r="AY159" s="236" t="s">
        <v>166</v>
      </c>
    </row>
    <row r="160" spans="1:51" s="14" customFormat="1" ht="12">
      <c r="A160" s="14"/>
      <c r="B160" s="237"/>
      <c r="C160" s="238"/>
      <c r="D160" s="227" t="s">
        <v>177</v>
      </c>
      <c r="E160" s="239" t="s">
        <v>19</v>
      </c>
      <c r="F160" s="240" t="s">
        <v>179</v>
      </c>
      <c r="G160" s="238"/>
      <c r="H160" s="241">
        <v>20.7</v>
      </c>
      <c r="I160" s="242"/>
      <c r="J160" s="238"/>
      <c r="K160" s="238"/>
      <c r="L160" s="243"/>
      <c r="M160" s="244"/>
      <c r="N160" s="245"/>
      <c r="O160" s="245"/>
      <c r="P160" s="245"/>
      <c r="Q160" s="245"/>
      <c r="R160" s="245"/>
      <c r="S160" s="245"/>
      <c r="T160" s="24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7" t="s">
        <v>177</v>
      </c>
      <c r="AU160" s="247" t="s">
        <v>83</v>
      </c>
      <c r="AV160" s="14" t="s">
        <v>173</v>
      </c>
      <c r="AW160" s="14" t="s">
        <v>35</v>
      </c>
      <c r="AX160" s="14" t="s">
        <v>81</v>
      </c>
      <c r="AY160" s="247" t="s">
        <v>166</v>
      </c>
    </row>
    <row r="161" spans="1:65" s="2" customFormat="1" ht="16.5" customHeight="1">
      <c r="A161" s="40"/>
      <c r="B161" s="41"/>
      <c r="C161" s="248" t="s">
        <v>193</v>
      </c>
      <c r="D161" s="248" t="s">
        <v>190</v>
      </c>
      <c r="E161" s="249" t="s">
        <v>204</v>
      </c>
      <c r="F161" s="250" t="s">
        <v>205</v>
      </c>
      <c r="G161" s="251" t="s">
        <v>98</v>
      </c>
      <c r="H161" s="252">
        <v>9.108</v>
      </c>
      <c r="I161" s="253"/>
      <c r="J161" s="254">
        <f>ROUND(I161*H161,2)</f>
        <v>0</v>
      </c>
      <c r="K161" s="250" t="s">
        <v>172</v>
      </c>
      <c r="L161" s="255"/>
      <c r="M161" s="256" t="s">
        <v>19</v>
      </c>
      <c r="N161" s="257" t="s">
        <v>44</v>
      </c>
      <c r="O161" s="86"/>
      <c r="P161" s="216">
        <f>O161*H161</f>
        <v>0</v>
      </c>
      <c r="Q161" s="216">
        <v>0.0017</v>
      </c>
      <c r="R161" s="216">
        <f>Q161*H161</f>
        <v>0.0154836</v>
      </c>
      <c r="S161" s="216">
        <v>0</v>
      </c>
      <c r="T161" s="217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8" t="s">
        <v>193</v>
      </c>
      <c r="AT161" s="218" t="s">
        <v>190</v>
      </c>
      <c r="AU161" s="218" t="s">
        <v>83</v>
      </c>
      <c r="AY161" s="19" t="s">
        <v>166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19" t="s">
        <v>81</v>
      </c>
      <c r="BK161" s="219">
        <f>ROUND(I161*H161,2)</f>
        <v>0</v>
      </c>
      <c r="BL161" s="19" t="s">
        <v>173</v>
      </c>
      <c r="BM161" s="218" t="s">
        <v>216</v>
      </c>
    </row>
    <row r="162" spans="1:47" s="2" customFormat="1" ht="12">
      <c r="A162" s="40"/>
      <c r="B162" s="41"/>
      <c r="C162" s="42"/>
      <c r="D162" s="220" t="s">
        <v>175</v>
      </c>
      <c r="E162" s="42"/>
      <c r="F162" s="221" t="s">
        <v>207</v>
      </c>
      <c r="G162" s="42"/>
      <c r="H162" s="42"/>
      <c r="I162" s="222"/>
      <c r="J162" s="42"/>
      <c r="K162" s="42"/>
      <c r="L162" s="46"/>
      <c r="M162" s="223"/>
      <c r="N162" s="224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175</v>
      </c>
      <c r="AU162" s="19" t="s">
        <v>83</v>
      </c>
    </row>
    <row r="163" spans="1:51" s="15" customFormat="1" ht="12">
      <c r="A163" s="15"/>
      <c r="B163" s="258"/>
      <c r="C163" s="259"/>
      <c r="D163" s="227" t="s">
        <v>177</v>
      </c>
      <c r="E163" s="260" t="s">
        <v>19</v>
      </c>
      <c r="F163" s="261" t="s">
        <v>202</v>
      </c>
      <c r="G163" s="259"/>
      <c r="H163" s="260" t="s">
        <v>19</v>
      </c>
      <c r="I163" s="262"/>
      <c r="J163" s="259"/>
      <c r="K163" s="259"/>
      <c r="L163" s="263"/>
      <c r="M163" s="264"/>
      <c r="N163" s="265"/>
      <c r="O163" s="265"/>
      <c r="P163" s="265"/>
      <c r="Q163" s="265"/>
      <c r="R163" s="265"/>
      <c r="S163" s="265"/>
      <c r="T163" s="266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67" t="s">
        <v>177</v>
      </c>
      <c r="AU163" s="267" t="s">
        <v>83</v>
      </c>
      <c r="AV163" s="15" t="s">
        <v>81</v>
      </c>
      <c r="AW163" s="15" t="s">
        <v>35</v>
      </c>
      <c r="AX163" s="15" t="s">
        <v>73</v>
      </c>
      <c r="AY163" s="267" t="s">
        <v>166</v>
      </c>
    </row>
    <row r="164" spans="1:51" s="13" customFormat="1" ht="12">
      <c r="A164" s="13"/>
      <c r="B164" s="225"/>
      <c r="C164" s="226"/>
      <c r="D164" s="227" t="s">
        <v>177</v>
      </c>
      <c r="E164" s="228" t="s">
        <v>19</v>
      </c>
      <c r="F164" s="229" t="s">
        <v>670</v>
      </c>
      <c r="G164" s="226"/>
      <c r="H164" s="230">
        <v>1.25</v>
      </c>
      <c r="I164" s="231"/>
      <c r="J164" s="226"/>
      <c r="K164" s="226"/>
      <c r="L164" s="232"/>
      <c r="M164" s="233"/>
      <c r="N164" s="234"/>
      <c r="O164" s="234"/>
      <c r="P164" s="234"/>
      <c r="Q164" s="234"/>
      <c r="R164" s="234"/>
      <c r="S164" s="234"/>
      <c r="T164" s="23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6" t="s">
        <v>177</v>
      </c>
      <c r="AU164" s="236" t="s">
        <v>83</v>
      </c>
      <c r="AV164" s="13" t="s">
        <v>83</v>
      </c>
      <c r="AW164" s="13" t="s">
        <v>35</v>
      </c>
      <c r="AX164" s="13" t="s">
        <v>73</v>
      </c>
      <c r="AY164" s="236" t="s">
        <v>166</v>
      </c>
    </row>
    <row r="165" spans="1:51" s="13" customFormat="1" ht="12">
      <c r="A165" s="13"/>
      <c r="B165" s="225"/>
      <c r="C165" s="226"/>
      <c r="D165" s="227" t="s">
        <v>177</v>
      </c>
      <c r="E165" s="228" t="s">
        <v>19</v>
      </c>
      <c r="F165" s="229" t="s">
        <v>671</v>
      </c>
      <c r="G165" s="226"/>
      <c r="H165" s="230">
        <v>5</v>
      </c>
      <c r="I165" s="231"/>
      <c r="J165" s="226"/>
      <c r="K165" s="226"/>
      <c r="L165" s="232"/>
      <c r="M165" s="233"/>
      <c r="N165" s="234"/>
      <c r="O165" s="234"/>
      <c r="P165" s="234"/>
      <c r="Q165" s="234"/>
      <c r="R165" s="234"/>
      <c r="S165" s="234"/>
      <c r="T165" s="23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6" t="s">
        <v>177</v>
      </c>
      <c r="AU165" s="236" t="s">
        <v>83</v>
      </c>
      <c r="AV165" s="13" t="s">
        <v>83</v>
      </c>
      <c r="AW165" s="13" t="s">
        <v>35</v>
      </c>
      <c r="AX165" s="13" t="s">
        <v>73</v>
      </c>
      <c r="AY165" s="236" t="s">
        <v>166</v>
      </c>
    </row>
    <row r="166" spans="1:51" s="13" customFormat="1" ht="12">
      <c r="A166" s="13"/>
      <c r="B166" s="225"/>
      <c r="C166" s="226"/>
      <c r="D166" s="227" t="s">
        <v>177</v>
      </c>
      <c r="E166" s="228" t="s">
        <v>19</v>
      </c>
      <c r="F166" s="229" t="s">
        <v>672</v>
      </c>
      <c r="G166" s="226"/>
      <c r="H166" s="230">
        <v>2.5</v>
      </c>
      <c r="I166" s="231"/>
      <c r="J166" s="226"/>
      <c r="K166" s="226"/>
      <c r="L166" s="232"/>
      <c r="M166" s="233"/>
      <c r="N166" s="234"/>
      <c r="O166" s="234"/>
      <c r="P166" s="234"/>
      <c r="Q166" s="234"/>
      <c r="R166" s="234"/>
      <c r="S166" s="234"/>
      <c r="T166" s="23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6" t="s">
        <v>177</v>
      </c>
      <c r="AU166" s="236" t="s">
        <v>83</v>
      </c>
      <c r="AV166" s="13" t="s">
        <v>83</v>
      </c>
      <c r="AW166" s="13" t="s">
        <v>35</v>
      </c>
      <c r="AX166" s="13" t="s">
        <v>73</v>
      </c>
      <c r="AY166" s="236" t="s">
        <v>166</v>
      </c>
    </row>
    <row r="167" spans="1:51" s="13" customFormat="1" ht="12">
      <c r="A167" s="13"/>
      <c r="B167" s="225"/>
      <c r="C167" s="226"/>
      <c r="D167" s="227" t="s">
        <v>177</v>
      </c>
      <c r="E167" s="228" t="s">
        <v>19</v>
      </c>
      <c r="F167" s="229" t="s">
        <v>673</v>
      </c>
      <c r="G167" s="226"/>
      <c r="H167" s="230">
        <v>0.7</v>
      </c>
      <c r="I167" s="231"/>
      <c r="J167" s="226"/>
      <c r="K167" s="226"/>
      <c r="L167" s="232"/>
      <c r="M167" s="233"/>
      <c r="N167" s="234"/>
      <c r="O167" s="234"/>
      <c r="P167" s="234"/>
      <c r="Q167" s="234"/>
      <c r="R167" s="234"/>
      <c r="S167" s="234"/>
      <c r="T167" s="23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6" t="s">
        <v>177</v>
      </c>
      <c r="AU167" s="236" t="s">
        <v>83</v>
      </c>
      <c r="AV167" s="13" t="s">
        <v>83</v>
      </c>
      <c r="AW167" s="13" t="s">
        <v>35</v>
      </c>
      <c r="AX167" s="13" t="s">
        <v>73</v>
      </c>
      <c r="AY167" s="236" t="s">
        <v>166</v>
      </c>
    </row>
    <row r="168" spans="1:51" s="13" customFormat="1" ht="12">
      <c r="A168" s="13"/>
      <c r="B168" s="225"/>
      <c r="C168" s="226"/>
      <c r="D168" s="227" t="s">
        <v>177</v>
      </c>
      <c r="E168" s="228" t="s">
        <v>19</v>
      </c>
      <c r="F168" s="229" t="s">
        <v>674</v>
      </c>
      <c r="G168" s="226"/>
      <c r="H168" s="230">
        <v>3.75</v>
      </c>
      <c r="I168" s="231"/>
      <c r="J168" s="226"/>
      <c r="K168" s="226"/>
      <c r="L168" s="232"/>
      <c r="M168" s="233"/>
      <c r="N168" s="234"/>
      <c r="O168" s="234"/>
      <c r="P168" s="234"/>
      <c r="Q168" s="234"/>
      <c r="R168" s="234"/>
      <c r="S168" s="234"/>
      <c r="T168" s="23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6" t="s">
        <v>177</v>
      </c>
      <c r="AU168" s="236" t="s">
        <v>83</v>
      </c>
      <c r="AV168" s="13" t="s">
        <v>83</v>
      </c>
      <c r="AW168" s="13" t="s">
        <v>35</v>
      </c>
      <c r="AX168" s="13" t="s">
        <v>73</v>
      </c>
      <c r="AY168" s="236" t="s">
        <v>166</v>
      </c>
    </row>
    <row r="169" spans="1:51" s="13" customFormat="1" ht="12">
      <c r="A169" s="13"/>
      <c r="B169" s="225"/>
      <c r="C169" s="226"/>
      <c r="D169" s="227" t="s">
        <v>177</v>
      </c>
      <c r="E169" s="228" t="s">
        <v>19</v>
      </c>
      <c r="F169" s="229" t="s">
        <v>675</v>
      </c>
      <c r="G169" s="226"/>
      <c r="H169" s="230">
        <v>5</v>
      </c>
      <c r="I169" s="231"/>
      <c r="J169" s="226"/>
      <c r="K169" s="226"/>
      <c r="L169" s="232"/>
      <c r="M169" s="233"/>
      <c r="N169" s="234"/>
      <c r="O169" s="234"/>
      <c r="P169" s="234"/>
      <c r="Q169" s="234"/>
      <c r="R169" s="234"/>
      <c r="S169" s="234"/>
      <c r="T169" s="23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6" t="s">
        <v>177</v>
      </c>
      <c r="AU169" s="236" t="s">
        <v>83</v>
      </c>
      <c r="AV169" s="13" t="s">
        <v>83</v>
      </c>
      <c r="AW169" s="13" t="s">
        <v>35</v>
      </c>
      <c r="AX169" s="13" t="s">
        <v>73</v>
      </c>
      <c r="AY169" s="236" t="s">
        <v>166</v>
      </c>
    </row>
    <row r="170" spans="1:51" s="13" customFormat="1" ht="12">
      <c r="A170" s="13"/>
      <c r="B170" s="225"/>
      <c r="C170" s="226"/>
      <c r="D170" s="227" t="s">
        <v>177</v>
      </c>
      <c r="E170" s="228" t="s">
        <v>19</v>
      </c>
      <c r="F170" s="229" t="s">
        <v>676</v>
      </c>
      <c r="G170" s="226"/>
      <c r="H170" s="230">
        <v>2.5</v>
      </c>
      <c r="I170" s="231"/>
      <c r="J170" s="226"/>
      <c r="K170" s="226"/>
      <c r="L170" s="232"/>
      <c r="M170" s="233"/>
      <c r="N170" s="234"/>
      <c r="O170" s="234"/>
      <c r="P170" s="234"/>
      <c r="Q170" s="234"/>
      <c r="R170" s="234"/>
      <c r="S170" s="234"/>
      <c r="T170" s="23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6" t="s">
        <v>177</v>
      </c>
      <c r="AU170" s="236" t="s">
        <v>83</v>
      </c>
      <c r="AV170" s="13" t="s">
        <v>83</v>
      </c>
      <c r="AW170" s="13" t="s">
        <v>35</v>
      </c>
      <c r="AX170" s="13" t="s">
        <v>73</v>
      </c>
      <c r="AY170" s="236" t="s">
        <v>166</v>
      </c>
    </row>
    <row r="171" spans="1:51" s="14" customFormat="1" ht="12">
      <c r="A171" s="14"/>
      <c r="B171" s="237"/>
      <c r="C171" s="238"/>
      <c r="D171" s="227" t="s">
        <v>177</v>
      </c>
      <c r="E171" s="239" t="s">
        <v>129</v>
      </c>
      <c r="F171" s="240" t="s">
        <v>179</v>
      </c>
      <c r="G171" s="238"/>
      <c r="H171" s="241">
        <v>20.7</v>
      </c>
      <c r="I171" s="242"/>
      <c r="J171" s="238"/>
      <c r="K171" s="238"/>
      <c r="L171" s="243"/>
      <c r="M171" s="244"/>
      <c r="N171" s="245"/>
      <c r="O171" s="245"/>
      <c r="P171" s="245"/>
      <c r="Q171" s="245"/>
      <c r="R171" s="245"/>
      <c r="S171" s="245"/>
      <c r="T171" s="246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7" t="s">
        <v>177</v>
      </c>
      <c r="AU171" s="247" t="s">
        <v>83</v>
      </c>
      <c r="AV171" s="14" t="s">
        <v>173</v>
      </c>
      <c r="AW171" s="14" t="s">
        <v>35</v>
      </c>
      <c r="AX171" s="14" t="s">
        <v>73</v>
      </c>
      <c r="AY171" s="247" t="s">
        <v>166</v>
      </c>
    </row>
    <row r="172" spans="1:51" s="13" customFormat="1" ht="12">
      <c r="A172" s="13"/>
      <c r="B172" s="225"/>
      <c r="C172" s="226"/>
      <c r="D172" s="227" t="s">
        <v>177</v>
      </c>
      <c r="E172" s="228" t="s">
        <v>19</v>
      </c>
      <c r="F172" s="229" t="s">
        <v>217</v>
      </c>
      <c r="G172" s="226"/>
      <c r="H172" s="230">
        <v>8.28</v>
      </c>
      <c r="I172" s="231"/>
      <c r="J172" s="226"/>
      <c r="K172" s="226"/>
      <c r="L172" s="232"/>
      <c r="M172" s="233"/>
      <c r="N172" s="234"/>
      <c r="O172" s="234"/>
      <c r="P172" s="234"/>
      <c r="Q172" s="234"/>
      <c r="R172" s="234"/>
      <c r="S172" s="234"/>
      <c r="T172" s="23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6" t="s">
        <v>177</v>
      </c>
      <c r="AU172" s="236" t="s">
        <v>83</v>
      </c>
      <c r="AV172" s="13" t="s">
        <v>83</v>
      </c>
      <c r="AW172" s="13" t="s">
        <v>35</v>
      </c>
      <c r="AX172" s="13" t="s">
        <v>73</v>
      </c>
      <c r="AY172" s="236" t="s">
        <v>166</v>
      </c>
    </row>
    <row r="173" spans="1:51" s="14" customFormat="1" ht="12">
      <c r="A173" s="14"/>
      <c r="B173" s="237"/>
      <c r="C173" s="238"/>
      <c r="D173" s="227" t="s">
        <v>177</v>
      </c>
      <c r="E173" s="239" t="s">
        <v>19</v>
      </c>
      <c r="F173" s="240" t="s">
        <v>179</v>
      </c>
      <c r="G173" s="238"/>
      <c r="H173" s="241">
        <v>8.28</v>
      </c>
      <c r="I173" s="242"/>
      <c r="J173" s="238"/>
      <c r="K173" s="238"/>
      <c r="L173" s="243"/>
      <c r="M173" s="244"/>
      <c r="N173" s="245"/>
      <c r="O173" s="245"/>
      <c r="P173" s="245"/>
      <c r="Q173" s="245"/>
      <c r="R173" s="245"/>
      <c r="S173" s="245"/>
      <c r="T173" s="246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7" t="s">
        <v>177</v>
      </c>
      <c r="AU173" s="247" t="s">
        <v>83</v>
      </c>
      <c r="AV173" s="14" t="s">
        <v>173</v>
      </c>
      <c r="AW173" s="14" t="s">
        <v>35</v>
      </c>
      <c r="AX173" s="14" t="s">
        <v>81</v>
      </c>
      <c r="AY173" s="247" t="s">
        <v>166</v>
      </c>
    </row>
    <row r="174" spans="1:51" s="13" customFormat="1" ht="12">
      <c r="A174" s="13"/>
      <c r="B174" s="225"/>
      <c r="C174" s="226"/>
      <c r="D174" s="227" t="s">
        <v>177</v>
      </c>
      <c r="E174" s="226"/>
      <c r="F174" s="229" t="s">
        <v>677</v>
      </c>
      <c r="G174" s="226"/>
      <c r="H174" s="230">
        <v>9.108</v>
      </c>
      <c r="I174" s="231"/>
      <c r="J174" s="226"/>
      <c r="K174" s="226"/>
      <c r="L174" s="232"/>
      <c r="M174" s="233"/>
      <c r="N174" s="234"/>
      <c r="O174" s="234"/>
      <c r="P174" s="234"/>
      <c r="Q174" s="234"/>
      <c r="R174" s="234"/>
      <c r="S174" s="234"/>
      <c r="T174" s="23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6" t="s">
        <v>177</v>
      </c>
      <c r="AU174" s="236" t="s">
        <v>83</v>
      </c>
      <c r="AV174" s="13" t="s">
        <v>83</v>
      </c>
      <c r="AW174" s="13" t="s">
        <v>4</v>
      </c>
      <c r="AX174" s="13" t="s">
        <v>81</v>
      </c>
      <c r="AY174" s="236" t="s">
        <v>166</v>
      </c>
    </row>
    <row r="175" spans="1:65" s="2" customFormat="1" ht="37.8" customHeight="1">
      <c r="A175" s="40"/>
      <c r="B175" s="41"/>
      <c r="C175" s="207" t="s">
        <v>219</v>
      </c>
      <c r="D175" s="207" t="s">
        <v>169</v>
      </c>
      <c r="E175" s="208" t="s">
        <v>220</v>
      </c>
      <c r="F175" s="209" t="s">
        <v>221</v>
      </c>
      <c r="G175" s="210" t="s">
        <v>98</v>
      </c>
      <c r="H175" s="211">
        <v>100</v>
      </c>
      <c r="I175" s="212"/>
      <c r="J175" s="213">
        <f>ROUND(I175*H175,2)</f>
        <v>0</v>
      </c>
      <c r="K175" s="209" t="s">
        <v>172</v>
      </c>
      <c r="L175" s="46"/>
      <c r="M175" s="214" t="s">
        <v>19</v>
      </c>
      <c r="N175" s="215" t="s">
        <v>44</v>
      </c>
      <c r="O175" s="86"/>
      <c r="P175" s="216">
        <f>O175*H175</f>
        <v>0</v>
      </c>
      <c r="Q175" s="216">
        <v>0</v>
      </c>
      <c r="R175" s="216">
        <f>Q175*H175</f>
        <v>0</v>
      </c>
      <c r="S175" s="216">
        <v>0</v>
      </c>
      <c r="T175" s="217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8" t="s">
        <v>173</v>
      </c>
      <c r="AT175" s="218" t="s">
        <v>169</v>
      </c>
      <c r="AU175" s="218" t="s">
        <v>83</v>
      </c>
      <c r="AY175" s="19" t="s">
        <v>166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19" t="s">
        <v>81</v>
      </c>
      <c r="BK175" s="219">
        <f>ROUND(I175*H175,2)</f>
        <v>0</v>
      </c>
      <c r="BL175" s="19" t="s">
        <v>173</v>
      </c>
      <c r="BM175" s="218" t="s">
        <v>222</v>
      </c>
    </row>
    <row r="176" spans="1:47" s="2" customFormat="1" ht="12">
      <c r="A176" s="40"/>
      <c r="B176" s="41"/>
      <c r="C176" s="42"/>
      <c r="D176" s="220" t="s">
        <v>175</v>
      </c>
      <c r="E176" s="42"/>
      <c r="F176" s="221" t="s">
        <v>223</v>
      </c>
      <c r="G176" s="42"/>
      <c r="H176" s="42"/>
      <c r="I176" s="222"/>
      <c r="J176" s="42"/>
      <c r="K176" s="42"/>
      <c r="L176" s="46"/>
      <c r="M176" s="223"/>
      <c r="N176" s="224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175</v>
      </c>
      <c r="AU176" s="19" t="s">
        <v>83</v>
      </c>
    </row>
    <row r="177" spans="1:51" s="13" customFormat="1" ht="12">
      <c r="A177" s="13"/>
      <c r="B177" s="225"/>
      <c r="C177" s="226"/>
      <c r="D177" s="227" t="s">
        <v>177</v>
      </c>
      <c r="E177" s="228" t="s">
        <v>19</v>
      </c>
      <c r="F177" s="229" t="s">
        <v>678</v>
      </c>
      <c r="G177" s="226"/>
      <c r="H177" s="230">
        <v>5</v>
      </c>
      <c r="I177" s="231"/>
      <c r="J177" s="226"/>
      <c r="K177" s="226"/>
      <c r="L177" s="232"/>
      <c r="M177" s="233"/>
      <c r="N177" s="234"/>
      <c r="O177" s="234"/>
      <c r="P177" s="234"/>
      <c r="Q177" s="234"/>
      <c r="R177" s="234"/>
      <c r="S177" s="234"/>
      <c r="T177" s="23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6" t="s">
        <v>177</v>
      </c>
      <c r="AU177" s="236" t="s">
        <v>83</v>
      </c>
      <c r="AV177" s="13" t="s">
        <v>83</v>
      </c>
      <c r="AW177" s="13" t="s">
        <v>35</v>
      </c>
      <c r="AX177" s="13" t="s">
        <v>73</v>
      </c>
      <c r="AY177" s="236" t="s">
        <v>166</v>
      </c>
    </row>
    <row r="178" spans="1:51" s="13" customFormat="1" ht="12">
      <c r="A178" s="13"/>
      <c r="B178" s="225"/>
      <c r="C178" s="226"/>
      <c r="D178" s="227" t="s">
        <v>177</v>
      </c>
      <c r="E178" s="228" t="s">
        <v>19</v>
      </c>
      <c r="F178" s="229" t="s">
        <v>679</v>
      </c>
      <c r="G178" s="226"/>
      <c r="H178" s="230">
        <v>4</v>
      </c>
      <c r="I178" s="231"/>
      <c r="J178" s="226"/>
      <c r="K178" s="226"/>
      <c r="L178" s="232"/>
      <c r="M178" s="233"/>
      <c r="N178" s="234"/>
      <c r="O178" s="234"/>
      <c r="P178" s="234"/>
      <c r="Q178" s="234"/>
      <c r="R178" s="234"/>
      <c r="S178" s="234"/>
      <c r="T178" s="23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6" t="s">
        <v>177</v>
      </c>
      <c r="AU178" s="236" t="s">
        <v>83</v>
      </c>
      <c r="AV178" s="13" t="s">
        <v>83</v>
      </c>
      <c r="AW178" s="13" t="s">
        <v>35</v>
      </c>
      <c r="AX178" s="13" t="s">
        <v>73</v>
      </c>
      <c r="AY178" s="236" t="s">
        <v>166</v>
      </c>
    </row>
    <row r="179" spans="1:51" s="13" customFormat="1" ht="12">
      <c r="A179" s="13"/>
      <c r="B179" s="225"/>
      <c r="C179" s="226"/>
      <c r="D179" s="227" t="s">
        <v>177</v>
      </c>
      <c r="E179" s="228" t="s">
        <v>19</v>
      </c>
      <c r="F179" s="229" t="s">
        <v>680</v>
      </c>
      <c r="G179" s="226"/>
      <c r="H179" s="230">
        <v>2</v>
      </c>
      <c r="I179" s="231"/>
      <c r="J179" s="226"/>
      <c r="K179" s="226"/>
      <c r="L179" s="232"/>
      <c r="M179" s="233"/>
      <c r="N179" s="234"/>
      <c r="O179" s="234"/>
      <c r="P179" s="234"/>
      <c r="Q179" s="234"/>
      <c r="R179" s="234"/>
      <c r="S179" s="234"/>
      <c r="T179" s="23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6" t="s">
        <v>177</v>
      </c>
      <c r="AU179" s="236" t="s">
        <v>83</v>
      </c>
      <c r="AV179" s="13" t="s">
        <v>83</v>
      </c>
      <c r="AW179" s="13" t="s">
        <v>35</v>
      </c>
      <c r="AX179" s="13" t="s">
        <v>73</v>
      </c>
      <c r="AY179" s="236" t="s">
        <v>166</v>
      </c>
    </row>
    <row r="180" spans="1:51" s="13" customFormat="1" ht="12">
      <c r="A180" s="13"/>
      <c r="B180" s="225"/>
      <c r="C180" s="226"/>
      <c r="D180" s="227" t="s">
        <v>177</v>
      </c>
      <c r="E180" s="228" t="s">
        <v>19</v>
      </c>
      <c r="F180" s="229" t="s">
        <v>681</v>
      </c>
      <c r="G180" s="226"/>
      <c r="H180" s="230">
        <v>1</v>
      </c>
      <c r="I180" s="231"/>
      <c r="J180" s="226"/>
      <c r="K180" s="226"/>
      <c r="L180" s="232"/>
      <c r="M180" s="233"/>
      <c r="N180" s="234"/>
      <c r="O180" s="234"/>
      <c r="P180" s="234"/>
      <c r="Q180" s="234"/>
      <c r="R180" s="234"/>
      <c r="S180" s="234"/>
      <c r="T180" s="23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6" t="s">
        <v>177</v>
      </c>
      <c r="AU180" s="236" t="s">
        <v>83</v>
      </c>
      <c r="AV180" s="13" t="s">
        <v>83</v>
      </c>
      <c r="AW180" s="13" t="s">
        <v>35</v>
      </c>
      <c r="AX180" s="13" t="s">
        <v>73</v>
      </c>
      <c r="AY180" s="236" t="s">
        <v>166</v>
      </c>
    </row>
    <row r="181" spans="1:51" s="13" customFormat="1" ht="12">
      <c r="A181" s="13"/>
      <c r="B181" s="225"/>
      <c r="C181" s="226"/>
      <c r="D181" s="227" t="s">
        <v>177</v>
      </c>
      <c r="E181" s="228" t="s">
        <v>19</v>
      </c>
      <c r="F181" s="229" t="s">
        <v>682</v>
      </c>
      <c r="G181" s="226"/>
      <c r="H181" s="230">
        <v>7</v>
      </c>
      <c r="I181" s="231"/>
      <c r="J181" s="226"/>
      <c r="K181" s="226"/>
      <c r="L181" s="232"/>
      <c r="M181" s="233"/>
      <c r="N181" s="234"/>
      <c r="O181" s="234"/>
      <c r="P181" s="234"/>
      <c r="Q181" s="234"/>
      <c r="R181" s="234"/>
      <c r="S181" s="234"/>
      <c r="T181" s="23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6" t="s">
        <v>177</v>
      </c>
      <c r="AU181" s="236" t="s">
        <v>83</v>
      </c>
      <c r="AV181" s="13" t="s">
        <v>83</v>
      </c>
      <c r="AW181" s="13" t="s">
        <v>35</v>
      </c>
      <c r="AX181" s="13" t="s">
        <v>73</v>
      </c>
      <c r="AY181" s="236" t="s">
        <v>166</v>
      </c>
    </row>
    <row r="182" spans="1:51" s="13" customFormat="1" ht="12">
      <c r="A182" s="13"/>
      <c r="B182" s="225"/>
      <c r="C182" s="226"/>
      <c r="D182" s="227" t="s">
        <v>177</v>
      </c>
      <c r="E182" s="228" t="s">
        <v>19</v>
      </c>
      <c r="F182" s="229" t="s">
        <v>683</v>
      </c>
      <c r="G182" s="226"/>
      <c r="H182" s="230">
        <v>4</v>
      </c>
      <c r="I182" s="231"/>
      <c r="J182" s="226"/>
      <c r="K182" s="226"/>
      <c r="L182" s="232"/>
      <c r="M182" s="233"/>
      <c r="N182" s="234"/>
      <c r="O182" s="234"/>
      <c r="P182" s="234"/>
      <c r="Q182" s="234"/>
      <c r="R182" s="234"/>
      <c r="S182" s="234"/>
      <c r="T182" s="23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6" t="s">
        <v>177</v>
      </c>
      <c r="AU182" s="236" t="s">
        <v>83</v>
      </c>
      <c r="AV182" s="13" t="s">
        <v>83</v>
      </c>
      <c r="AW182" s="13" t="s">
        <v>35</v>
      </c>
      <c r="AX182" s="13" t="s">
        <v>73</v>
      </c>
      <c r="AY182" s="236" t="s">
        <v>166</v>
      </c>
    </row>
    <row r="183" spans="1:51" s="13" customFormat="1" ht="12">
      <c r="A183" s="13"/>
      <c r="B183" s="225"/>
      <c r="C183" s="226"/>
      <c r="D183" s="227" t="s">
        <v>177</v>
      </c>
      <c r="E183" s="228" t="s">
        <v>19</v>
      </c>
      <c r="F183" s="229" t="s">
        <v>684</v>
      </c>
      <c r="G183" s="226"/>
      <c r="H183" s="230">
        <v>2</v>
      </c>
      <c r="I183" s="231"/>
      <c r="J183" s="226"/>
      <c r="K183" s="226"/>
      <c r="L183" s="232"/>
      <c r="M183" s="233"/>
      <c r="N183" s="234"/>
      <c r="O183" s="234"/>
      <c r="P183" s="234"/>
      <c r="Q183" s="234"/>
      <c r="R183" s="234"/>
      <c r="S183" s="234"/>
      <c r="T183" s="23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6" t="s">
        <v>177</v>
      </c>
      <c r="AU183" s="236" t="s">
        <v>83</v>
      </c>
      <c r="AV183" s="13" t="s">
        <v>83</v>
      </c>
      <c r="AW183" s="13" t="s">
        <v>35</v>
      </c>
      <c r="AX183" s="13" t="s">
        <v>73</v>
      </c>
      <c r="AY183" s="236" t="s">
        <v>166</v>
      </c>
    </row>
    <row r="184" spans="1:51" s="16" customFormat="1" ht="12">
      <c r="A184" s="16"/>
      <c r="B184" s="268"/>
      <c r="C184" s="269"/>
      <c r="D184" s="227" t="s">
        <v>177</v>
      </c>
      <c r="E184" s="270" t="s">
        <v>125</v>
      </c>
      <c r="F184" s="271" t="s">
        <v>225</v>
      </c>
      <c r="G184" s="269"/>
      <c r="H184" s="272">
        <v>25</v>
      </c>
      <c r="I184" s="273"/>
      <c r="J184" s="269"/>
      <c r="K184" s="269"/>
      <c r="L184" s="274"/>
      <c r="M184" s="275"/>
      <c r="N184" s="276"/>
      <c r="O184" s="276"/>
      <c r="P184" s="276"/>
      <c r="Q184" s="276"/>
      <c r="R184" s="276"/>
      <c r="S184" s="276"/>
      <c r="T184" s="277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T184" s="278" t="s">
        <v>177</v>
      </c>
      <c r="AU184" s="278" t="s">
        <v>83</v>
      </c>
      <c r="AV184" s="16" t="s">
        <v>100</v>
      </c>
      <c r="AW184" s="16" t="s">
        <v>35</v>
      </c>
      <c r="AX184" s="16" t="s">
        <v>73</v>
      </c>
      <c r="AY184" s="278" t="s">
        <v>166</v>
      </c>
    </row>
    <row r="185" spans="1:51" s="13" customFormat="1" ht="12">
      <c r="A185" s="13"/>
      <c r="B185" s="225"/>
      <c r="C185" s="226"/>
      <c r="D185" s="227" t="s">
        <v>177</v>
      </c>
      <c r="E185" s="228" t="s">
        <v>19</v>
      </c>
      <c r="F185" s="229" t="s">
        <v>226</v>
      </c>
      <c r="G185" s="226"/>
      <c r="H185" s="230">
        <v>100</v>
      </c>
      <c r="I185" s="231"/>
      <c r="J185" s="226"/>
      <c r="K185" s="226"/>
      <c r="L185" s="232"/>
      <c r="M185" s="233"/>
      <c r="N185" s="234"/>
      <c r="O185" s="234"/>
      <c r="P185" s="234"/>
      <c r="Q185" s="234"/>
      <c r="R185" s="234"/>
      <c r="S185" s="234"/>
      <c r="T185" s="23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6" t="s">
        <v>177</v>
      </c>
      <c r="AU185" s="236" t="s">
        <v>83</v>
      </c>
      <c r="AV185" s="13" t="s">
        <v>83</v>
      </c>
      <c r="AW185" s="13" t="s">
        <v>35</v>
      </c>
      <c r="AX185" s="13" t="s">
        <v>73</v>
      </c>
      <c r="AY185" s="236" t="s">
        <v>166</v>
      </c>
    </row>
    <row r="186" spans="1:51" s="16" customFormat="1" ht="12">
      <c r="A186" s="16"/>
      <c r="B186" s="268"/>
      <c r="C186" s="269"/>
      <c r="D186" s="227" t="s">
        <v>177</v>
      </c>
      <c r="E186" s="270" t="s">
        <v>19</v>
      </c>
      <c r="F186" s="271" t="s">
        <v>225</v>
      </c>
      <c r="G186" s="269"/>
      <c r="H186" s="272">
        <v>100</v>
      </c>
      <c r="I186" s="273"/>
      <c r="J186" s="269"/>
      <c r="K186" s="269"/>
      <c r="L186" s="274"/>
      <c r="M186" s="275"/>
      <c r="N186" s="276"/>
      <c r="O186" s="276"/>
      <c r="P186" s="276"/>
      <c r="Q186" s="276"/>
      <c r="R186" s="276"/>
      <c r="S186" s="276"/>
      <c r="T186" s="277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T186" s="278" t="s">
        <v>177</v>
      </c>
      <c r="AU186" s="278" t="s">
        <v>83</v>
      </c>
      <c r="AV186" s="16" t="s">
        <v>100</v>
      </c>
      <c r="AW186" s="16" t="s">
        <v>35</v>
      </c>
      <c r="AX186" s="16" t="s">
        <v>81</v>
      </c>
      <c r="AY186" s="278" t="s">
        <v>166</v>
      </c>
    </row>
    <row r="187" spans="1:65" s="2" customFormat="1" ht="37.8" customHeight="1">
      <c r="A187" s="40"/>
      <c r="B187" s="41"/>
      <c r="C187" s="207" t="s">
        <v>227</v>
      </c>
      <c r="D187" s="207" t="s">
        <v>169</v>
      </c>
      <c r="E187" s="208" t="s">
        <v>228</v>
      </c>
      <c r="F187" s="209" t="s">
        <v>229</v>
      </c>
      <c r="G187" s="210" t="s">
        <v>98</v>
      </c>
      <c r="H187" s="211">
        <v>63.813</v>
      </c>
      <c r="I187" s="212"/>
      <c r="J187" s="213">
        <f>ROUND(I187*H187,2)</f>
        <v>0</v>
      </c>
      <c r="K187" s="209" t="s">
        <v>172</v>
      </c>
      <c r="L187" s="46"/>
      <c r="M187" s="214" t="s">
        <v>19</v>
      </c>
      <c r="N187" s="215" t="s">
        <v>44</v>
      </c>
      <c r="O187" s="86"/>
      <c r="P187" s="216">
        <f>O187*H187</f>
        <v>0</v>
      </c>
      <c r="Q187" s="216">
        <v>0</v>
      </c>
      <c r="R187" s="216">
        <f>Q187*H187</f>
        <v>0</v>
      </c>
      <c r="S187" s="216">
        <v>0</v>
      </c>
      <c r="T187" s="217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8" t="s">
        <v>173</v>
      </c>
      <c r="AT187" s="218" t="s">
        <v>169</v>
      </c>
      <c r="AU187" s="218" t="s">
        <v>83</v>
      </c>
      <c r="AY187" s="19" t="s">
        <v>166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19" t="s">
        <v>81</v>
      </c>
      <c r="BK187" s="219">
        <f>ROUND(I187*H187,2)</f>
        <v>0</v>
      </c>
      <c r="BL187" s="19" t="s">
        <v>173</v>
      </c>
      <c r="BM187" s="218" t="s">
        <v>230</v>
      </c>
    </row>
    <row r="188" spans="1:47" s="2" customFormat="1" ht="12">
      <c r="A188" s="40"/>
      <c r="B188" s="41"/>
      <c r="C188" s="42"/>
      <c r="D188" s="220" t="s">
        <v>175</v>
      </c>
      <c r="E188" s="42"/>
      <c r="F188" s="221" t="s">
        <v>231</v>
      </c>
      <c r="G188" s="42"/>
      <c r="H188" s="42"/>
      <c r="I188" s="222"/>
      <c r="J188" s="42"/>
      <c r="K188" s="42"/>
      <c r="L188" s="46"/>
      <c r="M188" s="223"/>
      <c r="N188" s="224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175</v>
      </c>
      <c r="AU188" s="19" t="s">
        <v>83</v>
      </c>
    </row>
    <row r="189" spans="1:51" s="13" customFormat="1" ht="12">
      <c r="A189" s="13"/>
      <c r="B189" s="225"/>
      <c r="C189" s="226"/>
      <c r="D189" s="227" t="s">
        <v>177</v>
      </c>
      <c r="E189" s="228" t="s">
        <v>19</v>
      </c>
      <c r="F189" s="229" t="s">
        <v>685</v>
      </c>
      <c r="G189" s="226"/>
      <c r="H189" s="230">
        <v>14.69</v>
      </c>
      <c r="I189" s="231"/>
      <c r="J189" s="226"/>
      <c r="K189" s="226"/>
      <c r="L189" s="232"/>
      <c r="M189" s="233"/>
      <c r="N189" s="234"/>
      <c r="O189" s="234"/>
      <c r="P189" s="234"/>
      <c r="Q189" s="234"/>
      <c r="R189" s="234"/>
      <c r="S189" s="234"/>
      <c r="T189" s="23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6" t="s">
        <v>177</v>
      </c>
      <c r="AU189" s="236" t="s">
        <v>83</v>
      </c>
      <c r="AV189" s="13" t="s">
        <v>83</v>
      </c>
      <c r="AW189" s="13" t="s">
        <v>35</v>
      </c>
      <c r="AX189" s="13" t="s">
        <v>73</v>
      </c>
      <c r="AY189" s="236" t="s">
        <v>166</v>
      </c>
    </row>
    <row r="190" spans="1:51" s="13" customFormat="1" ht="12">
      <c r="A190" s="13"/>
      <c r="B190" s="225"/>
      <c r="C190" s="226"/>
      <c r="D190" s="227" t="s">
        <v>177</v>
      </c>
      <c r="E190" s="228" t="s">
        <v>19</v>
      </c>
      <c r="F190" s="229" t="s">
        <v>686</v>
      </c>
      <c r="G190" s="226"/>
      <c r="H190" s="230">
        <v>9.5</v>
      </c>
      <c r="I190" s="231"/>
      <c r="J190" s="226"/>
      <c r="K190" s="226"/>
      <c r="L190" s="232"/>
      <c r="M190" s="233"/>
      <c r="N190" s="234"/>
      <c r="O190" s="234"/>
      <c r="P190" s="234"/>
      <c r="Q190" s="234"/>
      <c r="R190" s="234"/>
      <c r="S190" s="234"/>
      <c r="T190" s="23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6" t="s">
        <v>177</v>
      </c>
      <c r="AU190" s="236" t="s">
        <v>83</v>
      </c>
      <c r="AV190" s="13" t="s">
        <v>83</v>
      </c>
      <c r="AW190" s="13" t="s">
        <v>35</v>
      </c>
      <c r="AX190" s="13" t="s">
        <v>73</v>
      </c>
      <c r="AY190" s="236" t="s">
        <v>166</v>
      </c>
    </row>
    <row r="191" spans="1:51" s="13" customFormat="1" ht="12">
      <c r="A191" s="13"/>
      <c r="B191" s="225"/>
      <c r="C191" s="226"/>
      <c r="D191" s="227" t="s">
        <v>177</v>
      </c>
      <c r="E191" s="228" t="s">
        <v>19</v>
      </c>
      <c r="F191" s="229" t="s">
        <v>687</v>
      </c>
      <c r="G191" s="226"/>
      <c r="H191" s="230">
        <v>4.376</v>
      </c>
      <c r="I191" s="231"/>
      <c r="J191" s="226"/>
      <c r="K191" s="226"/>
      <c r="L191" s="232"/>
      <c r="M191" s="233"/>
      <c r="N191" s="234"/>
      <c r="O191" s="234"/>
      <c r="P191" s="234"/>
      <c r="Q191" s="234"/>
      <c r="R191" s="234"/>
      <c r="S191" s="234"/>
      <c r="T191" s="23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6" t="s">
        <v>177</v>
      </c>
      <c r="AU191" s="236" t="s">
        <v>83</v>
      </c>
      <c r="AV191" s="13" t="s">
        <v>83</v>
      </c>
      <c r="AW191" s="13" t="s">
        <v>35</v>
      </c>
      <c r="AX191" s="13" t="s">
        <v>73</v>
      </c>
      <c r="AY191" s="236" t="s">
        <v>166</v>
      </c>
    </row>
    <row r="192" spans="1:51" s="13" customFormat="1" ht="12">
      <c r="A192" s="13"/>
      <c r="B192" s="225"/>
      <c r="C192" s="226"/>
      <c r="D192" s="227" t="s">
        <v>177</v>
      </c>
      <c r="E192" s="228" t="s">
        <v>19</v>
      </c>
      <c r="F192" s="229" t="s">
        <v>688</v>
      </c>
      <c r="G192" s="226"/>
      <c r="H192" s="230">
        <v>0.805</v>
      </c>
      <c r="I192" s="231"/>
      <c r="J192" s="226"/>
      <c r="K192" s="226"/>
      <c r="L192" s="232"/>
      <c r="M192" s="233"/>
      <c r="N192" s="234"/>
      <c r="O192" s="234"/>
      <c r="P192" s="234"/>
      <c r="Q192" s="234"/>
      <c r="R192" s="234"/>
      <c r="S192" s="234"/>
      <c r="T192" s="23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6" t="s">
        <v>177</v>
      </c>
      <c r="AU192" s="236" t="s">
        <v>83</v>
      </c>
      <c r="AV192" s="13" t="s">
        <v>83</v>
      </c>
      <c r="AW192" s="13" t="s">
        <v>35</v>
      </c>
      <c r="AX192" s="13" t="s">
        <v>73</v>
      </c>
      <c r="AY192" s="236" t="s">
        <v>166</v>
      </c>
    </row>
    <row r="193" spans="1:51" s="13" customFormat="1" ht="12">
      <c r="A193" s="13"/>
      <c r="B193" s="225"/>
      <c r="C193" s="226"/>
      <c r="D193" s="227" t="s">
        <v>177</v>
      </c>
      <c r="E193" s="228" t="s">
        <v>19</v>
      </c>
      <c r="F193" s="229" t="s">
        <v>689</v>
      </c>
      <c r="G193" s="226"/>
      <c r="H193" s="230">
        <v>20.566</v>
      </c>
      <c r="I193" s="231"/>
      <c r="J193" s="226"/>
      <c r="K193" s="226"/>
      <c r="L193" s="232"/>
      <c r="M193" s="233"/>
      <c r="N193" s="234"/>
      <c r="O193" s="234"/>
      <c r="P193" s="234"/>
      <c r="Q193" s="234"/>
      <c r="R193" s="234"/>
      <c r="S193" s="234"/>
      <c r="T193" s="23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6" t="s">
        <v>177</v>
      </c>
      <c r="AU193" s="236" t="s">
        <v>83</v>
      </c>
      <c r="AV193" s="13" t="s">
        <v>83</v>
      </c>
      <c r="AW193" s="13" t="s">
        <v>35</v>
      </c>
      <c r="AX193" s="13" t="s">
        <v>73</v>
      </c>
      <c r="AY193" s="236" t="s">
        <v>166</v>
      </c>
    </row>
    <row r="194" spans="1:51" s="13" customFormat="1" ht="12">
      <c r="A194" s="13"/>
      <c r="B194" s="225"/>
      <c r="C194" s="226"/>
      <c r="D194" s="227" t="s">
        <v>177</v>
      </c>
      <c r="E194" s="228" t="s">
        <v>19</v>
      </c>
      <c r="F194" s="229" t="s">
        <v>690</v>
      </c>
      <c r="G194" s="226"/>
      <c r="H194" s="230">
        <v>9.5</v>
      </c>
      <c r="I194" s="231"/>
      <c r="J194" s="226"/>
      <c r="K194" s="226"/>
      <c r="L194" s="232"/>
      <c r="M194" s="233"/>
      <c r="N194" s="234"/>
      <c r="O194" s="234"/>
      <c r="P194" s="234"/>
      <c r="Q194" s="234"/>
      <c r="R194" s="234"/>
      <c r="S194" s="234"/>
      <c r="T194" s="23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6" t="s">
        <v>177</v>
      </c>
      <c r="AU194" s="236" t="s">
        <v>83</v>
      </c>
      <c r="AV194" s="13" t="s">
        <v>83</v>
      </c>
      <c r="AW194" s="13" t="s">
        <v>35</v>
      </c>
      <c r="AX194" s="13" t="s">
        <v>73</v>
      </c>
      <c r="AY194" s="236" t="s">
        <v>166</v>
      </c>
    </row>
    <row r="195" spans="1:51" s="13" customFormat="1" ht="12">
      <c r="A195" s="13"/>
      <c r="B195" s="225"/>
      <c r="C195" s="226"/>
      <c r="D195" s="227" t="s">
        <v>177</v>
      </c>
      <c r="E195" s="228" t="s">
        <v>19</v>
      </c>
      <c r="F195" s="229" t="s">
        <v>691</v>
      </c>
      <c r="G195" s="226"/>
      <c r="H195" s="230">
        <v>4.376</v>
      </c>
      <c r="I195" s="231"/>
      <c r="J195" s="226"/>
      <c r="K195" s="226"/>
      <c r="L195" s="232"/>
      <c r="M195" s="233"/>
      <c r="N195" s="234"/>
      <c r="O195" s="234"/>
      <c r="P195" s="234"/>
      <c r="Q195" s="234"/>
      <c r="R195" s="234"/>
      <c r="S195" s="234"/>
      <c r="T195" s="23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6" t="s">
        <v>177</v>
      </c>
      <c r="AU195" s="236" t="s">
        <v>83</v>
      </c>
      <c r="AV195" s="13" t="s">
        <v>83</v>
      </c>
      <c r="AW195" s="13" t="s">
        <v>35</v>
      </c>
      <c r="AX195" s="13" t="s">
        <v>73</v>
      </c>
      <c r="AY195" s="236" t="s">
        <v>166</v>
      </c>
    </row>
    <row r="196" spans="1:51" s="14" customFormat="1" ht="12">
      <c r="A196" s="14"/>
      <c r="B196" s="237"/>
      <c r="C196" s="238"/>
      <c r="D196" s="227" t="s">
        <v>177</v>
      </c>
      <c r="E196" s="239" t="s">
        <v>19</v>
      </c>
      <c r="F196" s="240" t="s">
        <v>179</v>
      </c>
      <c r="G196" s="238"/>
      <c r="H196" s="241">
        <v>63.813</v>
      </c>
      <c r="I196" s="242"/>
      <c r="J196" s="238"/>
      <c r="K196" s="238"/>
      <c r="L196" s="243"/>
      <c r="M196" s="244"/>
      <c r="N196" s="245"/>
      <c r="O196" s="245"/>
      <c r="P196" s="245"/>
      <c r="Q196" s="245"/>
      <c r="R196" s="245"/>
      <c r="S196" s="245"/>
      <c r="T196" s="246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7" t="s">
        <v>177</v>
      </c>
      <c r="AU196" s="247" t="s">
        <v>83</v>
      </c>
      <c r="AV196" s="14" t="s">
        <v>173</v>
      </c>
      <c r="AW196" s="14" t="s">
        <v>35</v>
      </c>
      <c r="AX196" s="14" t="s">
        <v>81</v>
      </c>
      <c r="AY196" s="247" t="s">
        <v>166</v>
      </c>
    </row>
    <row r="197" spans="1:63" s="12" customFormat="1" ht="22.8" customHeight="1">
      <c r="A197" s="12"/>
      <c r="B197" s="191"/>
      <c r="C197" s="192"/>
      <c r="D197" s="193" t="s">
        <v>72</v>
      </c>
      <c r="E197" s="205" t="s">
        <v>219</v>
      </c>
      <c r="F197" s="205" t="s">
        <v>233</v>
      </c>
      <c r="G197" s="192"/>
      <c r="H197" s="192"/>
      <c r="I197" s="195"/>
      <c r="J197" s="206">
        <f>BK197</f>
        <v>0</v>
      </c>
      <c r="K197" s="192"/>
      <c r="L197" s="197"/>
      <c r="M197" s="198"/>
      <c r="N197" s="199"/>
      <c r="O197" s="199"/>
      <c r="P197" s="200">
        <f>SUM(P198:P237)</f>
        <v>0</v>
      </c>
      <c r="Q197" s="199"/>
      <c r="R197" s="200">
        <f>SUM(R198:R237)</f>
        <v>0.0006381300000000001</v>
      </c>
      <c r="S197" s="199"/>
      <c r="T197" s="201">
        <f>SUM(T198:T237)</f>
        <v>3.5948550000000004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02" t="s">
        <v>81</v>
      </c>
      <c r="AT197" s="203" t="s">
        <v>72</v>
      </c>
      <c r="AU197" s="203" t="s">
        <v>81</v>
      </c>
      <c r="AY197" s="202" t="s">
        <v>166</v>
      </c>
      <c r="BK197" s="204">
        <f>SUM(BK198:BK237)</f>
        <v>0</v>
      </c>
    </row>
    <row r="198" spans="1:65" s="2" customFormat="1" ht="37.8" customHeight="1">
      <c r="A198" s="40"/>
      <c r="B198" s="41"/>
      <c r="C198" s="207" t="s">
        <v>692</v>
      </c>
      <c r="D198" s="207" t="s">
        <v>169</v>
      </c>
      <c r="E198" s="208" t="s">
        <v>693</v>
      </c>
      <c r="F198" s="209" t="s">
        <v>694</v>
      </c>
      <c r="G198" s="210" t="s">
        <v>98</v>
      </c>
      <c r="H198" s="211">
        <v>0.805</v>
      </c>
      <c r="I198" s="212"/>
      <c r="J198" s="213">
        <f>ROUND(I198*H198,2)</f>
        <v>0</v>
      </c>
      <c r="K198" s="209" t="s">
        <v>172</v>
      </c>
      <c r="L198" s="46"/>
      <c r="M198" s="214" t="s">
        <v>19</v>
      </c>
      <c r="N198" s="215" t="s">
        <v>44</v>
      </c>
      <c r="O198" s="86"/>
      <c r="P198" s="216">
        <f>O198*H198</f>
        <v>0</v>
      </c>
      <c r="Q198" s="216">
        <v>1E-05</v>
      </c>
      <c r="R198" s="216">
        <f>Q198*H198</f>
        <v>8.050000000000001E-06</v>
      </c>
      <c r="S198" s="216">
        <v>0</v>
      </c>
      <c r="T198" s="217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8" t="s">
        <v>173</v>
      </c>
      <c r="AT198" s="218" t="s">
        <v>169</v>
      </c>
      <c r="AU198" s="218" t="s">
        <v>83</v>
      </c>
      <c r="AY198" s="19" t="s">
        <v>166</v>
      </c>
      <c r="BE198" s="219">
        <f>IF(N198="základní",J198,0)</f>
        <v>0</v>
      </c>
      <c r="BF198" s="219">
        <f>IF(N198="snížená",J198,0)</f>
        <v>0</v>
      </c>
      <c r="BG198" s="219">
        <f>IF(N198="zákl. přenesená",J198,0)</f>
        <v>0</v>
      </c>
      <c r="BH198" s="219">
        <f>IF(N198="sníž. přenesená",J198,0)</f>
        <v>0</v>
      </c>
      <c r="BI198" s="219">
        <f>IF(N198="nulová",J198,0)</f>
        <v>0</v>
      </c>
      <c r="BJ198" s="19" t="s">
        <v>81</v>
      </c>
      <c r="BK198" s="219">
        <f>ROUND(I198*H198,2)</f>
        <v>0</v>
      </c>
      <c r="BL198" s="19" t="s">
        <v>173</v>
      </c>
      <c r="BM198" s="218" t="s">
        <v>695</v>
      </c>
    </row>
    <row r="199" spans="1:47" s="2" customFormat="1" ht="12">
      <c r="A199" s="40"/>
      <c r="B199" s="41"/>
      <c r="C199" s="42"/>
      <c r="D199" s="220" t="s">
        <v>175</v>
      </c>
      <c r="E199" s="42"/>
      <c r="F199" s="221" t="s">
        <v>696</v>
      </c>
      <c r="G199" s="42"/>
      <c r="H199" s="42"/>
      <c r="I199" s="222"/>
      <c r="J199" s="42"/>
      <c r="K199" s="42"/>
      <c r="L199" s="46"/>
      <c r="M199" s="223"/>
      <c r="N199" s="224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175</v>
      </c>
      <c r="AU199" s="19" t="s">
        <v>83</v>
      </c>
    </row>
    <row r="200" spans="1:51" s="13" customFormat="1" ht="12">
      <c r="A200" s="13"/>
      <c r="B200" s="225"/>
      <c r="C200" s="226"/>
      <c r="D200" s="227" t="s">
        <v>177</v>
      </c>
      <c r="E200" s="228" t="s">
        <v>19</v>
      </c>
      <c r="F200" s="229" t="s">
        <v>697</v>
      </c>
      <c r="G200" s="226"/>
      <c r="H200" s="230">
        <v>0.805</v>
      </c>
      <c r="I200" s="231"/>
      <c r="J200" s="226"/>
      <c r="K200" s="226"/>
      <c r="L200" s="232"/>
      <c r="M200" s="233"/>
      <c r="N200" s="234"/>
      <c r="O200" s="234"/>
      <c r="P200" s="234"/>
      <c r="Q200" s="234"/>
      <c r="R200" s="234"/>
      <c r="S200" s="234"/>
      <c r="T200" s="23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6" t="s">
        <v>177</v>
      </c>
      <c r="AU200" s="236" t="s">
        <v>83</v>
      </c>
      <c r="AV200" s="13" t="s">
        <v>83</v>
      </c>
      <c r="AW200" s="13" t="s">
        <v>35</v>
      </c>
      <c r="AX200" s="13" t="s">
        <v>73</v>
      </c>
      <c r="AY200" s="236" t="s">
        <v>166</v>
      </c>
    </row>
    <row r="201" spans="1:51" s="14" customFormat="1" ht="12">
      <c r="A201" s="14"/>
      <c r="B201" s="237"/>
      <c r="C201" s="238"/>
      <c r="D201" s="227" t="s">
        <v>177</v>
      </c>
      <c r="E201" s="239" t="s">
        <v>19</v>
      </c>
      <c r="F201" s="240" t="s">
        <v>179</v>
      </c>
      <c r="G201" s="238"/>
      <c r="H201" s="241">
        <v>0.805</v>
      </c>
      <c r="I201" s="242"/>
      <c r="J201" s="238"/>
      <c r="K201" s="238"/>
      <c r="L201" s="243"/>
      <c r="M201" s="244"/>
      <c r="N201" s="245"/>
      <c r="O201" s="245"/>
      <c r="P201" s="245"/>
      <c r="Q201" s="245"/>
      <c r="R201" s="245"/>
      <c r="S201" s="245"/>
      <c r="T201" s="246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7" t="s">
        <v>177</v>
      </c>
      <c r="AU201" s="247" t="s">
        <v>83</v>
      </c>
      <c r="AV201" s="14" t="s">
        <v>173</v>
      </c>
      <c r="AW201" s="14" t="s">
        <v>35</v>
      </c>
      <c r="AX201" s="14" t="s">
        <v>81</v>
      </c>
      <c r="AY201" s="247" t="s">
        <v>166</v>
      </c>
    </row>
    <row r="202" spans="1:65" s="2" customFormat="1" ht="37.8" customHeight="1">
      <c r="A202" s="40"/>
      <c r="B202" s="41"/>
      <c r="C202" s="207" t="s">
        <v>698</v>
      </c>
      <c r="D202" s="207" t="s">
        <v>169</v>
      </c>
      <c r="E202" s="208" t="s">
        <v>699</v>
      </c>
      <c r="F202" s="209" t="s">
        <v>700</v>
      </c>
      <c r="G202" s="210" t="s">
        <v>98</v>
      </c>
      <c r="H202" s="211">
        <v>27.752</v>
      </c>
      <c r="I202" s="212"/>
      <c r="J202" s="213">
        <f>ROUND(I202*H202,2)</f>
        <v>0</v>
      </c>
      <c r="K202" s="209" t="s">
        <v>172</v>
      </c>
      <c r="L202" s="46"/>
      <c r="M202" s="214" t="s">
        <v>19</v>
      </c>
      <c r="N202" s="215" t="s">
        <v>44</v>
      </c>
      <c r="O202" s="86"/>
      <c r="P202" s="216">
        <f>O202*H202</f>
        <v>0</v>
      </c>
      <c r="Q202" s="216">
        <v>1E-05</v>
      </c>
      <c r="R202" s="216">
        <f>Q202*H202</f>
        <v>0.00027752</v>
      </c>
      <c r="S202" s="216">
        <v>0</v>
      </c>
      <c r="T202" s="217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8" t="s">
        <v>173</v>
      </c>
      <c r="AT202" s="218" t="s">
        <v>169</v>
      </c>
      <c r="AU202" s="218" t="s">
        <v>83</v>
      </c>
      <c r="AY202" s="19" t="s">
        <v>166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19" t="s">
        <v>81</v>
      </c>
      <c r="BK202" s="219">
        <f>ROUND(I202*H202,2)</f>
        <v>0</v>
      </c>
      <c r="BL202" s="19" t="s">
        <v>173</v>
      </c>
      <c r="BM202" s="218" t="s">
        <v>701</v>
      </c>
    </row>
    <row r="203" spans="1:47" s="2" customFormat="1" ht="12">
      <c r="A203" s="40"/>
      <c r="B203" s="41"/>
      <c r="C203" s="42"/>
      <c r="D203" s="220" t="s">
        <v>175</v>
      </c>
      <c r="E203" s="42"/>
      <c r="F203" s="221" t="s">
        <v>702</v>
      </c>
      <c r="G203" s="42"/>
      <c r="H203" s="42"/>
      <c r="I203" s="222"/>
      <c r="J203" s="42"/>
      <c r="K203" s="42"/>
      <c r="L203" s="46"/>
      <c r="M203" s="223"/>
      <c r="N203" s="224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175</v>
      </c>
      <c r="AU203" s="19" t="s">
        <v>83</v>
      </c>
    </row>
    <row r="204" spans="1:51" s="13" customFormat="1" ht="12">
      <c r="A204" s="13"/>
      <c r="B204" s="225"/>
      <c r="C204" s="226"/>
      <c r="D204" s="227" t="s">
        <v>177</v>
      </c>
      <c r="E204" s="228" t="s">
        <v>19</v>
      </c>
      <c r="F204" s="229" t="s">
        <v>703</v>
      </c>
      <c r="G204" s="226"/>
      <c r="H204" s="230">
        <v>4.376</v>
      </c>
      <c r="I204" s="231"/>
      <c r="J204" s="226"/>
      <c r="K204" s="226"/>
      <c r="L204" s="232"/>
      <c r="M204" s="233"/>
      <c r="N204" s="234"/>
      <c r="O204" s="234"/>
      <c r="P204" s="234"/>
      <c r="Q204" s="234"/>
      <c r="R204" s="234"/>
      <c r="S204" s="234"/>
      <c r="T204" s="23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6" t="s">
        <v>177</v>
      </c>
      <c r="AU204" s="236" t="s">
        <v>83</v>
      </c>
      <c r="AV204" s="13" t="s">
        <v>83</v>
      </c>
      <c r="AW204" s="13" t="s">
        <v>35</v>
      </c>
      <c r="AX204" s="13" t="s">
        <v>73</v>
      </c>
      <c r="AY204" s="236" t="s">
        <v>166</v>
      </c>
    </row>
    <row r="205" spans="1:51" s="13" customFormat="1" ht="12">
      <c r="A205" s="13"/>
      <c r="B205" s="225"/>
      <c r="C205" s="226"/>
      <c r="D205" s="227" t="s">
        <v>177</v>
      </c>
      <c r="E205" s="228" t="s">
        <v>19</v>
      </c>
      <c r="F205" s="229" t="s">
        <v>704</v>
      </c>
      <c r="G205" s="226"/>
      <c r="H205" s="230">
        <v>4.376</v>
      </c>
      <c r="I205" s="231"/>
      <c r="J205" s="226"/>
      <c r="K205" s="226"/>
      <c r="L205" s="232"/>
      <c r="M205" s="233"/>
      <c r="N205" s="234"/>
      <c r="O205" s="234"/>
      <c r="P205" s="234"/>
      <c r="Q205" s="234"/>
      <c r="R205" s="234"/>
      <c r="S205" s="234"/>
      <c r="T205" s="23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6" t="s">
        <v>177</v>
      </c>
      <c r="AU205" s="236" t="s">
        <v>83</v>
      </c>
      <c r="AV205" s="13" t="s">
        <v>83</v>
      </c>
      <c r="AW205" s="13" t="s">
        <v>35</v>
      </c>
      <c r="AX205" s="13" t="s">
        <v>73</v>
      </c>
      <c r="AY205" s="236" t="s">
        <v>166</v>
      </c>
    </row>
    <row r="206" spans="1:51" s="13" customFormat="1" ht="12">
      <c r="A206" s="13"/>
      <c r="B206" s="225"/>
      <c r="C206" s="226"/>
      <c r="D206" s="227" t="s">
        <v>177</v>
      </c>
      <c r="E206" s="228" t="s">
        <v>19</v>
      </c>
      <c r="F206" s="229" t="s">
        <v>705</v>
      </c>
      <c r="G206" s="226"/>
      <c r="H206" s="230">
        <v>9.5</v>
      </c>
      <c r="I206" s="231"/>
      <c r="J206" s="226"/>
      <c r="K206" s="226"/>
      <c r="L206" s="232"/>
      <c r="M206" s="233"/>
      <c r="N206" s="234"/>
      <c r="O206" s="234"/>
      <c r="P206" s="234"/>
      <c r="Q206" s="234"/>
      <c r="R206" s="234"/>
      <c r="S206" s="234"/>
      <c r="T206" s="23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6" t="s">
        <v>177</v>
      </c>
      <c r="AU206" s="236" t="s">
        <v>83</v>
      </c>
      <c r="AV206" s="13" t="s">
        <v>83</v>
      </c>
      <c r="AW206" s="13" t="s">
        <v>35</v>
      </c>
      <c r="AX206" s="13" t="s">
        <v>73</v>
      </c>
      <c r="AY206" s="236" t="s">
        <v>166</v>
      </c>
    </row>
    <row r="207" spans="1:51" s="13" customFormat="1" ht="12">
      <c r="A207" s="13"/>
      <c r="B207" s="225"/>
      <c r="C207" s="226"/>
      <c r="D207" s="227" t="s">
        <v>177</v>
      </c>
      <c r="E207" s="228" t="s">
        <v>19</v>
      </c>
      <c r="F207" s="229" t="s">
        <v>706</v>
      </c>
      <c r="G207" s="226"/>
      <c r="H207" s="230">
        <v>9.5</v>
      </c>
      <c r="I207" s="231"/>
      <c r="J207" s="226"/>
      <c r="K207" s="226"/>
      <c r="L207" s="232"/>
      <c r="M207" s="233"/>
      <c r="N207" s="234"/>
      <c r="O207" s="234"/>
      <c r="P207" s="234"/>
      <c r="Q207" s="234"/>
      <c r="R207" s="234"/>
      <c r="S207" s="234"/>
      <c r="T207" s="23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6" t="s">
        <v>177</v>
      </c>
      <c r="AU207" s="236" t="s">
        <v>83</v>
      </c>
      <c r="AV207" s="13" t="s">
        <v>83</v>
      </c>
      <c r="AW207" s="13" t="s">
        <v>35</v>
      </c>
      <c r="AX207" s="13" t="s">
        <v>73</v>
      </c>
      <c r="AY207" s="236" t="s">
        <v>166</v>
      </c>
    </row>
    <row r="208" spans="1:51" s="14" customFormat="1" ht="12">
      <c r="A208" s="14"/>
      <c r="B208" s="237"/>
      <c r="C208" s="238"/>
      <c r="D208" s="227" t="s">
        <v>177</v>
      </c>
      <c r="E208" s="239" t="s">
        <v>19</v>
      </c>
      <c r="F208" s="240" t="s">
        <v>179</v>
      </c>
      <c r="G208" s="238"/>
      <c r="H208" s="241">
        <v>27.752</v>
      </c>
      <c r="I208" s="242"/>
      <c r="J208" s="238"/>
      <c r="K208" s="238"/>
      <c r="L208" s="243"/>
      <c r="M208" s="244"/>
      <c r="N208" s="245"/>
      <c r="O208" s="245"/>
      <c r="P208" s="245"/>
      <c r="Q208" s="245"/>
      <c r="R208" s="245"/>
      <c r="S208" s="245"/>
      <c r="T208" s="246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7" t="s">
        <v>177</v>
      </c>
      <c r="AU208" s="247" t="s">
        <v>83</v>
      </c>
      <c r="AV208" s="14" t="s">
        <v>173</v>
      </c>
      <c r="AW208" s="14" t="s">
        <v>35</v>
      </c>
      <c r="AX208" s="14" t="s">
        <v>81</v>
      </c>
      <c r="AY208" s="247" t="s">
        <v>166</v>
      </c>
    </row>
    <row r="209" spans="1:65" s="2" customFormat="1" ht="37.8" customHeight="1">
      <c r="A209" s="40"/>
      <c r="B209" s="41"/>
      <c r="C209" s="207" t="s">
        <v>234</v>
      </c>
      <c r="D209" s="207" t="s">
        <v>169</v>
      </c>
      <c r="E209" s="208" t="s">
        <v>235</v>
      </c>
      <c r="F209" s="209" t="s">
        <v>236</v>
      </c>
      <c r="G209" s="210" t="s">
        <v>98</v>
      </c>
      <c r="H209" s="211">
        <v>35.256</v>
      </c>
      <c r="I209" s="212"/>
      <c r="J209" s="213">
        <f>ROUND(I209*H209,2)</f>
        <v>0</v>
      </c>
      <c r="K209" s="209" t="s">
        <v>172</v>
      </c>
      <c r="L209" s="46"/>
      <c r="M209" s="214" t="s">
        <v>19</v>
      </c>
      <c r="N209" s="215" t="s">
        <v>44</v>
      </c>
      <c r="O209" s="86"/>
      <c r="P209" s="216">
        <f>O209*H209</f>
        <v>0</v>
      </c>
      <c r="Q209" s="216">
        <v>1E-05</v>
      </c>
      <c r="R209" s="216">
        <f>Q209*H209</f>
        <v>0.00035256</v>
      </c>
      <c r="S209" s="216">
        <v>0</v>
      </c>
      <c r="T209" s="217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8" t="s">
        <v>173</v>
      </c>
      <c r="AT209" s="218" t="s">
        <v>169</v>
      </c>
      <c r="AU209" s="218" t="s">
        <v>83</v>
      </c>
      <c r="AY209" s="19" t="s">
        <v>166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9" t="s">
        <v>81</v>
      </c>
      <c r="BK209" s="219">
        <f>ROUND(I209*H209,2)</f>
        <v>0</v>
      </c>
      <c r="BL209" s="19" t="s">
        <v>173</v>
      </c>
      <c r="BM209" s="218" t="s">
        <v>237</v>
      </c>
    </row>
    <row r="210" spans="1:47" s="2" customFormat="1" ht="12">
      <c r="A210" s="40"/>
      <c r="B210" s="41"/>
      <c r="C210" s="42"/>
      <c r="D210" s="220" t="s">
        <v>175</v>
      </c>
      <c r="E210" s="42"/>
      <c r="F210" s="221" t="s">
        <v>238</v>
      </c>
      <c r="G210" s="42"/>
      <c r="H210" s="42"/>
      <c r="I210" s="222"/>
      <c r="J210" s="42"/>
      <c r="K210" s="42"/>
      <c r="L210" s="46"/>
      <c r="M210" s="223"/>
      <c r="N210" s="224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175</v>
      </c>
      <c r="AU210" s="19" t="s">
        <v>83</v>
      </c>
    </row>
    <row r="211" spans="1:51" s="13" customFormat="1" ht="12">
      <c r="A211" s="13"/>
      <c r="B211" s="225"/>
      <c r="C211" s="226"/>
      <c r="D211" s="227" t="s">
        <v>177</v>
      </c>
      <c r="E211" s="228" t="s">
        <v>19</v>
      </c>
      <c r="F211" s="229" t="s">
        <v>707</v>
      </c>
      <c r="G211" s="226"/>
      <c r="H211" s="230">
        <v>14.69</v>
      </c>
      <c r="I211" s="231"/>
      <c r="J211" s="226"/>
      <c r="K211" s="226"/>
      <c r="L211" s="232"/>
      <c r="M211" s="233"/>
      <c r="N211" s="234"/>
      <c r="O211" s="234"/>
      <c r="P211" s="234"/>
      <c r="Q211" s="234"/>
      <c r="R211" s="234"/>
      <c r="S211" s="234"/>
      <c r="T211" s="23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6" t="s">
        <v>177</v>
      </c>
      <c r="AU211" s="236" t="s">
        <v>83</v>
      </c>
      <c r="AV211" s="13" t="s">
        <v>83</v>
      </c>
      <c r="AW211" s="13" t="s">
        <v>35</v>
      </c>
      <c r="AX211" s="13" t="s">
        <v>73</v>
      </c>
      <c r="AY211" s="236" t="s">
        <v>166</v>
      </c>
    </row>
    <row r="212" spans="1:51" s="13" customFormat="1" ht="12">
      <c r="A212" s="13"/>
      <c r="B212" s="225"/>
      <c r="C212" s="226"/>
      <c r="D212" s="227" t="s">
        <v>177</v>
      </c>
      <c r="E212" s="228" t="s">
        <v>19</v>
      </c>
      <c r="F212" s="229" t="s">
        <v>708</v>
      </c>
      <c r="G212" s="226"/>
      <c r="H212" s="230">
        <v>20.566</v>
      </c>
      <c r="I212" s="231"/>
      <c r="J212" s="226"/>
      <c r="K212" s="226"/>
      <c r="L212" s="232"/>
      <c r="M212" s="233"/>
      <c r="N212" s="234"/>
      <c r="O212" s="234"/>
      <c r="P212" s="234"/>
      <c r="Q212" s="234"/>
      <c r="R212" s="234"/>
      <c r="S212" s="234"/>
      <c r="T212" s="23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6" t="s">
        <v>177</v>
      </c>
      <c r="AU212" s="236" t="s">
        <v>83</v>
      </c>
      <c r="AV212" s="13" t="s">
        <v>83</v>
      </c>
      <c r="AW212" s="13" t="s">
        <v>35</v>
      </c>
      <c r="AX212" s="13" t="s">
        <v>73</v>
      </c>
      <c r="AY212" s="236" t="s">
        <v>166</v>
      </c>
    </row>
    <row r="213" spans="1:51" s="14" customFormat="1" ht="12">
      <c r="A213" s="14"/>
      <c r="B213" s="237"/>
      <c r="C213" s="238"/>
      <c r="D213" s="227" t="s">
        <v>177</v>
      </c>
      <c r="E213" s="239" t="s">
        <v>19</v>
      </c>
      <c r="F213" s="240" t="s">
        <v>179</v>
      </c>
      <c r="G213" s="238"/>
      <c r="H213" s="241">
        <v>35.256</v>
      </c>
      <c r="I213" s="242"/>
      <c r="J213" s="238"/>
      <c r="K213" s="238"/>
      <c r="L213" s="243"/>
      <c r="M213" s="244"/>
      <c r="N213" s="245"/>
      <c r="O213" s="245"/>
      <c r="P213" s="245"/>
      <c r="Q213" s="245"/>
      <c r="R213" s="245"/>
      <c r="S213" s="245"/>
      <c r="T213" s="246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7" t="s">
        <v>177</v>
      </c>
      <c r="AU213" s="247" t="s">
        <v>83</v>
      </c>
      <c r="AV213" s="14" t="s">
        <v>173</v>
      </c>
      <c r="AW213" s="14" t="s">
        <v>35</v>
      </c>
      <c r="AX213" s="14" t="s">
        <v>81</v>
      </c>
      <c r="AY213" s="247" t="s">
        <v>166</v>
      </c>
    </row>
    <row r="214" spans="1:65" s="2" customFormat="1" ht="24.15" customHeight="1">
      <c r="A214" s="40"/>
      <c r="B214" s="41"/>
      <c r="C214" s="207" t="s">
        <v>240</v>
      </c>
      <c r="D214" s="207" t="s">
        <v>169</v>
      </c>
      <c r="E214" s="208" t="s">
        <v>241</v>
      </c>
      <c r="F214" s="209" t="s">
        <v>242</v>
      </c>
      <c r="G214" s="210" t="s">
        <v>98</v>
      </c>
      <c r="H214" s="211">
        <v>900</v>
      </c>
      <c r="I214" s="212"/>
      <c r="J214" s="213">
        <f>ROUND(I214*H214,2)</f>
        <v>0</v>
      </c>
      <c r="K214" s="209" t="s">
        <v>172</v>
      </c>
      <c r="L214" s="46"/>
      <c r="M214" s="214" t="s">
        <v>19</v>
      </c>
      <c r="N214" s="215" t="s">
        <v>44</v>
      </c>
      <c r="O214" s="86"/>
      <c r="P214" s="216">
        <f>O214*H214</f>
        <v>0</v>
      </c>
      <c r="Q214" s="216">
        <v>0</v>
      </c>
      <c r="R214" s="216">
        <f>Q214*H214</f>
        <v>0</v>
      </c>
      <c r="S214" s="216">
        <v>0</v>
      </c>
      <c r="T214" s="217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8" t="s">
        <v>173</v>
      </c>
      <c r="AT214" s="218" t="s">
        <v>169</v>
      </c>
      <c r="AU214" s="218" t="s">
        <v>83</v>
      </c>
      <c r="AY214" s="19" t="s">
        <v>166</v>
      </c>
      <c r="BE214" s="219">
        <f>IF(N214="základní",J214,0)</f>
        <v>0</v>
      </c>
      <c r="BF214" s="219">
        <f>IF(N214="snížená",J214,0)</f>
        <v>0</v>
      </c>
      <c r="BG214" s="219">
        <f>IF(N214="zákl. přenesená",J214,0)</f>
        <v>0</v>
      </c>
      <c r="BH214" s="219">
        <f>IF(N214="sníž. přenesená",J214,0)</f>
        <v>0</v>
      </c>
      <c r="BI214" s="219">
        <f>IF(N214="nulová",J214,0)</f>
        <v>0</v>
      </c>
      <c r="BJ214" s="19" t="s">
        <v>81</v>
      </c>
      <c r="BK214" s="219">
        <f>ROUND(I214*H214,2)</f>
        <v>0</v>
      </c>
      <c r="BL214" s="19" t="s">
        <v>173</v>
      </c>
      <c r="BM214" s="218" t="s">
        <v>243</v>
      </c>
    </row>
    <row r="215" spans="1:47" s="2" customFormat="1" ht="12">
      <c r="A215" s="40"/>
      <c r="B215" s="41"/>
      <c r="C215" s="42"/>
      <c r="D215" s="220" t="s">
        <v>175</v>
      </c>
      <c r="E215" s="42"/>
      <c r="F215" s="221" t="s">
        <v>244</v>
      </c>
      <c r="G215" s="42"/>
      <c r="H215" s="42"/>
      <c r="I215" s="222"/>
      <c r="J215" s="42"/>
      <c r="K215" s="42"/>
      <c r="L215" s="46"/>
      <c r="M215" s="223"/>
      <c r="N215" s="224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175</v>
      </c>
      <c r="AU215" s="19" t="s">
        <v>83</v>
      </c>
    </row>
    <row r="216" spans="1:51" s="13" customFormat="1" ht="12">
      <c r="A216" s="13"/>
      <c r="B216" s="225"/>
      <c r="C216" s="226"/>
      <c r="D216" s="227" t="s">
        <v>177</v>
      </c>
      <c r="E216" s="228" t="s">
        <v>19</v>
      </c>
      <c r="F216" s="229" t="s">
        <v>709</v>
      </c>
      <c r="G216" s="226"/>
      <c r="H216" s="230">
        <v>900</v>
      </c>
      <c r="I216" s="231"/>
      <c r="J216" s="226"/>
      <c r="K216" s="226"/>
      <c r="L216" s="232"/>
      <c r="M216" s="233"/>
      <c r="N216" s="234"/>
      <c r="O216" s="234"/>
      <c r="P216" s="234"/>
      <c r="Q216" s="234"/>
      <c r="R216" s="234"/>
      <c r="S216" s="234"/>
      <c r="T216" s="23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6" t="s">
        <v>177</v>
      </c>
      <c r="AU216" s="236" t="s">
        <v>83</v>
      </c>
      <c r="AV216" s="13" t="s">
        <v>83</v>
      </c>
      <c r="AW216" s="13" t="s">
        <v>35</v>
      </c>
      <c r="AX216" s="13" t="s">
        <v>73</v>
      </c>
      <c r="AY216" s="236" t="s">
        <v>166</v>
      </c>
    </row>
    <row r="217" spans="1:51" s="14" customFormat="1" ht="12">
      <c r="A217" s="14"/>
      <c r="B217" s="237"/>
      <c r="C217" s="238"/>
      <c r="D217" s="227" t="s">
        <v>177</v>
      </c>
      <c r="E217" s="239" t="s">
        <v>19</v>
      </c>
      <c r="F217" s="240" t="s">
        <v>179</v>
      </c>
      <c r="G217" s="238"/>
      <c r="H217" s="241">
        <v>900</v>
      </c>
      <c r="I217" s="242"/>
      <c r="J217" s="238"/>
      <c r="K217" s="238"/>
      <c r="L217" s="243"/>
      <c r="M217" s="244"/>
      <c r="N217" s="245"/>
      <c r="O217" s="245"/>
      <c r="P217" s="245"/>
      <c r="Q217" s="245"/>
      <c r="R217" s="245"/>
      <c r="S217" s="245"/>
      <c r="T217" s="246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7" t="s">
        <v>177</v>
      </c>
      <c r="AU217" s="247" t="s">
        <v>83</v>
      </c>
      <c r="AV217" s="14" t="s">
        <v>173</v>
      </c>
      <c r="AW217" s="14" t="s">
        <v>35</v>
      </c>
      <c r="AX217" s="14" t="s">
        <v>81</v>
      </c>
      <c r="AY217" s="247" t="s">
        <v>166</v>
      </c>
    </row>
    <row r="218" spans="1:65" s="2" customFormat="1" ht="24.15" customHeight="1">
      <c r="A218" s="40"/>
      <c r="B218" s="41"/>
      <c r="C218" s="207" t="s">
        <v>8</v>
      </c>
      <c r="D218" s="207" t="s">
        <v>169</v>
      </c>
      <c r="E218" s="208" t="s">
        <v>529</v>
      </c>
      <c r="F218" s="209" t="s">
        <v>530</v>
      </c>
      <c r="G218" s="210" t="s">
        <v>98</v>
      </c>
      <c r="H218" s="211">
        <v>62</v>
      </c>
      <c r="I218" s="212"/>
      <c r="J218" s="213">
        <f>ROUND(I218*H218,2)</f>
        <v>0</v>
      </c>
      <c r="K218" s="209" t="s">
        <v>172</v>
      </c>
      <c r="L218" s="46"/>
      <c r="M218" s="214" t="s">
        <v>19</v>
      </c>
      <c r="N218" s="215" t="s">
        <v>44</v>
      </c>
      <c r="O218" s="86"/>
      <c r="P218" s="216">
        <f>O218*H218</f>
        <v>0</v>
      </c>
      <c r="Q218" s="216">
        <v>0</v>
      </c>
      <c r="R218" s="216">
        <f>Q218*H218</f>
        <v>0</v>
      </c>
      <c r="S218" s="216">
        <v>0</v>
      </c>
      <c r="T218" s="217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18" t="s">
        <v>173</v>
      </c>
      <c r="AT218" s="218" t="s">
        <v>169</v>
      </c>
      <c r="AU218" s="218" t="s">
        <v>83</v>
      </c>
      <c r="AY218" s="19" t="s">
        <v>166</v>
      </c>
      <c r="BE218" s="219">
        <f>IF(N218="základní",J218,0)</f>
        <v>0</v>
      </c>
      <c r="BF218" s="219">
        <f>IF(N218="snížená",J218,0)</f>
        <v>0</v>
      </c>
      <c r="BG218" s="219">
        <f>IF(N218="zákl. přenesená",J218,0)</f>
        <v>0</v>
      </c>
      <c r="BH218" s="219">
        <f>IF(N218="sníž. přenesená",J218,0)</f>
        <v>0</v>
      </c>
      <c r="BI218" s="219">
        <f>IF(N218="nulová",J218,0)</f>
        <v>0</v>
      </c>
      <c r="BJ218" s="19" t="s">
        <v>81</v>
      </c>
      <c r="BK218" s="219">
        <f>ROUND(I218*H218,2)</f>
        <v>0</v>
      </c>
      <c r="BL218" s="19" t="s">
        <v>173</v>
      </c>
      <c r="BM218" s="218" t="s">
        <v>531</v>
      </c>
    </row>
    <row r="219" spans="1:47" s="2" customFormat="1" ht="12">
      <c r="A219" s="40"/>
      <c r="B219" s="41"/>
      <c r="C219" s="42"/>
      <c r="D219" s="220" t="s">
        <v>175</v>
      </c>
      <c r="E219" s="42"/>
      <c r="F219" s="221" t="s">
        <v>532</v>
      </c>
      <c r="G219" s="42"/>
      <c r="H219" s="42"/>
      <c r="I219" s="222"/>
      <c r="J219" s="42"/>
      <c r="K219" s="42"/>
      <c r="L219" s="46"/>
      <c r="M219" s="223"/>
      <c r="N219" s="224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175</v>
      </c>
      <c r="AU219" s="19" t="s">
        <v>83</v>
      </c>
    </row>
    <row r="220" spans="1:51" s="13" customFormat="1" ht="12">
      <c r="A220" s="13"/>
      <c r="B220" s="225"/>
      <c r="C220" s="226"/>
      <c r="D220" s="227" t="s">
        <v>177</v>
      </c>
      <c r="E220" s="228" t="s">
        <v>19</v>
      </c>
      <c r="F220" s="229" t="s">
        <v>533</v>
      </c>
      <c r="G220" s="226"/>
      <c r="H220" s="230">
        <v>62</v>
      </c>
      <c r="I220" s="231"/>
      <c r="J220" s="226"/>
      <c r="K220" s="226"/>
      <c r="L220" s="232"/>
      <c r="M220" s="233"/>
      <c r="N220" s="234"/>
      <c r="O220" s="234"/>
      <c r="P220" s="234"/>
      <c r="Q220" s="234"/>
      <c r="R220" s="234"/>
      <c r="S220" s="234"/>
      <c r="T220" s="23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6" t="s">
        <v>177</v>
      </c>
      <c r="AU220" s="236" t="s">
        <v>83</v>
      </c>
      <c r="AV220" s="13" t="s">
        <v>83</v>
      </c>
      <c r="AW220" s="13" t="s">
        <v>35</v>
      </c>
      <c r="AX220" s="13" t="s">
        <v>81</v>
      </c>
      <c r="AY220" s="236" t="s">
        <v>166</v>
      </c>
    </row>
    <row r="221" spans="1:65" s="2" customFormat="1" ht="37.8" customHeight="1">
      <c r="A221" s="40"/>
      <c r="B221" s="41"/>
      <c r="C221" s="207" t="s">
        <v>710</v>
      </c>
      <c r="D221" s="207" t="s">
        <v>169</v>
      </c>
      <c r="E221" s="208" t="s">
        <v>711</v>
      </c>
      <c r="F221" s="209" t="s">
        <v>712</v>
      </c>
      <c r="G221" s="210" t="s">
        <v>98</v>
      </c>
      <c r="H221" s="211">
        <v>0.805</v>
      </c>
      <c r="I221" s="212"/>
      <c r="J221" s="213">
        <f>ROUND(I221*H221,2)</f>
        <v>0</v>
      </c>
      <c r="K221" s="209" t="s">
        <v>172</v>
      </c>
      <c r="L221" s="46"/>
      <c r="M221" s="214" t="s">
        <v>19</v>
      </c>
      <c r="N221" s="215" t="s">
        <v>44</v>
      </c>
      <c r="O221" s="86"/>
      <c r="P221" s="216">
        <f>O221*H221</f>
        <v>0</v>
      </c>
      <c r="Q221" s="216">
        <v>0</v>
      </c>
      <c r="R221" s="216">
        <f>Q221*H221</f>
        <v>0</v>
      </c>
      <c r="S221" s="216">
        <v>0.075</v>
      </c>
      <c r="T221" s="217">
        <f>S221*H221</f>
        <v>0.060375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18" t="s">
        <v>173</v>
      </c>
      <c r="AT221" s="218" t="s">
        <v>169</v>
      </c>
      <c r="AU221" s="218" t="s">
        <v>83</v>
      </c>
      <c r="AY221" s="19" t="s">
        <v>166</v>
      </c>
      <c r="BE221" s="219">
        <f>IF(N221="základní",J221,0)</f>
        <v>0</v>
      </c>
      <c r="BF221" s="219">
        <f>IF(N221="snížená",J221,0)</f>
        <v>0</v>
      </c>
      <c r="BG221" s="219">
        <f>IF(N221="zákl. přenesená",J221,0)</f>
        <v>0</v>
      </c>
      <c r="BH221" s="219">
        <f>IF(N221="sníž. přenesená",J221,0)</f>
        <v>0</v>
      </c>
      <c r="BI221" s="219">
        <f>IF(N221="nulová",J221,0)</f>
        <v>0</v>
      </c>
      <c r="BJ221" s="19" t="s">
        <v>81</v>
      </c>
      <c r="BK221" s="219">
        <f>ROUND(I221*H221,2)</f>
        <v>0</v>
      </c>
      <c r="BL221" s="19" t="s">
        <v>173</v>
      </c>
      <c r="BM221" s="218" t="s">
        <v>713</v>
      </c>
    </row>
    <row r="222" spans="1:47" s="2" customFormat="1" ht="12">
      <c r="A222" s="40"/>
      <c r="B222" s="41"/>
      <c r="C222" s="42"/>
      <c r="D222" s="220" t="s">
        <v>175</v>
      </c>
      <c r="E222" s="42"/>
      <c r="F222" s="221" t="s">
        <v>714</v>
      </c>
      <c r="G222" s="42"/>
      <c r="H222" s="42"/>
      <c r="I222" s="222"/>
      <c r="J222" s="42"/>
      <c r="K222" s="42"/>
      <c r="L222" s="46"/>
      <c r="M222" s="223"/>
      <c r="N222" s="224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175</v>
      </c>
      <c r="AU222" s="19" t="s">
        <v>83</v>
      </c>
    </row>
    <row r="223" spans="1:51" s="13" customFormat="1" ht="12">
      <c r="A223" s="13"/>
      <c r="B223" s="225"/>
      <c r="C223" s="226"/>
      <c r="D223" s="227" t="s">
        <v>177</v>
      </c>
      <c r="E223" s="228" t="s">
        <v>19</v>
      </c>
      <c r="F223" s="229" t="s">
        <v>715</v>
      </c>
      <c r="G223" s="226"/>
      <c r="H223" s="230">
        <v>0.805</v>
      </c>
      <c r="I223" s="231"/>
      <c r="J223" s="226"/>
      <c r="K223" s="226"/>
      <c r="L223" s="232"/>
      <c r="M223" s="233"/>
      <c r="N223" s="234"/>
      <c r="O223" s="234"/>
      <c r="P223" s="234"/>
      <c r="Q223" s="234"/>
      <c r="R223" s="234"/>
      <c r="S223" s="234"/>
      <c r="T223" s="23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6" t="s">
        <v>177</v>
      </c>
      <c r="AU223" s="236" t="s">
        <v>83</v>
      </c>
      <c r="AV223" s="13" t="s">
        <v>83</v>
      </c>
      <c r="AW223" s="13" t="s">
        <v>35</v>
      </c>
      <c r="AX223" s="13" t="s">
        <v>73</v>
      </c>
      <c r="AY223" s="236" t="s">
        <v>166</v>
      </c>
    </row>
    <row r="224" spans="1:51" s="14" customFormat="1" ht="12">
      <c r="A224" s="14"/>
      <c r="B224" s="237"/>
      <c r="C224" s="238"/>
      <c r="D224" s="227" t="s">
        <v>177</v>
      </c>
      <c r="E224" s="239" t="s">
        <v>19</v>
      </c>
      <c r="F224" s="240" t="s">
        <v>179</v>
      </c>
      <c r="G224" s="238"/>
      <c r="H224" s="241">
        <v>0.805</v>
      </c>
      <c r="I224" s="242"/>
      <c r="J224" s="238"/>
      <c r="K224" s="238"/>
      <c r="L224" s="243"/>
      <c r="M224" s="244"/>
      <c r="N224" s="245"/>
      <c r="O224" s="245"/>
      <c r="P224" s="245"/>
      <c r="Q224" s="245"/>
      <c r="R224" s="245"/>
      <c r="S224" s="245"/>
      <c r="T224" s="246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7" t="s">
        <v>177</v>
      </c>
      <c r="AU224" s="247" t="s">
        <v>83</v>
      </c>
      <c r="AV224" s="14" t="s">
        <v>173</v>
      </c>
      <c r="AW224" s="14" t="s">
        <v>35</v>
      </c>
      <c r="AX224" s="14" t="s">
        <v>81</v>
      </c>
      <c r="AY224" s="247" t="s">
        <v>166</v>
      </c>
    </row>
    <row r="225" spans="1:65" s="2" customFormat="1" ht="37.8" customHeight="1">
      <c r="A225" s="40"/>
      <c r="B225" s="41"/>
      <c r="C225" s="207" t="s">
        <v>246</v>
      </c>
      <c r="D225" s="207" t="s">
        <v>169</v>
      </c>
      <c r="E225" s="208" t="s">
        <v>247</v>
      </c>
      <c r="F225" s="209" t="s">
        <v>248</v>
      </c>
      <c r="G225" s="210" t="s">
        <v>98</v>
      </c>
      <c r="H225" s="211">
        <v>63.008</v>
      </c>
      <c r="I225" s="212"/>
      <c r="J225" s="213">
        <f>ROUND(I225*H225,2)</f>
        <v>0</v>
      </c>
      <c r="K225" s="209" t="s">
        <v>172</v>
      </c>
      <c r="L225" s="46"/>
      <c r="M225" s="214" t="s">
        <v>19</v>
      </c>
      <c r="N225" s="215" t="s">
        <v>44</v>
      </c>
      <c r="O225" s="86"/>
      <c r="P225" s="216">
        <f>O225*H225</f>
        <v>0</v>
      </c>
      <c r="Q225" s="216">
        <v>0</v>
      </c>
      <c r="R225" s="216">
        <f>Q225*H225</f>
        <v>0</v>
      </c>
      <c r="S225" s="216">
        <v>0.054</v>
      </c>
      <c r="T225" s="217">
        <f>S225*H225</f>
        <v>3.402432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18" t="s">
        <v>173</v>
      </c>
      <c r="AT225" s="218" t="s">
        <v>169</v>
      </c>
      <c r="AU225" s="218" t="s">
        <v>83</v>
      </c>
      <c r="AY225" s="19" t="s">
        <v>166</v>
      </c>
      <c r="BE225" s="219">
        <f>IF(N225="základní",J225,0)</f>
        <v>0</v>
      </c>
      <c r="BF225" s="219">
        <f>IF(N225="snížená",J225,0)</f>
        <v>0</v>
      </c>
      <c r="BG225" s="219">
        <f>IF(N225="zákl. přenesená",J225,0)</f>
        <v>0</v>
      </c>
      <c r="BH225" s="219">
        <f>IF(N225="sníž. přenesená",J225,0)</f>
        <v>0</v>
      </c>
      <c r="BI225" s="219">
        <f>IF(N225="nulová",J225,0)</f>
        <v>0</v>
      </c>
      <c r="BJ225" s="19" t="s">
        <v>81</v>
      </c>
      <c r="BK225" s="219">
        <f>ROUND(I225*H225,2)</f>
        <v>0</v>
      </c>
      <c r="BL225" s="19" t="s">
        <v>173</v>
      </c>
      <c r="BM225" s="218" t="s">
        <v>249</v>
      </c>
    </row>
    <row r="226" spans="1:47" s="2" customFormat="1" ht="12">
      <c r="A226" s="40"/>
      <c r="B226" s="41"/>
      <c r="C226" s="42"/>
      <c r="D226" s="220" t="s">
        <v>175</v>
      </c>
      <c r="E226" s="42"/>
      <c r="F226" s="221" t="s">
        <v>250</v>
      </c>
      <c r="G226" s="42"/>
      <c r="H226" s="42"/>
      <c r="I226" s="222"/>
      <c r="J226" s="42"/>
      <c r="K226" s="42"/>
      <c r="L226" s="46"/>
      <c r="M226" s="223"/>
      <c r="N226" s="224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175</v>
      </c>
      <c r="AU226" s="19" t="s">
        <v>83</v>
      </c>
    </row>
    <row r="227" spans="1:51" s="13" customFormat="1" ht="12">
      <c r="A227" s="13"/>
      <c r="B227" s="225"/>
      <c r="C227" s="226"/>
      <c r="D227" s="227" t="s">
        <v>177</v>
      </c>
      <c r="E227" s="228" t="s">
        <v>19</v>
      </c>
      <c r="F227" s="229" t="s">
        <v>716</v>
      </c>
      <c r="G227" s="226"/>
      <c r="H227" s="230">
        <v>14.69</v>
      </c>
      <c r="I227" s="231"/>
      <c r="J227" s="226"/>
      <c r="K227" s="226"/>
      <c r="L227" s="232"/>
      <c r="M227" s="233"/>
      <c r="N227" s="234"/>
      <c r="O227" s="234"/>
      <c r="P227" s="234"/>
      <c r="Q227" s="234"/>
      <c r="R227" s="234"/>
      <c r="S227" s="234"/>
      <c r="T227" s="23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6" t="s">
        <v>177</v>
      </c>
      <c r="AU227" s="236" t="s">
        <v>83</v>
      </c>
      <c r="AV227" s="13" t="s">
        <v>83</v>
      </c>
      <c r="AW227" s="13" t="s">
        <v>35</v>
      </c>
      <c r="AX227" s="13" t="s">
        <v>73</v>
      </c>
      <c r="AY227" s="236" t="s">
        <v>166</v>
      </c>
    </row>
    <row r="228" spans="1:51" s="13" customFormat="1" ht="12">
      <c r="A228" s="13"/>
      <c r="B228" s="225"/>
      <c r="C228" s="226"/>
      <c r="D228" s="227" t="s">
        <v>177</v>
      </c>
      <c r="E228" s="228" t="s">
        <v>19</v>
      </c>
      <c r="F228" s="229" t="s">
        <v>717</v>
      </c>
      <c r="G228" s="226"/>
      <c r="H228" s="230">
        <v>9.5</v>
      </c>
      <c r="I228" s="231"/>
      <c r="J228" s="226"/>
      <c r="K228" s="226"/>
      <c r="L228" s="232"/>
      <c r="M228" s="233"/>
      <c r="N228" s="234"/>
      <c r="O228" s="234"/>
      <c r="P228" s="234"/>
      <c r="Q228" s="234"/>
      <c r="R228" s="234"/>
      <c r="S228" s="234"/>
      <c r="T228" s="23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6" t="s">
        <v>177</v>
      </c>
      <c r="AU228" s="236" t="s">
        <v>83</v>
      </c>
      <c r="AV228" s="13" t="s">
        <v>83</v>
      </c>
      <c r="AW228" s="13" t="s">
        <v>35</v>
      </c>
      <c r="AX228" s="13" t="s">
        <v>73</v>
      </c>
      <c r="AY228" s="236" t="s">
        <v>166</v>
      </c>
    </row>
    <row r="229" spans="1:51" s="13" customFormat="1" ht="12">
      <c r="A229" s="13"/>
      <c r="B229" s="225"/>
      <c r="C229" s="226"/>
      <c r="D229" s="227" t="s">
        <v>177</v>
      </c>
      <c r="E229" s="228" t="s">
        <v>19</v>
      </c>
      <c r="F229" s="229" t="s">
        <v>718</v>
      </c>
      <c r="G229" s="226"/>
      <c r="H229" s="230">
        <v>4.376</v>
      </c>
      <c r="I229" s="231"/>
      <c r="J229" s="226"/>
      <c r="K229" s="226"/>
      <c r="L229" s="232"/>
      <c r="M229" s="233"/>
      <c r="N229" s="234"/>
      <c r="O229" s="234"/>
      <c r="P229" s="234"/>
      <c r="Q229" s="234"/>
      <c r="R229" s="234"/>
      <c r="S229" s="234"/>
      <c r="T229" s="23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6" t="s">
        <v>177</v>
      </c>
      <c r="AU229" s="236" t="s">
        <v>83</v>
      </c>
      <c r="AV229" s="13" t="s">
        <v>83</v>
      </c>
      <c r="AW229" s="13" t="s">
        <v>35</v>
      </c>
      <c r="AX229" s="13" t="s">
        <v>73</v>
      </c>
      <c r="AY229" s="236" t="s">
        <v>166</v>
      </c>
    </row>
    <row r="230" spans="1:51" s="13" customFormat="1" ht="12">
      <c r="A230" s="13"/>
      <c r="B230" s="225"/>
      <c r="C230" s="226"/>
      <c r="D230" s="227" t="s">
        <v>177</v>
      </c>
      <c r="E230" s="228" t="s">
        <v>19</v>
      </c>
      <c r="F230" s="229" t="s">
        <v>719</v>
      </c>
      <c r="G230" s="226"/>
      <c r="H230" s="230">
        <v>20.566</v>
      </c>
      <c r="I230" s="231"/>
      <c r="J230" s="226"/>
      <c r="K230" s="226"/>
      <c r="L230" s="232"/>
      <c r="M230" s="233"/>
      <c r="N230" s="234"/>
      <c r="O230" s="234"/>
      <c r="P230" s="234"/>
      <c r="Q230" s="234"/>
      <c r="R230" s="234"/>
      <c r="S230" s="234"/>
      <c r="T230" s="23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6" t="s">
        <v>177</v>
      </c>
      <c r="AU230" s="236" t="s">
        <v>83</v>
      </c>
      <c r="AV230" s="13" t="s">
        <v>83</v>
      </c>
      <c r="AW230" s="13" t="s">
        <v>35</v>
      </c>
      <c r="AX230" s="13" t="s">
        <v>73</v>
      </c>
      <c r="AY230" s="236" t="s">
        <v>166</v>
      </c>
    </row>
    <row r="231" spans="1:51" s="13" customFormat="1" ht="12">
      <c r="A231" s="13"/>
      <c r="B231" s="225"/>
      <c r="C231" s="226"/>
      <c r="D231" s="227" t="s">
        <v>177</v>
      </c>
      <c r="E231" s="228" t="s">
        <v>19</v>
      </c>
      <c r="F231" s="229" t="s">
        <v>720</v>
      </c>
      <c r="G231" s="226"/>
      <c r="H231" s="230">
        <v>9.5</v>
      </c>
      <c r="I231" s="231"/>
      <c r="J231" s="226"/>
      <c r="K231" s="226"/>
      <c r="L231" s="232"/>
      <c r="M231" s="233"/>
      <c r="N231" s="234"/>
      <c r="O231" s="234"/>
      <c r="P231" s="234"/>
      <c r="Q231" s="234"/>
      <c r="R231" s="234"/>
      <c r="S231" s="234"/>
      <c r="T231" s="23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6" t="s">
        <v>177</v>
      </c>
      <c r="AU231" s="236" t="s">
        <v>83</v>
      </c>
      <c r="AV231" s="13" t="s">
        <v>83</v>
      </c>
      <c r="AW231" s="13" t="s">
        <v>35</v>
      </c>
      <c r="AX231" s="13" t="s">
        <v>73</v>
      </c>
      <c r="AY231" s="236" t="s">
        <v>166</v>
      </c>
    </row>
    <row r="232" spans="1:51" s="13" customFormat="1" ht="12">
      <c r="A232" s="13"/>
      <c r="B232" s="225"/>
      <c r="C232" s="226"/>
      <c r="D232" s="227" t="s">
        <v>177</v>
      </c>
      <c r="E232" s="228" t="s">
        <v>19</v>
      </c>
      <c r="F232" s="229" t="s">
        <v>721</v>
      </c>
      <c r="G232" s="226"/>
      <c r="H232" s="230">
        <v>4.376</v>
      </c>
      <c r="I232" s="231"/>
      <c r="J232" s="226"/>
      <c r="K232" s="226"/>
      <c r="L232" s="232"/>
      <c r="M232" s="233"/>
      <c r="N232" s="234"/>
      <c r="O232" s="234"/>
      <c r="P232" s="234"/>
      <c r="Q232" s="234"/>
      <c r="R232" s="234"/>
      <c r="S232" s="234"/>
      <c r="T232" s="23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6" t="s">
        <v>177</v>
      </c>
      <c r="AU232" s="236" t="s">
        <v>83</v>
      </c>
      <c r="AV232" s="13" t="s">
        <v>83</v>
      </c>
      <c r="AW232" s="13" t="s">
        <v>35</v>
      </c>
      <c r="AX232" s="13" t="s">
        <v>73</v>
      </c>
      <c r="AY232" s="236" t="s">
        <v>166</v>
      </c>
    </row>
    <row r="233" spans="1:51" s="14" customFormat="1" ht="12">
      <c r="A233" s="14"/>
      <c r="B233" s="237"/>
      <c r="C233" s="238"/>
      <c r="D233" s="227" t="s">
        <v>177</v>
      </c>
      <c r="E233" s="239" t="s">
        <v>19</v>
      </c>
      <c r="F233" s="240" t="s">
        <v>179</v>
      </c>
      <c r="G233" s="238"/>
      <c r="H233" s="241">
        <v>63.008</v>
      </c>
      <c r="I233" s="242"/>
      <c r="J233" s="238"/>
      <c r="K233" s="238"/>
      <c r="L233" s="243"/>
      <c r="M233" s="244"/>
      <c r="N233" s="245"/>
      <c r="O233" s="245"/>
      <c r="P233" s="245"/>
      <c r="Q233" s="245"/>
      <c r="R233" s="245"/>
      <c r="S233" s="245"/>
      <c r="T233" s="246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7" t="s">
        <v>177</v>
      </c>
      <c r="AU233" s="247" t="s">
        <v>83</v>
      </c>
      <c r="AV233" s="14" t="s">
        <v>173</v>
      </c>
      <c r="AW233" s="14" t="s">
        <v>35</v>
      </c>
      <c r="AX233" s="14" t="s">
        <v>81</v>
      </c>
      <c r="AY233" s="247" t="s">
        <v>166</v>
      </c>
    </row>
    <row r="234" spans="1:65" s="2" customFormat="1" ht="37.8" customHeight="1">
      <c r="A234" s="40"/>
      <c r="B234" s="41"/>
      <c r="C234" s="207" t="s">
        <v>252</v>
      </c>
      <c r="D234" s="207" t="s">
        <v>169</v>
      </c>
      <c r="E234" s="208" t="s">
        <v>253</v>
      </c>
      <c r="F234" s="209" t="s">
        <v>254</v>
      </c>
      <c r="G234" s="210" t="s">
        <v>98</v>
      </c>
      <c r="H234" s="211">
        <v>6.288</v>
      </c>
      <c r="I234" s="212"/>
      <c r="J234" s="213">
        <f>ROUND(I234*H234,2)</f>
        <v>0</v>
      </c>
      <c r="K234" s="209" t="s">
        <v>172</v>
      </c>
      <c r="L234" s="46"/>
      <c r="M234" s="214" t="s">
        <v>19</v>
      </c>
      <c r="N234" s="215" t="s">
        <v>44</v>
      </c>
      <c r="O234" s="86"/>
      <c r="P234" s="216">
        <f>O234*H234</f>
        <v>0</v>
      </c>
      <c r="Q234" s="216">
        <v>0</v>
      </c>
      <c r="R234" s="216">
        <f>Q234*H234</f>
        <v>0</v>
      </c>
      <c r="S234" s="216">
        <v>0.021</v>
      </c>
      <c r="T234" s="217">
        <f>S234*H234</f>
        <v>0.13204800000000003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18" t="s">
        <v>173</v>
      </c>
      <c r="AT234" s="218" t="s">
        <v>169</v>
      </c>
      <c r="AU234" s="218" t="s">
        <v>83</v>
      </c>
      <c r="AY234" s="19" t="s">
        <v>166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19" t="s">
        <v>81</v>
      </c>
      <c r="BK234" s="219">
        <f>ROUND(I234*H234,2)</f>
        <v>0</v>
      </c>
      <c r="BL234" s="19" t="s">
        <v>173</v>
      </c>
      <c r="BM234" s="218" t="s">
        <v>255</v>
      </c>
    </row>
    <row r="235" spans="1:47" s="2" customFormat="1" ht="12">
      <c r="A235" s="40"/>
      <c r="B235" s="41"/>
      <c r="C235" s="42"/>
      <c r="D235" s="220" t="s">
        <v>175</v>
      </c>
      <c r="E235" s="42"/>
      <c r="F235" s="221" t="s">
        <v>256</v>
      </c>
      <c r="G235" s="42"/>
      <c r="H235" s="42"/>
      <c r="I235" s="222"/>
      <c r="J235" s="42"/>
      <c r="K235" s="42"/>
      <c r="L235" s="46"/>
      <c r="M235" s="223"/>
      <c r="N235" s="224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175</v>
      </c>
      <c r="AU235" s="19" t="s">
        <v>83</v>
      </c>
    </row>
    <row r="236" spans="1:51" s="13" customFormat="1" ht="12">
      <c r="A236" s="13"/>
      <c r="B236" s="225"/>
      <c r="C236" s="226"/>
      <c r="D236" s="227" t="s">
        <v>177</v>
      </c>
      <c r="E236" s="228" t="s">
        <v>19</v>
      </c>
      <c r="F236" s="229" t="s">
        <v>613</v>
      </c>
      <c r="G236" s="226"/>
      <c r="H236" s="230">
        <v>6.288</v>
      </c>
      <c r="I236" s="231"/>
      <c r="J236" s="226"/>
      <c r="K236" s="226"/>
      <c r="L236" s="232"/>
      <c r="M236" s="233"/>
      <c r="N236" s="234"/>
      <c r="O236" s="234"/>
      <c r="P236" s="234"/>
      <c r="Q236" s="234"/>
      <c r="R236" s="234"/>
      <c r="S236" s="234"/>
      <c r="T236" s="23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6" t="s">
        <v>177</v>
      </c>
      <c r="AU236" s="236" t="s">
        <v>83</v>
      </c>
      <c r="AV236" s="13" t="s">
        <v>83</v>
      </c>
      <c r="AW236" s="13" t="s">
        <v>35</v>
      </c>
      <c r="AX236" s="13" t="s">
        <v>73</v>
      </c>
      <c r="AY236" s="236" t="s">
        <v>166</v>
      </c>
    </row>
    <row r="237" spans="1:51" s="14" customFormat="1" ht="12">
      <c r="A237" s="14"/>
      <c r="B237" s="237"/>
      <c r="C237" s="238"/>
      <c r="D237" s="227" t="s">
        <v>177</v>
      </c>
      <c r="E237" s="239" t="s">
        <v>19</v>
      </c>
      <c r="F237" s="240" t="s">
        <v>179</v>
      </c>
      <c r="G237" s="238"/>
      <c r="H237" s="241">
        <v>6.288</v>
      </c>
      <c r="I237" s="242"/>
      <c r="J237" s="238"/>
      <c r="K237" s="238"/>
      <c r="L237" s="243"/>
      <c r="M237" s="244"/>
      <c r="N237" s="245"/>
      <c r="O237" s="245"/>
      <c r="P237" s="245"/>
      <c r="Q237" s="245"/>
      <c r="R237" s="245"/>
      <c r="S237" s="245"/>
      <c r="T237" s="246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7" t="s">
        <v>177</v>
      </c>
      <c r="AU237" s="247" t="s">
        <v>83</v>
      </c>
      <c r="AV237" s="14" t="s">
        <v>173</v>
      </c>
      <c r="AW237" s="14" t="s">
        <v>35</v>
      </c>
      <c r="AX237" s="14" t="s">
        <v>81</v>
      </c>
      <c r="AY237" s="247" t="s">
        <v>166</v>
      </c>
    </row>
    <row r="238" spans="1:63" s="12" customFormat="1" ht="22.8" customHeight="1">
      <c r="A238" s="12"/>
      <c r="B238" s="191"/>
      <c r="C238" s="192"/>
      <c r="D238" s="193" t="s">
        <v>72</v>
      </c>
      <c r="E238" s="205" t="s">
        <v>257</v>
      </c>
      <c r="F238" s="205" t="s">
        <v>258</v>
      </c>
      <c r="G238" s="192"/>
      <c r="H238" s="192"/>
      <c r="I238" s="195"/>
      <c r="J238" s="206">
        <f>BK238</f>
        <v>0</v>
      </c>
      <c r="K238" s="192"/>
      <c r="L238" s="197"/>
      <c r="M238" s="198"/>
      <c r="N238" s="199"/>
      <c r="O238" s="199"/>
      <c r="P238" s="200">
        <f>SUM(P239:P250)</f>
        <v>0</v>
      </c>
      <c r="Q238" s="199"/>
      <c r="R238" s="200">
        <f>SUM(R239:R250)</f>
        <v>0.005986499999999999</v>
      </c>
      <c r="S238" s="199"/>
      <c r="T238" s="201">
        <f>SUM(T239:T250)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02" t="s">
        <v>81</v>
      </c>
      <c r="AT238" s="203" t="s">
        <v>72</v>
      </c>
      <c r="AU238" s="203" t="s">
        <v>81</v>
      </c>
      <c r="AY238" s="202" t="s">
        <v>166</v>
      </c>
      <c r="BK238" s="204">
        <f>SUM(BK239:BK250)</f>
        <v>0</v>
      </c>
    </row>
    <row r="239" spans="1:65" s="2" customFormat="1" ht="37.8" customHeight="1">
      <c r="A239" s="40"/>
      <c r="B239" s="41"/>
      <c r="C239" s="207" t="s">
        <v>259</v>
      </c>
      <c r="D239" s="207" t="s">
        <v>169</v>
      </c>
      <c r="E239" s="208" t="s">
        <v>260</v>
      </c>
      <c r="F239" s="209" t="s">
        <v>261</v>
      </c>
      <c r="G239" s="210" t="s">
        <v>98</v>
      </c>
      <c r="H239" s="211">
        <v>46.05</v>
      </c>
      <c r="I239" s="212"/>
      <c r="J239" s="213">
        <f>ROUND(I239*H239,2)</f>
        <v>0</v>
      </c>
      <c r="K239" s="209" t="s">
        <v>172</v>
      </c>
      <c r="L239" s="46"/>
      <c r="M239" s="214" t="s">
        <v>19</v>
      </c>
      <c r="N239" s="215" t="s">
        <v>44</v>
      </c>
      <c r="O239" s="86"/>
      <c r="P239" s="216">
        <f>O239*H239</f>
        <v>0</v>
      </c>
      <c r="Q239" s="216">
        <v>0.00013</v>
      </c>
      <c r="R239" s="216">
        <f>Q239*H239</f>
        <v>0.005986499999999999</v>
      </c>
      <c r="S239" s="216">
        <v>0</v>
      </c>
      <c r="T239" s="217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8" t="s">
        <v>173</v>
      </c>
      <c r="AT239" s="218" t="s">
        <v>169</v>
      </c>
      <c r="AU239" s="218" t="s">
        <v>83</v>
      </c>
      <c r="AY239" s="19" t="s">
        <v>166</v>
      </c>
      <c r="BE239" s="219">
        <f>IF(N239="základní",J239,0)</f>
        <v>0</v>
      </c>
      <c r="BF239" s="219">
        <f>IF(N239="snížená",J239,0)</f>
        <v>0</v>
      </c>
      <c r="BG239" s="219">
        <f>IF(N239="zákl. přenesená",J239,0)</f>
        <v>0</v>
      </c>
      <c r="BH239" s="219">
        <f>IF(N239="sníž. přenesená",J239,0)</f>
        <v>0</v>
      </c>
      <c r="BI239" s="219">
        <f>IF(N239="nulová",J239,0)</f>
        <v>0</v>
      </c>
      <c r="BJ239" s="19" t="s">
        <v>81</v>
      </c>
      <c r="BK239" s="219">
        <f>ROUND(I239*H239,2)</f>
        <v>0</v>
      </c>
      <c r="BL239" s="19" t="s">
        <v>173</v>
      </c>
      <c r="BM239" s="218" t="s">
        <v>262</v>
      </c>
    </row>
    <row r="240" spans="1:47" s="2" customFormat="1" ht="12">
      <c r="A240" s="40"/>
      <c r="B240" s="41"/>
      <c r="C240" s="42"/>
      <c r="D240" s="220" t="s">
        <v>175</v>
      </c>
      <c r="E240" s="42"/>
      <c r="F240" s="221" t="s">
        <v>263</v>
      </c>
      <c r="G240" s="42"/>
      <c r="H240" s="42"/>
      <c r="I240" s="222"/>
      <c r="J240" s="42"/>
      <c r="K240" s="42"/>
      <c r="L240" s="46"/>
      <c r="M240" s="223"/>
      <c r="N240" s="224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175</v>
      </c>
      <c r="AU240" s="19" t="s">
        <v>83</v>
      </c>
    </row>
    <row r="241" spans="1:51" s="13" customFormat="1" ht="12">
      <c r="A241" s="13"/>
      <c r="B241" s="225"/>
      <c r="C241" s="226"/>
      <c r="D241" s="227" t="s">
        <v>177</v>
      </c>
      <c r="E241" s="228" t="s">
        <v>19</v>
      </c>
      <c r="F241" s="229" t="s">
        <v>722</v>
      </c>
      <c r="G241" s="226"/>
      <c r="H241" s="230">
        <v>6.25</v>
      </c>
      <c r="I241" s="231"/>
      <c r="J241" s="226"/>
      <c r="K241" s="226"/>
      <c r="L241" s="232"/>
      <c r="M241" s="233"/>
      <c r="N241" s="234"/>
      <c r="O241" s="234"/>
      <c r="P241" s="234"/>
      <c r="Q241" s="234"/>
      <c r="R241" s="234"/>
      <c r="S241" s="234"/>
      <c r="T241" s="23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6" t="s">
        <v>177</v>
      </c>
      <c r="AU241" s="236" t="s">
        <v>83</v>
      </c>
      <c r="AV241" s="13" t="s">
        <v>83</v>
      </c>
      <c r="AW241" s="13" t="s">
        <v>35</v>
      </c>
      <c r="AX241" s="13" t="s">
        <v>73</v>
      </c>
      <c r="AY241" s="236" t="s">
        <v>166</v>
      </c>
    </row>
    <row r="242" spans="1:51" s="13" customFormat="1" ht="12">
      <c r="A242" s="13"/>
      <c r="B242" s="225"/>
      <c r="C242" s="226"/>
      <c r="D242" s="227" t="s">
        <v>177</v>
      </c>
      <c r="E242" s="228" t="s">
        <v>19</v>
      </c>
      <c r="F242" s="229" t="s">
        <v>671</v>
      </c>
      <c r="G242" s="226"/>
      <c r="H242" s="230">
        <v>5</v>
      </c>
      <c r="I242" s="231"/>
      <c r="J242" s="226"/>
      <c r="K242" s="226"/>
      <c r="L242" s="232"/>
      <c r="M242" s="233"/>
      <c r="N242" s="234"/>
      <c r="O242" s="234"/>
      <c r="P242" s="234"/>
      <c r="Q242" s="234"/>
      <c r="R242" s="234"/>
      <c r="S242" s="234"/>
      <c r="T242" s="23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6" t="s">
        <v>177</v>
      </c>
      <c r="AU242" s="236" t="s">
        <v>83</v>
      </c>
      <c r="AV242" s="13" t="s">
        <v>83</v>
      </c>
      <c r="AW242" s="13" t="s">
        <v>35</v>
      </c>
      <c r="AX242" s="13" t="s">
        <v>73</v>
      </c>
      <c r="AY242" s="236" t="s">
        <v>166</v>
      </c>
    </row>
    <row r="243" spans="1:51" s="13" customFormat="1" ht="12">
      <c r="A243" s="13"/>
      <c r="B243" s="225"/>
      <c r="C243" s="226"/>
      <c r="D243" s="227" t="s">
        <v>177</v>
      </c>
      <c r="E243" s="228" t="s">
        <v>19</v>
      </c>
      <c r="F243" s="229" t="s">
        <v>672</v>
      </c>
      <c r="G243" s="226"/>
      <c r="H243" s="230">
        <v>2.5</v>
      </c>
      <c r="I243" s="231"/>
      <c r="J243" s="226"/>
      <c r="K243" s="226"/>
      <c r="L243" s="232"/>
      <c r="M243" s="233"/>
      <c r="N243" s="234"/>
      <c r="O243" s="234"/>
      <c r="P243" s="234"/>
      <c r="Q243" s="234"/>
      <c r="R243" s="234"/>
      <c r="S243" s="234"/>
      <c r="T243" s="23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6" t="s">
        <v>177</v>
      </c>
      <c r="AU243" s="236" t="s">
        <v>83</v>
      </c>
      <c r="AV243" s="13" t="s">
        <v>83</v>
      </c>
      <c r="AW243" s="13" t="s">
        <v>35</v>
      </c>
      <c r="AX243" s="13" t="s">
        <v>73</v>
      </c>
      <c r="AY243" s="236" t="s">
        <v>166</v>
      </c>
    </row>
    <row r="244" spans="1:51" s="13" customFormat="1" ht="12">
      <c r="A244" s="13"/>
      <c r="B244" s="225"/>
      <c r="C244" s="226"/>
      <c r="D244" s="227" t="s">
        <v>177</v>
      </c>
      <c r="E244" s="228" t="s">
        <v>19</v>
      </c>
      <c r="F244" s="229" t="s">
        <v>673</v>
      </c>
      <c r="G244" s="226"/>
      <c r="H244" s="230">
        <v>0.7</v>
      </c>
      <c r="I244" s="231"/>
      <c r="J244" s="226"/>
      <c r="K244" s="226"/>
      <c r="L244" s="232"/>
      <c r="M244" s="233"/>
      <c r="N244" s="234"/>
      <c r="O244" s="234"/>
      <c r="P244" s="234"/>
      <c r="Q244" s="234"/>
      <c r="R244" s="234"/>
      <c r="S244" s="234"/>
      <c r="T244" s="235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6" t="s">
        <v>177</v>
      </c>
      <c r="AU244" s="236" t="s">
        <v>83</v>
      </c>
      <c r="AV244" s="13" t="s">
        <v>83</v>
      </c>
      <c r="AW244" s="13" t="s">
        <v>35</v>
      </c>
      <c r="AX244" s="13" t="s">
        <v>73</v>
      </c>
      <c r="AY244" s="236" t="s">
        <v>166</v>
      </c>
    </row>
    <row r="245" spans="1:51" s="13" customFormat="1" ht="12">
      <c r="A245" s="13"/>
      <c r="B245" s="225"/>
      <c r="C245" s="226"/>
      <c r="D245" s="227" t="s">
        <v>177</v>
      </c>
      <c r="E245" s="228" t="s">
        <v>19</v>
      </c>
      <c r="F245" s="229" t="s">
        <v>723</v>
      </c>
      <c r="G245" s="226"/>
      <c r="H245" s="230">
        <v>8.75</v>
      </c>
      <c r="I245" s="231"/>
      <c r="J245" s="226"/>
      <c r="K245" s="226"/>
      <c r="L245" s="232"/>
      <c r="M245" s="233"/>
      <c r="N245" s="234"/>
      <c r="O245" s="234"/>
      <c r="P245" s="234"/>
      <c r="Q245" s="234"/>
      <c r="R245" s="234"/>
      <c r="S245" s="234"/>
      <c r="T245" s="235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6" t="s">
        <v>177</v>
      </c>
      <c r="AU245" s="236" t="s">
        <v>83</v>
      </c>
      <c r="AV245" s="13" t="s">
        <v>83</v>
      </c>
      <c r="AW245" s="13" t="s">
        <v>35</v>
      </c>
      <c r="AX245" s="13" t="s">
        <v>73</v>
      </c>
      <c r="AY245" s="236" t="s">
        <v>166</v>
      </c>
    </row>
    <row r="246" spans="1:51" s="13" customFormat="1" ht="12">
      <c r="A246" s="13"/>
      <c r="B246" s="225"/>
      <c r="C246" s="226"/>
      <c r="D246" s="227" t="s">
        <v>177</v>
      </c>
      <c r="E246" s="228" t="s">
        <v>19</v>
      </c>
      <c r="F246" s="229" t="s">
        <v>675</v>
      </c>
      <c r="G246" s="226"/>
      <c r="H246" s="230">
        <v>5</v>
      </c>
      <c r="I246" s="231"/>
      <c r="J246" s="226"/>
      <c r="K246" s="226"/>
      <c r="L246" s="232"/>
      <c r="M246" s="233"/>
      <c r="N246" s="234"/>
      <c r="O246" s="234"/>
      <c r="P246" s="234"/>
      <c r="Q246" s="234"/>
      <c r="R246" s="234"/>
      <c r="S246" s="234"/>
      <c r="T246" s="23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6" t="s">
        <v>177</v>
      </c>
      <c r="AU246" s="236" t="s">
        <v>83</v>
      </c>
      <c r="AV246" s="13" t="s">
        <v>83</v>
      </c>
      <c r="AW246" s="13" t="s">
        <v>35</v>
      </c>
      <c r="AX246" s="13" t="s">
        <v>73</v>
      </c>
      <c r="AY246" s="236" t="s">
        <v>166</v>
      </c>
    </row>
    <row r="247" spans="1:51" s="13" customFormat="1" ht="12">
      <c r="A247" s="13"/>
      <c r="B247" s="225"/>
      <c r="C247" s="226"/>
      <c r="D247" s="227" t="s">
        <v>177</v>
      </c>
      <c r="E247" s="228" t="s">
        <v>19</v>
      </c>
      <c r="F247" s="229" t="s">
        <v>676</v>
      </c>
      <c r="G247" s="226"/>
      <c r="H247" s="230">
        <v>2.5</v>
      </c>
      <c r="I247" s="231"/>
      <c r="J247" s="226"/>
      <c r="K247" s="226"/>
      <c r="L247" s="232"/>
      <c r="M247" s="233"/>
      <c r="N247" s="234"/>
      <c r="O247" s="234"/>
      <c r="P247" s="234"/>
      <c r="Q247" s="234"/>
      <c r="R247" s="234"/>
      <c r="S247" s="234"/>
      <c r="T247" s="235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6" t="s">
        <v>177</v>
      </c>
      <c r="AU247" s="236" t="s">
        <v>83</v>
      </c>
      <c r="AV247" s="13" t="s">
        <v>83</v>
      </c>
      <c r="AW247" s="13" t="s">
        <v>35</v>
      </c>
      <c r="AX247" s="13" t="s">
        <v>73</v>
      </c>
      <c r="AY247" s="236" t="s">
        <v>166</v>
      </c>
    </row>
    <row r="248" spans="1:51" s="14" customFormat="1" ht="12">
      <c r="A248" s="14"/>
      <c r="B248" s="237"/>
      <c r="C248" s="238"/>
      <c r="D248" s="227" t="s">
        <v>177</v>
      </c>
      <c r="E248" s="239" t="s">
        <v>123</v>
      </c>
      <c r="F248" s="240" t="s">
        <v>179</v>
      </c>
      <c r="G248" s="238"/>
      <c r="H248" s="241">
        <v>30.7</v>
      </c>
      <c r="I248" s="242"/>
      <c r="J248" s="238"/>
      <c r="K248" s="238"/>
      <c r="L248" s="243"/>
      <c r="M248" s="244"/>
      <c r="N248" s="245"/>
      <c r="O248" s="245"/>
      <c r="P248" s="245"/>
      <c r="Q248" s="245"/>
      <c r="R248" s="245"/>
      <c r="S248" s="245"/>
      <c r="T248" s="246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7" t="s">
        <v>177</v>
      </c>
      <c r="AU248" s="247" t="s">
        <v>83</v>
      </c>
      <c r="AV248" s="14" t="s">
        <v>173</v>
      </c>
      <c r="AW248" s="14" t="s">
        <v>35</v>
      </c>
      <c r="AX248" s="14" t="s">
        <v>73</v>
      </c>
      <c r="AY248" s="247" t="s">
        <v>166</v>
      </c>
    </row>
    <row r="249" spans="1:51" s="13" customFormat="1" ht="12">
      <c r="A249" s="13"/>
      <c r="B249" s="225"/>
      <c r="C249" s="226"/>
      <c r="D249" s="227" t="s">
        <v>177</v>
      </c>
      <c r="E249" s="228" t="s">
        <v>19</v>
      </c>
      <c r="F249" s="229" t="s">
        <v>265</v>
      </c>
      <c r="G249" s="226"/>
      <c r="H249" s="230">
        <v>46.05</v>
      </c>
      <c r="I249" s="231"/>
      <c r="J249" s="226"/>
      <c r="K249" s="226"/>
      <c r="L249" s="232"/>
      <c r="M249" s="233"/>
      <c r="N249" s="234"/>
      <c r="O249" s="234"/>
      <c r="P249" s="234"/>
      <c r="Q249" s="234"/>
      <c r="R249" s="234"/>
      <c r="S249" s="234"/>
      <c r="T249" s="23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6" t="s">
        <v>177</v>
      </c>
      <c r="AU249" s="236" t="s">
        <v>83</v>
      </c>
      <c r="AV249" s="13" t="s">
        <v>83</v>
      </c>
      <c r="AW249" s="13" t="s">
        <v>35</v>
      </c>
      <c r="AX249" s="13" t="s">
        <v>73</v>
      </c>
      <c r="AY249" s="236" t="s">
        <v>166</v>
      </c>
    </row>
    <row r="250" spans="1:51" s="14" customFormat="1" ht="12">
      <c r="A250" s="14"/>
      <c r="B250" s="237"/>
      <c r="C250" s="238"/>
      <c r="D250" s="227" t="s">
        <v>177</v>
      </c>
      <c r="E250" s="239" t="s">
        <v>19</v>
      </c>
      <c r="F250" s="240" t="s">
        <v>179</v>
      </c>
      <c r="G250" s="238"/>
      <c r="H250" s="241">
        <v>46.05</v>
      </c>
      <c r="I250" s="242"/>
      <c r="J250" s="238"/>
      <c r="K250" s="238"/>
      <c r="L250" s="243"/>
      <c r="M250" s="244"/>
      <c r="N250" s="245"/>
      <c r="O250" s="245"/>
      <c r="P250" s="245"/>
      <c r="Q250" s="245"/>
      <c r="R250" s="245"/>
      <c r="S250" s="245"/>
      <c r="T250" s="246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7" t="s">
        <v>177</v>
      </c>
      <c r="AU250" s="247" t="s">
        <v>83</v>
      </c>
      <c r="AV250" s="14" t="s">
        <v>173</v>
      </c>
      <c r="AW250" s="14" t="s">
        <v>35</v>
      </c>
      <c r="AX250" s="14" t="s">
        <v>81</v>
      </c>
      <c r="AY250" s="247" t="s">
        <v>166</v>
      </c>
    </row>
    <row r="251" spans="1:63" s="12" customFormat="1" ht="22.8" customHeight="1">
      <c r="A251" s="12"/>
      <c r="B251" s="191"/>
      <c r="C251" s="192"/>
      <c r="D251" s="193" t="s">
        <v>72</v>
      </c>
      <c r="E251" s="205" t="s">
        <v>266</v>
      </c>
      <c r="F251" s="205" t="s">
        <v>267</v>
      </c>
      <c r="G251" s="192"/>
      <c r="H251" s="192"/>
      <c r="I251" s="195"/>
      <c r="J251" s="206">
        <f>BK251</f>
        <v>0</v>
      </c>
      <c r="K251" s="192"/>
      <c r="L251" s="197"/>
      <c r="M251" s="198"/>
      <c r="N251" s="199"/>
      <c r="O251" s="199"/>
      <c r="P251" s="200">
        <f>SUM(P252:P270)</f>
        <v>0</v>
      </c>
      <c r="Q251" s="199"/>
      <c r="R251" s="200">
        <f>SUM(R252:R270)</f>
        <v>0</v>
      </c>
      <c r="S251" s="199"/>
      <c r="T251" s="201">
        <f>SUM(T252:T270)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02" t="s">
        <v>81</v>
      </c>
      <c r="AT251" s="203" t="s">
        <v>72</v>
      </c>
      <c r="AU251" s="203" t="s">
        <v>81</v>
      </c>
      <c r="AY251" s="202" t="s">
        <v>166</v>
      </c>
      <c r="BK251" s="204">
        <f>SUM(BK252:BK270)</f>
        <v>0</v>
      </c>
    </row>
    <row r="252" spans="1:65" s="2" customFormat="1" ht="37.8" customHeight="1">
      <c r="A252" s="40"/>
      <c r="B252" s="41"/>
      <c r="C252" s="207" t="s">
        <v>268</v>
      </c>
      <c r="D252" s="207" t="s">
        <v>169</v>
      </c>
      <c r="E252" s="208" t="s">
        <v>269</v>
      </c>
      <c r="F252" s="209" t="s">
        <v>270</v>
      </c>
      <c r="G252" s="210" t="s">
        <v>271</v>
      </c>
      <c r="H252" s="211">
        <v>3.694</v>
      </c>
      <c r="I252" s="212"/>
      <c r="J252" s="213">
        <f>ROUND(I252*H252,2)</f>
        <v>0</v>
      </c>
      <c r="K252" s="209" t="s">
        <v>172</v>
      </c>
      <c r="L252" s="46"/>
      <c r="M252" s="214" t="s">
        <v>19</v>
      </c>
      <c r="N252" s="215" t="s">
        <v>44</v>
      </c>
      <c r="O252" s="86"/>
      <c r="P252" s="216">
        <f>O252*H252</f>
        <v>0</v>
      </c>
      <c r="Q252" s="216">
        <v>0</v>
      </c>
      <c r="R252" s="216">
        <f>Q252*H252</f>
        <v>0</v>
      </c>
      <c r="S252" s="216">
        <v>0</v>
      </c>
      <c r="T252" s="217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18" t="s">
        <v>173</v>
      </c>
      <c r="AT252" s="218" t="s">
        <v>169</v>
      </c>
      <c r="AU252" s="218" t="s">
        <v>83</v>
      </c>
      <c r="AY252" s="19" t="s">
        <v>166</v>
      </c>
      <c r="BE252" s="219">
        <f>IF(N252="základní",J252,0)</f>
        <v>0</v>
      </c>
      <c r="BF252" s="219">
        <f>IF(N252="snížená",J252,0)</f>
        <v>0</v>
      </c>
      <c r="BG252" s="219">
        <f>IF(N252="zákl. přenesená",J252,0)</f>
        <v>0</v>
      </c>
      <c r="BH252" s="219">
        <f>IF(N252="sníž. přenesená",J252,0)</f>
        <v>0</v>
      </c>
      <c r="BI252" s="219">
        <f>IF(N252="nulová",J252,0)</f>
        <v>0</v>
      </c>
      <c r="BJ252" s="19" t="s">
        <v>81</v>
      </c>
      <c r="BK252" s="219">
        <f>ROUND(I252*H252,2)</f>
        <v>0</v>
      </c>
      <c r="BL252" s="19" t="s">
        <v>173</v>
      </c>
      <c r="BM252" s="218" t="s">
        <v>272</v>
      </c>
    </row>
    <row r="253" spans="1:47" s="2" customFormat="1" ht="12">
      <c r="A253" s="40"/>
      <c r="B253" s="41"/>
      <c r="C253" s="42"/>
      <c r="D253" s="220" t="s">
        <v>175</v>
      </c>
      <c r="E253" s="42"/>
      <c r="F253" s="221" t="s">
        <v>273</v>
      </c>
      <c r="G253" s="42"/>
      <c r="H253" s="42"/>
      <c r="I253" s="222"/>
      <c r="J253" s="42"/>
      <c r="K253" s="42"/>
      <c r="L253" s="46"/>
      <c r="M253" s="223"/>
      <c r="N253" s="224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175</v>
      </c>
      <c r="AU253" s="19" t="s">
        <v>83</v>
      </c>
    </row>
    <row r="254" spans="1:65" s="2" customFormat="1" ht="33" customHeight="1">
      <c r="A254" s="40"/>
      <c r="B254" s="41"/>
      <c r="C254" s="207" t="s">
        <v>274</v>
      </c>
      <c r="D254" s="207" t="s">
        <v>169</v>
      </c>
      <c r="E254" s="208" t="s">
        <v>275</v>
      </c>
      <c r="F254" s="209" t="s">
        <v>276</v>
      </c>
      <c r="G254" s="210" t="s">
        <v>271</v>
      </c>
      <c r="H254" s="211">
        <v>3.694</v>
      </c>
      <c r="I254" s="212"/>
      <c r="J254" s="213">
        <f>ROUND(I254*H254,2)</f>
        <v>0</v>
      </c>
      <c r="K254" s="209" t="s">
        <v>172</v>
      </c>
      <c r="L254" s="46"/>
      <c r="M254" s="214" t="s">
        <v>19</v>
      </c>
      <c r="N254" s="215" t="s">
        <v>44</v>
      </c>
      <c r="O254" s="86"/>
      <c r="P254" s="216">
        <f>O254*H254</f>
        <v>0</v>
      </c>
      <c r="Q254" s="216">
        <v>0</v>
      </c>
      <c r="R254" s="216">
        <f>Q254*H254</f>
        <v>0</v>
      </c>
      <c r="S254" s="216">
        <v>0</v>
      </c>
      <c r="T254" s="217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18" t="s">
        <v>173</v>
      </c>
      <c r="AT254" s="218" t="s">
        <v>169</v>
      </c>
      <c r="AU254" s="218" t="s">
        <v>83</v>
      </c>
      <c r="AY254" s="19" t="s">
        <v>166</v>
      </c>
      <c r="BE254" s="219">
        <f>IF(N254="základní",J254,0)</f>
        <v>0</v>
      </c>
      <c r="BF254" s="219">
        <f>IF(N254="snížená",J254,0)</f>
        <v>0</v>
      </c>
      <c r="BG254" s="219">
        <f>IF(N254="zákl. přenesená",J254,0)</f>
        <v>0</v>
      </c>
      <c r="BH254" s="219">
        <f>IF(N254="sníž. přenesená",J254,0)</f>
        <v>0</v>
      </c>
      <c r="BI254" s="219">
        <f>IF(N254="nulová",J254,0)</f>
        <v>0</v>
      </c>
      <c r="BJ254" s="19" t="s">
        <v>81</v>
      </c>
      <c r="BK254" s="219">
        <f>ROUND(I254*H254,2)</f>
        <v>0</v>
      </c>
      <c r="BL254" s="19" t="s">
        <v>173</v>
      </c>
      <c r="BM254" s="218" t="s">
        <v>277</v>
      </c>
    </row>
    <row r="255" spans="1:47" s="2" customFormat="1" ht="12">
      <c r="A255" s="40"/>
      <c r="B255" s="41"/>
      <c r="C255" s="42"/>
      <c r="D255" s="220" t="s">
        <v>175</v>
      </c>
      <c r="E255" s="42"/>
      <c r="F255" s="221" t="s">
        <v>278</v>
      </c>
      <c r="G255" s="42"/>
      <c r="H255" s="42"/>
      <c r="I255" s="222"/>
      <c r="J255" s="42"/>
      <c r="K255" s="42"/>
      <c r="L255" s="46"/>
      <c r="M255" s="223"/>
      <c r="N255" s="224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175</v>
      </c>
      <c r="AU255" s="19" t="s">
        <v>83</v>
      </c>
    </row>
    <row r="256" spans="1:65" s="2" customFormat="1" ht="44.25" customHeight="1">
      <c r="A256" s="40"/>
      <c r="B256" s="41"/>
      <c r="C256" s="207" t="s">
        <v>279</v>
      </c>
      <c r="D256" s="207" t="s">
        <v>169</v>
      </c>
      <c r="E256" s="208" t="s">
        <v>280</v>
      </c>
      <c r="F256" s="209" t="s">
        <v>281</v>
      </c>
      <c r="G256" s="210" t="s">
        <v>271</v>
      </c>
      <c r="H256" s="211">
        <v>36.94</v>
      </c>
      <c r="I256" s="212"/>
      <c r="J256" s="213">
        <f>ROUND(I256*H256,2)</f>
        <v>0</v>
      </c>
      <c r="K256" s="209" t="s">
        <v>172</v>
      </c>
      <c r="L256" s="46"/>
      <c r="M256" s="214" t="s">
        <v>19</v>
      </c>
      <c r="N256" s="215" t="s">
        <v>44</v>
      </c>
      <c r="O256" s="86"/>
      <c r="P256" s="216">
        <f>O256*H256</f>
        <v>0</v>
      </c>
      <c r="Q256" s="216">
        <v>0</v>
      </c>
      <c r="R256" s="216">
        <f>Q256*H256</f>
        <v>0</v>
      </c>
      <c r="S256" s="216">
        <v>0</v>
      </c>
      <c r="T256" s="217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8" t="s">
        <v>173</v>
      </c>
      <c r="AT256" s="218" t="s">
        <v>169</v>
      </c>
      <c r="AU256" s="218" t="s">
        <v>83</v>
      </c>
      <c r="AY256" s="19" t="s">
        <v>166</v>
      </c>
      <c r="BE256" s="219">
        <f>IF(N256="základní",J256,0)</f>
        <v>0</v>
      </c>
      <c r="BF256" s="219">
        <f>IF(N256="snížená",J256,0)</f>
        <v>0</v>
      </c>
      <c r="BG256" s="219">
        <f>IF(N256="zákl. přenesená",J256,0)</f>
        <v>0</v>
      </c>
      <c r="BH256" s="219">
        <f>IF(N256="sníž. přenesená",J256,0)</f>
        <v>0</v>
      </c>
      <c r="BI256" s="219">
        <f>IF(N256="nulová",J256,0)</f>
        <v>0</v>
      </c>
      <c r="BJ256" s="19" t="s">
        <v>81</v>
      </c>
      <c r="BK256" s="219">
        <f>ROUND(I256*H256,2)</f>
        <v>0</v>
      </c>
      <c r="BL256" s="19" t="s">
        <v>173</v>
      </c>
      <c r="BM256" s="218" t="s">
        <v>282</v>
      </c>
    </row>
    <row r="257" spans="1:47" s="2" customFormat="1" ht="12">
      <c r="A257" s="40"/>
      <c r="B257" s="41"/>
      <c r="C257" s="42"/>
      <c r="D257" s="220" t="s">
        <v>175</v>
      </c>
      <c r="E257" s="42"/>
      <c r="F257" s="221" t="s">
        <v>283</v>
      </c>
      <c r="G257" s="42"/>
      <c r="H257" s="42"/>
      <c r="I257" s="222"/>
      <c r="J257" s="42"/>
      <c r="K257" s="42"/>
      <c r="L257" s="46"/>
      <c r="M257" s="223"/>
      <c r="N257" s="224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175</v>
      </c>
      <c r="AU257" s="19" t="s">
        <v>83</v>
      </c>
    </row>
    <row r="258" spans="1:51" s="13" customFormat="1" ht="12">
      <c r="A258" s="13"/>
      <c r="B258" s="225"/>
      <c r="C258" s="226"/>
      <c r="D258" s="227" t="s">
        <v>177</v>
      </c>
      <c r="E258" s="226"/>
      <c r="F258" s="229" t="s">
        <v>724</v>
      </c>
      <c r="G258" s="226"/>
      <c r="H258" s="230">
        <v>36.94</v>
      </c>
      <c r="I258" s="231"/>
      <c r="J258" s="226"/>
      <c r="K258" s="226"/>
      <c r="L258" s="232"/>
      <c r="M258" s="233"/>
      <c r="N258" s="234"/>
      <c r="O258" s="234"/>
      <c r="P258" s="234"/>
      <c r="Q258" s="234"/>
      <c r="R258" s="234"/>
      <c r="S258" s="234"/>
      <c r="T258" s="23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6" t="s">
        <v>177</v>
      </c>
      <c r="AU258" s="236" t="s">
        <v>83</v>
      </c>
      <c r="AV258" s="13" t="s">
        <v>83</v>
      </c>
      <c r="AW258" s="13" t="s">
        <v>4</v>
      </c>
      <c r="AX258" s="13" t="s">
        <v>81</v>
      </c>
      <c r="AY258" s="236" t="s">
        <v>166</v>
      </c>
    </row>
    <row r="259" spans="1:65" s="2" customFormat="1" ht="37.8" customHeight="1">
      <c r="A259" s="40"/>
      <c r="B259" s="41"/>
      <c r="C259" s="207" t="s">
        <v>285</v>
      </c>
      <c r="D259" s="207" t="s">
        <v>169</v>
      </c>
      <c r="E259" s="208" t="s">
        <v>286</v>
      </c>
      <c r="F259" s="209" t="s">
        <v>287</v>
      </c>
      <c r="G259" s="210" t="s">
        <v>271</v>
      </c>
      <c r="H259" s="211">
        <v>1.588</v>
      </c>
      <c r="I259" s="212"/>
      <c r="J259" s="213">
        <f>ROUND(I259*H259,2)</f>
        <v>0</v>
      </c>
      <c r="K259" s="209" t="s">
        <v>172</v>
      </c>
      <c r="L259" s="46"/>
      <c r="M259" s="214" t="s">
        <v>19</v>
      </c>
      <c r="N259" s="215" t="s">
        <v>44</v>
      </c>
      <c r="O259" s="86"/>
      <c r="P259" s="216">
        <f>O259*H259</f>
        <v>0</v>
      </c>
      <c r="Q259" s="216">
        <v>0</v>
      </c>
      <c r="R259" s="216">
        <f>Q259*H259</f>
        <v>0</v>
      </c>
      <c r="S259" s="216">
        <v>0</v>
      </c>
      <c r="T259" s="217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18" t="s">
        <v>173</v>
      </c>
      <c r="AT259" s="218" t="s">
        <v>169</v>
      </c>
      <c r="AU259" s="218" t="s">
        <v>83</v>
      </c>
      <c r="AY259" s="19" t="s">
        <v>166</v>
      </c>
      <c r="BE259" s="219">
        <f>IF(N259="základní",J259,0)</f>
        <v>0</v>
      </c>
      <c r="BF259" s="219">
        <f>IF(N259="snížená",J259,0)</f>
        <v>0</v>
      </c>
      <c r="BG259" s="219">
        <f>IF(N259="zákl. přenesená",J259,0)</f>
        <v>0</v>
      </c>
      <c r="BH259" s="219">
        <f>IF(N259="sníž. přenesená",J259,0)</f>
        <v>0</v>
      </c>
      <c r="BI259" s="219">
        <f>IF(N259="nulová",J259,0)</f>
        <v>0</v>
      </c>
      <c r="BJ259" s="19" t="s">
        <v>81</v>
      </c>
      <c r="BK259" s="219">
        <f>ROUND(I259*H259,2)</f>
        <v>0</v>
      </c>
      <c r="BL259" s="19" t="s">
        <v>173</v>
      </c>
      <c r="BM259" s="218" t="s">
        <v>288</v>
      </c>
    </row>
    <row r="260" spans="1:47" s="2" customFormat="1" ht="12">
      <c r="A260" s="40"/>
      <c r="B260" s="41"/>
      <c r="C260" s="42"/>
      <c r="D260" s="220" t="s">
        <v>175</v>
      </c>
      <c r="E260" s="42"/>
      <c r="F260" s="221" t="s">
        <v>289</v>
      </c>
      <c r="G260" s="42"/>
      <c r="H260" s="42"/>
      <c r="I260" s="222"/>
      <c r="J260" s="42"/>
      <c r="K260" s="42"/>
      <c r="L260" s="46"/>
      <c r="M260" s="223"/>
      <c r="N260" s="224"/>
      <c r="O260" s="86"/>
      <c r="P260" s="86"/>
      <c r="Q260" s="86"/>
      <c r="R260" s="86"/>
      <c r="S260" s="86"/>
      <c r="T260" s="87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9" t="s">
        <v>175</v>
      </c>
      <c r="AU260" s="19" t="s">
        <v>83</v>
      </c>
    </row>
    <row r="261" spans="1:51" s="13" customFormat="1" ht="12">
      <c r="A261" s="13"/>
      <c r="B261" s="225"/>
      <c r="C261" s="226"/>
      <c r="D261" s="227" t="s">
        <v>177</v>
      </c>
      <c r="E261" s="226"/>
      <c r="F261" s="229" t="s">
        <v>725</v>
      </c>
      <c r="G261" s="226"/>
      <c r="H261" s="230">
        <v>1.588</v>
      </c>
      <c r="I261" s="231"/>
      <c r="J261" s="226"/>
      <c r="K261" s="226"/>
      <c r="L261" s="232"/>
      <c r="M261" s="233"/>
      <c r="N261" s="234"/>
      <c r="O261" s="234"/>
      <c r="P261" s="234"/>
      <c r="Q261" s="234"/>
      <c r="R261" s="234"/>
      <c r="S261" s="234"/>
      <c r="T261" s="235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6" t="s">
        <v>177</v>
      </c>
      <c r="AU261" s="236" t="s">
        <v>83</v>
      </c>
      <c r="AV261" s="13" t="s">
        <v>83</v>
      </c>
      <c r="AW261" s="13" t="s">
        <v>4</v>
      </c>
      <c r="AX261" s="13" t="s">
        <v>81</v>
      </c>
      <c r="AY261" s="236" t="s">
        <v>166</v>
      </c>
    </row>
    <row r="262" spans="1:65" s="2" customFormat="1" ht="55.5" customHeight="1">
      <c r="A262" s="40"/>
      <c r="B262" s="41"/>
      <c r="C262" s="207" t="s">
        <v>291</v>
      </c>
      <c r="D262" s="207" t="s">
        <v>169</v>
      </c>
      <c r="E262" s="208" t="s">
        <v>292</v>
      </c>
      <c r="F262" s="209" t="s">
        <v>293</v>
      </c>
      <c r="G262" s="210" t="s">
        <v>271</v>
      </c>
      <c r="H262" s="211">
        <v>0.074</v>
      </c>
      <c r="I262" s="212"/>
      <c r="J262" s="213">
        <f>ROUND(I262*H262,2)</f>
        <v>0</v>
      </c>
      <c r="K262" s="209" t="s">
        <v>172</v>
      </c>
      <c r="L262" s="46"/>
      <c r="M262" s="214" t="s">
        <v>19</v>
      </c>
      <c r="N262" s="215" t="s">
        <v>44</v>
      </c>
      <c r="O262" s="86"/>
      <c r="P262" s="216">
        <f>O262*H262</f>
        <v>0</v>
      </c>
      <c r="Q262" s="216">
        <v>0</v>
      </c>
      <c r="R262" s="216">
        <f>Q262*H262</f>
        <v>0</v>
      </c>
      <c r="S262" s="216">
        <v>0</v>
      </c>
      <c r="T262" s="217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8" t="s">
        <v>173</v>
      </c>
      <c r="AT262" s="218" t="s">
        <v>169</v>
      </c>
      <c r="AU262" s="218" t="s">
        <v>83</v>
      </c>
      <c r="AY262" s="19" t="s">
        <v>166</v>
      </c>
      <c r="BE262" s="219">
        <f>IF(N262="základní",J262,0)</f>
        <v>0</v>
      </c>
      <c r="BF262" s="219">
        <f>IF(N262="snížená",J262,0)</f>
        <v>0</v>
      </c>
      <c r="BG262" s="219">
        <f>IF(N262="zákl. přenesená",J262,0)</f>
        <v>0</v>
      </c>
      <c r="BH262" s="219">
        <f>IF(N262="sníž. přenesená",J262,0)</f>
        <v>0</v>
      </c>
      <c r="BI262" s="219">
        <f>IF(N262="nulová",J262,0)</f>
        <v>0</v>
      </c>
      <c r="BJ262" s="19" t="s">
        <v>81</v>
      </c>
      <c r="BK262" s="219">
        <f>ROUND(I262*H262,2)</f>
        <v>0</v>
      </c>
      <c r="BL262" s="19" t="s">
        <v>173</v>
      </c>
      <c r="BM262" s="218" t="s">
        <v>294</v>
      </c>
    </row>
    <row r="263" spans="1:47" s="2" customFormat="1" ht="12">
      <c r="A263" s="40"/>
      <c r="B263" s="41"/>
      <c r="C263" s="42"/>
      <c r="D263" s="220" t="s">
        <v>175</v>
      </c>
      <c r="E263" s="42"/>
      <c r="F263" s="221" t="s">
        <v>295</v>
      </c>
      <c r="G263" s="42"/>
      <c r="H263" s="42"/>
      <c r="I263" s="222"/>
      <c r="J263" s="42"/>
      <c r="K263" s="42"/>
      <c r="L263" s="46"/>
      <c r="M263" s="223"/>
      <c r="N263" s="224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175</v>
      </c>
      <c r="AU263" s="19" t="s">
        <v>83</v>
      </c>
    </row>
    <row r="264" spans="1:51" s="13" customFormat="1" ht="12">
      <c r="A264" s="13"/>
      <c r="B264" s="225"/>
      <c r="C264" s="226"/>
      <c r="D264" s="227" t="s">
        <v>177</v>
      </c>
      <c r="E264" s="226"/>
      <c r="F264" s="229" t="s">
        <v>726</v>
      </c>
      <c r="G264" s="226"/>
      <c r="H264" s="230">
        <v>0.074</v>
      </c>
      <c r="I264" s="231"/>
      <c r="J264" s="226"/>
      <c r="K264" s="226"/>
      <c r="L264" s="232"/>
      <c r="M264" s="233"/>
      <c r="N264" s="234"/>
      <c r="O264" s="234"/>
      <c r="P264" s="234"/>
      <c r="Q264" s="234"/>
      <c r="R264" s="234"/>
      <c r="S264" s="234"/>
      <c r="T264" s="23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6" t="s">
        <v>177</v>
      </c>
      <c r="AU264" s="236" t="s">
        <v>83</v>
      </c>
      <c r="AV264" s="13" t="s">
        <v>83</v>
      </c>
      <c r="AW264" s="13" t="s">
        <v>4</v>
      </c>
      <c r="AX264" s="13" t="s">
        <v>81</v>
      </c>
      <c r="AY264" s="236" t="s">
        <v>166</v>
      </c>
    </row>
    <row r="265" spans="1:65" s="2" customFormat="1" ht="37.8" customHeight="1">
      <c r="A265" s="40"/>
      <c r="B265" s="41"/>
      <c r="C265" s="207" t="s">
        <v>297</v>
      </c>
      <c r="D265" s="207" t="s">
        <v>169</v>
      </c>
      <c r="E265" s="208" t="s">
        <v>298</v>
      </c>
      <c r="F265" s="209" t="s">
        <v>299</v>
      </c>
      <c r="G265" s="210" t="s">
        <v>271</v>
      </c>
      <c r="H265" s="211">
        <v>1.293</v>
      </c>
      <c r="I265" s="212"/>
      <c r="J265" s="213">
        <f>ROUND(I265*H265,2)</f>
        <v>0</v>
      </c>
      <c r="K265" s="209" t="s">
        <v>172</v>
      </c>
      <c r="L265" s="46"/>
      <c r="M265" s="214" t="s">
        <v>19</v>
      </c>
      <c r="N265" s="215" t="s">
        <v>44</v>
      </c>
      <c r="O265" s="86"/>
      <c r="P265" s="216">
        <f>O265*H265</f>
        <v>0</v>
      </c>
      <c r="Q265" s="216">
        <v>0</v>
      </c>
      <c r="R265" s="216">
        <f>Q265*H265</f>
        <v>0</v>
      </c>
      <c r="S265" s="216">
        <v>0</v>
      </c>
      <c r="T265" s="217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18" t="s">
        <v>173</v>
      </c>
      <c r="AT265" s="218" t="s">
        <v>169</v>
      </c>
      <c r="AU265" s="218" t="s">
        <v>83</v>
      </c>
      <c r="AY265" s="19" t="s">
        <v>166</v>
      </c>
      <c r="BE265" s="219">
        <f>IF(N265="základní",J265,0)</f>
        <v>0</v>
      </c>
      <c r="BF265" s="219">
        <f>IF(N265="snížená",J265,0)</f>
        <v>0</v>
      </c>
      <c r="BG265" s="219">
        <f>IF(N265="zákl. přenesená",J265,0)</f>
        <v>0</v>
      </c>
      <c r="BH265" s="219">
        <f>IF(N265="sníž. přenesená",J265,0)</f>
        <v>0</v>
      </c>
      <c r="BI265" s="219">
        <f>IF(N265="nulová",J265,0)</f>
        <v>0</v>
      </c>
      <c r="BJ265" s="19" t="s">
        <v>81</v>
      </c>
      <c r="BK265" s="219">
        <f>ROUND(I265*H265,2)</f>
        <v>0</v>
      </c>
      <c r="BL265" s="19" t="s">
        <v>173</v>
      </c>
      <c r="BM265" s="218" t="s">
        <v>300</v>
      </c>
    </row>
    <row r="266" spans="1:47" s="2" customFormat="1" ht="12">
      <c r="A266" s="40"/>
      <c r="B266" s="41"/>
      <c r="C266" s="42"/>
      <c r="D266" s="220" t="s">
        <v>175</v>
      </c>
      <c r="E266" s="42"/>
      <c r="F266" s="221" t="s">
        <v>301</v>
      </c>
      <c r="G266" s="42"/>
      <c r="H266" s="42"/>
      <c r="I266" s="222"/>
      <c r="J266" s="42"/>
      <c r="K266" s="42"/>
      <c r="L266" s="46"/>
      <c r="M266" s="223"/>
      <c r="N266" s="224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175</v>
      </c>
      <c r="AU266" s="19" t="s">
        <v>83</v>
      </c>
    </row>
    <row r="267" spans="1:51" s="13" customFormat="1" ht="12">
      <c r="A267" s="13"/>
      <c r="B267" s="225"/>
      <c r="C267" s="226"/>
      <c r="D267" s="227" t="s">
        <v>177</v>
      </c>
      <c r="E267" s="226"/>
      <c r="F267" s="229" t="s">
        <v>727</v>
      </c>
      <c r="G267" s="226"/>
      <c r="H267" s="230">
        <v>1.293</v>
      </c>
      <c r="I267" s="231"/>
      <c r="J267" s="226"/>
      <c r="K267" s="226"/>
      <c r="L267" s="232"/>
      <c r="M267" s="233"/>
      <c r="N267" s="234"/>
      <c r="O267" s="234"/>
      <c r="P267" s="234"/>
      <c r="Q267" s="234"/>
      <c r="R267" s="234"/>
      <c r="S267" s="234"/>
      <c r="T267" s="23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6" t="s">
        <v>177</v>
      </c>
      <c r="AU267" s="236" t="s">
        <v>83</v>
      </c>
      <c r="AV267" s="13" t="s">
        <v>83</v>
      </c>
      <c r="AW267" s="13" t="s">
        <v>4</v>
      </c>
      <c r="AX267" s="13" t="s">
        <v>81</v>
      </c>
      <c r="AY267" s="236" t="s">
        <v>166</v>
      </c>
    </row>
    <row r="268" spans="1:65" s="2" customFormat="1" ht="37.8" customHeight="1">
      <c r="A268" s="40"/>
      <c r="B268" s="41"/>
      <c r="C268" s="207" t="s">
        <v>303</v>
      </c>
      <c r="D268" s="207" t="s">
        <v>169</v>
      </c>
      <c r="E268" s="208" t="s">
        <v>304</v>
      </c>
      <c r="F268" s="209" t="s">
        <v>305</v>
      </c>
      <c r="G268" s="210" t="s">
        <v>271</v>
      </c>
      <c r="H268" s="211">
        <v>0.739</v>
      </c>
      <c r="I268" s="212"/>
      <c r="J268" s="213">
        <f>ROUND(I268*H268,2)</f>
        <v>0</v>
      </c>
      <c r="K268" s="209" t="s">
        <v>172</v>
      </c>
      <c r="L268" s="46"/>
      <c r="M268" s="214" t="s">
        <v>19</v>
      </c>
      <c r="N268" s="215" t="s">
        <v>44</v>
      </c>
      <c r="O268" s="86"/>
      <c r="P268" s="216">
        <f>O268*H268</f>
        <v>0</v>
      </c>
      <c r="Q268" s="216">
        <v>0</v>
      </c>
      <c r="R268" s="216">
        <f>Q268*H268</f>
        <v>0</v>
      </c>
      <c r="S268" s="216">
        <v>0</v>
      </c>
      <c r="T268" s="217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18" t="s">
        <v>173</v>
      </c>
      <c r="AT268" s="218" t="s">
        <v>169</v>
      </c>
      <c r="AU268" s="218" t="s">
        <v>83</v>
      </c>
      <c r="AY268" s="19" t="s">
        <v>166</v>
      </c>
      <c r="BE268" s="219">
        <f>IF(N268="základní",J268,0)</f>
        <v>0</v>
      </c>
      <c r="BF268" s="219">
        <f>IF(N268="snížená",J268,0)</f>
        <v>0</v>
      </c>
      <c r="BG268" s="219">
        <f>IF(N268="zákl. přenesená",J268,0)</f>
        <v>0</v>
      </c>
      <c r="BH268" s="219">
        <f>IF(N268="sníž. přenesená",J268,0)</f>
        <v>0</v>
      </c>
      <c r="BI268" s="219">
        <f>IF(N268="nulová",J268,0)</f>
        <v>0</v>
      </c>
      <c r="BJ268" s="19" t="s">
        <v>81</v>
      </c>
      <c r="BK268" s="219">
        <f>ROUND(I268*H268,2)</f>
        <v>0</v>
      </c>
      <c r="BL268" s="19" t="s">
        <v>173</v>
      </c>
      <c r="BM268" s="218" t="s">
        <v>306</v>
      </c>
    </row>
    <row r="269" spans="1:47" s="2" customFormat="1" ht="12">
      <c r="A269" s="40"/>
      <c r="B269" s="41"/>
      <c r="C269" s="42"/>
      <c r="D269" s="220" t="s">
        <v>175</v>
      </c>
      <c r="E269" s="42"/>
      <c r="F269" s="221" t="s">
        <v>307</v>
      </c>
      <c r="G269" s="42"/>
      <c r="H269" s="42"/>
      <c r="I269" s="222"/>
      <c r="J269" s="42"/>
      <c r="K269" s="42"/>
      <c r="L269" s="46"/>
      <c r="M269" s="223"/>
      <c r="N269" s="224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175</v>
      </c>
      <c r="AU269" s="19" t="s">
        <v>83</v>
      </c>
    </row>
    <row r="270" spans="1:51" s="13" customFormat="1" ht="12">
      <c r="A270" s="13"/>
      <c r="B270" s="225"/>
      <c r="C270" s="226"/>
      <c r="D270" s="227" t="s">
        <v>177</v>
      </c>
      <c r="E270" s="226"/>
      <c r="F270" s="229" t="s">
        <v>728</v>
      </c>
      <c r="G270" s="226"/>
      <c r="H270" s="230">
        <v>0.739</v>
      </c>
      <c r="I270" s="231"/>
      <c r="J270" s="226"/>
      <c r="K270" s="226"/>
      <c r="L270" s="232"/>
      <c r="M270" s="233"/>
      <c r="N270" s="234"/>
      <c r="O270" s="234"/>
      <c r="P270" s="234"/>
      <c r="Q270" s="234"/>
      <c r="R270" s="234"/>
      <c r="S270" s="234"/>
      <c r="T270" s="235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6" t="s">
        <v>177</v>
      </c>
      <c r="AU270" s="236" t="s">
        <v>83</v>
      </c>
      <c r="AV270" s="13" t="s">
        <v>83</v>
      </c>
      <c r="AW270" s="13" t="s">
        <v>4</v>
      </c>
      <c r="AX270" s="13" t="s">
        <v>81</v>
      </c>
      <c r="AY270" s="236" t="s">
        <v>166</v>
      </c>
    </row>
    <row r="271" spans="1:63" s="12" customFormat="1" ht="22.8" customHeight="1">
      <c r="A271" s="12"/>
      <c r="B271" s="191"/>
      <c r="C271" s="192"/>
      <c r="D271" s="193" t="s">
        <v>72</v>
      </c>
      <c r="E271" s="205" t="s">
        <v>309</v>
      </c>
      <c r="F271" s="205" t="s">
        <v>310</v>
      </c>
      <c r="G271" s="192"/>
      <c r="H271" s="192"/>
      <c r="I271" s="195"/>
      <c r="J271" s="206">
        <f>BK271</f>
        <v>0</v>
      </c>
      <c r="K271" s="192"/>
      <c r="L271" s="197"/>
      <c r="M271" s="198"/>
      <c r="N271" s="199"/>
      <c r="O271" s="199"/>
      <c r="P271" s="200">
        <f>SUM(P272:P274)</f>
        <v>0</v>
      </c>
      <c r="Q271" s="199"/>
      <c r="R271" s="200">
        <f>SUM(R272:R274)</f>
        <v>0</v>
      </c>
      <c r="S271" s="199"/>
      <c r="T271" s="201">
        <f>SUM(T272:T274)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02" t="s">
        <v>81</v>
      </c>
      <c r="AT271" s="203" t="s">
        <v>72</v>
      </c>
      <c r="AU271" s="203" t="s">
        <v>81</v>
      </c>
      <c r="AY271" s="202" t="s">
        <v>166</v>
      </c>
      <c r="BK271" s="204">
        <f>SUM(BK272:BK274)</f>
        <v>0</v>
      </c>
    </row>
    <row r="272" spans="1:65" s="2" customFormat="1" ht="78" customHeight="1">
      <c r="A272" s="40"/>
      <c r="B272" s="41"/>
      <c r="C272" s="207" t="s">
        <v>311</v>
      </c>
      <c r="D272" s="207" t="s">
        <v>169</v>
      </c>
      <c r="E272" s="208" t="s">
        <v>312</v>
      </c>
      <c r="F272" s="209" t="s">
        <v>313</v>
      </c>
      <c r="G272" s="210" t="s">
        <v>271</v>
      </c>
      <c r="H272" s="211">
        <v>1.147</v>
      </c>
      <c r="I272" s="212"/>
      <c r="J272" s="213">
        <f>ROUND(I272*H272,2)</f>
        <v>0</v>
      </c>
      <c r="K272" s="209" t="s">
        <v>172</v>
      </c>
      <c r="L272" s="46"/>
      <c r="M272" s="214" t="s">
        <v>19</v>
      </c>
      <c r="N272" s="215" t="s">
        <v>44</v>
      </c>
      <c r="O272" s="86"/>
      <c r="P272" s="216">
        <f>O272*H272</f>
        <v>0</v>
      </c>
      <c r="Q272" s="216">
        <v>0</v>
      </c>
      <c r="R272" s="216">
        <f>Q272*H272</f>
        <v>0</v>
      </c>
      <c r="S272" s="216">
        <v>0</v>
      </c>
      <c r="T272" s="217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18" t="s">
        <v>173</v>
      </c>
      <c r="AT272" s="218" t="s">
        <v>169</v>
      </c>
      <c r="AU272" s="218" t="s">
        <v>83</v>
      </c>
      <c r="AY272" s="19" t="s">
        <v>166</v>
      </c>
      <c r="BE272" s="219">
        <f>IF(N272="základní",J272,0)</f>
        <v>0</v>
      </c>
      <c r="BF272" s="219">
        <f>IF(N272="snížená",J272,0)</f>
        <v>0</v>
      </c>
      <c r="BG272" s="219">
        <f>IF(N272="zákl. přenesená",J272,0)</f>
        <v>0</v>
      </c>
      <c r="BH272" s="219">
        <f>IF(N272="sníž. přenesená",J272,0)</f>
        <v>0</v>
      </c>
      <c r="BI272" s="219">
        <f>IF(N272="nulová",J272,0)</f>
        <v>0</v>
      </c>
      <c r="BJ272" s="19" t="s">
        <v>81</v>
      </c>
      <c r="BK272" s="219">
        <f>ROUND(I272*H272,2)</f>
        <v>0</v>
      </c>
      <c r="BL272" s="19" t="s">
        <v>173</v>
      </c>
      <c r="BM272" s="218" t="s">
        <v>314</v>
      </c>
    </row>
    <row r="273" spans="1:47" s="2" customFormat="1" ht="12">
      <c r="A273" s="40"/>
      <c r="B273" s="41"/>
      <c r="C273" s="42"/>
      <c r="D273" s="220" t="s">
        <v>175</v>
      </c>
      <c r="E273" s="42"/>
      <c r="F273" s="221" t="s">
        <v>315</v>
      </c>
      <c r="G273" s="42"/>
      <c r="H273" s="42"/>
      <c r="I273" s="222"/>
      <c r="J273" s="42"/>
      <c r="K273" s="42"/>
      <c r="L273" s="46"/>
      <c r="M273" s="223"/>
      <c r="N273" s="224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175</v>
      </c>
      <c r="AU273" s="19" t="s">
        <v>83</v>
      </c>
    </row>
    <row r="274" spans="1:47" s="2" customFormat="1" ht="12">
      <c r="A274" s="40"/>
      <c r="B274" s="41"/>
      <c r="C274" s="42"/>
      <c r="D274" s="227" t="s">
        <v>316</v>
      </c>
      <c r="E274" s="42"/>
      <c r="F274" s="279" t="s">
        <v>317</v>
      </c>
      <c r="G274" s="42"/>
      <c r="H274" s="42"/>
      <c r="I274" s="222"/>
      <c r="J274" s="42"/>
      <c r="K274" s="42"/>
      <c r="L274" s="46"/>
      <c r="M274" s="223"/>
      <c r="N274" s="224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316</v>
      </c>
      <c r="AU274" s="19" t="s">
        <v>83</v>
      </c>
    </row>
    <row r="275" spans="1:63" s="12" customFormat="1" ht="25.9" customHeight="1">
      <c r="A275" s="12"/>
      <c r="B275" s="191"/>
      <c r="C275" s="192"/>
      <c r="D275" s="193" t="s">
        <v>72</v>
      </c>
      <c r="E275" s="194" t="s">
        <v>318</v>
      </c>
      <c r="F275" s="194" t="s">
        <v>319</v>
      </c>
      <c r="G275" s="192"/>
      <c r="H275" s="192"/>
      <c r="I275" s="195"/>
      <c r="J275" s="196">
        <f>BK275</f>
        <v>0</v>
      </c>
      <c r="K275" s="192"/>
      <c r="L275" s="197"/>
      <c r="M275" s="198"/>
      <c r="N275" s="199"/>
      <c r="O275" s="199"/>
      <c r="P275" s="200">
        <f>P276+P302+P406</f>
        <v>0</v>
      </c>
      <c r="Q275" s="199"/>
      <c r="R275" s="200">
        <f>R276+R302+R406</f>
        <v>2.3606868100000007</v>
      </c>
      <c r="S275" s="199"/>
      <c r="T275" s="201">
        <f>T276+T302+T406</f>
        <v>0.099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02" t="s">
        <v>83</v>
      </c>
      <c r="AT275" s="203" t="s">
        <v>72</v>
      </c>
      <c r="AU275" s="203" t="s">
        <v>73</v>
      </c>
      <c r="AY275" s="202" t="s">
        <v>166</v>
      </c>
      <c r="BK275" s="204">
        <f>BK276+BK302+BK406</f>
        <v>0</v>
      </c>
    </row>
    <row r="276" spans="1:63" s="12" customFormat="1" ht="22.8" customHeight="1">
      <c r="A276" s="12"/>
      <c r="B276" s="191"/>
      <c r="C276" s="192"/>
      <c r="D276" s="193" t="s">
        <v>72</v>
      </c>
      <c r="E276" s="205" t="s">
        <v>320</v>
      </c>
      <c r="F276" s="205" t="s">
        <v>321</v>
      </c>
      <c r="G276" s="192"/>
      <c r="H276" s="192"/>
      <c r="I276" s="195"/>
      <c r="J276" s="206">
        <f>BK276</f>
        <v>0</v>
      </c>
      <c r="K276" s="192"/>
      <c r="L276" s="197"/>
      <c r="M276" s="198"/>
      <c r="N276" s="199"/>
      <c r="O276" s="199"/>
      <c r="P276" s="200">
        <f>SUM(P277:P301)</f>
        <v>0</v>
      </c>
      <c r="Q276" s="199"/>
      <c r="R276" s="200">
        <f>SUM(R277:R301)</f>
        <v>0.056503</v>
      </c>
      <c r="S276" s="199"/>
      <c r="T276" s="201">
        <f>SUM(T277:T301)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02" t="s">
        <v>83</v>
      </c>
      <c r="AT276" s="203" t="s">
        <v>72</v>
      </c>
      <c r="AU276" s="203" t="s">
        <v>81</v>
      </c>
      <c r="AY276" s="202" t="s">
        <v>166</v>
      </c>
      <c r="BK276" s="204">
        <f>SUM(BK277:BK301)</f>
        <v>0</v>
      </c>
    </row>
    <row r="277" spans="1:65" s="2" customFormat="1" ht="33" customHeight="1">
      <c r="A277" s="40"/>
      <c r="B277" s="41"/>
      <c r="C277" s="207" t="s">
        <v>322</v>
      </c>
      <c r="D277" s="207" t="s">
        <v>169</v>
      </c>
      <c r="E277" s="208" t="s">
        <v>323</v>
      </c>
      <c r="F277" s="209" t="s">
        <v>324</v>
      </c>
      <c r="G277" s="210" t="s">
        <v>103</v>
      </c>
      <c r="H277" s="211">
        <v>20</v>
      </c>
      <c r="I277" s="212"/>
      <c r="J277" s="213">
        <f>ROUND(I277*H277,2)</f>
        <v>0</v>
      </c>
      <c r="K277" s="209" t="s">
        <v>172</v>
      </c>
      <c r="L277" s="46"/>
      <c r="M277" s="214" t="s">
        <v>19</v>
      </c>
      <c r="N277" s="215" t="s">
        <v>44</v>
      </c>
      <c r="O277" s="86"/>
      <c r="P277" s="216">
        <f>O277*H277</f>
        <v>0</v>
      </c>
      <c r="Q277" s="216">
        <v>0.00073</v>
      </c>
      <c r="R277" s="216">
        <f>Q277*H277</f>
        <v>0.014599999999999998</v>
      </c>
      <c r="S277" s="216">
        <v>0</v>
      </c>
      <c r="T277" s="217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18" t="s">
        <v>325</v>
      </c>
      <c r="AT277" s="218" t="s">
        <v>169</v>
      </c>
      <c r="AU277" s="218" t="s">
        <v>83</v>
      </c>
      <c r="AY277" s="19" t="s">
        <v>166</v>
      </c>
      <c r="BE277" s="219">
        <f>IF(N277="základní",J277,0)</f>
        <v>0</v>
      </c>
      <c r="BF277" s="219">
        <f>IF(N277="snížená",J277,0)</f>
        <v>0</v>
      </c>
      <c r="BG277" s="219">
        <f>IF(N277="zákl. přenesená",J277,0)</f>
        <v>0</v>
      </c>
      <c r="BH277" s="219">
        <f>IF(N277="sníž. přenesená",J277,0)</f>
        <v>0</v>
      </c>
      <c r="BI277" s="219">
        <f>IF(N277="nulová",J277,0)</f>
        <v>0</v>
      </c>
      <c r="BJ277" s="19" t="s">
        <v>81</v>
      </c>
      <c r="BK277" s="219">
        <f>ROUND(I277*H277,2)</f>
        <v>0</v>
      </c>
      <c r="BL277" s="19" t="s">
        <v>325</v>
      </c>
      <c r="BM277" s="218" t="s">
        <v>326</v>
      </c>
    </row>
    <row r="278" spans="1:47" s="2" customFormat="1" ht="12">
      <c r="A278" s="40"/>
      <c r="B278" s="41"/>
      <c r="C278" s="42"/>
      <c r="D278" s="220" t="s">
        <v>175</v>
      </c>
      <c r="E278" s="42"/>
      <c r="F278" s="221" t="s">
        <v>327</v>
      </c>
      <c r="G278" s="42"/>
      <c r="H278" s="42"/>
      <c r="I278" s="222"/>
      <c r="J278" s="42"/>
      <c r="K278" s="42"/>
      <c r="L278" s="46"/>
      <c r="M278" s="223"/>
      <c r="N278" s="224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175</v>
      </c>
      <c r="AU278" s="19" t="s">
        <v>83</v>
      </c>
    </row>
    <row r="279" spans="1:51" s="15" customFormat="1" ht="12">
      <c r="A279" s="15"/>
      <c r="B279" s="258"/>
      <c r="C279" s="259"/>
      <c r="D279" s="227" t="s">
        <v>177</v>
      </c>
      <c r="E279" s="260" t="s">
        <v>19</v>
      </c>
      <c r="F279" s="261" t="s">
        <v>328</v>
      </c>
      <c r="G279" s="259"/>
      <c r="H279" s="260" t="s">
        <v>19</v>
      </c>
      <c r="I279" s="262"/>
      <c r="J279" s="259"/>
      <c r="K279" s="259"/>
      <c r="L279" s="263"/>
      <c r="M279" s="264"/>
      <c r="N279" s="265"/>
      <c r="O279" s="265"/>
      <c r="P279" s="265"/>
      <c r="Q279" s="265"/>
      <c r="R279" s="265"/>
      <c r="S279" s="265"/>
      <c r="T279" s="266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67" t="s">
        <v>177</v>
      </c>
      <c r="AU279" s="267" t="s">
        <v>83</v>
      </c>
      <c r="AV279" s="15" t="s">
        <v>81</v>
      </c>
      <c r="AW279" s="15" t="s">
        <v>35</v>
      </c>
      <c r="AX279" s="15" t="s">
        <v>73</v>
      </c>
      <c r="AY279" s="267" t="s">
        <v>166</v>
      </c>
    </row>
    <row r="280" spans="1:51" s="13" customFormat="1" ht="12">
      <c r="A280" s="13"/>
      <c r="B280" s="225"/>
      <c r="C280" s="226"/>
      <c r="D280" s="227" t="s">
        <v>177</v>
      </c>
      <c r="E280" s="228" t="s">
        <v>19</v>
      </c>
      <c r="F280" s="229" t="s">
        <v>666</v>
      </c>
      <c r="G280" s="226"/>
      <c r="H280" s="230">
        <v>5</v>
      </c>
      <c r="I280" s="231"/>
      <c r="J280" s="226"/>
      <c r="K280" s="226"/>
      <c r="L280" s="232"/>
      <c r="M280" s="233"/>
      <c r="N280" s="234"/>
      <c r="O280" s="234"/>
      <c r="P280" s="234"/>
      <c r="Q280" s="234"/>
      <c r="R280" s="234"/>
      <c r="S280" s="234"/>
      <c r="T280" s="235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6" t="s">
        <v>177</v>
      </c>
      <c r="AU280" s="236" t="s">
        <v>83</v>
      </c>
      <c r="AV280" s="13" t="s">
        <v>83</v>
      </c>
      <c r="AW280" s="13" t="s">
        <v>35</v>
      </c>
      <c r="AX280" s="13" t="s">
        <v>73</v>
      </c>
      <c r="AY280" s="236" t="s">
        <v>166</v>
      </c>
    </row>
    <row r="281" spans="1:51" s="13" customFormat="1" ht="12">
      <c r="A281" s="13"/>
      <c r="B281" s="225"/>
      <c r="C281" s="226"/>
      <c r="D281" s="227" t="s">
        <v>177</v>
      </c>
      <c r="E281" s="228" t="s">
        <v>19</v>
      </c>
      <c r="F281" s="229" t="s">
        <v>729</v>
      </c>
      <c r="G281" s="226"/>
      <c r="H281" s="230">
        <v>3.75</v>
      </c>
      <c r="I281" s="231"/>
      <c r="J281" s="226"/>
      <c r="K281" s="226"/>
      <c r="L281" s="232"/>
      <c r="M281" s="233"/>
      <c r="N281" s="234"/>
      <c r="O281" s="234"/>
      <c r="P281" s="234"/>
      <c r="Q281" s="234"/>
      <c r="R281" s="234"/>
      <c r="S281" s="234"/>
      <c r="T281" s="235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6" t="s">
        <v>177</v>
      </c>
      <c r="AU281" s="236" t="s">
        <v>83</v>
      </c>
      <c r="AV281" s="13" t="s">
        <v>83</v>
      </c>
      <c r="AW281" s="13" t="s">
        <v>35</v>
      </c>
      <c r="AX281" s="13" t="s">
        <v>73</v>
      </c>
      <c r="AY281" s="236" t="s">
        <v>166</v>
      </c>
    </row>
    <row r="282" spans="1:51" s="13" customFormat="1" ht="12">
      <c r="A282" s="13"/>
      <c r="B282" s="225"/>
      <c r="C282" s="226"/>
      <c r="D282" s="227" t="s">
        <v>177</v>
      </c>
      <c r="E282" s="228" t="s">
        <v>19</v>
      </c>
      <c r="F282" s="229" t="s">
        <v>730</v>
      </c>
      <c r="G282" s="226"/>
      <c r="H282" s="230">
        <v>7.5</v>
      </c>
      <c r="I282" s="231"/>
      <c r="J282" s="226"/>
      <c r="K282" s="226"/>
      <c r="L282" s="232"/>
      <c r="M282" s="233"/>
      <c r="N282" s="234"/>
      <c r="O282" s="234"/>
      <c r="P282" s="234"/>
      <c r="Q282" s="234"/>
      <c r="R282" s="234"/>
      <c r="S282" s="234"/>
      <c r="T282" s="235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6" t="s">
        <v>177</v>
      </c>
      <c r="AU282" s="236" t="s">
        <v>83</v>
      </c>
      <c r="AV282" s="13" t="s">
        <v>83</v>
      </c>
      <c r="AW282" s="13" t="s">
        <v>35</v>
      </c>
      <c r="AX282" s="13" t="s">
        <v>73</v>
      </c>
      <c r="AY282" s="236" t="s">
        <v>166</v>
      </c>
    </row>
    <row r="283" spans="1:51" s="13" customFormat="1" ht="12">
      <c r="A283" s="13"/>
      <c r="B283" s="225"/>
      <c r="C283" s="226"/>
      <c r="D283" s="227" t="s">
        <v>177</v>
      </c>
      <c r="E283" s="228" t="s">
        <v>19</v>
      </c>
      <c r="F283" s="229" t="s">
        <v>731</v>
      </c>
      <c r="G283" s="226"/>
      <c r="H283" s="230">
        <v>3.75</v>
      </c>
      <c r="I283" s="231"/>
      <c r="J283" s="226"/>
      <c r="K283" s="226"/>
      <c r="L283" s="232"/>
      <c r="M283" s="233"/>
      <c r="N283" s="234"/>
      <c r="O283" s="234"/>
      <c r="P283" s="234"/>
      <c r="Q283" s="234"/>
      <c r="R283" s="234"/>
      <c r="S283" s="234"/>
      <c r="T283" s="235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6" t="s">
        <v>177</v>
      </c>
      <c r="AU283" s="236" t="s">
        <v>83</v>
      </c>
      <c r="AV283" s="13" t="s">
        <v>83</v>
      </c>
      <c r="AW283" s="13" t="s">
        <v>35</v>
      </c>
      <c r="AX283" s="13" t="s">
        <v>73</v>
      </c>
      <c r="AY283" s="236" t="s">
        <v>166</v>
      </c>
    </row>
    <row r="284" spans="1:51" s="14" customFormat="1" ht="12">
      <c r="A284" s="14"/>
      <c r="B284" s="237"/>
      <c r="C284" s="238"/>
      <c r="D284" s="227" t="s">
        <v>177</v>
      </c>
      <c r="E284" s="239" t="s">
        <v>19</v>
      </c>
      <c r="F284" s="240" t="s">
        <v>179</v>
      </c>
      <c r="G284" s="238"/>
      <c r="H284" s="241">
        <v>20</v>
      </c>
      <c r="I284" s="242"/>
      <c r="J284" s="238"/>
      <c r="K284" s="238"/>
      <c r="L284" s="243"/>
      <c r="M284" s="244"/>
      <c r="N284" s="245"/>
      <c r="O284" s="245"/>
      <c r="P284" s="245"/>
      <c r="Q284" s="245"/>
      <c r="R284" s="245"/>
      <c r="S284" s="245"/>
      <c r="T284" s="246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7" t="s">
        <v>177</v>
      </c>
      <c r="AU284" s="247" t="s">
        <v>83</v>
      </c>
      <c r="AV284" s="14" t="s">
        <v>173</v>
      </c>
      <c r="AW284" s="14" t="s">
        <v>35</v>
      </c>
      <c r="AX284" s="14" t="s">
        <v>81</v>
      </c>
      <c r="AY284" s="247" t="s">
        <v>166</v>
      </c>
    </row>
    <row r="285" spans="1:65" s="2" customFormat="1" ht="37.8" customHeight="1">
      <c r="A285" s="40"/>
      <c r="B285" s="41"/>
      <c r="C285" s="207" t="s">
        <v>732</v>
      </c>
      <c r="D285" s="207" t="s">
        <v>169</v>
      </c>
      <c r="E285" s="208" t="s">
        <v>733</v>
      </c>
      <c r="F285" s="209" t="s">
        <v>734</v>
      </c>
      <c r="G285" s="210" t="s">
        <v>103</v>
      </c>
      <c r="H285" s="211">
        <v>2.5</v>
      </c>
      <c r="I285" s="212"/>
      <c r="J285" s="213">
        <f>ROUND(I285*H285,2)</f>
        <v>0</v>
      </c>
      <c r="K285" s="209" t="s">
        <v>172</v>
      </c>
      <c r="L285" s="46"/>
      <c r="M285" s="214" t="s">
        <v>19</v>
      </c>
      <c r="N285" s="215" t="s">
        <v>44</v>
      </c>
      <c r="O285" s="86"/>
      <c r="P285" s="216">
        <f>O285*H285</f>
        <v>0</v>
      </c>
      <c r="Q285" s="216">
        <v>0.00269</v>
      </c>
      <c r="R285" s="216">
        <f>Q285*H285</f>
        <v>0.006725</v>
      </c>
      <c r="S285" s="216">
        <v>0</v>
      </c>
      <c r="T285" s="217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18" t="s">
        <v>325</v>
      </c>
      <c r="AT285" s="218" t="s">
        <v>169</v>
      </c>
      <c r="AU285" s="218" t="s">
        <v>83</v>
      </c>
      <c r="AY285" s="19" t="s">
        <v>166</v>
      </c>
      <c r="BE285" s="219">
        <f>IF(N285="základní",J285,0)</f>
        <v>0</v>
      </c>
      <c r="BF285" s="219">
        <f>IF(N285="snížená",J285,0)</f>
        <v>0</v>
      </c>
      <c r="BG285" s="219">
        <f>IF(N285="zákl. přenesená",J285,0)</f>
        <v>0</v>
      </c>
      <c r="BH285" s="219">
        <f>IF(N285="sníž. přenesená",J285,0)</f>
        <v>0</v>
      </c>
      <c r="BI285" s="219">
        <f>IF(N285="nulová",J285,0)</f>
        <v>0</v>
      </c>
      <c r="BJ285" s="19" t="s">
        <v>81</v>
      </c>
      <c r="BK285" s="219">
        <f>ROUND(I285*H285,2)</f>
        <v>0</v>
      </c>
      <c r="BL285" s="19" t="s">
        <v>325</v>
      </c>
      <c r="BM285" s="218" t="s">
        <v>735</v>
      </c>
    </row>
    <row r="286" spans="1:47" s="2" customFormat="1" ht="12">
      <c r="A286" s="40"/>
      <c r="B286" s="41"/>
      <c r="C286" s="42"/>
      <c r="D286" s="220" t="s">
        <v>175</v>
      </c>
      <c r="E286" s="42"/>
      <c r="F286" s="221" t="s">
        <v>736</v>
      </c>
      <c r="G286" s="42"/>
      <c r="H286" s="42"/>
      <c r="I286" s="222"/>
      <c r="J286" s="42"/>
      <c r="K286" s="42"/>
      <c r="L286" s="46"/>
      <c r="M286" s="223"/>
      <c r="N286" s="224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175</v>
      </c>
      <c r="AU286" s="19" t="s">
        <v>83</v>
      </c>
    </row>
    <row r="287" spans="1:51" s="15" customFormat="1" ht="12">
      <c r="A287" s="15"/>
      <c r="B287" s="258"/>
      <c r="C287" s="259"/>
      <c r="D287" s="227" t="s">
        <v>177</v>
      </c>
      <c r="E287" s="260" t="s">
        <v>19</v>
      </c>
      <c r="F287" s="261" t="s">
        <v>737</v>
      </c>
      <c r="G287" s="259"/>
      <c r="H287" s="260" t="s">
        <v>19</v>
      </c>
      <c r="I287" s="262"/>
      <c r="J287" s="259"/>
      <c r="K287" s="259"/>
      <c r="L287" s="263"/>
      <c r="M287" s="264"/>
      <c r="N287" s="265"/>
      <c r="O287" s="265"/>
      <c r="P287" s="265"/>
      <c r="Q287" s="265"/>
      <c r="R287" s="265"/>
      <c r="S287" s="265"/>
      <c r="T287" s="266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67" t="s">
        <v>177</v>
      </c>
      <c r="AU287" s="267" t="s">
        <v>83</v>
      </c>
      <c r="AV287" s="15" t="s">
        <v>81</v>
      </c>
      <c r="AW287" s="15" t="s">
        <v>35</v>
      </c>
      <c r="AX287" s="15" t="s">
        <v>73</v>
      </c>
      <c r="AY287" s="267" t="s">
        <v>166</v>
      </c>
    </row>
    <row r="288" spans="1:51" s="13" customFormat="1" ht="12">
      <c r="A288" s="13"/>
      <c r="B288" s="225"/>
      <c r="C288" s="226"/>
      <c r="D288" s="227" t="s">
        <v>177</v>
      </c>
      <c r="E288" s="228" t="s">
        <v>19</v>
      </c>
      <c r="F288" s="229" t="s">
        <v>738</v>
      </c>
      <c r="G288" s="226"/>
      <c r="H288" s="230">
        <v>1.25</v>
      </c>
      <c r="I288" s="231"/>
      <c r="J288" s="226"/>
      <c r="K288" s="226"/>
      <c r="L288" s="232"/>
      <c r="M288" s="233"/>
      <c r="N288" s="234"/>
      <c r="O288" s="234"/>
      <c r="P288" s="234"/>
      <c r="Q288" s="234"/>
      <c r="R288" s="234"/>
      <c r="S288" s="234"/>
      <c r="T288" s="235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6" t="s">
        <v>177</v>
      </c>
      <c r="AU288" s="236" t="s">
        <v>83</v>
      </c>
      <c r="AV288" s="13" t="s">
        <v>83</v>
      </c>
      <c r="AW288" s="13" t="s">
        <v>35</v>
      </c>
      <c r="AX288" s="13" t="s">
        <v>73</v>
      </c>
      <c r="AY288" s="236" t="s">
        <v>166</v>
      </c>
    </row>
    <row r="289" spans="1:51" s="13" customFormat="1" ht="12">
      <c r="A289" s="13"/>
      <c r="B289" s="225"/>
      <c r="C289" s="226"/>
      <c r="D289" s="227" t="s">
        <v>177</v>
      </c>
      <c r="E289" s="228" t="s">
        <v>19</v>
      </c>
      <c r="F289" s="229" t="s">
        <v>739</v>
      </c>
      <c r="G289" s="226"/>
      <c r="H289" s="230">
        <v>1.25</v>
      </c>
      <c r="I289" s="231"/>
      <c r="J289" s="226"/>
      <c r="K289" s="226"/>
      <c r="L289" s="232"/>
      <c r="M289" s="233"/>
      <c r="N289" s="234"/>
      <c r="O289" s="234"/>
      <c r="P289" s="234"/>
      <c r="Q289" s="234"/>
      <c r="R289" s="234"/>
      <c r="S289" s="234"/>
      <c r="T289" s="235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6" t="s">
        <v>177</v>
      </c>
      <c r="AU289" s="236" t="s">
        <v>83</v>
      </c>
      <c r="AV289" s="13" t="s">
        <v>83</v>
      </c>
      <c r="AW289" s="13" t="s">
        <v>35</v>
      </c>
      <c r="AX289" s="13" t="s">
        <v>73</v>
      </c>
      <c r="AY289" s="236" t="s">
        <v>166</v>
      </c>
    </row>
    <row r="290" spans="1:51" s="14" customFormat="1" ht="12">
      <c r="A290" s="14"/>
      <c r="B290" s="237"/>
      <c r="C290" s="238"/>
      <c r="D290" s="227" t="s">
        <v>177</v>
      </c>
      <c r="E290" s="239" t="s">
        <v>19</v>
      </c>
      <c r="F290" s="240" t="s">
        <v>179</v>
      </c>
      <c r="G290" s="238"/>
      <c r="H290" s="241">
        <v>2.5</v>
      </c>
      <c r="I290" s="242"/>
      <c r="J290" s="238"/>
      <c r="K290" s="238"/>
      <c r="L290" s="243"/>
      <c r="M290" s="244"/>
      <c r="N290" s="245"/>
      <c r="O290" s="245"/>
      <c r="P290" s="245"/>
      <c r="Q290" s="245"/>
      <c r="R290" s="245"/>
      <c r="S290" s="245"/>
      <c r="T290" s="246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7" t="s">
        <v>177</v>
      </c>
      <c r="AU290" s="247" t="s">
        <v>83</v>
      </c>
      <c r="AV290" s="14" t="s">
        <v>173</v>
      </c>
      <c r="AW290" s="14" t="s">
        <v>35</v>
      </c>
      <c r="AX290" s="14" t="s">
        <v>81</v>
      </c>
      <c r="AY290" s="247" t="s">
        <v>166</v>
      </c>
    </row>
    <row r="291" spans="1:65" s="2" customFormat="1" ht="37.8" customHeight="1">
      <c r="A291" s="40"/>
      <c r="B291" s="41"/>
      <c r="C291" s="207" t="s">
        <v>570</v>
      </c>
      <c r="D291" s="207" t="s">
        <v>169</v>
      </c>
      <c r="E291" s="208" t="s">
        <v>571</v>
      </c>
      <c r="F291" s="209" t="s">
        <v>572</v>
      </c>
      <c r="G291" s="210" t="s">
        <v>103</v>
      </c>
      <c r="H291" s="211">
        <v>8.2</v>
      </c>
      <c r="I291" s="212"/>
      <c r="J291" s="213">
        <f>ROUND(I291*H291,2)</f>
        <v>0</v>
      </c>
      <c r="K291" s="209" t="s">
        <v>172</v>
      </c>
      <c r="L291" s="46"/>
      <c r="M291" s="214" t="s">
        <v>19</v>
      </c>
      <c r="N291" s="215" t="s">
        <v>44</v>
      </c>
      <c r="O291" s="86"/>
      <c r="P291" s="216">
        <f>O291*H291</f>
        <v>0</v>
      </c>
      <c r="Q291" s="216">
        <v>0.00429</v>
      </c>
      <c r="R291" s="216">
        <f>Q291*H291</f>
        <v>0.035178</v>
      </c>
      <c r="S291" s="216">
        <v>0</v>
      </c>
      <c r="T291" s="217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18" t="s">
        <v>325</v>
      </c>
      <c r="AT291" s="218" t="s">
        <v>169</v>
      </c>
      <c r="AU291" s="218" t="s">
        <v>83</v>
      </c>
      <c r="AY291" s="19" t="s">
        <v>166</v>
      </c>
      <c r="BE291" s="219">
        <f>IF(N291="základní",J291,0)</f>
        <v>0</v>
      </c>
      <c r="BF291" s="219">
        <f>IF(N291="snížená",J291,0)</f>
        <v>0</v>
      </c>
      <c r="BG291" s="219">
        <f>IF(N291="zákl. přenesená",J291,0)</f>
        <v>0</v>
      </c>
      <c r="BH291" s="219">
        <f>IF(N291="sníž. přenesená",J291,0)</f>
        <v>0</v>
      </c>
      <c r="BI291" s="219">
        <f>IF(N291="nulová",J291,0)</f>
        <v>0</v>
      </c>
      <c r="BJ291" s="19" t="s">
        <v>81</v>
      </c>
      <c r="BK291" s="219">
        <f>ROUND(I291*H291,2)</f>
        <v>0</v>
      </c>
      <c r="BL291" s="19" t="s">
        <v>325</v>
      </c>
      <c r="BM291" s="218" t="s">
        <v>573</v>
      </c>
    </row>
    <row r="292" spans="1:47" s="2" customFormat="1" ht="12">
      <c r="A292" s="40"/>
      <c r="B292" s="41"/>
      <c r="C292" s="42"/>
      <c r="D292" s="220" t="s">
        <v>175</v>
      </c>
      <c r="E292" s="42"/>
      <c r="F292" s="221" t="s">
        <v>574</v>
      </c>
      <c r="G292" s="42"/>
      <c r="H292" s="42"/>
      <c r="I292" s="222"/>
      <c r="J292" s="42"/>
      <c r="K292" s="42"/>
      <c r="L292" s="46"/>
      <c r="M292" s="223"/>
      <c r="N292" s="224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175</v>
      </c>
      <c r="AU292" s="19" t="s">
        <v>83</v>
      </c>
    </row>
    <row r="293" spans="1:51" s="15" customFormat="1" ht="12">
      <c r="A293" s="15"/>
      <c r="B293" s="258"/>
      <c r="C293" s="259"/>
      <c r="D293" s="227" t="s">
        <v>177</v>
      </c>
      <c r="E293" s="260" t="s">
        <v>19</v>
      </c>
      <c r="F293" s="261" t="s">
        <v>575</v>
      </c>
      <c r="G293" s="259"/>
      <c r="H293" s="260" t="s">
        <v>19</v>
      </c>
      <c r="I293" s="262"/>
      <c r="J293" s="259"/>
      <c r="K293" s="259"/>
      <c r="L293" s="263"/>
      <c r="M293" s="264"/>
      <c r="N293" s="265"/>
      <c r="O293" s="265"/>
      <c r="P293" s="265"/>
      <c r="Q293" s="265"/>
      <c r="R293" s="265"/>
      <c r="S293" s="265"/>
      <c r="T293" s="266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67" t="s">
        <v>177</v>
      </c>
      <c r="AU293" s="267" t="s">
        <v>83</v>
      </c>
      <c r="AV293" s="15" t="s">
        <v>81</v>
      </c>
      <c r="AW293" s="15" t="s">
        <v>35</v>
      </c>
      <c r="AX293" s="15" t="s">
        <v>73</v>
      </c>
      <c r="AY293" s="267" t="s">
        <v>166</v>
      </c>
    </row>
    <row r="294" spans="1:51" s="13" customFormat="1" ht="12">
      <c r="A294" s="13"/>
      <c r="B294" s="225"/>
      <c r="C294" s="226"/>
      <c r="D294" s="227" t="s">
        <v>177</v>
      </c>
      <c r="E294" s="228" t="s">
        <v>19</v>
      </c>
      <c r="F294" s="229" t="s">
        <v>740</v>
      </c>
      <c r="G294" s="226"/>
      <c r="H294" s="230">
        <v>1.25</v>
      </c>
      <c r="I294" s="231"/>
      <c r="J294" s="226"/>
      <c r="K294" s="226"/>
      <c r="L294" s="232"/>
      <c r="M294" s="233"/>
      <c r="N294" s="234"/>
      <c r="O294" s="234"/>
      <c r="P294" s="234"/>
      <c r="Q294" s="234"/>
      <c r="R294" s="234"/>
      <c r="S294" s="234"/>
      <c r="T294" s="235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6" t="s">
        <v>177</v>
      </c>
      <c r="AU294" s="236" t="s">
        <v>83</v>
      </c>
      <c r="AV294" s="13" t="s">
        <v>83</v>
      </c>
      <c r="AW294" s="13" t="s">
        <v>35</v>
      </c>
      <c r="AX294" s="13" t="s">
        <v>73</v>
      </c>
      <c r="AY294" s="236" t="s">
        <v>166</v>
      </c>
    </row>
    <row r="295" spans="1:51" s="13" customFormat="1" ht="12">
      <c r="A295" s="13"/>
      <c r="B295" s="225"/>
      <c r="C295" s="226"/>
      <c r="D295" s="227" t="s">
        <v>177</v>
      </c>
      <c r="E295" s="228" t="s">
        <v>19</v>
      </c>
      <c r="F295" s="229" t="s">
        <v>741</v>
      </c>
      <c r="G295" s="226"/>
      <c r="H295" s="230">
        <v>2.5</v>
      </c>
      <c r="I295" s="231"/>
      <c r="J295" s="226"/>
      <c r="K295" s="226"/>
      <c r="L295" s="232"/>
      <c r="M295" s="233"/>
      <c r="N295" s="234"/>
      <c r="O295" s="234"/>
      <c r="P295" s="234"/>
      <c r="Q295" s="234"/>
      <c r="R295" s="234"/>
      <c r="S295" s="234"/>
      <c r="T295" s="235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6" t="s">
        <v>177</v>
      </c>
      <c r="AU295" s="236" t="s">
        <v>83</v>
      </c>
      <c r="AV295" s="13" t="s">
        <v>83</v>
      </c>
      <c r="AW295" s="13" t="s">
        <v>35</v>
      </c>
      <c r="AX295" s="13" t="s">
        <v>73</v>
      </c>
      <c r="AY295" s="236" t="s">
        <v>166</v>
      </c>
    </row>
    <row r="296" spans="1:51" s="13" customFormat="1" ht="12">
      <c r="A296" s="13"/>
      <c r="B296" s="225"/>
      <c r="C296" s="226"/>
      <c r="D296" s="227" t="s">
        <v>177</v>
      </c>
      <c r="E296" s="228" t="s">
        <v>19</v>
      </c>
      <c r="F296" s="229" t="s">
        <v>667</v>
      </c>
      <c r="G296" s="226"/>
      <c r="H296" s="230">
        <v>0.7</v>
      </c>
      <c r="I296" s="231"/>
      <c r="J296" s="226"/>
      <c r="K296" s="226"/>
      <c r="L296" s="232"/>
      <c r="M296" s="233"/>
      <c r="N296" s="234"/>
      <c r="O296" s="234"/>
      <c r="P296" s="234"/>
      <c r="Q296" s="234"/>
      <c r="R296" s="234"/>
      <c r="S296" s="234"/>
      <c r="T296" s="235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6" t="s">
        <v>177</v>
      </c>
      <c r="AU296" s="236" t="s">
        <v>83</v>
      </c>
      <c r="AV296" s="13" t="s">
        <v>83</v>
      </c>
      <c r="AW296" s="13" t="s">
        <v>35</v>
      </c>
      <c r="AX296" s="13" t="s">
        <v>73</v>
      </c>
      <c r="AY296" s="236" t="s">
        <v>166</v>
      </c>
    </row>
    <row r="297" spans="1:51" s="13" customFormat="1" ht="12">
      <c r="A297" s="13"/>
      <c r="B297" s="225"/>
      <c r="C297" s="226"/>
      <c r="D297" s="227" t="s">
        <v>177</v>
      </c>
      <c r="E297" s="228" t="s">
        <v>19</v>
      </c>
      <c r="F297" s="229" t="s">
        <v>742</v>
      </c>
      <c r="G297" s="226"/>
      <c r="H297" s="230">
        <v>1.25</v>
      </c>
      <c r="I297" s="231"/>
      <c r="J297" s="226"/>
      <c r="K297" s="226"/>
      <c r="L297" s="232"/>
      <c r="M297" s="233"/>
      <c r="N297" s="234"/>
      <c r="O297" s="234"/>
      <c r="P297" s="234"/>
      <c r="Q297" s="234"/>
      <c r="R297" s="234"/>
      <c r="S297" s="234"/>
      <c r="T297" s="235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6" t="s">
        <v>177</v>
      </c>
      <c r="AU297" s="236" t="s">
        <v>83</v>
      </c>
      <c r="AV297" s="13" t="s">
        <v>83</v>
      </c>
      <c r="AW297" s="13" t="s">
        <v>35</v>
      </c>
      <c r="AX297" s="13" t="s">
        <v>73</v>
      </c>
      <c r="AY297" s="236" t="s">
        <v>166</v>
      </c>
    </row>
    <row r="298" spans="1:51" s="13" customFormat="1" ht="12">
      <c r="A298" s="13"/>
      <c r="B298" s="225"/>
      <c r="C298" s="226"/>
      <c r="D298" s="227" t="s">
        <v>177</v>
      </c>
      <c r="E298" s="228" t="s">
        <v>19</v>
      </c>
      <c r="F298" s="229" t="s">
        <v>743</v>
      </c>
      <c r="G298" s="226"/>
      <c r="H298" s="230">
        <v>2.5</v>
      </c>
      <c r="I298" s="231"/>
      <c r="J298" s="226"/>
      <c r="K298" s="226"/>
      <c r="L298" s="232"/>
      <c r="M298" s="233"/>
      <c r="N298" s="234"/>
      <c r="O298" s="234"/>
      <c r="P298" s="234"/>
      <c r="Q298" s="234"/>
      <c r="R298" s="234"/>
      <c r="S298" s="234"/>
      <c r="T298" s="235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6" t="s">
        <v>177</v>
      </c>
      <c r="AU298" s="236" t="s">
        <v>83</v>
      </c>
      <c r="AV298" s="13" t="s">
        <v>83</v>
      </c>
      <c r="AW298" s="13" t="s">
        <v>35</v>
      </c>
      <c r="AX298" s="13" t="s">
        <v>73</v>
      </c>
      <c r="AY298" s="236" t="s">
        <v>166</v>
      </c>
    </row>
    <row r="299" spans="1:51" s="14" customFormat="1" ht="12">
      <c r="A299" s="14"/>
      <c r="B299" s="237"/>
      <c r="C299" s="238"/>
      <c r="D299" s="227" t="s">
        <v>177</v>
      </c>
      <c r="E299" s="239" t="s">
        <v>19</v>
      </c>
      <c r="F299" s="240" t="s">
        <v>179</v>
      </c>
      <c r="G299" s="238"/>
      <c r="H299" s="241">
        <v>8.2</v>
      </c>
      <c r="I299" s="242"/>
      <c r="J299" s="238"/>
      <c r="K299" s="238"/>
      <c r="L299" s="243"/>
      <c r="M299" s="244"/>
      <c r="N299" s="245"/>
      <c r="O299" s="245"/>
      <c r="P299" s="245"/>
      <c r="Q299" s="245"/>
      <c r="R299" s="245"/>
      <c r="S299" s="245"/>
      <c r="T299" s="246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7" t="s">
        <v>177</v>
      </c>
      <c r="AU299" s="247" t="s">
        <v>83</v>
      </c>
      <c r="AV299" s="14" t="s">
        <v>173</v>
      </c>
      <c r="AW299" s="14" t="s">
        <v>35</v>
      </c>
      <c r="AX299" s="14" t="s">
        <v>81</v>
      </c>
      <c r="AY299" s="247" t="s">
        <v>166</v>
      </c>
    </row>
    <row r="300" spans="1:65" s="2" customFormat="1" ht="49.05" customHeight="1">
      <c r="A300" s="40"/>
      <c r="B300" s="41"/>
      <c r="C300" s="207" t="s">
        <v>337</v>
      </c>
      <c r="D300" s="207" t="s">
        <v>169</v>
      </c>
      <c r="E300" s="208" t="s">
        <v>338</v>
      </c>
      <c r="F300" s="209" t="s">
        <v>339</v>
      </c>
      <c r="G300" s="210" t="s">
        <v>271</v>
      </c>
      <c r="H300" s="211">
        <v>0.057</v>
      </c>
      <c r="I300" s="212"/>
      <c r="J300" s="213">
        <f>ROUND(I300*H300,2)</f>
        <v>0</v>
      </c>
      <c r="K300" s="209" t="s">
        <v>172</v>
      </c>
      <c r="L300" s="46"/>
      <c r="M300" s="214" t="s">
        <v>19</v>
      </c>
      <c r="N300" s="215" t="s">
        <v>44</v>
      </c>
      <c r="O300" s="86"/>
      <c r="P300" s="216">
        <f>O300*H300</f>
        <v>0</v>
      </c>
      <c r="Q300" s="216">
        <v>0</v>
      </c>
      <c r="R300" s="216">
        <f>Q300*H300</f>
        <v>0</v>
      </c>
      <c r="S300" s="216">
        <v>0</v>
      </c>
      <c r="T300" s="217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18" t="s">
        <v>325</v>
      </c>
      <c r="AT300" s="218" t="s">
        <v>169</v>
      </c>
      <c r="AU300" s="218" t="s">
        <v>83</v>
      </c>
      <c r="AY300" s="19" t="s">
        <v>166</v>
      </c>
      <c r="BE300" s="219">
        <f>IF(N300="základní",J300,0)</f>
        <v>0</v>
      </c>
      <c r="BF300" s="219">
        <f>IF(N300="snížená",J300,0)</f>
        <v>0</v>
      </c>
      <c r="BG300" s="219">
        <f>IF(N300="zákl. přenesená",J300,0)</f>
        <v>0</v>
      </c>
      <c r="BH300" s="219">
        <f>IF(N300="sníž. přenesená",J300,0)</f>
        <v>0</v>
      </c>
      <c r="BI300" s="219">
        <f>IF(N300="nulová",J300,0)</f>
        <v>0</v>
      </c>
      <c r="BJ300" s="19" t="s">
        <v>81</v>
      </c>
      <c r="BK300" s="219">
        <f>ROUND(I300*H300,2)</f>
        <v>0</v>
      </c>
      <c r="BL300" s="19" t="s">
        <v>325</v>
      </c>
      <c r="BM300" s="218" t="s">
        <v>340</v>
      </c>
    </row>
    <row r="301" spans="1:47" s="2" customFormat="1" ht="12">
      <c r="A301" s="40"/>
      <c r="B301" s="41"/>
      <c r="C301" s="42"/>
      <c r="D301" s="220" t="s">
        <v>175</v>
      </c>
      <c r="E301" s="42"/>
      <c r="F301" s="221" t="s">
        <v>341</v>
      </c>
      <c r="G301" s="42"/>
      <c r="H301" s="42"/>
      <c r="I301" s="222"/>
      <c r="J301" s="42"/>
      <c r="K301" s="42"/>
      <c r="L301" s="46"/>
      <c r="M301" s="223"/>
      <c r="N301" s="224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175</v>
      </c>
      <c r="AU301" s="19" t="s">
        <v>83</v>
      </c>
    </row>
    <row r="302" spans="1:63" s="12" customFormat="1" ht="22.8" customHeight="1">
      <c r="A302" s="12"/>
      <c r="B302" s="191"/>
      <c r="C302" s="192"/>
      <c r="D302" s="193" t="s">
        <v>72</v>
      </c>
      <c r="E302" s="205" t="s">
        <v>342</v>
      </c>
      <c r="F302" s="205" t="s">
        <v>343</v>
      </c>
      <c r="G302" s="192"/>
      <c r="H302" s="192"/>
      <c r="I302" s="195"/>
      <c r="J302" s="206">
        <f>BK302</f>
        <v>0</v>
      </c>
      <c r="K302" s="192"/>
      <c r="L302" s="197"/>
      <c r="M302" s="198"/>
      <c r="N302" s="199"/>
      <c r="O302" s="199"/>
      <c r="P302" s="200">
        <f>SUM(P303:P405)</f>
        <v>0</v>
      </c>
      <c r="Q302" s="199"/>
      <c r="R302" s="200">
        <f>SUM(R303:R405)</f>
        <v>2.1722204100000004</v>
      </c>
      <c r="S302" s="199"/>
      <c r="T302" s="201">
        <f>SUM(T303:T405)</f>
        <v>0.099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02" t="s">
        <v>83</v>
      </c>
      <c r="AT302" s="203" t="s">
        <v>72</v>
      </c>
      <c r="AU302" s="203" t="s">
        <v>81</v>
      </c>
      <c r="AY302" s="202" t="s">
        <v>166</v>
      </c>
      <c r="BK302" s="204">
        <f>SUM(BK303:BK405)</f>
        <v>0</v>
      </c>
    </row>
    <row r="303" spans="1:65" s="2" customFormat="1" ht="24.15" customHeight="1">
      <c r="A303" s="40"/>
      <c r="B303" s="41"/>
      <c r="C303" s="207" t="s">
        <v>744</v>
      </c>
      <c r="D303" s="207" t="s">
        <v>169</v>
      </c>
      <c r="E303" s="208" t="s">
        <v>745</v>
      </c>
      <c r="F303" s="209" t="s">
        <v>746</v>
      </c>
      <c r="G303" s="210" t="s">
        <v>347</v>
      </c>
      <c r="H303" s="211">
        <v>1</v>
      </c>
      <c r="I303" s="212"/>
      <c r="J303" s="213">
        <f>ROUND(I303*H303,2)</f>
        <v>0</v>
      </c>
      <c r="K303" s="209" t="s">
        <v>172</v>
      </c>
      <c r="L303" s="46"/>
      <c r="M303" s="214" t="s">
        <v>19</v>
      </c>
      <c r="N303" s="215" t="s">
        <v>44</v>
      </c>
      <c r="O303" s="86"/>
      <c r="P303" s="216">
        <f>O303*H303</f>
        <v>0</v>
      </c>
      <c r="Q303" s="216">
        <v>0</v>
      </c>
      <c r="R303" s="216">
        <f>Q303*H303</f>
        <v>0</v>
      </c>
      <c r="S303" s="216">
        <v>0.003</v>
      </c>
      <c r="T303" s="217">
        <f>S303*H303</f>
        <v>0.003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18" t="s">
        <v>325</v>
      </c>
      <c r="AT303" s="218" t="s">
        <v>169</v>
      </c>
      <c r="AU303" s="218" t="s">
        <v>83</v>
      </c>
      <c r="AY303" s="19" t="s">
        <v>166</v>
      </c>
      <c r="BE303" s="219">
        <f>IF(N303="základní",J303,0)</f>
        <v>0</v>
      </c>
      <c r="BF303" s="219">
        <f>IF(N303="snížená",J303,0)</f>
        <v>0</v>
      </c>
      <c r="BG303" s="219">
        <f>IF(N303="zákl. přenesená",J303,0)</f>
        <v>0</v>
      </c>
      <c r="BH303" s="219">
        <f>IF(N303="sníž. přenesená",J303,0)</f>
        <v>0</v>
      </c>
      <c r="BI303" s="219">
        <f>IF(N303="nulová",J303,0)</f>
        <v>0</v>
      </c>
      <c r="BJ303" s="19" t="s">
        <v>81</v>
      </c>
      <c r="BK303" s="219">
        <f>ROUND(I303*H303,2)</f>
        <v>0</v>
      </c>
      <c r="BL303" s="19" t="s">
        <v>325</v>
      </c>
      <c r="BM303" s="218" t="s">
        <v>747</v>
      </c>
    </row>
    <row r="304" spans="1:47" s="2" customFormat="1" ht="12">
      <c r="A304" s="40"/>
      <c r="B304" s="41"/>
      <c r="C304" s="42"/>
      <c r="D304" s="220" t="s">
        <v>175</v>
      </c>
      <c r="E304" s="42"/>
      <c r="F304" s="221" t="s">
        <v>748</v>
      </c>
      <c r="G304" s="42"/>
      <c r="H304" s="42"/>
      <c r="I304" s="222"/>
      <c r="J304" s="42"/>
      <c r="K304" s="42"/>
      <c r="L304" s="46"/>
      <c r="M304" s="223"/>
      <c r="N304" s="224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175</v>
      </c>
      <c r="AU304" s="19" t="s">
        <v>83</v>
      </c>
    </row>
    <row r="305" spans="1:51" s="13" customFormat="1" ht="12">
      <c r="A305" s="13"/>
      <c r="B305" s="225"/>
      <c r="C305" s="226"/>
      <c r="D305" s="227" t="s">
        <v>177</v>
      </c>
      <c r="E305" s="228" t="s">
        <v>19</v>
      </c>
      <c r="F305" s="229" t="s">
        <v>749</v>
      </c>
      <c r="G305" s="226"/>
      <c r="H305" s="230">
        <v>1</v>
      </c>
      <c r="I305" s="231"/>
      <c r="J305" s="226"/>
      <c r="K305" s="226"/>
      <c r="L305" s="232"/>
      <c r="M305" s="233"/>
      <c r="N305" s="234"/>
      <c r="O305" s="234"/>
      <c r="P305" s="234"/>
      <c r="Q305" s="234"/>
      <c r="R305" s="234"/>
      <c r="S305" s="234"/>
      <c r="T305" s="235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6" t="s">
        <v>177</v>
      </c>
      <c r="AU305" s="236" t="s">
        <v>83</v>
      </c>
      <c r="AV305" s="13" t="s">
        <v>83</v>
      </c>
      <c r="AW305" s="13" t="s">
        <v>35</v>
      </c>
      <c r="AX305" s="13" t="s">
        <v>73</v>
      </c>
      <c r="AY305" s="236" t="s">
        <v>166</v>
      </c>
    </row>
    <row r="306" spans="1:51" s="14" customFormat="1" ht="12">
      <c r="A306" s="14"/>
      <c r="B306" s="237"/>
      <c r="C306" s="238"/>
      <c r="D306" s="227" t="s">
        <v>177</v>
      </c>
      <c r="E306" s="239" t="s">
        <v>19</v>
      </c>
      <c r="F306" s="240" t="s">
        <v>179</v>
      </c>
      <c r="G306" s="238"/>
      <c r="H306" s="241">
        <v>1</v>
      </c>
      <c r="I306" s="242"/>
      <c r="J306" s="238"/>
      <c r="K306" s="238"/>
      <c r="L306" s="243"/>
      <c r="M306" s="244"/>
      <c r="N306" s="245"/>
      <c r="O306" s="245"/>
      <c r="P306" s="245"/>
      <c r="Q306" s="245"/>
      <c r="R306" s="245"/>
      <c r="S306" s="245"/>
      <c r="T306" s="246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7" t="s">
        <v>177</v>
      </c>
      <c r="AU306" s="247" t="s">
        <v>83</v>
      </c>
      <c r="AV306" s="14" t="s">
        <v>173</v>
      </c>
      <c r="AW306" s="14" t="s">
        <v>35</v>
      </c>
      <c r="AX306" s="14" t="s">
        <v>81</v>
      </c>
      <c r="AY306" s="247" t="s">
        <v>166</v>
      </c>
    </row>
    <row r="307" spans="1:65" s="2" customFormat="1" ht="24.15" customHeight="1">
      <c r="A307" s="40"/>
      <c r="B307" s="41"/>
      <c r="C307" s="207" t="s">
        <v>344</v>
      </c>
      <c r="D307" s="207" t="s">
        <v>169</v>
      </c>
      <c r="E307" s="208" t="s">
        <v>345</v>
      </c>
      <c r="F307" s="209" t="s">
        <v>346</v>
      </c>
      <c r="G307" s="210" t="s">
        <v>347</v>
      </c>
      <c r="H307" s="211">
        <v>6</v>
      </c>
      <c r="I307" s="212"/>
      <c r="J307" s="213">
        <f>ROUND(I307*H307,2)</f>
        <v>0</v>
      </c>
      <c r="K307" s="209" t="s">
        <v>172</v>
      </c>
      <c r="L307" s="46"/>
      <c r="M307" s="214" t="s">
        <v>19</v>
      </c>
      <c r="N307" s="215" t="s">
        <v>44</v>
      </c>
      <c r="O307" s="86"/>
      <c r="P307" s="216">
        <f>O307*H307</f>
        <v>0</v>
      </c>
      <c r="Q307" s="216">
        <v>0</v>
      </c>
      <c r="R307" s="216">
        <f>Q307*H307</f>
        <v>0</v>
      </c>
      <c r="S307" s="216">
        <v>0.005</v>
      </c>
      <c r="T307" s="217">
        <f>S307*H307</f>
        <v>0.03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18" t="s">
        <v>325</v>
      </c>
      <c r="AT307" s="218" t="s">
        <v>169</v>
      </c>
      <c r="AU307" s="218" t="s">
        <v>83</v>
      </c>
      <c r="AY307" s="19" t="s">
        <v>166</v>
      </c>
      <c r="BE307" s="219">
        <f>IF(N307="základní",J307,0)</f>
        <v>0</v>
      </c>
      <c r="BF307" s="219">
        <f>IF(N307="snížená",J307,0)</f>
        <v>0</v>
      </c>
      <c r="BG307" s="219">
        <f>IF(N307="zákl. přenesená",J307,0)</f>
        <v>0</v>
      </c>
      <c r="BH307" s="219">
        <f>IF(N307="sníž. přenesená",J307,0)</f>
        <v>0</v>
      </c>
      <c r="BI307" s="219">
        <f>IF(N307="nulová",J307,0)</f>
        <v>0</v>
      </c>
      <c r="BJ307" s="19" t="s">
        <v>81</v>
      </c>
      <c r="BK307" s="219">
        <f>ROUND(I307*H307,2)</f>
        <v>0</v>
      </c>
      <c r="BL307" s="19" t="s">
        <v>325</v>
      </c>
      <c r="BM307" s="218" t="s">
        <v>348</v>
      </c>
    </row>
    <row r="308" spans="1:47" s="2" customFormat="1" ht="12">
      <c r="A308" s="40"/>
      <c r="B308" s="41"/>
      <c r="C308" s="42"/>
      <c r="D308" s="220" t="s">
        <v>175</v>
      </c>
      <c r="E308" s="42"/>
      <c r="F308" s="221" t="s">
        <v>349</v>
      </c>
      <c r="G308" s="42"/>
      <c r="H308" s="42"/>
      <c r="I308" s="222"/>
      <c r="J308" s="42"/>
      <c r="K308" s="42"/>
      <c r="L308" s="46"/>
      <c r="M308" s="223"/>
      <c r="N308" s="224"/>
      <c r="O308" s="86"/>
      <c r="P308" s="86"/>
      <c r="Q308" s="86"/>
      <c r="R308" s="86"/>
      <c r="S308" s="86"/>
      <c r="T308" s="87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T308" s="19" t="s">
        <v>175</v>
      </c>
      <c r="AU308" s="19" t="s">
        <v>83</v>
      </c>
    </row>
    <row r="309" spans="1:51" s="13" customFormat="1" ht="12">
      <c r="A309" s="13"/>
      <c r="B309" s="225"/>
      <c r="C309" s="226"/>
      <c r="D309" s="227" t="s">
        <v>177</v>
      </c>
      <c r="E309" s="228" t="s">
        <v>19</v>
      </c>
      <c r="F309" s="229" t="s">
        <v>750</v>
      </c>
      <c r="G309" s="226"/>
      <c r="H309" s="230">
        <v>3</v>
      </c>
      <c r="I309" s="231"/>
      <c r="J309" s="226"/>
      <c r="K309" s="226"/>
      <c r="L309" s="232"/>
      <c r="M309" s="233"/>
      <c r="N309" s="234"/>
      <c r="O309" s="234"/>
      <c r="P309" s="234"/>
      <c r="Q309" s="234"/>
      <c r="R309" s="234"/>
      <c r="S309" s="234"/>
      <c r="T309" s="235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6" t="s">
        <v>177</v>
      </c>
      <c r="AU309" s="236" t="s">
        <v>83</v>
      </c>
      <c r="AV309" s="13" t="s">
        <v>83</v>
      </c>
      <c r="AW309" s="13" t="s">
        <v>35</v>
      </c>
      <c r="AX309" s="13" t="s">
        <v>73</v>
      </c>
      <c r="AY309" s="236" t="s">
        <v>166</v>
      </c>
    </row>
    <row r="310" spans="1:51" s="13" customFormat="1" ht="12">
      <c r="A310" s="13"/>
      <c r="B310" s="225"/>
      <c r="C310" s="226"/>
      <c r="D310" s="227" t="s">
        <v>177</v>
      </c>
      <c r="E310" s="228" t="s">
        <v>19</v>
      </c>
      <c r="F310" s="229" t="s">
        <v>751</v>
      </c>
      <c r="G310" s="226"/>
      <c r="H310" s="230">
        <v>3</v>
      </c>
      <c r="I310" s="231"/>
      <c r="J310" s="226"/>
      <c r="K310" s="226"/>
      <c r="L310" s="232"/>
      <c r="M310" s="233"/>
      <c r="N310" s="234"/>
      <c r="O310" s="234"/>
      <c r="P310" s="234"/>
      <c r="Q310" s="234"/>
      <c r="R310" s="234"/>
      <c r="S310" s="234"/>
      <c r="T310" s="235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6" t="s">
        <v>177</v>
      </c>
      <c r="AU310" s="236" t="s">
        <v>83</v>
      </c>
      <c r="AV310" s="13" t="s">
        <v>83</v>
      </c>
      <c r="AW310" s="13" t="s">
        <v>35</v>
      </c>
      <c r="AX310" s="13" t="s">
        <v>73</v>
      </c>
      <c r="AY310" s="236" t="s">
        <v>166</v>
      </c>
    </row>
    <row r="311" spans="1:51" s="14" customFormat="1" ht="12">
      <c r="A311" s="14"/>
      <c r="B311" s="237"/>
      <c r="C311" s="238"/>
      <c r="D311" s="227" t="s">
        <v>177</v>
      </c>
      <c r="E311" s="239" t="s">
        <v>19</v>
      </c>
      <c r="F311" s="240" t="s">
        <v>179</v>
      </c>
      <c r="G311" s="238"/>
      <c r="H311" s="241">
        <v>6</v>
      </c>
      <c r="I311" s="242"/>
      <c r="J311" s="238"/>
      <c r="K311" s="238"/>
      <c r="L311" s="243"/>
      <c r="M311" s="244"/>
      <c r="N311" s="245"/>
      <c r="O311" s="245"/>
      <c r="P311" s="245"/>
      <c r="Q311" s="245"/>
      <c r="R311" s="245"/>
      <c r="S311" s="245"/>
      <c r="T311" s="246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47" t="s">
        <v>177</v>
      </c>
      <c r="AU311" s="247" t="s">
        <v>83</v>
      </c>
      <c r="AV311" s="14" t="s">
        <v>173</v>
      </c>
      <c r="AW311" s="14" t="s">
        <v>35</v>
      </c>
      <c r="AX311" s="14" t="s">
        <v>81</v>
      </c>
      <c r="AY311" s="247" t="s">
        <v>166</v>
      </c>
    </row>
    <row r="312" spans="1:65" s="2" customFormat="1" ht="24.15" customHeight="1">
      <c r="A312" s="40"/>
      <c r="B312" s="41"/>
      <c r="C312" s="207" t="s">
        <v>351</v>
      </c>
      <c r="D312" s="207" t="s">
        <v>169</v>
      </c>
      <c r="E312" s="208" t="s">
        <v>352</v>
      </c>
      <c r="F312" s="209" t="s">
        <v>353</v>
      </c>
      <c r="G312" s="210" t="s">
        <v>347</v>
      </c>
      <c r="H312" s="211">
        <v>11</v>
      </c>
      <c r="I312" s="212"/>
      <c r="J312" s="213">
        <f>ROUND(I312*H312,2)</f>
        <v>0</v>
      </c>
      <c r="K312" s="209" t="s">
        <v>172</v>
      </c>
      <c r="L312" s="46"/>
      <c r="M312" s="214" t="s">
        <v>19</v>
      </c>
      <c r="N312" s="215" t="s">
        <v>44</v>
      </c>
      <c r="O312" s="86"/>
      <c r="P312" s="216">
        <f>O312*H312</f>
        <v>0</v>
      </c>
      <c r="Q312" s="216">
        <v>0</v>
      </c>
      <c r="R312" s="216">
        <f>Q312*H312</f>
        <v>0</v>
      </c>
      <c r="S312" s="216">
        <v>0.006</v>
      </c>
      <c r="T312" s="217">
        <f>S312*H312</f>
        <v>0.066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18" t="s">
        <v>325</v>
      </c>
      <c r="AT312" s="218" t="s">
        <v>169</v>
      </c>
      <c r="AU312" s="218" t="s">
        <v>83</v>
      </c>
      <c r="AY312" s="19" t="s">
        <v>166</v>
      </c>
      <c r="BE312" s="219">
        <f>IF(N312="základní",J312,0)</f>
        <v>0</v>
      </c>
      <c r="BF312" s="219">
        <f>IF(N312="snížená",J312,0)</f>
        <v>0</v>
      </c>
      <c r="BG312" s="219">
        <f>IF(N312="zákl. přenesená",J312,0)</f>
        <v>0</v>
      </c>
      <c r="BH312" s="219">
        <f>IF(N312="sníž. přenesená",J312,0)</f>
        <v>0</v>
      </c>
      <c r="BI312" s="219">
        <f>IF(N312="nulová",J312,0)</f>
        <v>0</v>
      </c>
      <c r="BJ312" s="19" t="s">
        <v>81</v>
      </c>
      <c r="BK312" s="219">
        <f>ROUND(I312*H312,2)</f>
        <v>0</v>
      </c>
      <c r="BL312" s="19" t="s">
        <v>325</v>
      </c>
      <c r="BM312" s="218" t="s">
        <v>354</v>
      </c>
    </row>
    <row r="313" spans="1:47" s="2" customFormat="1" ht="12">
      <c r="A313" s="40"/>
      <c r="B313" s="41"/>
      <c r="C313" s="42"/>
      <c r="D313" s="220" t="s">
        <v>175</v>
      </c>
      <c r="E313" s="42"/>
      <c r="F313" s="221" t="s">
        <v>355</v>
      </c>
      <c r="G313" s="42"/>
      <c r="H313" s="42"/>
      <c r="I313" s="222"/>
      <c r="J313" s="42"/>
      <c r="K313" s="42"/>
      <c r="L313" s="46"/>
      <c r="M313" s="223"/>
      <c r="N313" s="224"/>
      <c r="O313" s="86"/>
      <c r="P313" s="86"/>
      <c r="Q313" s="86"/>
      <c r="R313" s="86"/>
      <c r="S313" s="86"/>
      <c r="T313" s="87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175</v>
      </c>
      <c r="AU313" s="19" t="s">
        <v>83</v>
      </c>
    </row>
    <row r="314" spans="1:51" s="13" customFormat="1" ht="12">
      <c r="A314" s="13"/>
      <c r="B314" s="225"/>
      <c r="C314" s="226"/>
      <c r="D314" s="227" t="s">
        <v>177</v>
      </c>
      <c r="E314" s="228" t="s">
        <v>19</v>
      </c>
      <c r="F314" s="229" t="s">
        <v>752</v>
      </c>
      <c r="G314" s="226"/>
      <c r="H314" s="230">
        <v>4</v>
      </c>
      <c r="I314" s="231"/>
      <c r="J314" s="226"/>
      <c r="K314" s="226"/>
      <c r="L314" s="232"/>
      <c r="M314" s="233"/>
      <c r="N314" s="234"/>
      <c r="O314" s="234"/>
      <c r="P314" s="234"/>
      <c r="Q314" s="234"/>
      <c r="R314" s="234"/>
      <c r="S314" s="234"/>
      <c r="T314" s="235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6" t="s">
        <v>177</v>
      </c>
      <c r="AU314" s="236" t="s">
        <v>83</v>
      </c>
      <c r="AV314" s="13" t="s">
        <v>83</v>
      </c>
      <c r="AW314" s="13" t="s">
        <v>35</v>
      </c>
      <c r="AX314" s="13" t="s">
        <v>73</v>
      </c>
      <c r="AY314" s="236" t="s">
        <v>166</v>
      </c>
    </row>
    <row r="315" spans="1:51" s="13" customFormat="1" ht="12">
      <c r="A315" s="13"/>
      <c r="B315" s="225"/>
      <c r="C315" s="226"/>
      <c r="D315" s="227" t="s">
        <v>177</v>
      </c>
      <c r="E315" s="228" t="s">
        <v>19</v>
      </c>
      <c r="F315" s="229" t="s">
        <v>751</v>
      </c>
      <c r="G315" s="226"/>
      <c r="H315" s="230">
        <v>3</v>
      </c>
      <c r="I315" s="231"/>
      <c r="J315" s="226"/>
      <c r="K315" s="226"/>
      <c r="L315" s="232"/>
      <c r="M315" s="233"/>
      <c r="N315" s="234"/>
      <c r="O315" s="234"/>
      <c r="P315" s="234"/>
      <c r="Q315" s="234"/>
      <c r="R315" s="234"/>
      <c r="S315" s="234"/>
      <c r="T315" s="235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6" t="s">
        <v>177</v>
      </c>
      <c r="AU315" s="236" t="s">
        <v>83</v>
      </c>
      <c r="AV315" s="13" t="s">
        <v>83</v>
      </c>
      <c r="AW315" s="13" t="s">
        <v>35</v>
      </c>
      <c r="AX315" s="13" t="s">
        <v>73</v>
      </c>
      <c r="AY315" s="236" t="s">
        <v>166</v>
      </c>
    </row>
    <row r="316" spans="1:51" s="13" customFormat="1" ht="12">
      <c r="A316" s="13"/>
      <c r="B316" s="225"/>
      <c r="C316" s="226"/>
      <c r="D316" s="227" t="s">
        <v>177</v>
      </c>
      <c r="E316" s="228" t="s">
        <v>19</v>
      </c>
      <c r="F316" s="229" t="s">
        <v>753</v>
      </c>
      <c r="G316" s="226"/>
      <c r="H316" s="230">
        <v>4</v>
      </c>
      <c r="I316" s="231"/>
      <c r="J316" s="226"/>
      <c r="K316" s="226"/>
      <c r="L316" s="232"/>
      <c r="M316" s="233"/>
      <c r="N316" s="234"/>
      <c r="O316" s="234"/>
      <c r="P316" s="234"/>
      <c r="Q316" s="234"/>
      <c r="R316" s="234"/>
      <c r="S316" s="234"/>
      <c r="T316" s="235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6" t="s">
        <v>177</v>
      </c>
      <c r="AU316" s="236" t="s">
        <v>83</v>
      </c>
      <c r="AV316" s="13" t="s">
        <v>83</v>
      </c>
      <c r="AW316" s="13" t="s">
        <v>35</v>
      </c>
      <c r="AX316" s="13" t="s">
        <v>73</v>
      </c>
      <c r="AY316" s="236" t="s">
        <v>166</v>
      </c>
    </row>
    <row r="317" spans="1:51" s="14" customFormat="1" ht="12">
      <c r="A317" s="14"/>
      <c r="B317" s="237"/>
      <c r="C317" s="238"/>
      <c r="D317" s="227" t="s">
        <v>177</v>
      </c>
      <c r="E317" s="239" t="s">
        <v>19</v>
      </c>
      <c r="F317" s="240" t="s">
        <v>179</v>
      </c>
      <c r="G317" s="238"/>
      <c r="H317" s="241">
        <v>11</v>
      </c>
      <c r="I317" s="242"/>
      <c r="J317" s="238"/>
      <c r="K317" s="238"/>
      <c r="L317" s="243"/>
      <c r="M317" s="244"/>
      <c r="N317" s="245"/>
      <c r="O317" s="245"/>
      <c r="P317" s="245"/>
      <c r="Q317" s="245"/>
      <c r="R317" s="245"/>
      <c r="S317" s="245"/>
      <c r="T317" s="246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7" t="s">
        <v>177</v>
      </c>
      <c r="AU317" s="247" t="s">
        <v>83</v>
      </c>
      <c r="AV317" s="14" t="s">
        <v>173</v>
      </c>
      <c r="AW317" s="14" t="s">
        <v>35</v>
      </c>
      <c r="AX317" s="14" t="s">
        <v>81</v>
      </c>
      <c r="AY317" s="247" t="s">
        <v>166</v>
      </c>
    </row>
    <row r="318" spans="1:65" s="2" customFormat="1" ht="33" customHeight="1">
      <c r="A318" s="40"/>
      <c r="B318" s="41"/>
      <c r="C318" s="207" t="s">
        <v>357</v>
      </c>
      <c r="D318" s="207" t="s">
        <v>169</v>
      </c>
      <c r="E318" s="208" t="s">
        <v>358</v>
      </c>
      <c r="F318" s="209" t="s">
        <v>359</v>
      </c>
      <c r="G318" s="210" t="s">
        <v>98</v>
      </c>
      <c r="H318" s="211">
        <v>63.008</v>
      </c>
      <c r="I318" s="212"/>
      <c r="J318" s="213">
        <f>ROUND(I318*H318,2)</f>
        <v>0</v>
      </c>
      <c r="K318" s="209" t="s">
        <v>172</v>
      </c>
      <c r="L318" s="46"/>
      <c r="M318" s="214" t="s">
        <v>19</v>
      </c>
      <c r="N318" s="215" t="s">
        <v>44</v>
      </c>
      <c r="O318" s="86"/>
      <c r="P318" s="216">
        <f>O318*H318</f>
        <v>0</v>
      </c>
      <c r="Q318" s="216">
        <v>0.00026</v>
      </c>
      <c r="R318" s="216">
        <f>Q318*H318</f>
        <v>0.01638208</v>
      </c>
      <c r="S318" s="216">
        <v>0</v>
      </c>
      <c r="T318" s="217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18" t="s">
        <v>325</v>
      </c>
      <c r="AT318" s="218" t="s">
        <v>169</v>
      </c>
      <c r="AU318" s="218" t="s">
        <v>83</v>
      </c>
      <c r="AY318" s="19" t="s">
        <v>166</v>
      </c>
      <c r="BE318" s="219">
        <f>IF(N318="základní",J318,0)</f>
        <v>0</v>
      </c>
      <c r="BF318" s="219">
        <f>IF(N318="snížená",J318,0)</f>
        <v>0</v>
      </c>
      <c r="BG318" s="219">
        <f>IF(N318="zákl. přenesená",J318,0)</f>
        <v>0</v>
      </c>
      <c r="BH318" s="219">
        <f>IF(N318="sníž. přenesená",J318,0)</f>
        <v>0</v>
      </c>
      <c r="BI318" s="219">
        <f>IF(N318="nulová",J318,0)</f>
        <v>0</v>
      </c>
      <c r="BJ318" s="19" t="s">
        <v>81</v>
      </c>
      <c r="BK318" s="219">
        <f>ROUND(I318*H318,2)</f>
        <v>0</v>
      </c>
      <c r="BL318" s="19" t="s">
        <v>325</v>
      </c>
      <c r="BM318" s="218" t="s">
        <v>360</v>
      </c>
    </row>
    <row r="319" spans="1:47" s="2" customFormat="1" ht="12">
      <c r="A319" s="40"/>
      <c r="B319" s="41"/>
      <c r="C319" s="42"/>
      <c r="D319" s="220" t="s">
        <v>175</v>
      </c>
      <c r="E319" s="42"/>
      <c r="F319" s="221" t="s">
        <v>361</v>
      </c>
      <c r="G319" s="42"/>
      <c r="H319" s="42"/>
      <c r="I319" s="222"/>
      <c r="J319" s="42"/>
      <c r="K319" s="42"/>
      <c r="L319" s="46"/>
      <c r="M319" s="223"/>
      <c r="N319" s="224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9" t="s">
        <v>175</v>
      </c>
      <c r="AU319" s="19" t="s">
        <v>83</v>
      </c>
    </row>
    <row r="320" spans="1:51" s="13" customFormat="1" ht="12">
      <c r="A320" s="13"/>
      <c r="B320" s="225"/>
      <c r="C320" s="226"/>
      <c r="D320" s="227" t="s">
        <v>177</v>
      </c>
      <c r="E320" s="228" t="s">
        <v>19</v>
      </c>
      <c r="F320" s="229" t="s">
        <v>685</v>
      </c>
      <c r="G320" s="226"/>
      <c r="H320" s="230">
        <v>14.69</v>
      </c>
      <c r="I320" s="231"/>
      <c r="J320" s="226"/>
      <c r="K320" s="226"/>
      <c r="L320" s="232"/>
      <c r="M320" s="233"/>
      <c r="N320" s="234"/>
      <c r="O320" s="234"/>
      <c r="P320" s="234"/>
      <c r="Q320" s="234"/>
      <c r="R320" s="234"/>
      <c r="S320" s="234"/>
      <c r="T320" s="235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6" t="s">
        <v>177</v>
      </c>
      <c r="AU320" s="236" t="s">
        <v>83</v>
      </c>
      <c r="AV320" s="13" t="s">
        <v>83</v>
      </c>
      <c r="AW320" s="13" t="s">
        <v>35</v>
      </c>
      <c r="AX320" s="13" t="s">
        <v>73</v>
      </c>
      <c r="AY320" s="236" t="s">
        <v>166</v>
      </c>
    </row>
    <row r="321" spans="1:51" s="13" customFormat="1" ht="12">
      <c r="A321" s="13"/>
      <c r="B321" s="225"/>
      <c r="C321" s="226"/>
      <c r="D321" s="227" t="s">
        <v>177</v>
      </c>
      <c r="E321" s="228" t="s">
        <v>19</v>
      </c>
      <c r="F321" s="229" t="s">
        <v>686</v>
      </c>
      <c r="G321" s="226"/>
      <c r="H321" s="230">
        <v>9.5</v>
      </c>
      <c r="I321" s="231"/>
      <c r="J321" s="226"/>
      <c r="K321" s="226"/>
      <c r="L321" s="232"/>
      <c r="M321" s="233"/>
      <c r="N321" s="234"/>
      <c r="O321" s="234"/>
      <c r="P321" s="234"/>
      <c r="Q321" s="234"/>
      <c r="R321" s="234"/>
      <c r="S321" s="234"/>
      <c r="T321" s="235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6" t="s">
        <v>177</v>
      </c>
      <c r="AU321" s="236" t="s">
        <v>83</v>
      </c>
      <c r="AV321" s="13" t="s">
        <v>83</v>
      </c>
      <c r="AW321" s="13" t="s">
        <v>35</v>
      </c>
      <c r="AX321" s="13" t="s">
        <v>73</v>
      </c>
      <c r="AY321" s="236" t="s">
        <v>166</v>
      </c>
    </row>
    <row r="322" spans="1:51" s="13" customFormat="1" ht="12">
      <c r="A322" s="13"/>
      <c r="B322" s="225"/>
      <c r="C322" s="226"/>
      <c r="D322" s="227" t="s">
        <v>177</v>
      </c>
      <c r="E322" s="228" t="s">
        <v>19</v>
      </c>
      <c r="F322" s="229" t="s">
        <v>687</v>
      </c>
      <c r="G322" s="226"/>
      <c r="H322" s="230">
        <v>4.376</v>
      </c>
      <c r="I322" s="231"/>
      <c r="J322" s="226"/>
      <c r="K322" s="226"/>
      <c r="L322" s="232"/>
      <c r="M322" s="233"/>
      <c r="N322" s="234"/>
      <c r="O322" s="234"/>
      <c r="P322" s="234"/>
      <c r="Q322" s="234"/>
      <c r="R322" s="234"/>
      <c r="S322" s="234"/>
      <c r="T322" s="235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6" t="s">
        <v>177</v>
      </c>
      <c r="AU322" s="236" t="s">
        <v>83</v>
      </c>
      <c r="AV322" s="13" t="s">
        <v>83</v>
      </c>
      <c r="AW322" s="13" t="s">
        <v>35</v>
      </c>
      <c r="AX322" s="13" t="s">
        <v>73</v>
      </c>
      <c r="AY322" s="236" t="s">
        <v>166</v>
      </c>
    </row>
    <row r="323" spans="1:51" s="13" customFormat="1" ht="12">
      <c r="A323" s="13"/>
      <c r="B323" s="225"/>
      <c r="C323" s="226"/>
      <c r="D323" s="227" t="s">
        <v>177</v>
      </c>
      <c r="E323" s="228" t="s">
        <v>19</v>
      </c>
      <c r="F323" s="229" t="s">
        <v>689</v>
      </c>
      <c r="G323" s="226"/>
      <c r="H323" s="230">
        <v>20.566</v>
      </c>
      <c r="I323" s="231"/>
      <c r="J323" s="226"/>
      <c r="K323" s="226"/>
      <c r="L323" s="232"/>
      <c r="M323" s="233"/>
      <c r="N323" s="234"/>
      <c r="O323" s="234"/>
      <c r="P323" s="234"/>
      <c r="Q323" s="234"/>
      <c r="R323" s="234"/>
      <c r="S323" s="234"/>
      <c r="T323" s="235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6" t="s">
        <v>177</v>
      </c>
      <c r="AU323" s="236" t="s">
        <v>83</v>
      </c>
      <c r="AV323" s="13" t="s">
        <v>83</v>
      </c>
      <c r="AW323" s="13" t="s">
        <v>35</v>
      </c>
      <c r="AX323" s="13" t="s">
        <v>73</v>
      </c>
      <c r="AY323" s="236" t="s">
        <v>166</v>
      </c>
    </row>
    <row r="324" spans="1:51" s="13" customFormat="1" ht="12">
      <c r="A324" s="13"/>
      <c r="B324" s="225"/>
      <c r="C324" s="226"/>
      <c r="D324" s="227" t="s">
        <v>177</v>
      </c>
      <c r="E324" s="228" t="s">
        <v>19</v>
      </c>
      <c r="F324" s="229" t="s">
        <v>690</v>
      </c>
      <c r="G324" s="226"/>
      <c r="H324" s="230">
        <v>9.5</v>
      </c>
      <c r="I324" s="231"/>
      <c r="J324" s="226"/>
      <c r="K324" s="226"/>
      <c r="L324" s="232"/>
      <c r="M324" s="233"/>
      <c r="N324" s="234"/>
      <c r="O324" s="234"/>
      <c r="P324" s="234"/>
      <c r="Q324" s="234"/>
      <c r="R324" s="234"/>
      <c r="S324" s="234"/>
      <c r="T324" s="235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6" t="s">
        <v>177</v>
      </c>
      <c r="AU324" s="236" t="s">
        <v>83</v>
      </c>
      <c r="AV324" s="13" t="s">
        <v>83</v>
      </c>
      <c r="AW324" s="13" t="s">
        <v>35</v>
      </c>
      <c r="AX324" s="13" t="s">
        <v>73</v>
      </c>
      <c r="AY324" s="236" t="s">
        <v>166</v>
      </c>
    </row>
    <row r="325" spans="1:51" s="13" customFormat="1" ht="12">
      <c r="A325" s="13"/>
      <c r="B325" s="225"/>
      <c r="C325" s="226"/>
      <c r="D325" s="227" t="s">
        <v>177</v>
      </c>
      <c r="E325" s="228" t="s">
        <v>19</v>
      </c>
      <c r="F325" s="229" t="s">
        <v>691</v>
      </c>
      <c r="G325" s="226"/>
      <c r="H325" s="230">
        <v>4.376</v>
      </c>
      <c r="I325" s="231"/>
      <c r="J325" s="226"/>
      <c r="K325" s="226"/>
      <c r="L325" s="232"/>
      <c r="M325" s="233"/>
      <c r="N325" s="234"/>
      <c r="O325" s="234"/>
      <c r="P325" s="234"/>
      <c r="Q325" s="234"/>
      <c r="R325" s="234"/>
      <c r="S325" s="234"/>
      <c r="T325" s="235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6" t="s">
        <v>177</v>
      </c>
      <c r="AU325" s="236" t="s">
        <v>83</v>
      </c>
      <c r="AV325" s="13" t="s">
        <v>83</v>
      </c>
      <c r="AW325" s="13" t="s">
        <v>35</v>
      </c>
      <c r="AX325" s="13" t="s">
        <v>73</v>
      </c>
      <c r="AY325" s="236" t="s">
        <v>166</v>
      </c>
    </row>
    <row r="326" spans="1:51" s="14" customFormat="1" ht="12">
      <c r="A326" s="14"/>
      <c r="B326" s="237"/>
      <c r="C326" s="238"/>
      <c r="D326" s="227" t="s">
        <v>177</v>
      </c>
      <c r="E326" s="239" t="s">
        <v>19</v>
      </c>
      <c r="F326" s="240" t="s">
        <v>179</v>
      </c>
      <c r="G326" s="238"/>
      <c r="H326" s="241">
        <v>63.008</v>
      </c>
      <c r="I326" s="242"/>
      <c r="J326" s="238"/>
      <c r="K326" s="238"/>
      <c r="L326" s="243"/>
      <c r="M326" s="244"/>
      <c r="N326" s="245"/>
      <c r="O326" s="245"/>
      <c r="P326" s="245"/>
      <c r="Q326" s="245"/>
      <c r="R326" s="245"/>
      <c r="S326" s="245"/>
      <c r="T326" s="246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7" t="s">
        <v>177</v>
      </c>
      <c r="AU326" s="247" t="s">
        <v>83</v>
      </c>
      <c r="AV326" s="14" t="s">
        <v>173</v>
      </c>
      <c r="AW326" s="14" t="s">
        <v>35</v>
      </c>
      <c r="AX326" s="14" t="s">
        <v>81</v>
      </c>
      <c r="AY326" s="247" t="s">
        <v>166</v>
      </c>
    </row>
    <row r="327" spans="1:65" s="2" customFormat="1" ht="24.15" customHeight="1">
      <c r="A327" s="40"/>
      <c r="B327" s="41"/>
      <c r="C327" s="248" t="s">
        <v>362</v>
      </c>
      <c r="D327" s="248" t="s">
        <v>190</v>
      </c>
      <c r="E327" s="249" t="s">
        <v>363</v>
      </c>
      <c r="F327" s="250" t="s">
        <v>364</v>
      </c>
      <c r="G327" s="251" t="s">
        <v>98</v>
      </c>
      <c r="H327" s="252">
        <v>63.008</v>
      </c>
      <c r="I327" s="253"/>
      <c r="J327" s="254">
        <f>ROUND(I327*H327,2)</f>
        <v>0</v>
      </c>
      <c r="K327" s="250" t="s">
        <v>172</v>
      </c>
      <c r="L327" s="255"/>
      <c r="M327" s="256" t="s">
        <v>19</v>
      </c>
      <c r="N327" s="257" t="s">
        <v>44</v>
      </c>
      <c r="O327" s="86"/>
      <c r="P327" s="216">
        <f>O327*H327</f>
        <v>0</v>
      </c>
      <c r="Q327" s="216">
        <v>0.03056</v>
      </c>
      <c r="R327" s="216">
        <f>Q327*H327</f>
        <v>1.9255244800000002</v>
      </c>
      <c r="S327" s="216">
        <v>0</v>
      </c>
      <c r="T327" s="217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18" t="s">
        <v>291</v>
      </c>
      <c r="AT327" s="218" t="s">
        <v>190</v>
      </c>
      <c r="AU327" s="218" t="s">
        <v>83</v>
      </c>
      <c r="AY327" s="19" t="s">
        <v>166</v>
      </c>
      <c r="BE327" s="219">
        <f>IF(N327="základní",J327,0)</f>
        <v>0</v>
      </c>
      <c r="BF327" s="219">
        <f>IF(N327="snížená",J327,0)</f>
        <v>0</v>
      </c>
      <c r="BG327" s="219">
        <f>IF(N327="zákl. přenesená",J327,0)</f>
        <v>0</v>
      </c>
      <c r="BH327" s="219">
        <f>IF(N327="sníž. přenesená",J327,0)</f>
        <v>0</v>
      </c>
      <c r="BI327" s="219">
        <f>IF(N327="nulová",J327,0)</f>
        <v>0</v>
      </c>
      <c r="BJ327" s="19" t="s">
        <v>81</v>
      </c>
      <c r="BK327" s="219">
        <f>ROUND(I327*H327,2)</f>
        <v>0</v>
      </c>
      <c r="BL327" s="19" t="s">
        <v>325</v>
      </c>
      <c r="BM327" s="218" t="s">
        <v>365</v>
      </c>
    </row>
    <row r="328" spans="1:47" s="2" customFormat="1" ht="12">
      <c r="A328" s="40"/>
      <c r="B328" s="41"/>
      <c r="C328" s="42"/>
      <c r="D328" s="220" t="s">
        <v>175</v>
      </c>
      <c r="E328" s="42"/>
      <c r="F328" s="221" t="s">
        <v>366</v>
      </c>
      <c r="G328" s="42"/>
      <c r="H328" s="42"/>
      <c r="I328" s="222"/>
      <c r="J328" s="42"/>
      <c r="K328" s="42"/>
      <c r="L328" s="46"/>
      <c r="M328" s="223"/>
      <c r="N328" s="224"/>
      <c r="O328" s="86"/>
      <c r="P328" s="86"/>
      <c r="Q328" s="86"/>
      <c r="R328" s="86"/>
      <c r="S328" s="86"/>
      <c r="T328" s="87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T328" s="19" t="s">
        <v>175</v>
      </c>
      <c r="AU328" s="19" t="s">
        <v>83</v>
      </c>
    </row>
    <row r="329" spans="1:65" s="2" customFormat="1" ht="24.15" customHeight="1">
      <c r="A329" s="40"/>
      <c r="B329" s="41"/>
      <c r="C329" s="207" t="s">
        <v>754</v>
      </c>
      <c r="D329" s="207" t="s">
        <v>169</v>
      </c>
      <c r="E329" s="208" t="s">
        <v>755</v>
      </c>
      <c r="F329" s="209" t="s">
        <v>756</v>
      </c>
      <c r="G329" s="210" t="s">
        <v>347</v>
      </c>
      <c r="H329" s="211">
        <v>0.805</v>
      </c>
      <c r="I329" s="212"/>
      <c r="J329" s="213">
        <f>ROUND(I329*H329,2)</f>
        <v>0</v>
      </c>
      <c r="K329" s="209" t="s">
        <v>172</v>
      </c>
      <c r="L329" s="46"/>
      <c r="M329" s="214" t="s">
        <v>19</v>
      </c>
      <c r="N329" s="215" t="s">
        <v>44</v>
      </c>
      <c r="O329" s="86"/>
      <c r="P329" s="216">
        <f>O329*H329</f>
        <v>0</v>
      </c>
      <c r="Q329" s="216">
        <v>0.00027</v>
      </c>
      <c r="R329" s="216">
        <f>Q329*H329</f>
        <v>0.00021735000000000002</v>
      </c>
      <c r="S329" s="216">
        <v>0</v>
      </c>
      <c r="T329" s="217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18" t="s">
        <v>325</v>
      </c>
      <c r="AT329" s="218" t="s">
        <v>169</v>
      </c>
      <c r="AU329" s="218" t="s">
        <v>83</v>
      </c>
      <c r="AY329" s="19" t="s">
        <v>166</v>
      </c>
      <c r="BE329" s="219">
        <f>IF(N329="základní",J329,0)</f>
        <v>0</v>
      </c>
      <c r="BF329" s="219">
        <f>IF(N329="snížená",J329,0)</f>
        <v>0</v>
      </c>
      <c r="BG329" s="219">
        <f>IF(N329="zákl. přenesená",J329,0)</f>
        <v>0</v>
      </c>
      <c r="BH329" s="219">
        <f>IF(N329="sníž. přenesená",J329,0)</f>
        <v>0</v>
      </c>
      <c r="BI329" s="219">
        <f>IF(N329="nulová",J329,0)</f>
        <v>0</v>
      </c>
      <c r="BJ329" s="19" t="s">
        <v>81</v>
      </c>
      <c r="BK329" s="219">
        <f>ROUND(I329*H329,2)</f>
        <v>0</v>
      </c>
      <c r="BL329" s="19" t="s">
        <v>325</v>
      </c>
      <c r="BM329" s="218" t="s">
        <v>757</v>
      </c>
    </row>
    <row r="330" spans="1:47" s="2" customFormat="1" ht="12">
      <c r="A330" s="40"/>
      <c r="B330" s="41"/>
      <c r="C330" s="42"/>
      <c r="D330" s="220" t="s">
        <v>175</v>
      </c>
      <c r="E330" s="42"/>
      <c r="F330" s="221" t="s">
        <v>758</v>
      </c>
      <c r="G330" s="42"/>
      <c r="H330" s="42"/>
      <c r="I330" s="222"/>
      <c r="J330" s="42"/>
      <c r="K330" s="42"/>
      <c r="L330" s="46"/>
      <c r="M330" s="223"/>
      <c r="N330" s="224"/>
      <c r="O330" s="86"/>
      <c r="P330" s="86"/>
      <c r="Q330" s="86"/>
      <c r="R330" s="86"/>
      <c r="S330" s="86"/>
      <c r="T330" s="87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T330" s="19" t="s">
        <v>175</v>
      </c>
      <c r="AU330" s="19" t="s">
        <v>83</v>
      </c>
    </row>
    <row r="331" spans="1:51" s="13" customFormat="1" ht="12">
      <c r="A331" s="13"/>
      <c r="B331" s="225"/>
      <c r="C331" s="226"/>
      <c r="D331" s="227" t="s">
        <v>177</v>
      </c>
      <c r="E331" s="228" t="s">
        <v>19</v>
      </c>
      <c r="F331" s="229" t="s">
        <v>688</v>
      </c>
      <c r="G331" s="226"/>
      <c r="H331" s="230">
        <v>0.805</v>
      </c>
      <c r="I331" s="231"/>
      <c r="J331" s="226"/>
      <c r="K331" s="226"/>
      <c r="L331" s="232"/>
      <c r="M331" s="233"/>
      <c r="N331" s="234"/>
      <c r="O331" s="234"/>
      <c r="P331" s="234"/>
      <c r="Q331" s="234"/>
      <c r="R331" s="234"/>
      <c r="S331" s="234"/>
      <c r="T331" s="235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6" t="s">
        <v>177</v>
      </c>
      <c r="AU331" s="236" t="s">
        <v>83</v>
      </c>
      <c r="AV331" s="13" t="s">
        <v>83</v>
      </c>
      <c r="AW331" s="13" t="s">
        <v>35</v>
      </c>
      <c r="AX331" s="13" t="s">
        <v>73</v>
      </c>
      <c r="AY331" s="236" t="s">
        <v>166</v>
      </c>
    </row>
    <row r="332" spans="1:51" s="14" customFormat="1" ht="12">
      <c r="A332" s="14"/>
      <c r="B332" s="237"/>
      <c r="C332" s="238"/>
      <c r="D332" s="227" t="s">
        <v>177</v>
      </c>
      <c r="E332" s="239" t="s">
        <v>19</v>
      </c>
      <c r="F332" s="240" t="s">
        <v>179</v>
      </c>
      <c r="G332" s="238"/>
      <c r="H332" s="241">
        <v>0.805</v>
      </c>
      <c r="I332" s="242"/>
      <c r="J332" s="238"/>
      <c r="K332" s="238"/>
      <c r="L332" s="243"/>
      <c r="M332" s="244"/>
      <c r="N332" s="245"/>
      <c r="O332" s="245"/>
      <c r="P332" s="245"/>
      <c r="Q332" s="245"/>
      <c r="R332" s="245"/>
      <c r="S332" s="245"/>
      <c r="T332" s="246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7" t="s">
        <v>177</v>
      </c>
      <c r="AU332" s="247" t="s">
        <v>83</v>
      </c>
      <c r="AV332" s="14" t="s">
        <v>173</v>
      </c>
      <c r="AW332" s="14" t="s">
        <v>35</v>
      </c>
      <c r="AX332" s="14" t="s">
        <v>81</v>
      </c>
      <c r="AY332" s="247" t="s">
        <v>166</v>
      </c>
    </row>
    <row r="333" spans="1:65" s="2" customFormat="1" ht="24.15" customHeight="1">
      <c r="A333" s="40"/>
      <c r="B333" s="41"/>
      <c r="C333" s="248" t="s">
        <v>759</v>
      </c>
      <c r="D333" s="248" t="s">
        <v>190</v>
      </c>
      <c r="E333" s="249" t="s">
        <v>760</v>
      </c>
      <c r="F333" s="250" t="s">
        <v>761</v>
      </c>
      <c r="G333" s="251" t="s">
        <v>98</v>
      </c>
      <c r="H333" s="252">
        <v>0.805</v>
      </c>
      <c r="I333" s="253"/>
      <c r="J333" s="254">
        <f>ROUND(I333*H333,2)</f>
        <v>0</v>
      </c>
      <c r="K333" s="250" t="s">
        <v>172</v>
      </c>
      <c r="L333" s="255"/>
      <c r="M333" s="256" t="s">
        <v>19</v>
      </c>
      <c r="N333" s="257" t="s">
        <v>44</v>
      </c>
      <c r="O333" s="86"/>
      <c r="P333" s="216">
        <f>O333*H333</f>
        <v>0</v>
      </c>
      <c r="Q333" s="216">
        <v>0.04028</v>
      </c>
      <c r="R333" s="216">
        <f>Q333*H333</f>
        <v>0.03242540000000001</v>
      </c>
      <c r="S333" s="216">
        <v>0</v>
      </c>
      <c r="T333" s="217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18" t="s">
        <v>291</v>
      </c>
      <c r="AT333" s="218" t="s">
        <v>190</v>
      </c>
      <c r="AU333" s="218" t="s">
        <v>83</v>
      </c>
      <c r="AY333" s="19" t="s">
        <v>166</v>
      </c>
      <c r="BE333" s="219">
        <f>IF(N333="základní",J333,0)</f>
        <v>0</v>
      </c>
      <c r="BF333" s="219">
        <f>IF(N333="snížená",J333,0)</f>
        <v>0</v>
      </c>
      <c r="BG333" s="219">
        <f>IF(N333="zákl. přenesená",J333,0)</f>
        <v>0</v>
      </c>
      <c r="BH333" s="219">
        <f>IF(N333="sníž. přenesená",J333,0)</f>
        <v>0</v>
      </c>
      <c r="BI333" s="219">
        <f>IF(N333="nulová",J333,0)</f>
        <v>0</v>
      </c>
      <c r="BJ333" s="19" t="s">
        <v>81</v>
      </c>
      <c r="BK333" s="219">
        <f>ROUND(I333*H333,2)</f>
        <v>0</v>
      </c>
      <c r="BL333" s="19" t="s">
        <v>325</v>
      </c>
      <c r="BM333" s="218" t="s">
        <v>762</v>
      </c>
    </row>
    <row r="334" spans="1:47" s="2" customFormat="1" ht="12">
      <c r="A334" s="40"/>
      <c r="B334" s="41"/>
      <c r="C334" s="42"/>
      <c r="D334" s="220" t="s">
        <v>175</v>
      </c>
      <c r="E334" s="42"/>
      <c r="F334" s="221" t="s">
        <v>763</v>
      </c>
      <c r="G334" s="42"/>
      <c r="H334" s="42"/>
      <c r="I334" s="222"/>
      <c r="J334" s="42"/>
      <c r="K334" s="42"/>
      <c r="L334" s="46"/>
      <c r="M334" s="223"/>
      <c r="N334" s="224"/>
      <c r="O334" s="86"/>
      <c r="P334" s="86"/>
      <c r="Q334" s="86"/>
      <c r="R334" s="86"/>
      <c r="S334" s="86"/>
      <c r="T334" s="87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9" t="s">
        <v>175</v>
      </c>
      <c r="AU334" s="19" t="s">
        <v>83</v>
      </c>
    </row>
    <row r="335" spans="1:65" s="2" customFormat="1" ht="33" customHeight="1">
      <c r="A335" s="40"/>
      <c r="B335" s="41"/>
      <c r="C335" s="207" t="s">
        <v>367</v>
      </c>
      <c r="D335" s="207" t="s">
        <v>169</v>
      </c>
      <c r="E335" s="208" t="s">
        <v>368</v>
      </c>
      <c r="F335" s="209" t="s">
        <v>369</v>
      </c>
      <c r="G335" s="210" t="s">
        <v>103</v>
      </c>
      <c r="H335" s="211">
        <v>133.8</v>
      </c>
      <c r="I335" s="212"/>
      <c r="J335" s="213">
        <f>ROUND(I335*H335,2)</f>
        <v>0</v>
      </c>
      <c r="K335" s="209" t="s">
        <v>172</v>
      </c>
      <c r="L335" s="46"/>
      <c r="M335" s="214" t="s">
        <v>19</v>
      </c>
      <c r="N335" s="215" t="s">
        <v>44</v>
      </c>
      <c r="O335" s="86"/>
      <c r="P335" s="216">
        <f>O335*H335</f>
        <v>0</v>
      </c>
      <c r="Q335" s="216">
        <v>2E-05</v>
      </c>
      <c r="R335" s="216">
        <f>Q335*H335</f>
        <v>0.0026760000000000004</v>
      </c>
      <c r="S335" s="216">
        <v>0</v>
      </c>
      <c r="T335" s="217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18" t="s">
        <v>325</v>
      </c>
      <c r="AT335" s="218" t="s">
        <v>169</v>
      </c>
      <c r="AU335" s="218" t="s">
        <v>83</v>
      </c>
      <c r="AY335" s="19" t="s">
        <v>166</v>
      </c>
      <c r="BE335" s="219">
        <f>IF(N335="základní",J335,0)</f>
        <v>0</v>
      </c>
      <c r="BF335" s="219">
        <f>IF(N335="snížená",J335,0)</f>
        <v>0</v>
      </c>
      <c r="BG335" s="219">
        <f>IF(N335="zákl. přenesená",J335,0)</f>
        <v>0</v>
      </c>
      <c r="BH335" s="219">
        <f>IF(N335="sníž. přenesená",J335,0)</f>
        <v>0</v>
      </c>
      <c r="BI335" s="219">
        <f>IF(N335="nulová",J335,0)</f>
        <v>0</v>
      </c>
      <c r="BJ335" s="19" t="s">
        <v>81</v>
      </c>
      <c r="BK335" s="219">
        <f>ROUND(I335*H335,2)</f>
        <v>0</v>
      </c>
      <c r="BL335" s="19" t="s">
        <v>325</v>
      </c>
      <c r="BM335" s="218" t="s">
        <v>370</v>
      </c>
    </row>
    <row r="336" spans="1:47" s="2" customFormat="1" ht="12">
      <c r="A336" s="40"/>
      <c r="B336" s="41"/>
      <c r="C336" s="42"/>
      <c r="D336" s="220" t="s">
        <v>175</v>
      </c>
      <c r="E336" s="42"/>
      <c r="F336" s="221" t="s">
        <v>371</v>
      </c>
      <c r="G336" s="42"/>
      <c r="H336" s="42"/>
      <c r="I336" s="222"/>
      <c r="J336" s="42"/>
      <c r="K336" s="42"/>
      <c r="L336" s="46"/>
      <c r="M336" s="223"/>
      <c r="N336" s="224"/>
      <c r="O336" s="86"/>
      <c r="P336" s="86"/>
      <c r="Q336" s="86"/>
      <c r="R336" s="86"/>
      <c r="S336" s="86"/>
      <c r="T336" s="87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T336" s="19" t="s">
        <v>175</v>
      </c>
      <c r="AU336" s="19" t="s">
        <v>83</v>
      </c>
    </row>
    <row r="337" spans="1:51" s="13" customFormat="1" ht="12">
      <c r="A337" s="13"/>
      <c r="B337" s="225"/>
      <c r="C337" s="226"/>
      <c r="D337" s="227" t="s">
        <v>177</v>
      </c>
      <c r="E337" s="228" t="s">
        <v>19</v>
      </c>
      <c r="F337" s="229" t="s">
        <v>764</v>
      </c>
      <c r="G337" s="226"/>
      <c r="H337" s="230">
        <v>29.75</v>
      </c>
      <c r="I337" s="231"/>
      <c r="J337" s="226"/>
      <c r="K337" s="226"/>
      <c r="L337" s="232"/>
      <c r="M337" s="233"/>
      <c r="N337" s="234"/>
      <c r="O337" s="234"/>
      <c r="P337" s="234"/>
      <c r="Q337" s="234"/>
      <c r="R337" s="234"/>
      <c r="S337" s="234"/>
      <c r="T337" s="235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6" t="s">
        <v>177</v>
      </c>
      <c r="AU337" s="236" t="s">
        <v>83</v>
      </c>
      <c r="AV337" s="13" t="s">
        <v>83</v>
      </c>
      <c r="AW337" s="13" t="s">
        <v>35</v>
      </c>
      <c r="AX337" s="13" t="s">
        <v>73</v>
      </c>
      <c r="AY337" s="236" t="s">
        <v>166</v>
      </c>
    </row>
    <row r="338" spans="1:51" s="13" customFormat="1" ht="12">
      <c r="A338" s="13"/>
      <c r="B338" s="225"/>
      <c r="C338" s="226"/>
      <c r="D338" s="227" t="s">
        <v>177</v>
      </c>
      <c r="E338" s="228" t="s">
        <v>19</v>
      </c>
      <c r="F338" s="229" t="s">
        <v>647</v>
      </c>
      <c r="G338" s="226"/>
      <c r="H338" s="230">
        <v>20.2</v>
      </c>
      <c r="I338" s="231"/>
      <c r="J338" s="226"/>
      <c r="K338" s="226"/>
      <c r="L338" s="232"/>
      <c r="M338" s="233"/>
      <c r="N338" s="234"/>
      <c r="O338" s="234"/>
      <c r="P338" s="234"/>
      <c r="Q338" s="234"/>
      <c r="R338" s="234"/>
      <c r="S338" s="234"/>
      <c r="T338" s="235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6" t="s">
        <v>177</v>
      </c>
      <c r="AU338" s="236" t="s">
        <v>83</v>
      </c>
      <c r="AV338" s="13" t="s">
        <v>83</v>
      </c>
      <c r="AW338" s="13" t="s">
        <v>35</v>
      </c>
      <c r="AX338" s="13" t="s">
        <v>73</v>
      </c>
      <c r="AY338" s="236" t="s">
        <v>166</v>
      </c>
    </row>
    <row r="339" spans="1:51" s="13" customFormat="1" ht="12">
      <c r="A339" s="13"/>
      <c r="B339" s="225"/>
      <c r="C339" s="226"/>
      <c r="D339" s="227" t="s">
        <v>177</v>
      </c>
      <c r="E339" s="228" t="s">
        <v>19</v>
      </c>
      <c r="F339" s="229" t="s">
        <v>765</v>
      </c>
      <c r="G339" s="226"/>
      <c r="H339" s="230">
        <v>9.5</v>
      </c>
      <c r="I339" s="231"/>
      <c r="J339" s="226"/>
      <c r="K339" s="226"/>
      <c r="L339" s="232"/>
      <c r="M339" s="233"/>
      <c r="N339" s="234"/>
      <c r="O339" s="234"/>
      <c r="P339" s="234"/>
      <c r="Q339" s="234"/>
      <c r="R339" s="234"/>
      <c r="S339" s="234"/>
      <c r="T339" s="235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6" t="s">
        <v>177</v>
      </c>
      <c r="AU339" s="236" t="s">
        <v>83</v>
      </c>
      <c r="AV339" s="13" t="s">
        <v>83</v>
      </c>
      <c r="AW339" s="13" t="s">
        <v>35</v>
      </c>
      <c r="AX339" s="13" t="s">
        <v>73</v>
      </c>
      <c r="AY339" s="236" t="s">
        <v>166</v>
      </c>
    </row>
    <row r="340" spans="1:51" s="13" customFormat="1" ht="12">
      <c r="A340" s="13"/>
      <c r="B340" s="225"/>
      <c r="C340" s="226"/>
      <c r="D340" s="227" t="s">
        <v>177</v>
      </c>
      <c r="E340" s="228" t="s">
        <v>19</v>
      </c>
      <c r="F340" s="229" t="s">
        <v>766</v>
      </c>
      <c r="G340" s="226"/>
      <c r="H340" s="230">
        <v>3</v>
      </c>
      <c r="I340" s="231"/>
      <c r="J340" s="226"/>
      <c r="K340" s="226"/>
      <c r="L340" s="232"/>
      <c r="M340" s="233"/>
      <c r="N340" s="234"/>
      <c r="O340" s="234"/>
      <c r="P340" s="234"/>
      <c r="Q340" s="234"/>
      <c r="R340" s="234"/>
      <c r="S340" s="234"/>
      <c r="T340" s="235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6" t="s">
        <v>177</v>
      </c>
      <c r="AU340" s="236" t="s">
        <v>83</v>
      </c>
      <c r="AV340" s="13" t="s">
        <v>83</v>
      </c>
      <c r="AW340" s="13" t="s">
        <v>35</v>
      </c>
      <c r="AX340" s="13" t="s">
        <v>73</v>
      </c>
      <c r="AY340" s="236" t="s">
        <v>166</v>
      </c>
    </row>
    <row r="341" spans="1:51" s="13" customFormat="1" ht="12">
      <c r="A341" s="13"/>
      <c r="B341" s="225"/>
      <c r="C341" s="226"/>
      <c r="D341" s="227" t="s">
        <v>177</v>
      </c>
      <c r="E341" s="228" t="s">
        <v>19</v>
      </c>
      <c r="F341" s="229" t="s">
        <v>767</v>
      </c>
      <c r="G341" s="226"/>
      <c r="H341" s="230">
        <v>41.65</v>
      </c>
      <c r="I341" s="231"/>
      <c r="J341" s="226"/>
      <c r="K341" s="226"/>
      <c r="L341" s="232"/>
      <c r="M341" s="233"/>
      <c r="N341" s="234"/>
      <c r="O341" s="234"/>
      <c r="P341" s="234"/>
      <c r="Q341" s="234"/>
      <c r="R341" s="234"/>
      <c r="S341" s="234"/>
      <c r="T341" s="235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6" t="s">
        <v>177</v>
      </c>
      <c r="AU341" s="236" t="s">
        <v>83</v>
      </c>
      <c r="AV341" s="13" t="s">
        <v>83</v>
      </c>
      <c r="AW341" s="13" t="s">
        <v>35</v>
      </c>
      <c r="AX341" s="13" t="s">
        <v>73</v>
      </c>
      <c r="AY341" s="236" t="s">
        <v>166</v>
      </c>
    </row>
    <row r="342" spans="1:51" s="13" customFormat="1" ht="12">
      <c r="A342" s="13"/>
      <c r="B342" s="225"/>
      <c r="C342" s="226"/>
      <c r="D342" s="227" t="s">
        <v>177</v>
      </c>
      <c r="E342" s="228" t="s">
        <v>19</v>
      </c>
      <c r="F342" s="229" t="s">
        <v>651</v>
      </c>
      <c r="G342" s="226"/>
      <c r="H342" s="230">
        <v>20.2</v>
      </c>
      <c r="I342" s="231"/>
      <c r="J342" s="226"/>
      <c r="K342" s="226"/>
      <c r="L342" s="232"/>
      <c r="M342" s="233"/>
      <c r="N342" s="234"/>
      <c r="O342" s="234"/>
      <c r="P342" s="234"/>
      <c r="Q342" s="234"/>
      <c r="R342" s="234"/>
      <c r="S342" s="234"/>
      <c r="T342" s="235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6" t="s">
        <v>177</v>
      </c>
      <c r="AU342" s="236" t="s">
        <v>83</v>
      </c>
      <c r="AV342" s="13" t="s">
        <v>83</v>
      </c>
      <c r="AW342" s="13" t="s">
        <v>35</v>
      </c>
      <c r="AX342" s="13" t="s">
        <v>73</v>
      </c>
      <c r="AY342" s="236" t="s">
        <v>166</v>
      </c>
    </row>
    <row r="343" spans="1:51" s="13" customFormat="1" ht="12">
      <c r="A343" s="13"/>
      <c r="B343" s="225"/>
      <c r="C343" s="226"/>
      <c r="D343" s="227" t="s">
        <v>177</v>
      </c>
      <c r="E343" s="228" t="s">
        <v>19</v>
      </c>
      <c r="F343" s="229" t="s">
        <v>768</v>
      </c>
      <c r="G343" s="226"/>
      <c r="H343" s="230">
        <v>9.5</v>
      </c>
      <c r="I343" s="231"/>
      <c r="J343" s="226"/>
      <c r="K343" s="226"/>
      <c r="L343" s="232"/>
      <c r="M343" s="233"/>
      <c r="N343" s="234"/>
      <c r="O343" s="234"/>
      <c r="P343" s="234"/>
      <c r="Q343" s="234"/>
      <c r="R343" s="234"/>
      <c r="S343" s="234"/>
      <c r="T343" s="235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6" t="s">
        <v>177</v>
      </c>
      <c r="AU343" s="236" t="s">
        <v>83</v>
      </c>
      <c r="AV343" s="13" t="s">
        <v>83</v>
      </c>
      <c r="AW343" s="13" t="s">
        <v>35</v>
      </c>
      <c r="AX343" s="13" t="s">
        <v>73</v>
      </c>
      <c r="AY343" s="236" t="s">
        <v>166</v>
      </c>
    </row>
    <row r="344" spans="1:51" s="14" customFormat="1" ht="12">
      <c r="A344" s="14"/>
      <c r="B344" s="237"/>
      <c r="C344" s="238"/>
      <c r="D344" s="227" t="s">
        <v>177</v>
      </c>
      <c r="E344" s="239" t="s">
        <v>19</v>
      </c>
      <c r="F344" s="240" t="s">
        <v>179</v>
      </c>
      <c r="G344" s="238"/>
      <c r="H344" s="241">
        <v>133.8</v>
      </c>
      <c r="I344" s="242"/>
      <c r="J344" s="238"/>
      <c r="K344" s="238"/>
      <c r="L344" s="243"/>
      <c r="M344" s="244"/>
      <c r="N344" s="245"/>
      <c r="O344" s="245"/>
      <c r="P344" s="245"/>
      <c r="Q344" s="245"/>
      <c r="R344" s="245"/>
      <c r="S344" s="245"/>
      <c r="T344" s="246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7" t="s">
        <v>177</v>
      </c>
      <c r="AU344" s="247" t="s">
        <v>83</v>
      </c>
      <c r="AV344" s="14" t="s">
        <v>173</v>
      </c>
      <c r="AW344" s="14" t="s">
        <v>35</v>
      </c>
      <c r="AX344" s="14" t="s">
        <v>81</v>
      </c>
      <c r="AY344" s="247" t="s">
        <v>166</v>
      </c>
    </row>
    <row r="345" spans="1:65" s="2" customFormat="1" ht="33" customHeight="1">
      <c r="A345" s="40"/>
      <c r="B345" s="41"/>
      <c r="C345" s="248" t="s">
        <v>372</v>
      </c>
      <c r="D345" s="248" t="s">
        <v>190</v>
      </c>
      <c r="E345" s="249" t="s">
        <v>373</v>
      </c>
      <c r="F345" s="250" t="s">
        <v>374</v>
      </c>
      <c r="G345" s="251" t="s">
        <v>103</v>
      </c>
      <c r="H345" s="252">
        <v>147.18</v>
      </c>
      <c r="I345" s="253"/>
      <c r="J345" s="254">
        <f>ROUND(I345*H345,2)</f>
        <v>0</v>
      </c>
      <c r="K345" s="250" t="s">
        <v>172</v>
      </c>
      <c r="L345" s="255"/>
      <c r="M345" s="256" t="s">
        <v>19</v>
      </c>
      <c r="N345" s="257" t="s">
        <v>44</v>
      </c>
      <c r="O345" s="86"/>
      <c r="P345" s="216">
        <f>O345*H345</f>
        <v>0</v>
      </c>
      <c r="Q345" s="216">
        <v>0.00047</v>
      </c>
      <c r="R345" s="216">
        <f>Q345*H345</f>
        <v>0.0691746</v>
      </c>
      <c r="S345" s="216">
        <v>0</v>
      </c>
      <c r="T345" s="217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18" t="s">
        <v>291</v>
      </c>
      <c r="AT345" s="218" t="s">
        <v>190</v>
      </c>
      <c r="AU345" s="218" t="s">
        <v>83</v>
      </c>
      <c r="AY345" s="19" t="s">
        <v>166</v>
      </c>
      <c r="BE345" s="219">
        <f>IF(N345="základní",J345,0)</f>
        <v>0</v>
      </c>
      <c r="BF345" s="219">
        <f>IF(N345="snížená",J345,0)</f>
        <v>0</v>
      </c>
      <c r="BG345" s="219">
        <f>IF(N345="zákl. přenesená",J345,0)</f>
        <v>0</v>
      </c>
      <c r="BH345" s="219">
        <f>IF(N345="sníž. přenesená",J345,0)</f>
        <v>0</v>
      </c>
      <c r="BI345" s="219">
        <f>IF(N345="nulová",J345,0)</f>
        <v>0</v>
      </c>
      <c r="BJ345" s="19" t="s">
        <v>81</v>
      </c>
      <c r="BK345" s="219">
        <f>ROUND(I345*H345,2)</f>
        <v>0</v>
      </c>
      <c r="BL345" s="19" t="s">
        <v>325</v>
      </c>
      <c r="BM345" s="218" t="s">
        <v>375</v>
      </c>
    </row>
    <row r="346" spans="1:47" s="2" customFormat="1" ht="12">
      <c r="A346" s="40"/>
      <c r="B346" s="41"/>
      <c r="C346" s="42"/>
      <c r="D346" s="220" t="s">
        <v>175</v>
      </c>
      <c r="E346" s="42"/>
      <c r="F346" s="221" t="s">
        <v>376</v>
      </c>
      <c r="G346" s="42"/>
      <c r="H346" s="42"/>
      <c r="I346" s="222"/>
      <c r="J346" s="42"/>
      <c r="K346" s="42"/>
      <c r="L346" s="46"/>
      <c r="M346" s="223"/>
      <c r="N346" s="224"/>
      <c r="O346" s="86"/>
      <c r="P346" s="86"/>
      <c r="Q346" s="86"/>
      <c r="R346" s="86"/>
      <c r="S346" s="86"/>
      <c r="T346" s="87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T346" s="19" t="s">
        <v>175</v>
      </c>
      <c r="AU346" s="19" t="s">
        <v>83</v>
      </c>
    </row>
    <row r="347" spans="1:51" s="13" customFormat="1" ht="12">
      <c r="A347" s="13"/>
      <c r="B347" s="225"/>
      <c r="C347" s="226"/>
      <c r="D347" s="227" t="s">
        <v>177</v>
      </c>
      <c r="E347" s="226"/>
      <c r="F347" s="229" t="s">
        <v>769</v>
      </c>
      <c r="G347" s="226"/>
      <c r="H347" s="230">
        <v>147.18</v>
      </c>
      <c r="I347" s="231"/>
      <c r="J347" s="226"/>
      <c r="K347" s="226"/>
      <c r="L347" s="232"/>
      <c r="M347" s="233"/>
      <c r="N347" s="234"/>
      <c r="O347" s="234"/>
      <c r="P347" s="234"/>
      <c r="Q347" s="234"/>
      <c r="R347" s="234"/>
      <c r="S347" s="234"/>
      <c r="T347" s="235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6" t="s">
        <v>177</v>
      </c>
      <c r="AU347" s="236" t="s">
        <v>83</v>
      </c>
      <c r="AV347" s="13" t="s">
        <v>83</v>
      </c>
      <c r="AW347" s="13" t="s">
        <v>4</v>
      </c>
      <c r="AX347" s="13" t="s">
        <v>81</v>
      </c>
      <c r="AY347" s="236" t="s">
        <v>166</v>
      </c>
    </row>
    <row r="348" spans="1:65" s="2" customFormat="1" ht="24.15" customHeight="1">
      <c r="A348" s="40"/>
      <c r="B348" s="41"/>
      <c r="C348" s="207" t="s">
        <v>378</v>
      </c>
      <c r="D348" s="207" t="s">
        <v>169</v>
      </c>
      <c r="E348" s="208" t="s">
        <v>379</v>
      </c>
      <c r="F348" s="209" t="s">
        <v>380</v>
      </c>
      <c r="G348" s="210" t="s">
        <v>103</v>
      </c>
      <c r="H348" s="211">
        <v>30.7</v>
      </c>
      <c r="I348" s="212"/>
      <c r="J348" s="213">
        <f>ROUND(I348*H348,2)</f>
        <v>0</v>
      </c>
      <c r="K348" s="209" t="s">
        <v>172</v>
      </c>
      <c r="L348" s="46"/>
      <c r="M348" s="214" t="s">
        <v>19</v>
      </c>
      <c r="N348" s="215" t="s">
        <v>44</v>
      </c>
      <c r="O348" s="86"/>
      <c r="P348" s="216">
        <f>O348*H348</f>
        <v>0</v>
      </c>
      <c r="Q348" s="216">
        <v>5E-05</v>
      </c>
      <c r="R348" s="216">
        <f>Q348*H348</f>
        <v>0.0015350000000000001</v>
      </c>
      <c r="S348" s="216">
        <v>0</v>
      </c>
      <c r="T348" s="217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18" t="s">
        <v>325</v>
      </c>
      <c r="AT348" s="218" t="s">
        <v>169</v>
      </c>
      <c r="AU348" s="218" t="s">
        <v>83</v>
      </c>
      <c r="AY348" s="19" t="s">
        <v>166</v>
      </c>
      <c r="BE348" s="219">
        <f>IF(N348="základní",J348,0)</f>
        <v>0</v>
      </c>
      <c r="BF348" s="219">
        <f>IF(N348="snížená",J348,0)</f>
        <v>0</v>
      </c>
      <c r="BG348" s="219">
        <f>IF(N348="zákl. přenesená",J348,0)</f>
        <v>0</v>
      </c>
      <c r="BH348" s="219">
        <f>IF(N348="sníž. přenesená",J348,0)</f>
        <v>0</v>
      </c>
      <c r="BI348" s="219">
        <f>IF(N348="nulová",J348,0)</f>
        <v>0</v>
      </c>
      <c r="BJ348" s="19" t="s">
        <v>81</v>
      </c>
      <c r="BK348" s="219">
        <f>ROUND(I348*H348,2)</f>
        <v>0</v>
      </c>
      <c r="BL348" s="19" t="s">
        <v>325</v>
      </c>
      <c r="BM348" s="218" t="s">
        <v>381</v>
      </c>
    </row>
    <row r="349" spans="1:47" s="2" customFormat="1" ht="12">
      <c r="A349" s="40"/>
      <c r="B349" s="41"/>
      <c r="C349" s="42"/>
      <c r="D349" s="220" t="s">
        <v>175</v>
      </c>
      <c r="E349" s="42"/>
      <c r="F349" s="221" t="s">
        <v>382</v>
      </c>
      <c r="G349" s="42"/>
      <c r="H349" s="42"/>
      <c r="I349" s="222"/>
      <c r="J349" s="42"/>
      <c r="K349" s="42"/>
      <c r="L349" s="46"/>
      <c r="M349" s="223"/>
      <c r="N349" s="224"/>
      <c r="O349" s="86"/>
      <c r="P349" s="86"/>
      <c r="Q349" s="86"/>
      <c r="R349" s="86"/>
      <c r="S349" s="86"/>
      <c r="T349" s="87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T349" s="19" t="s">
        <v>175</v>
      </c>
      <c r="AU349" s="19" t="s">
        <v>83</v>
      </c>
    </row>
    <row r="350" spans="1:51" s="13" customFormat="1" ht="12">
      <c r="A350" s="13"/>
      <c r="B350" s="225"/>
      <c r="C350" s="226"/>
      <c r="D350" s="227" t="s">
        <v>177</v>
      </c>
      <c r="E350" s="228" t="s">
        <v>19</v>
      </c>
      <c r="F350" s="229" t="s">
        <v>722</v>
      </c>
      <c r="G350" s="226"/>
      <c r="H350" s="230">
        <v>6.25</v>
      </c>
      <c r="I350" s="231"/>
      <c r="J350" s="226"/>
      <c r="K350" s="226"/>
      <c r="L350" s="232"/>
      <c r="M350" s="233"/>
      <c r="N350" s="234"/>
      <c r="O350" s="234"/>
      <c r="P350" s="234"/>
      <c r="Q350" s="234"/>
      <c r="R350" s="234"/>
      <c r="S350" s="234"/>
      <c r="T350" s="235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6" t="s">
        <v>177</v>
      </c>
      <c r="AU350" s="236" t="s">
        <v>83</v>
      </c>
      <c r="AV350" s="13" t="s">
        <v>83</v>
      </c>
      <c r="AW350" s="13" t="s">
        <v>35</v>
      </c>
      <c r="AX350" s="13" t="s">
        <v>73</v>
      </c>
      <c r="AY350" s="236" t="s">
        <v>166</v>
      </c>
    </row>
    <row r="351" spans="1:51" s="13" customFormat="1" ht="12">
      <c r="A351" s="13"/>
      <c r="B351" s="225"/>
      <c r="C351" s="226"/>
      <c r="D351" s="227" t="s">
        <v>177</v>
      </c>
      <c r="E351" s="228" t="s">
        <v>19</v>
      </c>
      <c r="F351" s="229" t="s">
        <v>671</v>
      </c>
      <c r="G351" s="226"/>
      <c r="H351" s="230">
        <v>5</v>
      </c>
      <c r="I351" s="231"/>
      <c r="J351" s="226"/>
      <c r="K351" s="226"/>
      <c r="L351" s="232"/>
      <c r="M351" s="233"/>
      <c r="N351" s="234"/>
      <c r="O351" s="234"/>
      <c r="P351" s="234"/>
      <c r="Q351" s="234"/>
      <c r="R351" s="234"/>
      <c r="S351" s="234"/>
      <c r="T351" s="235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6" t="s">
        <v>177</v>
      </c>
      <c r="AU351" s="236" t="s">
        <v>83</v>
      </c>
      <c r="AV351" s="13" t="s">
        <v>83</v>
      </c>
      <c r="AW351" s="13" t="s">
        <v>35</v>
      </c>
      <c r="AX351" s="13" t="s">
        <v>73</v>
      </c>
      <c r="AY351" s="236" t="s">
        <v>166</v>
      </c>
    </row>
    <row r="352" spans="1:51" s="13" customFormat="1" ht="12">
      <c r="A352" s="13"/>
      <c r="B352" s="225"/>
      <c r="C352" s="226"/>
      <c r="D352" s="227" t="s">
        <v>177</v>
      </c>
      <c r="E352" s="228" t="s">
        <v>19</v>
      </c>
      <c r="F352" s="229" t="s">
        <v>672</v>
      </c>
      <c r="G352" s="226"/>
      <c r="H352" s="230">
        <v>2.5</v>
      </c>
      <c r="I352" s="231"/>
      <c r="J352" s="226"/>
      <c r="K352" s="226"/>
      <c r="L352" s="232"/>
      <c r="M352" s="233"/>
      <c r="N352" s="234"/>
      <c r="O352" s="234"/>
      <c r="P352" s="234"/>
      <c r="Q352" s="234"/>
      <c r="R352" s="234"/>
      <c r="S352" s="234"/>
      <c r="T352" s="235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6" t="s">
        <v>177</v>
      </c>
      <c r="AU352" s="236" t="s">
        <v>83</v>
      </c>
      <c r="AV352" s="13" t="s">
        <v>83</v>
      </c>
      <c r="AW352" s="13" t="s">
        <v>35</v>
      </c>
      <c r="AX352" s="13" t="s">
        <v>73</v>
      </c>
      <c r="AY352" s="236" t="s">
        <v>166</v>
      </c>
    </row>
    <row r="353" spans="1:51" s="13" customFormat="1" ht="12">
      <c r="A353" s="13"/>
      <c r="B353" s="225"/>
      <c r="C353" s="226"/>
      <c r="D353" s="227" t="s">
        <v>177</v>
      </c>
      <c r="E353" s="228" t="s">
        <v>19</v>
      </c>
      <c r="F353" s="229" t="s">
        <v>673</v>
      </c>
      <c r="G353" s="226"/>
      <c r="H353" s="230">
        <v>0.7</v>
      </c>
      <c r="I353" s="231"/>
      <c r="J353" s="226"/>
      <c r="K353" s="226"/>
      <c r="L353" s="232"/>
      <c r="M353" s="233"/>
      <c r="N353" s="234"/>
      <c r="O353" s="234"/>
      <c r="P353" s="234"/>
      <c r="Q353" s="234"/>
      <c r="R353" s="234"/>
      <c r="S353" s="234"/>
      <c r="T353" s="235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6" t="s">
        <v>177</v>
      </c>
      <c r="AU353" s="236" t="s">
        <v>83</v>
      </c>
      <c r="AV353" s="13" t="s">
        <v>83</v>
      </c>
      <c r="AW353" s="13" t="s">
        <v>35</v>
      </c>
      <c r="AX353" s="13" t="s">
        <v>73</v>
      </c>
      <c r="AY353" s="236" t="s">
        <v>166</v>
      </c>
    </row>
    <row r="354" spans="1:51" s="13" customFormat="1" ht="12">
      <c r="A354" s="13"/>
      <c r="B354" s="225"/>
      <c r="C354" s="226"/>
      <c r="D354" s="227" t="s">
        <v>177</v>
      </c>
      <c r="E354" s="228" t="s">
        <v>19</v>
      </c>
      <c r="F354" s="229" t="s">
        <v>723</v>
      </c>
      <c r="G354" s="226"/>
      <c r="H354" s="230">
        <v>8.75</v>
      </c>
      <c r="I354" s="231"/>
      <c r="J354" s="226"/>
      <c r="K354" s="226"/>
      <c r="L354" s="232"/>
      <c r="M354" s="233"/>
      <c r="N354" s="234"/>
      <c r="O354" s="234"/>
      <c r="P354" s="234"/>
      <c r="Q354" s="234"/>
      <c r="R354" s="234"/>
      <c r="S354" s="234"/>
      <c r="T354" s="235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6" t="s">
        <v>177</v>
      </c>
      <c r="AU354" s="236" t="s">
        <v>83</v>
      </c>
      <c r="AV354" s="13" t="s">
        <v>83</v>
      </c>
      <c r="AW354" s="13" t="s">
        <v>35</v>
      </c>
      <c r="AX354" s="13" t="s">
        <v>73</v>
      </c>
      <c r="AY354" s="236" t="s">
        <v>166</v>
      </c>
    </row>
    <row r="355" spans="1:51" s="13" customFormat="1" ht="12">
      <c r="A355" s="13"/>
      <c r="B355" s="225"/>
      <c r="C355" s="226"/>
      <c r="D355" s="227" t="s">
        <v>177</v>
      </c>
      <c r="E355" s="228" t="s">
        <v>19</v>
      </c>
      <c r="F355" s="229" t="s">
        <v>675</v>
      </c>
      <c r="G355" s="226"/>
      <c r="H355" s="230">
        <v>5</v>
      </c>
      <c r="I355" s="231"/>
      <c r="J355" s="226"/>
      <c r="K355" s="226"/>
      <c r="L355" s="232"/>
      <c r="M355" s="233"/>
      <c r="N355" s="234"/>
      <c r="O355" s="234"/>
      <c r="P355" s="234"/>
      <c r="Q355" s="234"/>
      <c r="R355" s="234"/>
      <c r="S355" s="234"/>
      <c r="T355" s="235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6" t="s">
        <v>177</v>
      </c>
      <c r="AU355" s="236" t="s">
        <v>83</v>
      </c>
      <c r="AV355" s="13" t="s">
        <v>83</v>
      </c>
      <c r="AW355" s="13" t="s">
        <v>35</v>
      </c>
      <c r="AX355" s="13" t="s">
        <v>73</v>
      </c>
      <c r="AY355" s="236" t="s">
        <v>166</v>
      </c>
    </row>
    <row r="356" spans="1:51" s="13" customFormat="1" ht="12">
      <c r="A356" s="13"/>
      <c r="B356" s="225"/>
      <c r="C356" s="226"/>
      <c r="D356" s="227" t="s">
        <v>177</v>
      </c>
      <c r="E356" s="228" t="s">
        <v>19</v>
      </c>
      <c r="F356" s="229" t="s">
        <v>676</v>
      </c>
      <c r="G356" s="226"/>
      <c r="H356" s="230">
        <v>2.5</v>
      </c>
      <c r="I356" s="231"/>
      <c r="J356" s="226"/>
      <c r="K356" s="226"/>
      <c r="L356" s="232"/>
      <c r="M356" s="233"/>
      <c r="N356" s="234"/>
      <c r="O356" s="234"/>
      <c r="P356" s="234"/>
      <c r="Q356" s="234"/>
      <c r="R356" s="234"/>
      <c r="S356" s="234"/>
      <c r="T356" s="235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6" t="s">
        <v>177</v>
      </c>
      <c r="AU356" s="236" t="s">
        <v>83</v>
      </c>
      <c r="AV356" s="13" t="s">
        <v>83</v>
      </c>
      <c r="AW356" s="13" t="s">
        <v>35</v>
      </c>
      <c r="AX356" s="13" t="s">
        <v>73</v>
      </c>
      <c r="AY356" s="236" t="s">
        <v>166</v>
      </c>
    </row>
    <row r="357" spans="1:51" s="14" customFormat="1" ht="12">
      <c r="A357" s="14"/>
      <c r="B357" s="237"/>
      <c r="C357" s="238"/>
      <c r="D357" s="227" t="s">
        <v>177</v>
      </c>
      <c r="E357" s="239" t="s">
        <v>19</v>
      </c>
      <c r="F357" s="240" t="s">
        <v>179</v>
      </c>
      <c r="G357" s="238"/>
      <c r="H357" s="241">
        <v>30.7</v>
      </c>
      <c r="I357" s="242"/>
      <c r="J357" s="238"/>
      <c r="K357" s="238"/>
      <c r="L357" s="243"/>
      <c r="M357" s="244"/>
      <c r="N357" s="245"/>
      <c r="O357" s="245"/>
      <c r="P357" s="245"/>
      <c r="Q357" s="245"/>
      <c r="R357" s="245"/>
      <c r="S357" s="245"/>
      <c r="T357" s="246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7" t="s">
        <v>177</v>
      </c>
      <c r="AU357" s="247" t="s">
        <v>83</v>
      </c>
      <c r="AV357" s="14" t="s">
        <v>173</v>
      </c>
      <c r="AW357" s="14" t="s">
        <v>35</v>
      </c>
      <c r="AX357" s="14" t="s">
        <v>81</v>
      </c>
      <c r="AY357" s="247" t="s">
        <v>166</v>
      </c>
    </row>
    <row r="358" spans="1:65" s="2" customFormat="1" ht="21.75" customHeight="1">
      <c r="A358" s="40"/>
      <c r="B358" s="41"/>
      <c r="C358" s="248" t="s">
        <v>383</v>
      </c>
      <c r="D358" s="248" t="s">
        <v>190</v>
      </c>
      <c r="E358" s="249" t="s">
        <v>384</v>
      </c>
      <c r="F358" s="250" t="s">
        <v>385</v>
      </c>
      <c r="G358" s="251" t="s">
        <v>103</v>
      </c>
      <c r="H358" s="252">
        <v>33.77</v>
      </c>
      <c r="I358" s="253"/>
      <c r="J358" s="254">
        <f>ROUND(I358*H358,2)</f>
        <v>0</v>
      </c>
      <c r="K358" s="250" t="s">
        <v>172</v>
      </c>
      <c r="L358" s="255"/>
      <c r="M358" s="256" t="s">
        <v>19</v>
      </c>
      <c r="N358" s="257" t="s">
        <v>44</v>
      </c>
      <c r="O358" s="86"/>
      <c r="P358" s="216">
        <f>O358*H358</f>
        <v>0</v>
      </c>
      <c r="Q358" s="216">
        <v>0.00035</v>
      </c>
      <c r="R358" s="216">
        <f>Q358*H358</f>
        <v>0.0118195</v>
      </c>
      <c r="S358" s="216">
        <v>0</v>
      </c>
      <c r="T358" s="217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18" t="s">
        <v>291</v>
      </c>
      <c r="AT358" s="218" t="s">
        <v>190</v>
      </c>
      <c r="AU358" s="218" t="s">
        <v>83</v>
      </c>
      <c r="AY358" s="19" t="s">
        <v>166</v>
      </c>
      <c r="BE358" s="219">
        <f>IF(N358="základní",J358,0)</f>
        <v>0</v>
      </c>
      <c r="BF358" s="219">
        <f>IF(N358="snížená",J358,0)</f>
        <v>0</v>
      </c>
      <c r="BG358" s="219">
        <f>IF(N358="zákl. přenesená",J358,0)</f>
        <v>0</v>
      </c>
      <c r="BH358" s="219">
        <f>IF(N358="sníž. přenesená",J358,0)</f>
        <v>0</v>
      </c>
      <c r="BI358" s="219">
        <f>IF(N358="nulová",J358,0)</f>
        <v>0</v>
      </c>
      <c r="BJ358" s="19" t="s">
        <v>81</v>
      </c>
      <c r="BK358" s="219">
        <f>ROUND(I358*H358,2)</f>
        <v>0</v>
      </c>
      <c r="BL358" s="19" t="s">
        <v>325</v>
      </c>
      <c r="BM358" s="218" t="s">
        <v>386</v>
      </c>
    </row>
    <row r="359" spans="1:47" s="2" customFormat="1" ht="12">
      <c r="A359" s="40"/>
      <c r="B359" s="41"/>
      <c r="C359" s="42"/>
      <c r="D359" s="220" t="s">
        <v>175</v>
      </c>
      <c r="E359" s="42"/>
      <c r="F359" s="221" t="s">
        <v>387</v>
      </c>
      <c r="G359" s="42"/>
      <c r="H359" s="42"/>
      <c r="I359" s="222"/>
      <c r="J359" s="42"/>
      <c r="K359" s="42"/>
      <c r="L359" s="46"/>
      <c r="M359" s="223"/>
      <c r="N359" s="224"/>
      <c r="O359" s="86"/>
      <c r="P359" s="86"/>
      <c r="Q359" s="86"/>
      <c r="R359" s="86"/>
      <c r="S359" s="86"/>
      <c r="T359" s="87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T359" s="19" t="s">
        <v>175</v>
      </c>
      <c r="AU359" s="19" t="s">
        <v>83</v>
      </c>
    </row>
    <row r="360" spans="1:51" s="13" customFormat="1" ht="12">
      <c r="A360" s="13"/>
      <c r="B360" s="225"/>
      <c r="C360" s="226"/>
      <c r="D360" s="227" t="s">
        <v>177</v>
      </c>
      <c r="E360" s="226"/>
      <c r="F360" s="229" t="s">
        <v>770</v>
      </c>
      <c r="G360" s="226"/>
      <c r="H360" s="230">
        <v>33.77</v>
      </c>
      <c r="I360" s="231"/>
      <c r="J360" s="226"/>
      <c r="K360" s="226"/>
      <c r="L360" s="232"/>
      <c r="M360" s="233"/>
      <c r="N360" s="234"/>
      <c r="O360" s="234"/>
      <c r="P360" s="234"/>
      <c r="Q360" s="234"/>
      <c r="R360" s="234"/>
      <c r="S360" s="234"/>
      <c r="T360" s="235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6" t="s">
        <v>177</v>
      </c>
      <c r="AU360" s="236" t="s">
        <v>83</v>
      </c>
      <c r="AV360" s="13" t="s">
        <v>83</v>
      </c>
      <c r="AW360" s="13" t="s">
        <v>4</v>
      </c>
      <c r="AX360" s="13" t="s">
        <v>81</v>
      </c>
      <c r="AY360" s="236" t="s">
        <v>166</v>
      </c>
    </row>
    <row r="361" spans="1:65" s="2" customFormat="1" ht="44.25" customHeight="1">
      <c r="A361" s="40"/>
      <c r="B361" s="41"/>
      <c r="C361" s="207" t="s">
        <v>389</v>
      </c>
      <c r="D361" s="207" t="s">
        <v>169</v>
      </c>
      <c r="E361" s="208" t="s">
        <v>390</v>
      </c>
      <c r="F361" s="209" t="s">
        <v>391</v>
      </c>
      <c r="G361" s="210" t="s">
        <v>347</v>
      </c>
      <c r="H361" s="211">
        <v>8</v>
      </c>
      <c r="I361" s="212"/>
      <c r="J361" s="213">
        <f>ROUND(I361*H361,2)</f>
        <v>0</v>
      </c>
      <c r="K361" s="209" t="s">
        <v>172</v>
      </c>
      <c r="L361" s="46"/>
      <c r="M361" s="214" t="s">
        <v>19</v>
      </c>
      <c r="N361" s="215" t="s">
        <v>44</v>
      </c>
      <c r="O361" s="86"/>
      <c r="P361" s="216">
        <f>O361*H361</f>
        <v>0</v>
      </c>
      <c r="Q361" s="216">
        <v>0</v>
      </c>
      <c r="R361" s="216">
        <f>Q361*H361</f>
        <v>0</v>
      </c>
      <c r="S361" s="216">
        <v>0</v>
      </c>
      <c r="T361" s="217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18" t="s">
        <v>325</v>
      </c>
      <c r="AT361" s="218" t="s">
        <v>169</v>
      </c>
      <c r="AU361" s="218" t="s">
        <v>83</v>
      </c>
      <c r="AY361" s="19" t="s">
        <v>166</v>
      </c>
      <c r="BE361" s="219">
        <f>IF(N361="základní",J361,0)</f>
        <v>0</v>
      </c>
      <c r="BF361" s="219">
        <f>IF(N361="snížená",J361,0)</f>
        <v>0</v>
      </c>
      <c r="BG361" s="219">
        <f>IF(N361="zákl. přenesená",J361,0)</f>
        <v>0</v>
      </c>
      <c r="BH361" s="219">
        <f>IF(N361="sníž. přenesená",J361,0)</f>
        <v>0</v>
      </c>
      <c r="BI361" s="219">
        <f>IF(N361="nulová",J361,0)</f>
        <v>0</v>
      </c>
      <c r="BJ361" s="19" t="s">
        <v>81</v>
      </c>
      <c r="BK361" s="219">
        <f>ROUND(I361*H361,2)</f>
        <v>0</v>
      </c>
      <c r="BL361" s="19" t="s">
        <v>325</v>
      </c>
      <c r="BM361" s="218" t="s">
        <v>392</v>
      </c>
    </row>
    <row r="362" spans="1:47" s="2" customFormat="1" ht="12">
      <c r="A362" s="40"/>
      <c r="B362" s="41"/>
      <c r="C362" s="42"/>
      <c r="D362" s="220" t="s">
        <v>175</v>
      </c>
      <c r="E362" s="42"/>
      <c r="F362" s="221" t="s">
        <v>393</v>
      </c>
      <c r="G362" s="42"/>
      <c r="H362" s="42"/>
      <c r="I362" s="222"/>
      <c r="J362" s="42"/>
      <c r="K362" s="42"/>
      <c r="L362" s="46"/>
      <c r="M362" s="223"/>
      <c r="N362" s="224"/>
      <c r="O362" s="86"/>
      <c r="P362" s="86"/>
      <c r="Q362" s="86"/>
      <c r="R362" s="86"/>
      <c r="S362" s="86"/>
      <c r="T362" s="87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T362" s="19" t="s">
        <v>175</v>
      </c>
      <c r="AU362" s="19" t="s">
        <v>83</v>
      </c>
    </row>
    <row r="363" spans="1:51" s="15" customFormat="1" ht="12">
      <c r="A363" s="15"/>
      <c r="B363" s="258"/>
      <c r="C363" s="259"/>
      <c r="D363" s="227" t="s">
        <v>177</v>
      </c>
      <c r="E363" s="260" t="s">
        <v>19</v>
      </c>
      <c r="F363" s="261" t="s">
        <v>394</v>
      </c>
      <c r="G363" s="259"/>
      <c r="H363" s="260" t="s">
        <v>19</v>
      </c>
      <c r="I363" s="262"/>
      <c r="J363" s="259"/>
      <c r="K363" s="259"/>
      <c r="L363" s="263"/>
      <c r="M363" s="264"/>
      <c r="N363" s="265"/>
      <c r="O363" s="265"/>
      <c r="P363" s="265"/>
      <c r="Q363" s="265"/>
      <c r="R363" s="265"/>
      <c r="S363" s="265"/>
      <c r="T363" s="266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267" t="s">
        <v>177</v>
      </c>
      <c r="AU363" s="267" t="s">
        <v>83</v>
      </c>
      <c r="AV363" s="15" t="s">
        <v>81</v>
      </c>
      <c r="AW363" s="15" t="s">
        <v>35</v>
      </c>
      <c r="AX363" s="15" t="s">
        <v>73</v>
      </c>
      <c r="AY363" s="267" t="s">
        <v>166</v>
      </c>
    </row>
    <row r="364" spans="1:51" s="13" customFormat="1" ht="12">
      <c r="A364" s="13"/>
      <c r="B364" s="225"/>
      <c r="C364" s="226"/>
      <c r="D364" s="227" t="s">
        <v>177</v>
      </c>
      <c r="E364" s="228" t="s">
        <v>19</v>
      </c>
      <c r="F364" s="229" t="s">
        <v>771</v>
      </c>
      <c r="G364" s="226"/>
      <c r="H364" s="230">
        <v>4</v>
      </c>
      <c r="I364" s="231"/>
      <c r="J364" s="226"/>
      <c r="K364" s="226"/>
      <c r="L364" s="232"/>
      <c r="M364" s="233"/>
      <c r="N364" s="234"/>
      <c r="O364" s="234"/>
      <c r="P364" s="234"/>
      <c r="Q364" s="234"/>
      <c r="R364" s="234"/>
      <c r="S364" s="234"/>
      <c r="T364" s="235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6" t="s">
        <v>177</v>
      </c>
      <c r="AU364" s="236" t="s">
        <v>83</v>
      </c>
      <c r="AV364" s="13" t="s">
        <v>83</v>
      </c>
      <c r="AW364" s="13" t="s">
        <v>35</v>
      </c>
      <c r="AX364" s="13" t="s">
        <v>73</v>
      </c>
      <c r="AY364" s="236" t="s">
        <v>166</v>
      </c>
    </row>
    <row r="365" spans="1:51" s="13" customFormat="1" ht="12">
      <c r="A365" s="13"/>
      <c r="B365" s="225"/>
      <c r="C365" s="226"/>
      <c r="D365" s="227" t="s">
        <v>177</v>
      </c>
      <c r="E365" s="228" t="s">
        <v>19</v>
      </c>
      <c r="F365" s="229" t="s">
        <v>772</v>
      </c>
      <c r="G365" s="226"/>
      <c r="H365" s="230">
        <v>4</v>
      </c>
      <c r="I365" s="231"/>
      <c r="J365" s="226"/>
      <c r="K365" s="226"/>
      <c r="L365" s="232"/>
      <c r="M365" s="233"/>
      <c r="N365" s="234"/>
      <c r="O365" s="234"/>
      <c r="P365" s="234"/>
      <c r="Q365" s="234"/>
      <c r="R365" s="234"/>
      <c r="S365" s="234"/>
      <c r="T365" s="235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6" t="s">
        <v>177</v>
      </c>
      <c r="AU365" s="236" t="s">
        <v>83</v>
      </c>
      <c r="AV365" s="13" t="s">
        <v>83</v>
      </c>
      <c r="AW365" s="13" t="s">
        <v>35</v>
      </c>
      <c r="AX365" s="13" t="s">
        <v>73</v>
      </c>
      <c r="AY365" s="236" t="s">
        <v>166</v>
      </c>
    </row>
    <row r="366" spans="1:51" s="14" customFormat="1" ht="12">
      <c r="A366" s="14"/>
      <c r="B366" s="237"/>
      <c r="C366" s="238"/>
      <c r="D366" s="227" t="s">
        <v>177</v>
      </c>
      <c r="E366" s="239" t="s">
        <v>19</v>
      </c>
      <c r="F366" s="240" t="s">
        <v>179</v>
      </c>
      <c r="G366" s="238"/>
      <c r="H366" s="241">
        <v>8</v>
      </c>
      <c r="I366" s="242"/>
      <c r="J366" s="238"/>
      <c r="K366" s="238"/>
      <c r="L366" s="243"/>
      <c r="M366" s="244"/>
      <c r="N366" s="245"/>
      <c r="O366" s="245"/>
      <c r="P366" s="245"/>
      <c r="Q366" s="245"/>
      <c r="R366" s="245"/>
      <c r="S366" s="245"/>
      <c r="T366" s="246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47" t="s">
        <v>177</v>
      </c>
      <c r="AU366" s="247" t="s">
        <v>83</v>
      </c>
      <c r="AV366" s="14" t="s">
        <v>173</v>
      </c>
      <c r="AW366" s="14" t="s">
        <v>35</v>
      </c>
      <c r="AX366" s="14" t="s">
        <v>81</v>
      </c>
      <c r="AY366" s="247" t="s">
        <v>166</v>
      </c>
    </row>
    <row r="367" spans="1:65" s="2" customFormat="1" ht="21.75" customHeight="1">
      <c r="A367" s="40"/>
      <c r="B367" s="41"/>
      <c r="C367" s="248" t="s">
        <v>402</v>
      </c>
      <c r="D367" s="248" t="s">
        <v>190</v>
      </c>
      <c r="E367" s="249" t="s">
        <v>403</v>
      </c>
      <c r="F367" s="250" t="s">
        <v>404</v>
      </c>
      <c r="G367" s="251" t="s">
        <v>103</v>
      </c>
      <c r="H367" s="252">
        <v>10</v>
      </c>
      <c r="I367" s="253"/>
      <c r="J367" s="254">
        <f>ROUND(I367*H367,2)</f>
        <v>0</v>
      </c>
      <c r="K367" s="250" t="s">
        <v>172</v>
      </c>
      <c r="L367" s="255"/>
      <c r="M367" s="256" t="s">
        <v>19</v>
      </c>
      <c r="N367" s="257" t="s">
        <v>44</v>
      </c>
      <c r="O367" s="86"/>
      <c r="P367" s="216">
        <f>O367*H367</f>
        <v>0</v>
      </c>
      <c r="Q367" s="216">
        <v>0.0015</v>
      </c>
      <c r="R367" s="216">
        <f>Q367*H367</f>
        <v>0.015</v>
      </c>
      <c r="S367" s="216">
        <v>0</v>
      </c>
      <c r="T367" s="217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18" t="s">
        <v>291</v>
      </c>
      <c r="AT367" s="218" t="s">
        <v>190</v>
      </c>
      <c r="AU367" s="218" t="s">
        <v>83</v>
      </c>
      <c r="AY367" s="19" t="s">
        <v>166</v>
      </c>
      <c r="BE367" s="219">
        <f>IF(N367="základní",J367,0)</f>
        <v>0</v>
      </c>
      <c r="BF367" s="219">
        <f>IF(N367="snížená",J367,0)</f>
        <v>0</v>
      </c>
      <c r="BG367" s="219">
        <f>IF(N367="zákl. přenesená",J367,0)</f>
        <v>0</v>
      </c>
      <c r="BH367" s="219">
        <f>IF(N367="sníž. přenesená",J367,0)</f>
        <v>0</v>
      </c>
      <c r="BI367" s="219">
        <f>IF(N367="nulová",J367,0)</f>
        <v>0</v>
      </c>
      <c r="BJ367" s="19" t="s">
        <v>81</v>
      </c>
      <c r="BK367" s="219">
        <f>ROUND(I367*H367,2)</f>
        <v>0</v>
      </c>
      <c r="BL367" s="19" t="s">
        <v>325</v>
      </c>
      <c r="BM367" s="218" t="s">
        <v>405</v>
      </c>
    </row>
    <row r="368" spans="1:47" s="2" customFormat="1" ht="12">
      <c r="A368" s="40"/>
      <c r="B368" s="41"/>
      <c r="C368" s="42"/>
      <c r="D368" s="220" t="s">
        <v>175</v>
      </c>
      <c r="E368" s="42"/>
      <c r="F368" s="221" t="s">
        <v>406</v>
      </c>
      <c r="G368" s="42"/>
      <c r="H368" s="42"/>
      <c r="I368" s="222"/>
      <c r="J368" s="42"/>
      <c r="K368" s="42"/>
      <c r="L368" s="46"/>
      <c r="M368" s="223"/>
      <c r="N368" s="224"/>
      <c r="O368" s="86"/>
      <c r="P368" s="86"/>
      <c r="Q368" s="86"/>
      <c r="R368" s="86"/>
      <c r="S368" s="86"/>
      <c r="T368" s="87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T368" s="19" t="s">
        <v>175</v>
      </c>
      <c r="AU368" s="19" t="s">
        <v>83</v>
      </c>
    </row>
    <row r="369" spans="1:51" s="15" customFormat="1" ht="12">
      <c r="A369" s="15"/>
      <c r="B369" s="258"/>
      <c r="C369" s="259"/>
      <c r="D369" s="227" t="s">
        <v>177</v>
      </c>
      <c r="E369" s="260" t="s">
        <v>19</v>
      </c>
      <c r="F369" s="261" t="s">
        <v>394</v>
      </c>
      <c r="G369" s="259"/>
      <c r="H369" s="260" t="s">
        <v>19</v>
      </c>
      <c r="I369" s="262"/>
      <c r="J369" s="259"/>
      <c r="K369" s="259"/>
      <c r="L369" s="263"/>
      <c r="M369" s="264"/>
      <c r="N369" s="265"/>
      <c r="O369" s="265"/>
      <c r="P369" s="265"/>
      <c r="Q369" s="265"/>
      <c r="R369" s="265"/>
      <c r="S369" s="265"/>
      <c r="T369" s="266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67" t="s">
        <v>177</v>
      </c>
      <c r="AU369" s="267" t="s">
        <v>83</v>
      </c>
      <c r="AV369" s="15" t="s">
        <v>81</v>
      </c>
      <c r="AW369" s="15" t="s">
        <v>35</v>
      </c>
      <c r="AX369" s="15" t="s">
        <v>73</v>
      </c>
      <c r="AY369" s="267" t="s">
        <v>166</v>
      </c>
    </row>
    <row r="370" spans="1:51" s="13" customFormat="1" ht="12">
      <c r="A370" s="13"/>
      <c r="B370" s="225"/>
      <c r="C370" s="226"/>
      <c r="D370" s="227" t="s">
        <v>177</v>
      </c>
      <c r="E370" s="228" t="s">
        <v>19</v>
      </c>
      <c r="F370" s="229" t="s">
        <v>666</v>
      </c>
      <c r="G370" s="226"/>
      <c r="H370" s="230">
        <v>5</v>
      </c>
      <c r="I370" s="231"/>
      <c r="J370" s="226"/>
      <c r="K370" s="226"/>
      <c r="L370" s="232"/>
      <c r="M370" s="233"/>
      <c r="N370" s="234"/>
      <c r="O370" s="234"/>
      <c r="P370" s="234"/>
      <c r="Q370" s="234"/>
      <c r="R370" s="234"/>
      <c r="S370" s="234"/>
      <c r="T370" s="235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6" t="s">
        <v>177</v>
      </c>
      <c r="AU370" s="236" t="s">
        <v>83</v>
      </c>
      <c r="AV370" s="13" t="s">
        <v>83</v>
      </c>
      <c r="AW370" s="13" t="s">
        <v>35</v>
      </c>
      <c r="AX370" s="13" t="s">
        <v>73</v>
      </c>
      <c r="AY370" s="236" t="s">
        <v>166</v>
      </c>
    </row>
    <row r="371" spans="1:51" s="13" customFormat="1" ht="12">
      <c r="A371" s="13"/>
      <c r="B371" s="225"/>
      <c r="C371" s="226"/>
      <c r="D371" s="227" t="s">
        <v>177</v>
      </c>
      <c r="E371" s="228" t="s">
        <v>19</v>
      </c>
      <c r="F371" s="229" t="s">
        <v>668</v>
      </c>
      <c r="G371" s="226"/>
      <c r="H371" s="230">
        <v>5</v>
      </c>
      <c r="I371" s="231"/>
      <c r="J371" s="226"/>
      <c r="K371" s="226"/>
      <c r="L371" s="232"/>
      <c r="M371" s="233"/>
      <c r="N371" s="234"/>
      <c r="O371" s="234"/>
      <c r="P371" s="234"/>
      <c r="Q371" s="234"/>
      <c r="R371" s="234"/>
      <c r="S371" s="234"/>
      <c r="T371" s="235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6" t="s">
        <v>177</v>
      </c>
      <c r="AU371" s="236" t="s">
        <v>83</v>
      </c>
      <c r="AV371" s="13" t="s">
        <v>83</v>
      </c>
      <c r="AW371" s="13" t="s">
        <v>35</v>
      </c>
      <c r="AX371" s="13" t="s">
        <v>73</v>
      </c>
      <c r="AY371" s="236" t="s">
        <v>166</v>
      </c>
    </row>
    <row r="372" spans="1:51" s="14" customFormat="1" ht="12">
      <c r="A372" s="14"/>
      <c r="B372" s="237"/>
      <c r="C372" s="238"/>
      <c r="D372" s="227" t="s">
        <v>177</v>
      </c>
      <c r="E372" s="239" t="s">
        <v>19</v>
      </c>
      <c r="F372" s="240" t="s">
        <v>179</v>
      </c>
      <c r="G372" s="238"/>
      <c r="H372" s="241">
        <v>10</v>
      </c>
      <c r="I372" s="242"/>
      <c r="J372" s="238"/>
      <c r="K372" s="238"/>
      <c r="L372" s="243"/>
      <c r="M372" s="244"/>
      <c r="N372" s="245"/>
      <c r="O372" s="245"/>
      <c r="P372" s="245"/>
      <c r="Q372" s="245"/>
      <c r="R372" s="245"/>
      <c r="S372" s="245"/>
      <c r="T372" s="246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47" t="s">
        <v>177</v>
      </c>
      <c r="AU372" s="247" t="s">
        <v>83</v>
      </c>
      <c r="AV372" s="14" t="s">
        <v>173</v>
      </c>
      <c r="AW372" s="14" t="s">
        <v>35</v>
      </c>
      <c r="AX372" s="14" t="s">
        <v>81</v>
      </c>
      <c r="AY372" s="247" t="s">
        <v>166</v>
      </c>
    </row>
    <row r="373" spans="1:65" s="2" customFormat="1" ht="16.5" customHeight="1">
      <c r="A373" s="40"/>
      <c r="B373" s="41"/>
      <c r="C373" s="248" t="s">
        <v>407</v>
      </c>
      <c r="D373" s="248" t="s">
        <v>190</v>
      </c>
      <c r="E373" s="249" t="s">
        <v>408</v>
      </c>
      <c r="F373" s="250" t="s">
        <v>409</v>
      </c>
      <c r="G373" s="251" t="s">
        <v>410</v>
      </c>
      <c r="H373" s="252">
        <v>8</v>
      </c>
      <c r="I373" s="253"/>
      <c r="J373" s="254">
        <f>ROUND(I373*H373,2)</f>
        <v>0</v>
      </c>
      <c r="K373" s="250" t="s">
        <v>172</v>
      </c>
      <c r="L373" s="255"/>
      <c r="M373" s="256" t="s">
        <v>19</v>
      </c>
      <c r="N373" s="257" t="s">
        <v>44</v>
      </c>
      <c r="O373" s="86"/>
      <c r="P373" s="216">
        <f>O373*H373</f>
        <v>0</v>
      </c>
      <c r="Q373" s="216">
        <v>0.0002</v>
      </c>
      <c r="R373" s="216">
        <f>Q373*H373</f>
        <v>0.0016</v>
      </c>
      <c r="S373" s="216">
        <v>0</v>
      </c>
      <c r="T373" s="217">
        <f>S373*H373</f>
        <v>0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18" t="s">
        <v>291</v>
      </c>
      <c r="AT373" s="218" t="s">
        <v>190</v>
      </c>
      <c r="AU373" s="218" t="s">
        <v>83</v>
      </c>
      <c r="AY373" s="19" t="s">
        <v>166</v>
      </c>
      <c r="BE373" s="219">
        <f>IF(N373="základní",J373,0)</f>
        <v>0</v>
      </c>
      <c r="BF373" s="219">
        <f>IF(N373="snížená",J373,0)</f>
        <v>0</v>
      </c>
      <c r="BG373" s="219">
        <f>IF(N373="zákl. přenesená",J373,0)</f>
        <v>0</v>
      </c>
      <c r="BH373" s="219">
        <f>IF(N373="sníž. přenesená",J373,0)</f>
        <v>0</v>
      </c>
      <c r="BI373" s="219">
        <f>IF(N373="nulová",J373,0)</f>
        <v>0</v>
      </c>
      <c r="BJ373" s="19" t="s">
        <v>81</v>
      </c>
      <c r="BK373" s="219">
        <f>ROUND(I373*H373,2)</f>
        <v>0</v>
      </c>
      <c r="BL373" s="19" t="s">
        <v>325</v>
      </c>
      <c r="BM373" s="218" t="s">
        <v>411</v>
      </c>
    </row>
    <row r="374" spans="1:47" s="2" customFormat="1" ht="12">
      <c r="A374" s="40"/>
      <c r="B374" s="41"/>
      <c r="C374" s="42"/>
      <c r="D374" s="220" t="s">
        <v>175</v>
      </c>
      <c r="E374" s="42"/>
      <c r="F374" s="221" t="s">
        <v>412</v>
      </c>
      <c r="G374" s="42"/>
      <c r="H374" s="42"/>
      <c r="I374" s="222"/>
      <c r="J374" s="42"/>
      <c r="K374" s="42"/>
      <c r="L374" s="46"/>
      <c r="M374" s="223"/>
      <c r="N374" s="224"/>
      <c r="O374" s="86"/>
      <c r="P374" s="86"/>
      <c r="Q374" s="86"/>
      <c r="R374" s="86"/>
      <c r="S374" s="86"/>
      <c r="T374" s="87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T374" s="19" t="s">
        <v>175</v>
      </c>
      <c r="AU374" s="19" t="s">
        <v>83</v>
      </c>
    </row>
    <row r="375" spans="1:65" s="2" customFormat="1" ht="44.25" customHeight="1">
      <c r="A375" s="40"/>
      <c r="B375" s="41"/>
      <c r="C375" s="207" t="s">
        <v>413</v>
      </c>
      <c r="D375" s="207" t="s">
        <v>169</v>
      </c>
      <c r="E375" s="208" t="s">
        <v>414</v>
      </c>
      <c r="F375" s="209" t="s">
        <v>415</v>
      </c>
      <c r="G375" s="210" t="s">
        <v>347</v>
      </c>
      <c r="H375" s="211">
        <v>10</v>
      </c>
      <c r="I375" s="212"/>
      <c r="J375" s="213">
        <f>ROUND(I375*H375,2)</f>
        <v>0</v>
      </c>
      <c r="K375" s="209" t="s">
        <v>172</v>
      </c>
      <c r="L375" s="46"/>
      <c r="M375" s="214" t="s">
        <v>19</v>
      </c>
      <c r="N375" s="215" t="s">
        <v>44</v>
      </c>
      <c r="O375" s="86"/>
      <c r="P375" s="216">
        <f>O375*H375</f>
        <v>0</v>
      </c>
      <c r="Q375" s="216">
        <v>0</v>
      </c>
      <c r="R375" s="216">
        <f>Q375*H375</f>
        <v>0</v>
      </c>
      <c r="S375" s="216">
        <v>0</v>
      </c>
      <c r="T375" s="217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18" t="s">
        <v>325</v>
      </c>
      <c r="AT375" s="218" t="s">
        <v>169</v>
      </c>
      <c r="AU375" s="218" t="s">
        <v>83</v>
      </c>
      <c r="AY375" s="19" t="s">
        <v>166</v>
      </c>
      <c r="BE375" s="219">
        <f>IF(N375="základní",J375,0)</f>
        <v>0</v>
      </c>
      <c r="BF375" s="219">
        <f>IF(N375="snížená",J375,0)</f>
        <v>0</v>
      </c>
      <c r="BG375" s="219">
        <f>IF(N375="zákl. přenesená",J375,0)</f>
        <v>0</v>
      </c>
      <c r="BH375" s="219">
        <f>IF(N375="sníž. přenesená",J375,0)</f>
        <v>0</v>
      </c>
      <c r="BI375" s="219">
        <f>IF(N375="nulová",J375,0)</f>
        <v>0</v>
      </c>
      <c r="BJ375" s="19" t="s">
        <v>81</v>
      </c>
      <c r="BK375" s="219">
        <f>ROUND(I375*H375,2)</f>
        <v>0</v>
      </c>
      <c r="BL375" s="19" t="s">
        <v>325</v>
      </c>
      <c r="BM375" s="218" t="s">
        <v>416</v>
      </c>
    </row>
    <row r="376" spans="1:47" s="2" customFormat="1" ht="12">
      <c r="A376" s="40"/>
      <c r="B376" s="41"/>
      <c r="C376" s="42"/>
      <c r="D376" s="220" t="s">
        <v>175</v>
      </c>
      <c r="E376" s="42"/>
      <c r="F376" s="221" t="s">
        <v>417</v>
      </c>
      <c r="G376" s="42"/>
      <c r="H376" s="42"/>
      <c r="I376" s="222"/>
      <c r="J376" s="42"/>
      <c r="K376" s="42"/>
      <c r="L376" s="46"/>
      <c r="M376" s="223"/>
      <c r="N376" s="224"/>
      <c r="O376" s="86"/>
      <c r="P376" s="86"/>
      <c r="Q376" s="86"/>
      <c r="R376" s="86"/>
      <c r="S376" s="86"/>
      <c r="T376" s="87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T376" s="19" t="s">
        <v>175</v>
      </c>
      <c r="AU376" s="19" t="s">
        <v>83</v>
      </c>
    </row>
    <row r="377" spans="1:51" s="15" customFormat="1" ht="12">
      <c r="A377" s="15"/>
      <c r="B377" s="258"/>
      <c r="C377" s="259"/>
      <c r="D377" s="227" t="s">
        <v>177</v>
      </c>
      <c r="E377" s="260" t="s">
        <v>19</v>
      </c>
      <c r="F377" s="261" t="s">
        <v>394</v>
      </c>
      <c r="G377" s="259"/>
      <c r="H377" s="260" t="s">
        <v>19</v>
      </c>
      <c r="I377" s="262"/>
      <c r="J377" s="259"/>
      <c r="K377" s="259"/>
      <c r="L377" s="263"/>
      <c r="M377" s="264"/>
      <c r="N377" s="265"/>
      <c r="O377" s="265"/>
      <c r="P377" s="265"/>
      <c r="Q377" s="265"/>
      <c r="R377" s="265"/>
      <c r="S377" s="265"/>
      <c r="T377" s="266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67" t="s">
        <v>177</v>
      </c>
      <c r="AU377" s="267" t="s">
        <v>83</v>
      </c>
      <c r="AV377" s="15" t="s">
        <v>81</v>
      </c>
      <c r="AW377" s="15" t="s">
        <v>35</v>
      </c>
      <c r="AX377" s="15" t="s">
        <v>73</v>
      </c>
      <c r="AY377" s="267" t="s">
        <v>166</v>
      </c>
    </row>
    <row r="378" spans="1:51" s="13" customFormat="1" ht="12">
      <c r="A378" s="13"/>
      <c r="B378" s="225"/>
      <c r="C378" s="226"/>
      <c r="D378" s="227" t="s">
        <v>177</v>
      </c>
      <c r="E378" s="228" t="s">
        <v>19</v>
      </c>
      <c r="F378" s="229" t="s">
        <v>773</v>
      </c>
      <c r="G378" s="226"/>
      <c r="H378" s="230">
        <v>4</v>
      </c>
      <c r="I378" s="231"/>
      <c r="J378" s="226"/>
      <c r="K378" s="226"/>
      <c r="L378" s="232"/>
      <c r="M378" s="233"/>
      <c r="N378" s="234"/>
      <c r="O378" s="234"/>
      <c r="P378" s="234"/>
      <c r="Q378" s="234"/>
      <c r="R378" s="234"/>
      <c r="S378" s="234"/>
      <c r="T378" s="235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6" t="s">
        <v>177</v>
      </c>
      <c r="AU378" s="236" t="s">
        <v>83</v>
      </c>
      <c r="AV378" s="13" t="s">
        <v>83</v>
      </c>
      <c r="AW378" s="13" t="s">
        <v>35</v>
      </c>
      <c r="AX378" s="13" t="s">
        <v>73</v>
      </c>
      <c r="AY378" s="236" t="s">
        <v>166</v>
      </c>
    </row>
    <row r="379" spans="1:51" s="13" customFormat="1" ht="12">
      <c r="A379" s="13"/>
      <c r="B379" s="225"/>
      <c r="C379" s="226"/>
      <c r="D379" s="227" t="s">
        <v>177</v>
      </c>
      <c r="E379" s="228" t="s">
        <v>19</v>
      </c>
      <c r="F379" s="229" t="s">
        <v>774</v>
      </c>
      <c r="G379" s="226"/>
      <c r="H379" s="230">
        <v>2</v>
      </c>
      <c r="I379" s="231"/>
      <c r="J379" s="226"/>
      <c r="K379" s="226"/>
      <c r="L379" s="232"/>
      <c r="M379" s="233"/>
      <c r="N379" s="234"/>
      <c r="O379" s="234"/>
      <c r="P379" s="234"/>
      <c r="Q379" s="234"/>
      <c r="R379" s="234"/>
      <c r="S379" s="234"/>
      <c r="T379" s="235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6" t="s">
        <v>177</v>
      </c>
      <c r="AU379" s="236" t="s">
        <v>83</v>
      </c>
      <c r="AV379" s="13" t="s">
        <v>83</v>
      </c>
      <c r="AW379" s="13" t="s">
        <v>35</v>
      </c>
      <c r="AX379" s="13" t="s">
        <v>73</v>
      </c>
      <c r="AY379" s="236" t="s">
        <v>166</v>
      </c>
    </row>
    <row r="380" spans="1:51" s="13" customFormat="1" ht="12">
      <c r="A380" s="13"/>
      <c r="B380" s="225"/>
      <c r="C380" s="226"/>
      <c r="D380" s="227" t="s">
        <v>177</v>
      </c>
      <c r="E380" s="228" t="s">
        <v>19</v>
      </c>
      <c r="F380" s="229" t="s">
        <v>775</v>
      </c>
      <c r="G380" s="226"/>
      <c r="H380" s="230">
        <v>4</v>
      </c>
      <c r="I380" s="231"/>
      <c r="J380" s="226"/>
      <c r="K380" s="226"/>
      <c r="L380" s="232"/>
      <c r="M380" s="233"/>
      <c r="N380" s="234"/>
      <c r="O380" s="234"/>
      <c r="P380" s="234"/>
      <c r="Q380" s="234"/>
      <c r="R380" s="234"/>
      <c r="S380" s="234"/>
      <c r="T380" s="235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6" t="s">
        <v>177</v>
      </c>
      <c r="AU380" s="236" t="s">
        <v>83</v>
      </c>
      <c r="AV380" s="13" t="s">
        <v>83</v>
      </c>
      <c r="AW380" s="13" t="s">
        <v>35</v>
      </c>
      <c r="AX380" s="13" t="s">
        <v>73</v>
      </c>
      <c r="AY380" s="236" t="s">
        <v>166</v>
      </c>
    </row>
    <row r="381" spans="1:51" s="14" customFormat="1" ht="12">
      <c r="A381" s="14"/>
      <c r="B381" s="237"/>
      <c r="C381" s="238"/>
      <c r="D381" s="227" t="s">
        <v>177</v>
      </c>
      <c r="E381" s="239" t="s">
        <v>19</v>
      </c>
      <c r="F381" s="240" t="s">
        <v>179</v>
      </c>
      <c r="G381" s="238"/>
      <c r="H381" s="241">
        <v>10</v>
      </c>
      <c r="I381" s="242"/>
      <c r="J381" s="238"/>
      <c r="K381" s="238"/>
      <c r="L381" s="243"/>
      <c r="M381" s="244"/>
      <c r="N381" s="245"/>
      <c r="O381" s="245"/>
      <c r="P381" s="245"/>
      <c r="Q381" s="245"/>
      <c r="R381" s="245"/>
      <c r="S381" s="245"/>
      <c r="T381" s="246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47" t="s">
        <v>177</v>
      </c>
      <c r="AU381" s="247" t="s">
        <v>83</v>
      </c>
      <c r="AV381" s="14" t="s">
        <v>173</v>
      </c>
      <c r="AW381" s="14" t="s">
        <v>35</v>
      </c>
      <c r="AX381" s="14" t="s">
        <v>81</v>
      </c>
      <c r="AY381" s="247" t="s">
        <v>166</v>
      </c>
    </row>
    <row r="382" spans="1:65" s="2" customFormat="1" ht="21.75" customHeight="1">
      <c r="A382" s="40"/>
      <c r="B382" s="41"/>
      <c r="C382" s="248" t="s">
        <v>583</v>
      </c>
      <c r="D382" s="248" t="s">
        <v>190</v>
      </c>
      <c r="E382" s="249" t="s">
        <v>584</v>
      </c>
      <c r="F382" s="250" t="s">
        <v>585</v>
      </c>
      <c r="G382" s="251" t="s">
        <v>103</v>
      </c>
      <c r="H382" s="252">
        <v>2.5</v>
      </c>
      <c r="I382" s="253"/>
      <c r="J382" s="254">
        <f>ROUND(I382*H382,2)</f>
        <v>0</v>
      </c>
      <c r="K382" s="250" t="s">
        <v>172</v>
      </c>
      <c r="L382" s="255"/>
      <c r="M382" s="256" t="s">
        <v>19</v>
      </c>
      <c r="N382" s="257" t="s">
        <v>44</v>
      </c>
      <c r="O382" s="86"/>
      <c r="P382" s="216">
        <f>O382*H382</f>
        <v>0</v>
      </c>
      <c r="Q382" s="216">
        <v>0.0018</v>
      </c>
      <c r="R382" s="216">
        <f>Q382*H382</f>
        <v>0.0045</v>
      </c>
      <c r="S382" s="216">
        <v>0</v>
      </c>
      <c r="T382" s="217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18" t="s">
        <v>291</v>
      </c>
      <c r="AT382" s="218" t="s">
        <v>190</v>
      </c>
      <c r="AU382" s="218" t="s">
        <v>83</v>
      </c>
      <c r="AY382" s="19" t="s">
        <v>166</v>
      </c>
      <c r="BE382" s="219">
        <f>IF(N382="základní",J382,0)</f>
        <v>0</v>
      </c>
      <c r="BF382" s="219">
        <f>IF(N382="snížená",J382,0)</f>
        <v>0</v>
      </c>
      <c r="BG382" s="219">
        <f>IF(N382="zákl. přenesená",J382,0)</f>
        <v>0</v>
      </c>
      <c r="BH382" s="219">
        <f>IF(N382="sníž. přenesená",J382,0)</f>
        <v>0</v>
      </c>
      <c r="BI382" s="219">
        <f>IF(N382="nulová",J382,0)</f>
        <v>0</v>
      </c>
      <c r="BJ382" s="19" t="s">
        <v>81</v>
      </c>
      <c r="BK382" s="219">
        <f>ROUND(I382*H382,2)</f>
        <v>0</v>
      </c>
      <c r="BL382" s="19" t="s">
        <v>325</v>
      </c>
      <c r="BM382" s="218" t="s">
        <v>586</v>
      </c>
    </row>
    <row r="383" spans="1:47" s="2" customFormat="1" ht="12">
      <c r="A383" s="40"/>
      <c r="B383" s="41"/>
      <c r="C383" s="42"/>
      <c r="D383" s="220" t="s">
        <v>175</v>
      </c>
      <c r="E383" s="42"/>
      <c r="F383" s="221" t="s">
        <v>587</v>
      </c>
      <c r="G383" s="42"/>
      <c r="H383" s="42"/>
      <c r="I383" s="222"/>
      <c r="J383" s="42"/>
      <c r="K383" s="42"/>
      <c r="L383" s="46"/>
      <c r="M383" s="223"/>
      <c r="N383" s="224"/>
      <c r="O383" s="86"/>
      <c r="P383" s="86"/>
      <c r="Q383" s="86"/>
      <c r="R383" s="86"/>
      <c r="S383" s="86"/>
      <c r="T383" s="87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T383" s="19" t="s">
        <v>175</v>
      </c>
      <c r="AU383" s="19" t="s">
        <v>83</v>
      </c>
    </row>
    <row r="384" spans="1:51" s="15" customFormat="1" ht="12">
      <c r="A384" s="15"/>
      <c r="B384" s="258"/>
      <c r="C384" s="259"/>
      <c r="D384" s="227" t="s">
        <v>177</v>
      </c>
      <c r="E384" s="260" t="s">
        <v>19</v>
      </c>
      <c r="F384" s="261" t="s">
        <v>394</v>
      </c>
      <c r="G384" s="259"/>
      <c r="H384" s="260" t="s">
        <v>19</v>
      </c>
      <c r="I384" s="262"/>
      <c r="J384" s="259"/>
      <c r="K384" s="259"/>
      <c r="L384" s="263"/>
      <c r="M384" s="264"/>
      <c r="N384" s="265"/>
      <c r="O384" s="265"/>
      <c r="P384" s="265"/>
      <c r="Q384" s="265"/>
      <c r="R384" s="265"/>
      <c r="S384" s="265"/>
      <c r="T384" s="266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267" t="s">
        <v>177</v>
      </c>
      <c r="AU384" s="267" t="s">
        <v>83</v>
      </c>
      <c r="AV384" s="15" t="s">
        <v>81</v>
      </c>
      <c r="AW384" s="15" t="s">
        <v>35</v>
      </c>
      <c r="AX384" s="15" t="s">
        <v>73</v>
      </c>
      <c r="AY384" s="267" t="s">
        <v>166</v>
      </c>
    </row>
    <row r="385" spans="1:51" s="13" customFormat="1" ht="12">
      <c r="A385" s="13"/>
      <c r="B385" s="225"/>
      <c r="C385" s="226"/>
      <c r="D385" s="227" t="s">
        <v>177</v>
      </c>
      <c r="E385" s="228" t="s">
        <v>19</v>
      </c>
      <c r="F385" s="229" t="s">
        <v>776</v>
      </c>
      <c r="G385" s="226"/>
      <c r="H385" s="230">
        <v>2.5</v>
      </c>
      <c r="I385" s="231"/>
      <c r="J385" s="226"/>
      <c r="K385" s="226"/>
      <c r="L385" s="232"/>
      <c r="M385" s="233"/>
      <c r="N385" s="234"/>
      <c r="O385" s="234"/>
      <c r="P385" s="234"/>
      <c r="Q385" s="234"/>
      <c r="R385" s="234"/>
      <c r="S385" s="234"/>
      <c r="T385" s="235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6" t="s">
        <v>177</v>
      </c>
      <c r="AU385" s="236" t="s">
        <v>83</v>
      </c>
      <c r="AV385" s="13" t="s">
        <v>83</v>
      </c>
      <c r="AW385" s="13" t="s">
        <v>35</v>
      </c>
      <c r="AX385" s="13" t="s">
        <v>73</v>
      </c>
      <c r="AY385" s="236" t="s">
        <v>166</v>
      </c>
    </row>
    <row r="386" spans="1:51" s="14" customFormat="1" ht="12">
      <c r="A386" s="14"/>
      <c r="B386" s="237"/>
      <c r="C386" s="238"/>
      <c r="D386" s="227" t="s">
        <v>177</v>
      </c>
      <c r="E386" s="239" t="s">
        <v>19</v>
      </c>
      <c r="F386" s="240" t="s">
        <v>179</v>
      </c>
      <c r="G386" s="238"/>
      <c r="H386" s="241">
        <v>2.5</v>
      </c>
      <c r="I386" s="242"/>
      <c r="J386" s="238"/>
      <c r="K386" s="238"/>
      <c r="L386" s="243"/>
      <c r="M386" s="244"/>
      <c r="N386" s="245"/>
      <c r="O386" s="245"/>
      <c r="P386" s="245"/>
      <c r="Q386" s="245"/>
      <c r="R386" s="245"/>
      <c r="S386" s="245"/>
      <c r="T386" s="246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47" t="s">
        <v>177</v>
      </c>
      <c r="AU386" s="247" t="s">
        <v>83</v>
      </c>
      <c r="AV386" s="14" t="s">
        <v>173</v>
      </c>
      <c r="AW386" s="14" t="s">
        <v>35</v>
      </c>
      <c r="AX386" s="14" t="s">
        <v>81</v>
      </c>
      <c r="AY386" s="247" t="s">
        <v>166</v>
      </c>
    </row>
    <row r="387" spans="1:65" s="2" customFormat="1" ht="16.5" customHeight="1">
      <c r="A387" s="40"/>
      <c r="B387" s="41"/>
      <c r="C387" s="248" t="s">
        <v>425</v>
      </c>
      <c r="D387" s="248" t="s">
        <v>190</v>
      </c>
      <c r="E387" s="249" t="s">
        <v>426</v>
      </c>
      <c r="F387" s="250" t="s">
        <v>427</v>
      </c>
      <c r="G387" s="251" t="s">
        <v>103</v>
      </c>
      <c r="H387" s="252">
        <v>10</v>
      </c>
      <c r="I387" s="253"/>
      <c r="J387" s="254">
        <f>ROUND(I387*H387,2)</f>
        <v>0</v>
      </c>
      <c r="K387" s="250" t="s">
        <v>19</v>
      </c>
      <c r="L387" s="255"/>
      <c r="M387" s="256" t="s">
        <v>19</v>
      </c>
      <c r="N387" s="257" t="s">
        <v>44</v>
      </c>
      <c r="O387" s="86"/>
      <c r="P387" s="216">
        <f>O387*H387</f>
        <v>0</v>
      </c>
      <c r="Q387" s="216">
        <v>0.008</v>
      </c>
      <c r="R387" s="216">
        <f>Q387*H387</f>
        <v>0.08</v>
      </c>
      <c r="S387" s="216">
        <v>0</v>
      </c>
      <c r="T387" s="217">
        <f>S387*H387</f>
        <v>0</v>
      </c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R387" s="218" t="s">
        <v>291</v>
      </c>
      <c r="AT387" s="218" t="s">
        <v>190</v>
      </c>
      <c r="AU387" s="218" t="s">
        <v>83</v>
      </c>
      <c r="AY387" s="19" t="s">
        <v>166</v>
      </c>
      <c r="BE387" s="219">
        <f>IF(N387="základní",J387,0)</f>
        <v>0</v>
      </c>
      <c r="BF387" s="219">
        <f>IF(N387="snížená",J387,0)</f>
        <v>0</v>
      </c>
      <c r="BG387" s="219">
        <f>IF(N387="zákl. přenesená",J387,0)</f>
        <v>0</v>
      </c>
      <c r="BH387" s="219">
        <f>IF(N387="sníž. přenesená",J387,0)</f>
        <v>0</v>
      </c>
      <c r="BI387" s="219">
        <f>IF(N387="nulová",J387,0)</f>
        <v>0</v>
      </c>
      <c r="BJ387" s="19" t="s">
        <v>81</v>
      </c>
      <c r="BK387" s="219">
        <f>ROUND(I387*H387,2)</f>
        <v>0</v>
      </c>
      <c r="BL387" s="19" t="s">
        <v>325</v>
      </c>
      <c r="BM387" s="218" t="s">
        <v>428</v>
      </c>
    </row>
    <row r="388" spans="1:51" s="15" customFormat="1" ht="12">
      <c r="A388" s="15"/>
      <c r="B388" s="258"/>
      <c r="C388" s="259"/>
      <c r="D388" s="227" t="s">
        <v>177</v>
      </c>
      <c r="E388" s="260" t="s">
        <v>19</v>
      </c>
      <c r="F388" s="261" t="s">
        <v>394</v>
      </c>
      <c r="G388" s="259"/>
      <c r="H388" s="260" t="s">
        <v>19</v>
      </c>
      <c r="I388" s="262"/>
      <c r="J388" s="259"/>
      <c r="K388" s="259"/>
      <c r="L388" s="263"/>
      <c r="M388" s="264"/>
      <c r="N388" s="265"/>
      <c r="O388" s="265"/>
      <c r="P388" s="265"/>
      <c r="Q388" s="265"/>
      <c r="R388" s="265"/>
      <c r="S388" s="265"/>
      <c r="T388" s="266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67" t="s">
        <v>177</v>
      </c>
      <c r="AU388" s="267" t="s">
        <v>83</v>
      </c>
      <c r="AV388" s="15" t="s">
        <v>81</v>
      </c>
      <c r="AW388" s="15" t="s">
        <v>35</v>
      </c>
      <c r="AX388" s="15" t="s">
        <v>73</v>
      </c>
      <c r="AY388" s="267" t="s">
        <v>166</v>
      </c>
    </row>
    <row r="389" spans="1:51" s="13" customFormat="1" ht="12">
      <c r="A389" s="13"/>
      <c r="B389" s="225"/>
      <c r="C389" s="226"/>
      <c r="D389" s="227" t="s">
        <v>177</v>
      </c>
      <c r="E389" s="228" t="s">
        <v>19</v>
      </c>
      <c r="F389" s="229" t="s">
        <v>429</v>
      </c>
      <c r="G389" s="226"/>
      <c r="H389" s="230">
        <v>5</v>
      </c>
      <c r="I389" s="231"/>
      <c r="J389" s="226"/>
      <c r="K389" s="226"/>
      <c r="L389" s="232"/>
      <c r="M389" s="233"/>
      <c r="N389" s="234"/>
      <c r="O389" s="234"/>
      <c r="P389" s="234"/>
      <c r="Q389" s="234"/>
      <c r="R389" s="234"/>
      <c r="S389" s="234"/>
      <c r="T389" s="235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6" t="s">
        <v>177</v>
      </c>
      <c r="AU389" s="236" t="s">
        <v>83</v>
      </c>
      <c r="AV389" s="13" t="s">
        <v>83</v>
      </c>
      <c r="AW389" s="13" t="s">
        <v>35</v>
      </c>
      <c r="AX389" s="13" t="s">
        <v>73</v>
      </c>
      <c r="AY389" s="236" t="s">
        <v>166</v>
      </c>
    </row>
    <row r="390" spans="1:51" s="13" customFormat="1" ht="12">
      <c r="A390" s="13"/>
      <c r="B390" s="225"/>
      <c r="C390" s="226"/>
      <c r="D390" s="227" t="s">
        <v>177</v>
      </c>
      <c r="E390" s="228" t="s">
        <v>19</v>
      </c>
      <c r="F390" s="229" t="s">
        <v>430</v>
      </c>
      <c r="G390" s="226"/>
      <c r="H390" s="230">
        <v>5</v>
      </c>
      <c r="I390" s="231"/>
      <c r="J390" s="226"/>
      <c r="K390" s="226"/>
      <c r="L390" s="232"/>
      <c r="M390" s="233"/>
      <c r="N390" s="234"/>
      <c r="O390" s="234"/>
      <c r="P390" s="234"/>
      <c r="Q390" s="234"/>
      <c r="R390" s="234"/>
      <c r="S390" s="234"/>
      <c r="T390" s="235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6" t="s">
        <v>177</v>
      </c>
      <c r="AU390" s="236" t="s">
        <v>83</v>
      </c>
      <c r="AV390" s="13" t="s">
        <v>83</v>
      </c>
      <c r="AW390" s="13" t="s">
        <v>35</v>
      </c>
      <c r="AX390" s="13" t="s">
        <v>73</v>
      </c>
      <c r="AY390" s="236" t="s">
        <v>166</v>
      </c>
    </row>
    <row r="391" spans="1:51" s="14" customFormat="1" ht="12">
      <c r="A391" s="14"/>
      <c r="B391" s="237"/>
      <c r="C391" s="238"/>
      <c r="D391" s="227" t="s">
        <v>177</v>
      </c>
      <c r="E391" s="239" t="s">
        <v>19</v>
      </c>
      <c r="F391" s="240" t="s">
        <v>179</v>
      </c>
      <c r="G391" s="238"/>
      <c r="H391" s="241">
        <v>10</v>
      </c>
      <c r="I391" s="242"/>
      <c r="J391" s="238"/>
      <c r="K391" s="238"/>
      <c r="L391" s="243"/>
      <c r="M391" s="244"/>
      <c r="N391" s="245"/>
      <c r="O391" s="245"/>
      <c r="P391" s="245"/>
      <c r="Q391" s="245"/>
      <c r="R391" s="245"/>
      <c r="S391" s="245"/>
      <c r="T391" s="246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47" t="s">
        <v>177</v>
      </c>
      <c r="AU391" s="247" t="s">
        <v>83</v>
      </c>
      <c r="AV391" s="14" t="s">
        <v>173</v>
      </c>
      <c r="AW391" s="14" t="s">
        <v>35</v>
      </c>
      <c r="AX391" s="14" t="s">
        <v>81</v>
      </c>
      <c r="AY391" s="247" t="s">
        <v>166</v>
      </c>
    </row>
    <row r="392" spans="1:65" s="2" customFormat="1" ht="16.5" customHeight="1">
      <c r="A392" s="40"/>
      <c r="B392" s="41"/>
      <c r="C392" s="248" t="s">
        <v>432</v>
      </c>
      <c r="D392" s="248" t="s">
        <v>190</v>
      </c>
      <c r="E392" s="249" t="s">
        <v>408</v>
      </c>
      <c r="F392" s="250" t="s">
        <v>409</v>
      </c>
      <c r="G392" s="251" t="s">
        <v>410</v>
      </c>
      <c r="H392" s="252">
        <v>10</v>
      </c>
      <c r="I392" s="253"/>
      <c r="J392" s="254">
        <f>ROUND(I392*H392,2)</f>
        <v>0</v>
      </c>
      <c r="K392" s="250" t="s">
        <v>172</v>
      </c>
      <c r="L392" s="255"/>
      <c r="M392" s="256" t="s">
        <v>19</v>
      </c>
      <c r="N392" s="257" t="s">
        <v>44</v>
      </c>
      <c r="O392" s="86"/>
      <c r="P392" s="216">
        <f>O392*H392</f>
        <v>0</v>
      </c>
      <c r="Q392" s="216">
        <v>0.0002</v>
      </c>
      <c r="R392" s="216">
        <f>Q392*H392</f>
        <v>0.002</v>
      </c>
      <c r="S392" s="216">
        <v>0</v>
      </c>
      <c r="T392" s="217">
        <f>S392*H392</f>
        <v>0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18" t="s">
        <v>291</v>
      </c>
      <c r="AT392" s="218" t="s">
        <v>190</v>
      </c>
      <c r="AU392" s="218" t="s">
        <v>83</v>
      </c>
      <c r="AY392" s="19" t="s">
        <v>166</v>
      </c>
      <c r="BE392" s="219">
        <f>IF(N392="základní",J392,0)</f>
        <v>0</v>
      </c>
      <c r="BF392" s="219">
        <f>IF(N392="snížená",J392,0)</f>
        <v>0</v>
      </c>
      <c r="BG392" s="219">
        <f>IF(N392="zákl. přenesená",J392,0)</f>
        <v>0</v>
      </c>
      <c r="BH392" s="219">
        <f>IF(N392="sníž. přenesená",J392,0)</f>
        <v>0</v>
      </c>
      <c r="BI392" s="219">
        <f>IF(N392="nulová",J392,0)</f>
        <v>0</v>
      </c>
      <c r="BJ392" s="19" t="s">
        <v>81</v>
      </c>
      <c r="BK392" s="219">
        <f>ROUND(I392*H392,2)</f>
        <v>0</v>
      </c>
      <c r="BL392" s="19" t="s">
        <v>325</v>
      </c>
      <c r="BM392" s="218" t="s">
        <v>433</v>
      </c>
    </row>
    <row r="393" spans="1:47" s="2" customFormat="1" ht="12">
      <c r="A393" s="40"/>
      <c r="B393" s="41"/>
      <c r="C393" s="42"/>
      <c r="D393" s="220" t="s">
        <v>175</v>
      </c>
      <c r="E393" s="42"/>
      <c r="F393" s="221" t="s">
        <v>412</v>
      </c>
      <c r="G393" s="42"/>
      <c r="H393" s="42"/>
      <c r="I393" s="222"/>
      <c r="J393" s="42"/>
      <c r="K393" s="42"/>
      <c r="L393" s="46"/>
      <c r="M393" s="223"/>
      <c r="N393" s="224"/>
      <c r="O393" s="86"/>
      <c r="P393" s="86"/>
      <c r="Q393" s="86"/>
      <c r="R393" s="86"/>
      <c r="S393" s="86"/>
      <c r="T393" s="87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T393" s="19" t="s">
        <v>175</v>
      </c>
      <c r="AU393" s="19" t="s">
        <v>83</v>
      </c>
    </row>
    <row r="394" spans="1:65" s="2" customFormat="1" ht="37.8" customHeight="1">
      <c r="A394" s="40"/>
      <c r="B394" s="41"/>
      <c r="C394" s="207" t="s">
        <v>434</v>
      </c>
      <c r="D394" s="207" t="s">
        <v>169</v>
      </c>
      <c r="E394" s="208" t="s">
        <v>435</v>
      </c>
      <c r="F394" s="209" t="s">
        <v>436</v>
      </c>
      <c r="G394" s="210" t="s">
        <v>103</v>
      </c>
      <c r="H394" s="211">
        <v>133.8</v>
      </c>
      <c r="I394" s="212"/>
      <c r="J394" s="213">
        <f>ROUND(I394*H394,2)</f>
        <v>0</v>
      </c>
      <c r="K394" s="209" t="s">
        <v>172</v>
      </c>
      <c r="L394" s="46"/>
      <c r="M394" s="214" t="s">
        <v>19</v>
      </c>
      <c r="N394" s="215" t="s">
        <v>44</v>
      </c>
      <c r="O394" s="86"/>
      <c r="P394" s="216">
        <f>O394*H394</f>
        <v>0</v>
      </c>
      <c r="Q394" s="216">
        <v>7E-05</v>
      </c>
      <c r="R394" s="216">
        <f>Q394*H394</f>
        <v>0.009366</v>
      </c>
      <c r="S394" s="216">
        <v>0</v>
      </c>
      <c r="T394" s="217">
        <f>S394*H394</f>
        <v>0</v>
      </c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R394" s="218" t="s">
        <v>325</v>
      </c>
      <c r="AT394" s="218" t="s">
        <v>169</v>
      </c>
      <c r="AU394" s="218" t="s">
        <v>83</v>
      </c>
      <c r="AY394" s="19" t="s">
        <v>166</v>
      </c>
      <c r="BE394" s="219">
        <f>IF(N394="základní",J394,0)</f>
        <v>0</v>
      </c>
      <c r="BF394" s="219">
        <f>IF(N394="snížená",J394,0)</f>
        <v>0</v>
      </c>
      <c r="BG394" s="219">
        <f>IF(N394="zákl. přenesená",J394,0)</f>
        <v>0</v>
      </c>
      <c r="BH394" s="219">
        <f>IF(N394="sníž. přenesená",J394,0)</f>
        <v>0</v>
      </c>
      <c r="BI394" s="219">
        <f>IF(N394="nulová",J394,0)</f>
        <v>0</v>
      </c>
      <c r="BJ394" s="19" t="s">
        <v>81</v>
      </c>
      <c r="BK394" s="219">
        <f>ROUND(I394*H394,2)</f>
        <v>0</v>
      </c>
      <c r="BL394" s="19" t="s">
        <v>325</v>
      </c>
      <c r="BM394" s="218" t="s">
        <v>437</v>
      </c>
    </row>
    <row r="395" spans="1:47" s="2" customFormat="1" ht="12">
      <c r="A395" s="40"/>
      <c r="B395" s="41"/>
      <c r="C395" s="42"/>
      <c r="D395" s="220" t="s">
        <v>175</v>
      </c>
      <c r="E395" s="42"/>
      <c r="F395" s="221" t="s">
        <v>438</v>
      </c>
      <c r="G395" s="42"/>
      <c r="H395" s="42"/>
      <c r="I395" s="222"/>
      <c r="J395" s="42"/>
      <c r="K395" s="42"/>
      <c r="L395" s="46"/>
      <c r="M395" s="223"/>
      <c r="N395" s="224"/>
      <c r="O395" s="86"/>
      <c r="P395" s="86"/>
      <c r="Q395" s="86"/>
      <c r="R395" s="86"/>
      <c r="S395" s="86"/>
      <c r="T395" s="87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T395" s="19" t="s">
        <v>175</v>
      </c>
      <c r="AU395" s="19" t="s">
        <v>83</v>
      </c>
    </row>
    <row r="396" spans="1:51" s="13" customFormat="1" ht="12">
      <c r="A396" s="13"/>
      <c r="B396" s="225"/>
      <c r="C396" s="226"/>
      <c r="D396" s="227" t="s">
        <v>177</v>
      </c>
      <c r="E396" s="228" t="s">
        <v>19</v>
      </c>
      <c r="F396" s="229" t="s">
        <v>764</v>
      </c>
      <c r="G396" s="226"/>
      <c r="H396" s="230">
        <v>29.75</v>
      </c>
      <c r="I396" s="231"/>
      <c r="J396" s="226"/>
      <c r="K396" s="226"/>
      <c r="L396" s="232"/>
      <c r="M396" s="233"/>
      <c r="N396" s="234"/>
      <c r="O396" s="234"/>
      <c r="P396" s="234"/>
      <c r="Q396" s="234"/>
      <c r="R396" s="234"/>
      <c r="S396" s="234"/>
      <c r="T396" s="235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36" t="s">
        <v>177</v>
      </c>
      <c r="AU396" s="236" t="s">
        <v>83</v>
      </c>
      <c r="AV396" s="13" t="s">
        <v>83</v>
      </c>
      <c r="AW396" s="13" t="s">
        <v>35</v>
      </c>
      <c r="AX396" s="13" t="s">
        <v>73</v>
      </c>
      <c r="AY396" s="236" t="s">
        <v>166</v>
      </c>
    </row>
    <row r="397" spans="1:51" s="13" customFormat="1" ht="12">
      <c r="A397" s="13"/>
      <c r="B397" s="225"/>
      <c r="C397" s="226"/>
      <c r="D397" s="227" t="s">
        <v>177</v>
      </c>
      <c r="E397" s="228" t="s">
        <v>19</v>
      </c>
      <c r="F397" s="229" t="s">
        <v>647</v>
      </c>
      <c r="G397" s="226"/>
      <c r="H397" s="230">
        <v>20.2</v>
      </c>
      <c r="I397" s="231"/>
      <c r="J397" s="226"/>
      <c r="K397" s="226"/>
      <c r="L397" s="232"/>
      <c r="M397" s="233"/>
      <c r="N397" s="234"/>
      <c r="O397" s="234"/>
      <c r="P397" s="234"/>
      <c r="Q397" s="234"/>
      <c r="R397" s="234"/>
      <c r="S397" s="234"/>
      <c r="T397" s="235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6" t="s">
        <v>177</v>
      </c>
      <c r="AU397" s="236" t="s">
        <v>83</v>
      </c>
      <c r="AV397" s="13" t="s">
        <v>83</v>
      </c>
      <c r="AW397" s="13" t="s">
        <v>35</v>
      </c>
      <c r="AX397" s="13" t="s">
        <v>73</v>
      </c>
      <c r="AY397" s="236" t="s">
        <v>166</v>
      </c>
    </row>
    <row r="398" spans="1:51" s="13" customFormat="1" ht="12">
      <c r="A398" s="13"/>
      <c r="B398" s="225"/>
      <c r="C398" s="226"/>
      <c r="D398" s="227" t="s">
        <v>177</v>
      </c>
      <c r="E398" s="228" t="s">
        <v>19</v>
      </c>
      <c r="F398" s="229" t="s">
        <v>765</v>
      </c>
      <c r="G398" s="226"/>
      <c r="H398" s="230">
        <v>9.5</v>
      </c>
      <c r="I398" s="231"/>
      <c r="J398" s="226"/>
      <c r="K398" s="226"/>
      <c r="L398" s="232"/>
      <c r="M398" s="233"/>
      <c r="N398" s="234"/>
      <c r="O398" s="234"/>
      <c r="P398" s="234"/>
      <c r="Q398" s="234"/>
      <c r="R398" s="234"/>
      <c r="S398" s="234"/>
      <c r="T398" s="235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6" t="s">
        <v>177</v>
      </c>
      <c r="AU398" s="236" t="s">
        <v>83</v>
      </c>
      <c r="AV398" s="13" t="s">
        <v>83</v>
      </c>
      <c r="AW398" s="13" t="s">
        <v>35</v>
      </c>
      <c r="AX398" s="13" t="s">
        <v>73</v>
      </c>
      <c r="AY398" s="236" t="s">
        <v>166</v>
      </c>
    </row>
    <row r="399" spans="1:51" s="13" customFormat="1" ht="12">
      <c r="A399" s="13"/>
      <c r="B399" s="225"/>
      <c r="C399" s="226"/>
      <c r="D399" s="227" t="s">
        <v>177</v>
      </c>
      <c r="E399" s="228" t="s">
        <v>19</v>
      </c>
      <c r="F399" s="229" t="s">
        <v>766</v>
      </c>
      <c r="G399" s="226"/>
      <c r="H399" s="230">
        <v>3</v>
      </c>
      <c r="I399" s="231"/>
      <c r="J399" s="226"/>
      <c r="K399" s="226"/>
      <c r="L399" s="232"/>
      <c r="M399" s="233"/>
      <c r="N399" s="234"/>
      <c r="O399" s="234"/>
      <c r="P399" s="234"/>
      <c r="Q399" s="234"/>
      <c r="R399" s="234"/>
      <c r="S399" s="234"/>
      <c r="T399" s="235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6" t="s">
        <v>177</v>
      </c>
      <c r="AU399" s="236" t="s">
        <v>83</v>
      </c>
      <c r="AV399" s="13" t="s">
        <v>83</v>
      </c>
      <c r="AW399" s="13" t="s">
        <v>35</v>
      </c>
      <c r="AX399" s="13" t="s">
        <v>73</v>
      </c>
      <c r="AY399" s="236" t="s">
        <v>166</v>
      </c>
    </row>
    <row r="400" spans="1:51" s="13" customFormat="1" ht="12">
      <c r="A400" s="13"/>
      <c r="B400" s="225"/>
      <c r="C400" s="226"/>
      <c r="D400" s="227" t="s">
        <v>177</v>
      </c>
      <c r="E400" s="228" t="s">
        <v>19</v>
      </c>
      <c r="F400" s="229" t="s">
        <v>767</v>
      </c>
      <c r="G400" s="226"/>
      <c r="H400" s="230">
        <v>41.65</v>
      </c>
      <c r="I400" s="231"/>
      <c r="J400" s="226"/>
      <c r="K400" s="226"/>
      <c r="L400" s="232"/>
      <c r="M400" s="233"/>
      <c r="N400" s="234"/>
      <c r="O400" s="234"/>
      <c r="P400" s="234"/>
      <c r="Q400" s="234"/>
      <c r="R400" s="234"/>
      <c r="S400" s="234"/>
      <c r="T400" s="235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36" t="s">
        <v>177</v>
      </c>
      <c r="AU400" s="236" t="s">
        <v>83</v>
      </c>
      <c r="AV400" s="13" t="s">
        <v>83</v>
      </c>
      <c r="AW400" s="13" t="s">
        <v>35</v>
      </c>
      <c r="AX400" s="13" t="s">
        <v>73</v>
      </c>
      <c r="AY400" s="236" t="s">
        <v>166</v>
      </c>
    </row>
    <row r="401" spans="1:51" s="13" customFormat="1" ht="12">
      <c r="A401" s="13"/>
      <c r="B401" s="225"/>
      <c r="C401" s="226"/>
      <c r="D401" s="227" t="s">
        <v>177</v>
      </c>
      <c r="E401" s="228" t="s">
        <v>19</v>
      </c>
      <c r="F401" s="229" t="s">
        <v>651</v>
      </c>
      <c r="G401" s="226"/>
      <c r="H401" s="230">
        <v>20.2</v>
      </c>
      <c r="I401" s="231"/>
      <c r="J401" s="226"/>
      <c r="K401" s="226"/>
      <c r="L401" s="232"/>
      <c r="M401" s="233"/>
      <c r="N401" s="234"/>
      <c r="O401" s="234"/>
      <c r="P401" s="234"/>
      <c r="Q401" s="234"/>
      <c r="R401" s="234"/>
      <c r="S401" s="234"/>
      <c r="T401" s="235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6" t="s">
        <v>177</v>
      </c>
      <c r="AU401" s="236" t="s">
        <v>83</v>
      </c>
      <c r="AV401" s="13" t="s">
        <v>83</v>
      </c>
      <c r="AW401" s="13" t="s">
        <v>35</v>
      </c>
      <c r="AX401" s="13" t="s">
        <v>73</v>
      </c>
      <c r="AY401" s="236" t="s">
        <v>166</v>
      </c>
    </row>
    <row r="402" spans="1:51" s="13" customFormat="1" ht="12">
      <c r="A402" s="13"/>
      <c r="B402" s="225"/>
      <c r="C402" s="226"/>
      <c r="D402" s="227" t="s">
        <v>177</v>
      </c>
      <c r="E402" s="228" t="s">
        <v>19</v>
      </c>
      <c r="F402" s="229" t="s">
        <v>768</v>
      </c>
      <c r="G402" s="226"/>
      <c r="H402" s="230">
        <v>9.5</v>
      </c>
      <c r="I402" s="231"/>
      <c r="J402" s="226"/>
      <c r="K402" s="226"/>
      <c r="L402" s="232"/>
      <c r="M402" s="233"/>
      <c r="N402" s="234"/>
      <c r="O402" s="234"/>
      <c r="P402" s="234"/>
      <c r="Q402" s="234"/>
      <c r="R402" s="234"/>
      <c r="S402" s="234"/>
      <c r="T402" s="235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6" t="s">
        <v>177</v>
      </c>
      <c r="AU402" s="236" t="s">
        <v>83</v>
      </c>
      <c r="AV402" s="13" t="s">
        <v>83</v>
      </c>
      <c r="AW402" s="13" t="s">
        <v>35</v>
      </c>
      <c r="AX402" s="13" t="s">
        <v>73</v>
      </c>
      <c r="AY402" s="236" t="s">
        <v>166</v>
      </c>
    </row>
    <row r="403" spans="1:51" s="14" customFormat="1" ht="12">
      <c r="A403" s="14"/>
      <c r="B403" s="237"/>
      <c r="C403" s="238"/>
      <c r="D403" s="227" t="s">
        <v>177</v>
      </c>
      <c r="E403" s="239" t="s">
        <v>19</v>
      </c>
      <c r="F403" s="240" t="s">
        <v>179</v>
      </c>
      <c r="G403" s="238"/>
      <c r="H403" s="241">
        <v>133.8</v>
      </c>
      <c r="I403" s="242"/>
      <c r="J403" s="238"/>
      <c r="K403" s="238"/>
      <c r="L403" s="243"/>
      <c r="M403" s="244"/>
      <c r="N403" s="245"/>
      <c r="O403" s="245"/>
      <c r="P403" s="245"/>
      <c r="Q403" s="245"/>
      <c r="R403" s="245"/>
      <c r="S403" s="245"/>
      <c r="T403" s="246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47" t="s">
        <v>177</v>
      </c>
      <c r="AU403" s="247" t="s">
        <v>83</v>
      </c>
      <c r="AV403" s="14" t="s">
        <v>173</v>
      </c>
      <c r="AW403" s="14" t="s">
        <v>35</v>
      </c>
      <c r="AX403" s="14" t="s">
        <v>81</v>
      </c>
      <c r="AY403" s="247" t="s">
        <v>166</v>
      </c>
    </row>
    <row r="404" spans="1:65" s="2" customFormat="1" ht="49.05" customHeight="1">
      <c r="A404" s="40"/>
      <c r="B404" s="41"/>
      <c r="C404" s="207" t="s">
        <v>439</v>
      </c>
      <c r="D404" s="207" t="s">
        <v>169</v>
      </c>
      <c r="E404" s="208" t="s">
        <v>440</v>
      </c>
      <c r="F404" s="209" t="s">
        <v>441</v>
      </c>
      <c r="G404" s="210" t="s">
        <v>271</v>
      </c>
      <c r="H404" s="211">
        <v>2.172</v>
      </c>
      <c r="I404" s="212"/>
      <c r="J404" s="213">
        <f>ROUND(I404*H404,2)</f>
        <v>0</v>
      </c>
      <c r="K404" s="209" t="s">
        <v>172</v>
      </c>
      <c r="L404" s="46"/>
      <c r="M404" s="214" t="s">
        <v>19</v>
      </c>
      <c r="N404" s="215" t="s">
        <v>44</v>
      </c>
      <c r="O404" s="86"/>
      <c r="P404" s="216">
        <f>O404*H404</f>
        <v>0</v>
      </c>
      <c r="Q404" s="216">
        <v>0</v>
      </c>
      <c r="R404" s="216">
        <f>Q404*H404</f>
        <v>0</v>
      </c>
      <c r="S404" s="216">
        <v>0</v>
      </c>
      <c r="T404" s="217">
        <f>S404*H404</f>
        <v>0</v>
      </c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R404" s="218" t="s">
        <v>325</v>
      </c>
      <c r="AT404" s="218" t="s">
        <v>169</v>
      </c>
      <c r="AU404" s="218" t="s">
        <v>83</v>
      </c>
      <c r="AY404" s="19" t="s">
        <v>166</v>
      </c>
      <c r="BE404" s="219">
        <f>IF(N404="základní",J404,0)</f>
        <v>0</v>
      </c>
      <c r="BF404" s="219">
        <f>IF(N404="snížená",J404,0)</f>
        <v>0</v>
      </c>
      <c r="BG404" s="219">
        <f>IF(N404="zákl. přenesená",J404,0)</f>
        <v>0</v>
      </c>
      <c r="BH404" s="219">
        <f>IF(N404="sníž. přenesená",J404,0)</f>
        <v>0</v>
      </c>
      <c r="BI404" s="219">
        <f>IF(N404="nulová",J404,0)</f>
        <v>0</v>
      </c>
      <c r="BJ404" s="19" t="s">
        <v>81</v>
      </c>
      <c r="BK404" s="219">
        <f>ROUND(I404*H404,2)</f>
        <v>0</v>
      </c>
      <c r="BL404" s="19" t="s">
        <v>325</v>
      </c>
      <c r="BM404" s="218" t="s">
        <v>442</v>
      </c>
    </row>
    <row r="405" spans="1:47" s="2" customFormat="1" ht="12">
      <c r="A405" s="40"/>
      <c r="B405" s="41"/>
      <c r="C405" s="42"/>
      <c r="D405" s="220" t="s">
        <v>175</v>
      </c>
      <c r="E405" s="42"/>
      <c r="F405" s="221" t="s">
        <v>443</v>
      </c>
      <c r="G405" s="42"/>
      <c r="H405" s="42"/>
      <c r="I405" s="222"/>
      <c r="J405" s="42"/>
      <c r="K405" s="42"/>
      <c r="L405" s="46"/>
      <c r="M405" s="223"/>
      <c r="N405" s="224"/>
      <c r="O405" s="86"/>
      <c r="P405" s="86"/>
      <c r="Q405" s="86"/>
      <c r="R405" s="86"/>
      <c r="S405" s="86"/>
      <c r="T405" s="87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T405" s="19" t="s">
        <v>175</v>
      </c>
      <c r="AU405" s="19" t="s">
        <v>83</v>
      </c>
    </row>
    <row r="406" spans="1:63" s="12" customFormat="1" ht="22.8" customHeight="1">
      <c r="A406" s="12"/>
      <c r="B406" s="191"/>
      <c r="C406" s="192"/>
      <c r="D406" s="193" t="s">
        <v>72</v>
      </c>
      <c r="E406" s="205" t="s">
        <v>777</v>
      </c>
      <c r="F406" s="205" t="s">
        <v>778</v>
      </c>
      <c r="G406" s="192"/>
      <c r="H406" s="192"/>
      <c r="I406" s="195"/>
      <c r="J406" s="206">
        <f>BK406</f>
        <v>0</v>
      </c>
      <c r="K406" s="192"/>
      <c r="L406" s="197"/>
      <c r="M406" s="198"/>
      <c r="N406" s="199"/>
      <c r="O406" s="199"/>
      <c r="P406" s="200">
        <f>SUM(P407:P459)</f>
        <v>0</v>
      </c>
      <c r="Q406" s="199"/>
      <c r="R406" s="200">
        <f>SUM(R407:R459)</f>
        <v>0.1319634</v>
      </c>
      <c r="S406" s="199"/>
      <c r="T406" s="201">
        <f>SUM(T407:T459)</f>
        <v>0</v>
      </c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R406" s="202" t="s">
        <v>83</v>
      </c>
      <c r="AT406" s="203" t="s">
        <v>72</v>
      </c>
      <c r="AU406" s="203" t="s">
        <v>81</v>
      </c>
      <c r="AY406" s="202" t="s">
        <v>166</v>
      </c>
      <c r="BK406" s="204">
        <f>SUM(BK407:BK459)</f>
        <v>0</v>
      </c>
    </row>
    <row r="407" spans="1:65" s="2" customFormat="1" ht="33" customHeight="1">
      <c r="A407" s="40"/>
      <c r="B407" s="41"/>
      <c r="C407" s="207" t="s">
        <v>779</v>
      </c>
      <c r="D407" s="207" t="s">
        <v>169</v>
      </c>
      <c r="E407" s="208" t="s">
        <v>780</v>
      </c>
      <c r="F407" s="209" t="s">
        <v>781</v>
      </c>
      <c r="G407" s="210" t="s">
        <v>98</v>
      </c>
      <c r="H407" s="211">
        <v>5.01</v>
      </c>
      <c r="I407" s="212"/>
      <c r="J407" s="213">
        <f>ROUND(I407*H407,2)</f>
        <v>0</v>
      </c>
      <c r="K407" s="209" t="s">
        <v>172</v>
      </c>
      <c r="L407" s="46"/>
      <c r="M407" s="214" t="s">
        <v>19</v>
      </c>
      <c r="N407" s="215" t="s">
        <v>44</v>
      </c>
      <c r="O407" s="86"/>
      <c r="P407" s="216">
        <f>O407*H407</f>
        <v>0</v>
      </c>
      <c r="Q407" s="216">
        <v>0.0045</v>
      </c>
      <c r="R407" s="216">
        <f>Q407*H407</f>
        <v>0.022545</v>
      </c>
      <c r="S407" s="216">
        <v>0</v>
      </c>
      <c r="T407" s="217">
        <f>S407*H407</f>
        <v>0</v>
      </c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R407" s="218" t="s">
        <v>325</v>
      </c>
      <c r="AT407" s="218" t="s">
        <v>169</v>
      </c>
      <c r="AU407" s="218" t="s">
        <v>83</v>
      </c>
      <c r="AY407" s="19" t="s">
        <v>166</v>
      </c>
      <c r="BE407" s="219">
        <f>IF(N407="základní",J407,0)</f>
        <v>0</v>
      </c>
      <c r="BF407" s="219">
        <f>IF(N407="snížená",J407,0)</f>
        <v>0</v>
      </c>
      <c r="BG407" s="219">
        <f>IF(N407="zákl. přenesená",J407,0)</f>
        <v>0</v>
      </c>
      <c r="BH407" s="219">
        <f>IF(N407="sníž. přenesená",J407,0)</f>
        <v>0</v>
      </c>
      <c r="BI407" s="219">
        <f>IF(N407="nulová",J407,0)</f>
        <v>0</v>
      </c>
      <c r="BJ407" s="19" t="s">
        <v>81</v>
      </c>
      <c r="BK407" s="219">
        <f>ROUND(I407*H407,2)</f>
        <v>0</v>
      </c>
      <c r="BL407" s="19" t="s">
        <v>325</v>
      </c>
      <c r="BM407" s="218" t="s">
        <v>782</v>
      </c>
    </row>
    <row r="408" spans="1:47" s="2" customFormat="1" ht="12">
      <c r="A408" s="40"/>
      <c r="B408" s="41"/>
      <c r="C408" s="42"/>
      <c r="D408" s="220" t="s">
        <v>175</v>
      </c>
      <c r="E408" s="42"/>
      <c r="F408" s="221" t="s">
        <v>783</v>
      </c>
      <c r="G408" s="42"/>
      <c r="H408" s="42"/>
      <c r="I408" s="222"/>
      <c r="J408" s="42"/>
      <c r="K408" s="42"/>
      <c r="L408" s="46"/>
      <c r="M408" s="223"/>
      <c r="N408" s="224"/>
      <c r="O408" s="86"/>
      <c r="P408" s="86"/>
      <c r="Q408" s="86"/>
      <c r="R408" s="86"/>
      <c r="S408" s="86"/>
      <c r="T408" s="87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T408" s="19" t="s">
        <v>175</v>
      </c>
      <c r="AU408" s="19" t="s">
        <v>83</v>
      </c>
    </row>
    <row r="409" spans="1:51" s="13" customFormat="1" ht="12">
      <c r="A409" s="13"/>
      <c r="B409" s="225"/>
      <c r="C409" s="226"/>
      <c r="D409" s="227" t="s">
        <v>177</v>
      </c>
      <c r="E409" s="228" t="s">
        <v>19</v>
      </c>
      <c r="F409" s="229" t="s">
        <v>784</v>
      </c>
      <c r="G409" s="226"/>
      <c r="H409" s="230">
        <v>3.25</v>
      </c>
      <c r="I409" s="231"/>
      <c r="J409" s="226"/>
      <c r="K409" s="226"/>
      <c r="L409" s="232"/>
      <c r="M409" s="233"/>
      <c r="N409" s="234"/>
      <c r="O409" s="234"/>
      <c r="P409" s="234"/>
      <c r="Q409" s="234"/>
      <c r="R409" s="234"/>
      <c r="S409" s="234"/>
      <c r="T409" s="235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6" t="s">
        <v>177</v>
      </c>
      <c r="AU409" s="236" t="s">
        <v>83</v>
      </c>
      <c r="AV409" s="13" t="s">
        <v>83</v>
      </c>
      <c r="AW409" s="13" t="s">
        <v>35</v>
      </c>
      <c r="AX409" s="13" t="s">
        <v>73</v>
      </c>
      <c r="AY409" s="236" t="s">
        <v>166</v>
      </c>
    </row>
    <row r="410" spans="1:51" s="13" customFormat="1" ht="12">
      <c r="A410" s="13"/>
      <c r="B410" s="225"/>
      <c r="C410" s="226"/>
      <c r="D410" s="227" t="s">
        <v>177</v>
      </c>
      <c r="E410" s="228" t="s">
        <v>19</v>
      </c>
      <c r="F410" s="229" t="s">
        <v>785</v>
      </c>
      <c r="G410" s="226"/>
      <c r="H410" s="230">
        <v>4</v>
      </c>
      <c r="I410" s="231"/>
      <c r="J410" s="226"/>
      <c r="K410" s="226"/>
      <c r="L410" s="232"/>
      <c r="M410" s="233"/>
      <c r="N410" s="234"/>
      <c r="O410" s="234"/>
      <c r="P410" s="234"/>
      <c r="Q410" s="234"/>
      <c r="R410" s="234"/>
      <c r="S410" s="234"/>
      <c r="T410" s="235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36" t="s">
        <v>177</v>
      </c>
      <c r="AU410" s="236" t="s">
        <v>83</v>
      </c>
      <c r="AV410" s="13" t="s">
        <v>83</v>
      </c>
      <c r="AW410" s="13" t="s">
        <v>35</v>
      </c>
      <c r="AX410" s="13" t="s">
        <v>73</v>
      </c>
      <c r="AY410" s="236" t="s">
        <v>166</v>
      </c>
    </row>
    <row r="411" spans="1:51" s="13" customFormat="1" ht="12">
      <c r="A411" s="13"/>
      <c r="B411" s="225"/>
      <c r="C411" s="226"/>
      <c r="D411" s="227" t="s">
        <v>177</v>
      </c>
      <c r="E411" s="228" t="s">
        <v>19</v>
      </c>
      <c r="F411" s="229" t="s">
        <v>786</v>
      </c>
      <c r="G411" s="226"/>
      <c r="H411" s="230">
        <v>2.2</v>
      </c>
      <c r="I411" s="231"/>
      <c r="J411" s="226"/>
      <c r="K411" s="226"/>
      <c r="L411" s="232"/>
      <c r="M411" s="233"/>
      <c r="N411" s="234"/>
      <c r="O411" s="234"/>
      <c r="P411" s="234"/>
      <c r="Q411" s="234"/>
      <c r="R411" s="234"/>
      <c r="S411" s="234"/>
      <c r="T411" s="235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6" t="s">
        <v>177</v>
      </c>
      <c r="AU411" s="236" t="s">
        <v>83</v>
      </c>
      <c r="AV411" s="13" t="s">
        <v>83</v>
      </c>
      <c r="AW411" s="13" t="s">
        <v>35</v>
      </c>
      <c r="AX411" s="13" t="s">
        <v>73</v>
      </c>
      <c r="AY411" s="236" t="s">
        <v>166</v>
      </c>
    </row>
    <row r="412" spans="1:51" s="13" customFormat="1" ht="12">
      <c r="A412" s="13"/>
      <c r="B412" s="225"/>
      <c r="C412" s="226"/>
      <c r="D412" s="227" t="s">
        <v>177</v>
      </c>
      <c r="E412" s="228" t="s">
        <v>19</v>
      </c>
      <c r="F412" s="229" t="s">
        <v>787</v>
      </c>
      <c r="G412" s="226"/>
      <c r="H412" s="230">
        <v>3.25</v>
      </c>
      <c r="I412" s="231"/>
      <c r="J412" s="226"/>
      <c r="K412" s="226"/>
      <c r="L412" s="232"/>
      <c r="M412" s="233"/>
      <c r="N412" s="234"/>
      <c r="O412" s="234"/>
      <c r="P412" s="234"/>
      <c r="Q412" s="234"/>
      <c r="R412" s="234"/>
      <c r="S412" s="234"/>
      <c r="T412" s="235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36" t="s">
        <v>177</v>
      </c>
      <c r="AU412" s="236" t="s">
        <v>83</v>
      </c>
      <c r="AV412" s="13" t="s">
        <v>83</v>
      </c>
      <c r="AW412" s="13" t="s">
        <v>35</v>
      </c>
      <c r="AX412" s="13" t="s">
        <v>73</v>
      </c>
      <c r="AY412" s="236" t="s">
        <v>166</v>
      </c>
    </row>
    <row r="413" spans="1:51" s="13" customFormat="1" ht="12">
      <c r="A413" s="13"/>
      <c r="B413" s="225"/>
      <c r="C413" s="226"/>
      <c r="D413" s="227" t="s">
        <v>177</v>
      </c>
      <c r="E413" s="228" t="s">
        <v>19</v>
      </c>
      <c r="F413" s="229" t="s">
        <v>788</v>
      </c>
      <c r="G413" s="226"/>
      <c r="H413" s="230">
        <v>4</v>
      </c>
      <c r="I413" s="231"/>
      <c r="J413" s="226"/>
      <c r="K413" s="226"/>
      <c r="L413" s="232"/>
      <c r="M413" s="233"/>
      <c r="N413" s="234"/>
      <c r="O413" s="234"/>
      <c r="P413" s="234"/>
      <c r="Q413" s="234"/>
      <c r="R413" s="234"/>
      <c r="S413" s="234"/>
      <c r="T413" s="235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6" t="s">
        <v>177</v>
      </c>
      <c r="AU413" s="236" t="s">
        <v>83</v>
      </c>
      <c r="AV413" s="13" t="s">
        <v>83</v>
      </c>
      <c r="AW413" s="13" t="s">
        <v>35</v>
      </c>
      <c r="AX413" s="13" t="s">
        <v>73</v>
      </c>
      <c r="AY413" s="236" t="s">
        <v>166</v>
      </c>
    </row>
    <row r="414" spans="1:51" s="14" customFormat="1" ht="12">
      <c r="A414" s="14"/>
      <c r="B414" s="237"/>
      <c r="C414" s="238"/>
      <c r="D414" s="227" t="s">
        <v>177</v>
      </c>
      <c r="E414" s="239" t="s">
        <v>641</v>
      </c>
      <c r="F414" s="240" t="s">
        <v>179</v>
      </c>
      <c r="G414" s="238"/>
      <c r="H414" s="241">
        <v>16.7</v>
      </c>
      <c r="I414" s="242"/>
      <c r="J414" s="238"/>
      <c r="K414" s="238"/>
      <c r="L414" s="243"/>
      <c r="M414" s="244"/>
      <c r="N414" s="245"/>
      <c r="O414" s="245"/>
      <c r="P414" s="245"/>
      <c r="Q414" s="245"/>
      <c r="R414" s="245"/>
      <c r="S414" s="245"/>
      <c r="T414" s="246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47" t="s">
        <v>177</v>
      </c>
      <c r="AU414" s="247" t="s">
        <v>83</v>
      </c>
      <c r="AV414" s="14" t="s">
        <v>173</v>
      </c>
      <c r="AW414" s="14" t="s">
        <v>35</v>
      </c>
      <c r="AX414" s="14" t="s">
        <v>73</v>
      </c>
      <c r="AY414" s="247" t="s">
        <v>166</v>
      </c>
    </row>
    <row r="415" spans="1:51" s="13" customFormat="1" ht="12">
      <c r="A415" s="13"/>
      <c r="B415" s="225"/>
      <c r="C415" s="226"/>
      <c r="D415" s="227" t="s">
        <v>177</v>
      </c>
      <c r="E415" s="228" t="s">
        <v>19</v>
      </c>
      <c r="F415" s="229" t="s">
        <v>789</v>
      </c>
      <c r="G415" s="226"/>
      <c r="H415" s="230">
        <v>5.01</v>
      </c>
      <c r="I415" s="231"/>
      <c r="J415" s="226"/>
      <c r="K415" s="226"/>
      <c r="L415" s="232"/>
      <c r="M415" s="233"/>
      <c r="N415" s="234"/>
      <c r="O415" s="234"/>
      <c r="P415" s="234"/>
      <c r="Q415" s="234"/>
      <c r="R415" s="234"/>
      <c r="S415" s="234"/>
      <c r="T415" s="235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6" t="s">
        <v>177</v>
      </c>
      <c r="AU415" s="236" t="s">
        <v>83</v>
      </c>
      <c r="AV415" s="13" t="s">
        <v>83</v>
      </c>
      <c r="AW415" s="13" t="s">
        <v>35</v>
      </c>
      <c r="AX415" s="13" t="s">
        <v>73</v>
      </c>
      <c r="AY415" s="236" t="s">
        <v>166</v>
      </c>
    </row>
    <row r="416" spans="1:51" s="16" customFormat="1" ht="12">
      <c r="A416" s="16"/>
      <c r="B416" s="268"/>
      <c r="C416" s="269"/>
      <c r="D416" s="227" t="s">
        <v>177</v>
      </c>
      <c r="E416" s="270" t="s">
        <v>19</v>
      </c>
      <c r="F416" s="271" t="s">
        <v>225</v>
      </c>
      <c r="G416" s="269"/>
      <c r="H416" s="272">
        <v>5.01</v>
      </c>
      <c r="I416" s="273"/>
      <c r="J416" s="269"/>
      <c r="K416" s="269"/>
      <c r="L416" s="274"/>
      <c r="M416" s="275"/>
      <c r="N416" s="276"/>
      <c r="O416" s="276"/>
      <c r="P416" s="276"/>
      <c r="Q416" s="276"/>
      <c r="R416" s="276"/>
      <c r="S416" s="276"/>
      <c r="T416" s="277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T416" s="278" t="s">
        <v>177</v>
      </c>
      <c r="AU416" s="278" t="s">
        <v>83</v>
      </c>
      <c r="AV416" s="16" t="s">
        <v>100</v>
      </c>
      <c r="AW416" s="16" t="s">
        <v>35</v>
      </c>
      <c r="AX416" s="16" t="s">
        <v>81</v>
      </c>
      <c r="AY416" s="278" t="s">
        <v>166</v>
      </c>
    </row>
    <row r="417" spans="1:65" s="2" customFormat="1" ht="37.8" customHeight="1">
      <c r="A417" s="40"/>
      <c r="B417" s="41"/>
      <c r="C417" s="207" t="s">
        <v>790</v>
      </c>
      <c r="D417" s="207" t="s">
        <v>169</v>
      </c>
      <c r="E417" s="208" t="s">
        <v>791</v>
      </c>
      <c r="F417" s="209" t="s">
        <v>792</v>
      </c>
      <c r="G417" s="210" t="s">
        <v>98</v>
      </c>
      <c r="H417" s="211">
        <v>5.01</v>
      </c>
      <c r="I417" s="212"/>
      <c r="J417" s="213">
        <f>ROUND(I417*H417,2)</f>
        <v>0</v>
      </c>
      <c r="K417" s="209" t="s">
        <v>172</v>
      </c>
      <c r="L417" s="46"/>
      <c r="M417" s="214" t="s">
        <v>19</v>
      </c>
      <c r="N417" s="215" t="s">
        <v>44</v>
      </c>
      <c r="O417" s="86"/>
      <c r="P417" s="216">
        <f>O417*H417</f>
        <v>0</v>
      </c>
      <c r="Q417" s="216">
        <v>0.00145</v>
      </c>
      <c r="R417" s="216">
        <f>Q417*H417</f>
        <v>0.007264499999999999</v>
      </c>
      <c r="S417" s="216">
        <v>0</v>
      </c>
      <c r="T417" s="217">
        <f>S417*H417</f>
        <v>0</v>
      </c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R417" s="218" t="s">
        <v>325</v>
      </c>
      <c r="AT417" s="218" t="s">
        <v>169</v>
      </c>
      <c r="AU417" s="218" t="s">
        <v>83</v>
      </c>
      <c r="AY417" s="19" t="s">
        <v>166</v>
      </c>
      <c r="BE417" s="219">
        <f>IF(N417="základní",J417,0)</f>
        <v>0</v>
      </c>
      <c r="BF417" s="219">
        <f>IF(N417="snížená",J417,0)</f>
        <v>0</v>
      </c>
      <c r="BG417" s="219">
        <f>IF(N417="zákl. přenesená",J417,0)</f>
        <v>0</v>
      </c>
      <c r="BH417" s="219">
        <f>IF(N417="sníž. přenesená",J417,0)</f>
        <v>0</v>
      </c>
      <c r="BI417" s="219">
        <f>IF(N417="nulová",J417,0)</f>
        <v>0</v>
      </c>
      <c r="BJ417" s="19" t="s">
        <v>81</v>
      </c>
      <c r="BK417" s="219">
        <f>ROUND(I417*H417,2)</f>
        <v>0</v>
      </c>
      <c r="BL417" s="19" t="s">
        <v>325</v>
      </c>
      <c r="BM417" s="218" t="s">
        <v>793</v>
      </c>
    </row>
    <row r="418" spans="1:47" s="2" customFormat="1" ht="12">
      <c r="A418" s="40"/>
      <c r="B418" s="41"/>
      <c r="C418" s="42"/>
      <c r="D418" s="220" t="s">
        <v>175</v>
      </c>
      <c r="E418" s="42"/>
      <c r="F418" s="221" t="s">
        <v>794</v>
      </c>
      <c r="G418" s="42"/>
      <c r="H418" s="42"/>
      <c r="I418" s="222"/>
      <c r="J418" s="42"/>
      <c r="K418" s="42"/>
      <c r="L418" s="46"/>
      <c r="M418" s="223"/>
      <c r="N418" s="224"/>
      <c r="O418" s="86"/>
      <c r="P418" s="86"/>
      <c r="Q418" s="86"/>
      <c r="R418" s="86"/>
      <c r="S418" s="86"/>
      <c r="T418" s="87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T418" s="19" t="s">
        <v>175</v>
      </c>
      <c r="AU418" s="19" t="s">
        <v>83</v>
      </c>
    </row>
    <row r="419" spans="1:51" s="13" customFormat="1" ht="12">
      <c r="A419" s="13"/>
      <c r="B419" s="225"/>
      <c r="C419" s="226"/>
      <c r="D419" s="227" t="s">
        <v>177</v>
      </c>
      <c r="E419" s="228" t="s">
        <v>19</v>
      </c>
      <c r="F419" s="229" t="s">
        <v>784</v>
      </c>
      <c r="G419" s="226"/>
      <c r="H419" s="230">
        <v>3.25</v>
      </c>
      <c r="I419" s="231"/>
      <c r="J419" s="226"/>
      <c r="K419" s="226"/>
      <c r="L419" s="232"/>
      <c r="M419" s="233"/>
      <c r="N419" s="234"/>
      <c r="O419" s="234"/>
      <c r="P419" s="234"/>
      <c r="Q419" s="234"/>
      <c r="R419" s="234"/>
      <c r="S419" s="234"/>
      <c r="T419" s="235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6" t="s">
        <v>177</v>
      </c>
      <c r="AU419" s="236" t="s">
        <v>83</v>
      </c>
      <c r="AV419" s="13" t="s">
        <v>83</v>
      </c>
      <c r="AW419" s="13" t="s">
        <v>35</v>
      </c>
      <c r="AX419" s="13" t="s">
        <v>73</v>
      </c>
      <c r="AY419" s="236" t="s">
        <v>166</v>
      </c>
    </row>
    <row r="420" spans="1:51" s="13" customFormat="1" ht="12">
      <c r="A420" s="13"/>
      <c r="B420" s="225"/>
      <c r="C420" s="226"/>
      <c r="D420" s="227" t="s">
        <v>177</v>
      </c>
      <c r="E420" s="228" t="s">
        <v>19</v>
      </c>
      <c r="F420" s="229" t="s">
        <v>785</v>
      </c>
      <c r="G420" s="226"/>
      <c r="H420" s="230">
        <v>4</v>
      </c>
      <c r="I420" s="231"/>
      <c r="J420" s="226"/>
      <c r="K420" s="226"/>
      <c r="L420" s="232"/>
      <c r="M420" s="233"/>
      <c r="N420" s="234"/>
      <c r="O420" s="234"/>
      <c r="P420" s="234"/>
      <c r="Q420" s="234"/>
      <c r="R420" s="234"/>
      <c r="S420" s="234"/>
      <c r="T420" s="235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36" t="s">
        <v>177</v>
      </c>
      <c r="AU420" s="236" t="s">
        <v>83</v>
      </c>
      <c r="AV420" s="13" t="s">
        <v>83</v>
      </c>
      <c r="AW420" s="13" t="s">
        <v>35</v>
      </c>
      <c r="AX420" s="13" t="s">
        <v>73</v>
      </c>
      <c r="AY420" s="236" t="s">
        <v>166</v>
      </c>
    </row>
    <row r="421" spans="1:51" s="13" customFormat="1" ht="12">
      <c r="A421" s="13"/>
      <c r="B421" s="225"/>
      <c r="C421" s="226"/>
      <c r="D421" s="227" t="s">
        <v>177</v>
      </c>
      <c r="E421" s="228" t="s">
        <v>19</v>
      </c>
      <c r="F421" s="229" t="s">
        <v>786</v>
      </c>
      <c r="G421" s="226"/>
      <c r="H421" s="230">
        <v>2.2</v>
      </c>
      <c r="I421" s="231"/>
      <c r="J421" s="226"/>
      <c r="K421" s="226"/>
      <c r="L421" s="232"/>
      <c r="M421" s="233"/>
      <c r="N421" s="234"/>
      <c r="O421" s="234"/>
      <c r="P421" s="234"/>
      <c r="Q421" s="234"/>
      <c r="R421" s="234"/>
      <c r="S421" s="234"/>
      <c r="T421" s="235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6" t="s">
        <v>177</v>
      </c>
      <c r="AU421" s="236" t="s">
        <v>83</v>
      </c>
      <c r="AV421" s="13" t="s">
        <v>83</v>
      </c>
      <c r="AW421" s="13" t="s">
        <v>35</v>
      </c>
      <c r="AX421" s="13" t="s">
        <v>73</v>
      </c>
      <c r="AY421" s="236" t="s">
        <v>166</v>
      </c>
    </row>
    <row r="422" spans="1:51" s="13" customFormat="1" ht="12">
      <c r="A422" s="13"/>
      <c r="B422" s="225"/>
      <c r="C422" s="226"/>
      <c r="D422" s="227" t="s">
        <v>177</v>
      </c>
      <c r="E422" s="228" t="s">
        <v>19</v>
      </c>
      <c r="F422" s="229" t="s">
        <v>787</v>
      </c>
      <c r="G422" s="226"/>
      <c r="H422" s="230">
        <v>3.25</v>
      </c>
      <c r="I422" s="231"/>
      <c r="J422" s="226"/>
      <c r="K422" s="226"/>
      <c r="L422" s="232"/>
      <c r="M422" s="233"/>
      <c r="N422" s="234"/>
      <c r="O422" s="234"/>
      <c r="P422" s="234"/>
      <c r="Q422" s="234"/>
      <c r="R422" s="234"/>
      <c r="S422" s="234"/>
      <c r="T422" s="235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36" t="s">
        <v>177</v>
      </c>
      <c r="AU422" s="236" t="s">
        <v>83</v>
      </c>
      <c r="AV422" s="13" t="s">
        <v>83</v>
      </c>
      <c r="AW422" s="13" t="s">
        <v>35</v>
      </c>
      <c r="AX422" s="13" t="s">
        <v>73</v>
      </c>
      <c r="AY422" s="236" t="s">
        <v>166</v>
      </c>
    </row>
    <row r="423" spans="1:51" s="13" customFormat="1" ht="12">
      <c r="A423" s="13"/>
      <c r="B423" s="225"/>
      <c r="C423" s="226"/>
      <c r="D423" s="227" t="s">
        <v>177</v>
      </c>
      <c r="E423" s="228" t="s">
        <v>19</v>
      </c>
      <c r="F423" s="229" t="s">
        <v>788</v>
      </c>
      <c r="G423" s="226"/>
      <c r="H423" s="230">
        <v>4</v>
      </c>
      <c r="I423" s="231"/>
      <c r="J423" s="226"/>
      <c r="K423" s="226"/>
      <c r="L423" s="232"/>
      <c r="M423" s="233"/>
      <c r="N423" s="234"/>
      <c r="O423" s="234"/>
      <c r="P423" s="234"/>
      <c r="Q423" s="234"/>
      <c r="R423" s="234"/>
      <c r="S423" s="234"/>
      <c r="T423" s="235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6" t="s">
        <v>177</v>
      </c>
      <c r="AU423" s="236" t="s">
        <v>83</v>
      </c>
      <c r="AV423" s="13" t="s">
        <v>83</v>
      </c>
      <c r="AW423" s="13" t="s">
        <v>35</v>
      </c>
      <c r="AX423" s="13" t="s">
        <v>73</v>
      </c>
      <c r="AY423" s="236" t="s">
        <v>166</v>
      </c>
    </row>
    <row r="424" spans="1:51" s="14" customFormat="1" ht="12">
      <c r="A424" s="14"/>
      <c r="B424" s="237"/>
      <c r="C424" s="238"/>
      <c r="D424" s="227" t="s">
        <v>177</v>
      </c>
      <c r="E424" s="239" t="s">
        <v>19</v>
      </c>
      <c r="F424" s="240" t="s">
        <v>179</v>
      </c>
      <c r="G424" s="238"/>
      <c r="H424" s="241">
        <v>16.7</v>
      </c>
      <c r="I424" s="242"/>
      <c r="J424" s="238"/>
      <c r="K424" s="238"/>
      <c r="L424" s="243"/>
      <c r="M424" s="244"/>
      <c r="N424" s="245"/>
      <c r="O424" s="245"/>
      <c r="P424" s="245"/>
      <c r="Q424" s="245"/>
      <c r="R424" s="245"/>
      <c r="S424" s="245"/>
      <c r="T424" s="246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47" t="s">
        <v>177</v>
      </c>
      <c r="AU424" s="247" t="s">
        <v>83</v>
      </c>
      <c r="AV424" s="14" t="s">
        <v>173</v>
      </c>
      <c r="AW424" s="14" t="s">
        <v>35</v>
      </c>
      <c r="AX424" s="14" t="s">
        <v>73</v>
      </c>
      <c r="AY424" s="247" t="s">
        <v>166</v>
      </c>
    </row>
    <row r="425" spans="1:51" s="13" customFormat="1" ht="12">
      <c r="A425" s="13"/>
      <c r="B425" s="225"/>
      <c r="C425" s="226"/>
      <c r="D425" s="227" t="s">
        <v>177</v>
      </c>
      <c r="E425" s="228" t="s">
        <v>19</v>
      </c>
      <c r="F425" s="229" t="s">
        <v>789</v>
      </c>
      <c r="G425" s="226"/>
      <c r="H425" s="230">
        <v>5.01</v>
      </c>
      <c r="I425" s="231"/>
      <c r="J425" s="226"/>
      <c r="K425" s="226"/>
      <c r="L425" s="232"/>
      <c r="M425" s="233"/>
      <c r="N425" s="234"/>
      <c r="O425" s="234"/>
      <c r="P425" s="234"/>
      <c r="Q425" s="234"/>
      <c r="R425" s="234"/>
      <c r="S425" s="234"/>
      <c r="T425" s="235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36" t="s">
        <v>177</v>
      </c>
      <c r="AU425" s="236" t="s">
        <v>83</v>
      </c>
      <c r="AV425" s="13" t="s">
        <v>83</v>
      </c>
      <c r="AW425" s="13" t="s">
        <v>35</v>
      </c>
      <c r="AX425" s="13" t="s">
        <v>73</v>
      </c>
      <c r="AY425" s="236" t="s">
        <v>166</v>
      </c>
    </row>
    <row r="426" spans="1:51" s="16" customFormat="1" ht="12">
      <c r="A426" s="16"/>
      <c r="B426" s="268"/>
      <c r="C426" s="269"/>
      <c r="D426" s="227" t="s">
        <v>177</v>
      </c>
      <c r="E426" s="270" t="s">
        <v>19</v>
      </c>
      <c r="F426" s="271" t="s">
        <v>225</v>
      </c>
      <c r="G426" s="269"/>
      <c r="H426" s="272">
        <v>5.01</v>
      </c>
      <c r="I426" s="273"/>
      <c r="J426" s="269"/>
      <c r="K426" s="269"/>
      <c r="L426" s="274"/>
      <c r="M426" s="275"/>
      <c r="N426" s="276"/>
      <c r="O426" s="276"/>
      <c r="P426" s="276"/>
      <c r="Q426" s="276"/>
      <c r="R426" s="276"/>
      <c r="S426" s="276"/>
      <c r="T426" s="277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T426" s="278" t="s">
        <v>177</v>
      </c>
      <c r="AU426" s="278" t="s">
        <v>83</v>
      </c>
      <c r="AV426" s="16" t="s">
        <v>100</v>
      </c>
      <c r="AW426" s="16" t="s">
        <v>35</v>
      </c>
      <c r="AX426" s="16" t="s">
        <v>81</v>
      </c>
      <c r="AY426" s="278" t="s">
        <v>166</v>
      </c>
    </row>
    <row r="427" spans="1:65" s="2" customFormat="1" ht="37.8" customHeight="1">
      <c r="A427" s="40"/>
      <c r="B427" s="41"/>
      <c r="C427" s="207" t="s">
        <v>795</v>
      </c>
      <c r="D427" s="207" t="s">
        <v>169</v>
      </c>
      <c r="E427" s="208" t="s">
        <v>796</v>
      </c>
      <c r="F427" s="209" t="s">
        <v>797</v>
      </c>
      <c r="G427" s="210" t="s">
        <v>98</v>
      </c>
      <c r="H427" s="211">
        <v>5.01</v>
      </c>
      <c r="I427" s="212"/>
      <c r="J427" s="213">
        <f>ROUND(I427*H427,2)</f>
        <v>0</v>
      </c>
      <c r="K427" s="209" t="s">
        <v>172</v>
      </c>
      <c r="L427" s="46"/>
      <c r="M427" s="214" t="s">
        <v>19</v>
      </c>
      <c r="N427" s="215" t="s">
        <v>44</v>
      </c>
      <c r="O427" s="86"/>
      <c r="P427" s="216">
        <f>O427*H427</f>
        <v>0</v>
      </c>
      <c r="Q427" s="216">
        <v>0.00605</v>
      </c>
      <c r="R427" s="216">
        <f>Q427*H427</f>
        <v>0.030310499999999997</v>
      </c>
      <c r="S427" s="216">
        <v>0</v>
      </c>
      <c r="T427" s="217">
        <f>S427*H427</f>
        <v>0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18" t="s">
        <v>325</v>
      </c>
      <c r="AT427" s="218" t="s">
        <v>169</v>
      </c>
      <c r="AU427" s="218" t="s">
        <v>83</v>
      </c>
      <c r="AY427" s="19" t="s">
        <v>166</v>
      </c>
      <c r="BE427" s="219">
        <f>IF(N427="základní",J427,0)</f>
        <v>0</v>
      </c>
      <c r="BF427" s="219">
        <f>IF(N427="snížená",J427,0)</f>
        <v>0</v>
      </c>
      <c r="BG427" s="219">
        <f>IF(N427="zákl. přenesená",J427,0)</f>
        <v>0</v>
      </c>
      <c r="BH427" s="219">
        <f>IF(N427="sníž. přenesená",J427,0)</f>
        <v>0</v>
      </c>
      <c r="BI427" s="219">
        <f>IF(N427="nulová",J427,0)</f>
        <v>0</v>
      </c>
      <c r="BJ427" s="19" t="s">
        <v>81</v>
      </c>
      <c r="BK427" s="219">
        <f>ROUND(I427*H427,2)</f>
        <v>0</v>
      </c>
      <c r="BL427" s="19" t="s">
        <v>325</v>
      </c>
      <c r="BM427" s="218" t="s">
        <v>798</v>
      </c>
    </row>
    <row r="428" spans="1:47" s="2" customFormat="1" ht="12">
      <c r="A428" s="40"/>
      <c r="B428" s="41"/>
      <c r="C428" s="42"/>
      <c r="D428" s="220" t="s">
        <v>175</v>
      </c>
      <c r="E428" s="42"/>
      <c r="F428" s="221" t="s">
        <v>799</v>
      </c>
      <c r="G428" s="42"/>
      <c r="H428" s="42"/>
      <c r="I428" s="222"/>
      <c r="J428" s="42"/>
      <c r="K428" s="42"/>
      <c r="L428" s="46"/>
      <c r="M428" s="223"/>
      <c r="N428" s="224"/>
      <c r="O428" s="86"/>
      <c r="P428" s="86"/>
      <c r="Q428" s="86"/>
      <c r="R428" s="86"/>
      <c r="S428" s="86"/>
      <c r="T428" s="87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T428" s="19" t="s">
        <v>175</v>
      </c>
      <c r="AU428" s="19" t="s">
        <v>83</v>
      </c>
    </row>
    <row r="429" spans="1:51" s="13" customFormat="1" ht="12">
      <c r="A429" s="13"/>
      <c r="B429" s="225"/>
      <c r="C429" s="226"/>
      <c r="D429" s="227" t="s">
        <v>177</v>
      </c>
      <c r="E429" s="228" t="s">
        <v>19</v>
      </c>
      <c r="F429" s="229" t="s">
        <v>784</v>
      </c>
      <c r="G429" s="226"/>
      <c r="H429" s="230">
        <v>3.25</v>
      </c>
      <c r="I429" s="231"/>
      <c r="J429" s="226"/>
      <c r="K429" s="226"/>
      <c r="L429" s="232"/>
      <c r="M429" s="233"/>
      <c r="N429" s="234"/>
      <c r="O429" s="234"/>
      <c r="P429" s="234"/>
      <c r="Q429" s="234"/>
      <c r="R429" s="234"/>
      <c r="S429" s="234"/>
      <c r="T429" s="235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6" t="s">
        <v>177</v>
      </c>
      <c r="AU429" s="236" t="s">
        <v>83</v>
      </c>
      <c r="AV429" s="13" t="s">
        <v>83</v>
      </c>
      <c r="AW429" s="13" t="s">
        <v>35</v>
      </c>
      <c r="AX429" s="13" t="s">
        <v>73</v>
      </c>
      <c r="AY429" s="236" t="s">
        <v>166</v>
      </c>
    </row>
    <row r="430" spans="1:51" s="13" customFormat="1" ht="12">
      <c r="A430" s="13"/>
      <c r="B430" s="225"/>
      <c r="C430" s="226"/>
      <c r="D430" s="227" t="s">
        <v>177</v>
      </c>
      <c r="E430" s="228" t="s">
        <v>19</v>
      </c>
      <c r="F430" s="229" t="s">
        <v>785</v>
      </c>
      <c r="G430" s="226"/>
      <c r="H430" s="230">
        <v>4</v>
      </c>
      <c r="I430" s="231"/>
      <c r="J430" s="226"/>
      <c r="K430" s="226"/>
      <c r="L430" s="232"/>
      <c r="M430" s="233"/>
      <c r="N430" s="234"/>
      <c r="O430" s="234"/>
      <c r="P430" s="234"/>
      <c r="Q430" s="234"/>
      <c r="R430" s="234"/>
      <c r="S430" s="234"/>
      <c r="T430" s="235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6" t="s">
        <v>177</v>
      </c>
      <c r="AU430" s="236" t="s">
        <v>83</v>
      </c>
      <c r="AV430" s="13" t="s">
        <v>83</v>
      </c>
      <c r="AW430" s="13" t="s">
        <v>35</v>
      </c>
      <c r="AX430" s="13" t="s">
        <v>73</v>
      </c>
      <c r="AY430" s="236" t="s">
        <v>166</v>
      </c>
    </row>
    <row r="431" spans="1:51" s="13" customFormat="1" ht="12">
      <c r="A431" s="13"/>
      <c r="B431" s="225"/>
      <c r="C431" s="226"/>
      <c r="D431" s="227" t="s">
        <v>177</v>
      </c>
      <c r="E431" s="228" t="s">
        <v>19</v>
      </c>
      <c r="F431" s="229" t="s">
        <v>786</v>
      </c>
      <c r="G431" s="226"/>
      <c r="H431" s="230">
        <v>2.2</v>
      </c>
      <c r="I431" s="231"/>
      <c r="J431" s="226"/>
      <c r="K431" s="226"/>
      <c r="L431" s="232"/>
      <c r="M431" s="233"/>
      <c r="N431" s="234"/>
      <c r="O431" s="234"/>
      <c r="P431" s="234"/>
      <c r="Q431" s="234"/>
      <c r="R431" s="234"/>
      <c r="S431" s="234"/>
      <c r="T431" s="235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36" t="s">
        <v>177</v>
      </c>
      <c r="AU431" s="236" t="s">
        <v>83</v>
      </c>
      <c r="AV431" s="13" t="s">
        <v>83</v>
      </c>
      <c r="AW431" s="13" t="s">
        <v>35</v>
      </c>
      <c r="AX431" s="13" t="s">
        <v>73</v>
      </c>
      <c r="AY431" s="236" t="s">
        <v>166</v>
      </c>
    </row>
    <row r="432" spans="1:51" s="13" customFormat="1" ht="12">
      <c r="A432" s="13"/>
      <c r="B432" s="225"/>
      <c r="C432" s="226"/>
      <c r="D432" s="227" t="s">
        <v>177</v>
      </c>
      <c r="E432" s="228" t="s">
        <v>19</v>
      </c>
      <c r="F432" s="229" t="s">
        <v>787</v>
      </c>
      <c r="G432" s="226"/>
      <c r="H432" s="230">
        <v>3.25</v>
      </c>
      <c r="I432" s="231"/>
      <c r="J432" s="226"/>
      <c r="K432" s="226"/>
      <c r="L432" s="232"/>
      <c r="M432" s="233"/>
      <c r="N432" s="234"/>
      <c r="O432" s="234"/>
      <c r="P432" s="234"/>
      <c r="Q432" s="234"/>
      <c r="R432" s="234"/>
      <c r="S432" s="234"/>
      <c r="T432" s="235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6" t="s">
        <v>177</v>
      </c>
      <c r="AU432" s="236" t="s">
        <v>83</v>
      </c>
      <c r="AV432" s="13" t="s">
        <v>83</v>
      </c>
      <c r="AW432" s="13" t="s">
        <v>35</v>
      </c>
      <c r="AX432" s="13" t="s">
        <v>73</v>
      </c>
      <c r="AY432" s="236" t="s">
        <v>166</v>
      </c>
    </row>
    <row r="433" spans="1:51" s="13" customFormat="1" ht="12">
      <c r="A433" s="13"/>
      <c r="B433" s="225"/>
      <c r="C433" s="226"/>
      <c r="D433" s="227" t="s">
        <v>177</v>
      </c>
      <c r="E433" s="228" t="s">
        <v>19</v>
      </c>
      <c r="F433" s="229" t="s">
        <v>788</v>
      </c>
      <c r="G433" s="226"/>
      <c r="H433" s="230">
        <v>4</v>
      </c>
      <c r="I433" s="231"/>
      <c r="J433" s="226"/>
      <c r="K433" s="226"/>
      <c r="L433" s="232"/>
      <c r="M433" s="233"/>
      <c r="N433" s="234"/>
      <c r="O433" s="234"/>
      <c r="P433" s="234"/>
      <c r="Q433" s="234"/>
      <c r="R433" s="234"/>
      <c r="S433" s="234"/>
      <c r="T433" s="235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6" t="s">
        <v>177</v>
      </c>
      <c r="AU433" s="236" t="s">
        <v>83</v>
      </c>
      <c r="AV433" s="13" t="s">
        <v>83</v>
      </c>
      <c r="AW433" s="13" t="s">
        <v>35</v>
      </c>
      <c r="AX433" s="13" t="s">
        <v>73</v>
      </c>
      <c r="AY433" s="236" t="s">
        <v>166</v>
      </c>
    </row>
    <row r="434" spans="1:51" s="14" customFormat="1" ht="12">
      <c r="A434" s="14"/>
      <c r="B434" s="237"/>
      <c r="C434" s="238"/>
      <c r="D434" s="227" t="s">
        <v>177</v>
      </c>
      <c r="E434" s="239" t="s">
        <v>19</v>
      </c>
      <c r="F434" s="240" t="s">
        <v>179</v>
      </c>
      <c r="G434" s="238"/>
      <c r="H434" s="241">
        <v>16.7</v>
      </c>
      <c r="I434" s="242"/>
      <c r="J434" s="238"/>
      <c r="K434" s="238"/>
      <c r="L434" s="243"/>
      <c r="M434" s="244"/>
      <c r="N434" s="245"/>
      <c r="O434" s="245"/>
      <c r="P434" s="245"/>
      <c r="Q434" s="245"/>
      <c r="R434" s="245"/>
      <c r="S434" s="245"/>
      <c r="T434" s="246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47" t="s">
        <v>177</v>
      </c>
      <c r="AU434" s="247" t="s">
        <v>83</v>
      </c>
      <c r="AV434" s="14" t="s">
        <v>173</v>
      </c>
      <c r="AW434" s="14" t="s">
        <v>35</v>
      </c>
      <c r="AX434" s="14" t="s">
        <v>73</v>
      </c>
      <c r="AY434" s="247" t="s">
        <v>166</v>
      </c>
    </row>
    <row r="435" spans="1:51" s="13" customFormat="1" ht="12">
      <c r="A435" s="13"/>
      <c r="B435" s="225"/>
      <c r="C435" s="226"/>
      <c r="D435" s="227" t="s">
        <v>177</v>
      </c>
      <c r="E435" s="228" t="s">
        <v>19</v>
      </c>
      <c r="F435" s="229" t="s">
        <v>789</v>
      </c>
      <c r="G435" s="226"/>
      <c r="H435" s="230">
        <v>5.01</v>
      </c>
      <c r="I435" s="231"/>
      <c r="J435" s="226"/>
      <c r="K435" s="226"/>
      <c r="L435" s="232"/>
      <c r="M435" s="233"/>
      <c r="N435" s="234"/>
      <c r="O435" s="234"/>
      <c r="P435" s="234"/>
      <c r="Q435" s="234"/>
      <c r="R435" s="234"/>
      <c r="S435" s="234"/>
      <c r="T435" s="235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36" t="s">
        <v>177</v>
      </c>
      <c r="AU435" s="236" t="s">
        <v>83</v>
      </c>
      <c r="AV435" s="13" t="s">
        <v>83</v>
      </c>
      <c r="AW435" s="13" t="s">
        <v>35</v>
      </c>
      <c r="AX435" s="13" t="s">
        <v>73</v>
      </c>
      <c r="AY435" s="236" t="s">
        <v>166</v>
      </c>
    </row>
    <row r="436" spans="1:51" s="16" customFormat="1" ht="12">
      <c r="A436" s="16"/>
      <c r="B436" s="268"/>
      <c r="C436" s="269"/>
      <c r="D436" s="227" t="s">
        <v>177</v>
      </c>
      <c r="E436" s="270" t="s">
        <v>19</v>
      </c>
      <c r="F436" s="271" t="s">
        <v>225</v>
      </c>
      <c r="G436" s="269"/>
      <c r="H436" s="272">
        <v>5.01</v>
      </c>
      <c r="I436" s="273"/>
      <c r="J436" s="269"/>
      <c r="K436" s="269"/>
      <c r="L436" s="274"/>
      <c r="M436" s="275"/>
      <c r="N436" s="276"/>
      <c r="O436" s="276"/>
      <c r="P436" s="276"/>
      <c r="Q436" s="276"/>
      <c r="R436" s="276"/>
      <c r="S436" s="276"/>
      <c r="T436" s="277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T436" s="278" t="s">
        <v>177</v>
      </c>
      <c r="AU436" s="278" t="s">
        <v>83</v>
      </c>
      <c r="AV436" s="16" t="s">
        <v>100</v>
      </c>
      <c r="AW436" s="16" t="s">
        <v>35</v>
      </c>
      <c r="AX436" s="16" t="s">
        <v>81</v>
      </c>
      <c r="AY436" s="278" t="s">
        <v>166</v>
      </c>
    </row>
    <row r="437" spans="1:65" s="2" customFormat="1" ht="16.5" customHeight="1">
      <c r="A437" s="40"/>
      <c r="B437" s="41"/>
      <c r="C437" s="248" t="s">
        <v>800</v>
      </c>
      <c r="D437" s="248" t="s">
        <v>190</v>
      </c>
      <c r="E437" s="249" t="s">
        <v>801</v>
      </c>
      <c r="F437" s="250" t="s">
        <v>802</v>
      </c>
      <c r="G437" s="251" t="s">
        <v>98</v>
      </c>
      <c r="H437" s="252">
        <v>5.511</v>
      </c>
      <c r="I437" s="253"/>
      <c r="J437" s="254">
        <f>ROUND(I437*H437,2)</f>
        <v>0</v>
      </c>
      <c r="K437" s="250" t="s">
        <v>172</v>
      </c>
      <c r="L437" s="255"/>
      <c r="M437" s="256" t="s">
        <v>19</v>
      </c>
      <c r="N437" s="257" t="s">
        <v>44</v>
      </c>
      <c r="O437" s="86"/>
      <c r="P437" s="216">
        <f>O437*H437</f>
        <v>0</v>
      </c>
      <c r="Q437" s="216">
        <v>0.0129</v>
      </c>
      <c r="R437" s="216">
        <f>Q437*H437</f>
        <v>0.0710919</v>
      </c>
      <c r="S437" s="216">
        <v>0</v>
      </c>
      <c r="T437" s="217">
        <f>S437*H437</f>
        <v>0</v>
      </c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R437" s="218" t="s">
        <v>291</v>
      </c>
      <c r="AT437" s="218" t="s">
        <v>190</v>
      </c>
      <c r="AU437" s="218" t="s">
        <v>83</v>
      </c>
      <c r="AY437" s="19" t="s">
        <v>166</v>
      </c>
      <c r="BE437" s="219">
        <f>IF(N437="základní",J437,0)</f>
        <v>0</v>
      </c>
      <c r="BF437" s="219">
        <f>IF(N437="snížená",J437,0)</f>
        <v>0</v>
      </c>
      <c r="BG437" s="219">
        <f>IF(N437="zákl. přenesená",J437,0)</f>
        <v>0</v>
      </c>
      <c r="BH437" s="219">
        <f>IF(N437="sníž. přenesená",J437,0)</f>
        <v>0</v>
      </c>
      <c r="BI437" s="219">
        <f>IF(N437="nulová",J437,0)</f>
        <v>0</v>
      </c>
      <c r="BJ437" s="19" t="s">
        <v>81</v>
      </c>
      <c r="BK437" s="219">
        <f>ROUND(I437*H437,2)</f>
        <v>0</v>
      </c>
      <c r="BL437" s="19" t="s">
        <v>325</v>
      </c>
      <c r="BM437" s="218" t="s">
        <v>803</v>
      </c>
    </row>
    <row r="438" spans="1:47" s="2" customFormat="1" ht="12">
      <c r="A438" s="40"/>
      <c r="B438" s="41"/>
      <c r="C438" s="42"/>
      <c r="D438" s="220" t="s">
        <v>175</v>
      </c>
      <c r="E438" s="42"/>
      <c r="F438" s="221" t="s">
        <v>804</v>
      </c>
      <c r="G438" s="42"/>
      <c r="H438" s="42"/>
      <c r="I438" s="222"/>
      <c r="J438" s="42"/>
      <c r="K438" s="42"/>
      <c r="L438" s="46"/>
      <c r="M438" s="223"/>
      <c r="N438" s="224"/>
      <c r="O438" s="86"/>
      <c r="P438" s="86"/>
      <c r="Q438" s="86"/>
      <c r="R438" s="86"/>
      <c r="S438" s="86"/>
      <c r="T438" s="87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T438" s="19" t="s">
        <v>175</v>
      </c>
      <c r="AU438" s="19" t="s">
        <v>83</v>
      </c>
    </row>
    <row r="439" spans="1:51" s="13" customFormat="1" ht="12">
      <c r="A439" s="13"/>
      <c r="B439" s="225"/>
      <c r="C439" s="226"/>
      <c r="D439" s="227" t="s">
        <v>177</v>
      </c>
      <c r="E439" s="226"/>
      <c r="F439" s="229" t="s">
        <v>805</v>
      </c>
      <c r="G439" s="226"/>
      <c r="H439" s="230">
        <v>5.511</v>
      </c>
      <c r="I439" s="231"/>
      <c r="J439" s="226"/>
      <c r="K439" s="226"/>
      <c r="L439" s="232"/>
      <c r="M439" s="233"/>
      <c r="N439" s="234"/>
      <c r="O439" s="234"/>
      <c r="P439" s="234"/>
      <c r="Q439" s="234"/>
      <c r="R439" s="234"/>
      <c r="S439" s="234"/>
      <c r="T439" s="235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6" t="s">
        <v>177</v>
      </c>
      <c r="AU439" s="236" t="s">
        <v>83</v>
      </c>
      <c r="AV439" s="13" t="s">
        <v>83</v>
      </c>
      <c r="AW439" s="13" t="s">
        <v>4</v>
      </c>
      <c r="AX439" s="13" t="s">
        <v>81</v>
      </c>
      <c r="AY439" s="236" t="s">
        <v>166</v>
      </c>
    </row>
    <row r="440" spans="1:65" s="2" customFormat="1" ht="24.15" customHeight="1">
      <c r="A440" s="40"/>
      <c r="B440" s="41"/>
      <c r="C440" s="207" t="s">
        <v>806</v>
      </c>
      <c r="D440" s="207" t="s">
        <v>169</v>
      </c>
      <c r="E440" s="208" t="s">
        <v>807</v>
      </c>
      <c r="F440" s="209" t="s">
        <v>808</v>
      </c>
      <c r="G440" s="210" t="s">
        <v>103</v>
      </c>
      <c r="H440" s="211">
        <v>16.7</v>
      </c>
      <c r="I440" s="212"/>
      <c r="J440" s="213">
        <f>ROUND(I440*H440,2)</f>
        <v>0</v>
      </c>
      <c r="K440" s="209" t="s">
        <v>172</v>
      </c>
      <c r="L440" s="46"/>
      <c r="M440" s="214" t="s">
        <v>19</v>
      </c>
      <c r="N440" s="215" t="s">
        <v>44</v>
      </c>
      <c r="O440" s="86"/>
      <c r="P440" s="216">
        <f>O440*H440</f>
        <v>0</v>
      </c>
      <c r="Q440" s="216">
        <v>3E-05</v>
      </c>
      <c r="R440" s="216">
        <f>Q440*H440</f>
        <v>0.000501</v>
      </c>
      <c r="S440" s="216">
        <v>0</v>
      </c>
      <c r="T440" s="217">
        <f>S440*H440</f>
        <v>0</v>
      </c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R440" s="218" t="s">
        <v>325</v>
      </c>
      <c r="AT440" s="218" t="s">
        <v>169</v>
      </c>
      <c r="AU440" s="218" t="s">
        <v>83</v>
      </c>
      <c r="AY440" s="19" t="s">
        <v>166</v>
      </c>
      <c r="BE440" s="219">
        <f>IF(N440="základní",J440,0)</f>
        <v>0</v>
      </c>
      <c r="BF440" s="219">
        <f>IF(N440="snížená",J440,0)</f>
        <v>0</v>
      </c>
      <c r="BG440" s="219">
        <f>IF(N440="zákl. přenesená",J440,0)</f>
        <v>0</v>
      </c>
      <c r="BH440" s="219">
        <f>IF(N440="sníž. přenesená",J440,0)</f>
        <v>0</v>
      </c>
      <c r="BI440" s="219">
        <f>IF(N440="nulová",J440,0)</f>
        <v>0</v>
      </c>
      <c r="BJ440" s="19" t="s">
        <v>81</v>
      </c>
      <c r="BK440" s="219">
        <f>ROUND(I440*H440,2)</f>
        <v>0</v>
      </c>
      <c r="BL440" s="19" t="s">
        <v>325</v>
      </c>
      <c r="BM440" s="218" t="s">
        <v>809</v>
      </c>
    </row>
    <row r="441" spans="1:47" s="2" customFormat="1" ht="12">
      <c r="A441" s="40"/>
      <c r="B441" s="41"/>
      <c r="C441" s="42"/>
      <c r="D441" s="220" t="s">
        <v>175</v>
      </c>
      <c r="E441" s="42"/>
      <c r="F441" s="221" t="s">
        <v>810</v>
      </c>
      <c r="G441" s="42"/>
      <c r="H441" s="42"/>
      <c r="I441" s="222"/>
      <c r="J441" s="42"/>
      <c r="K441" s="42"/>
      <c r="L441" s="46"/>
      <c r="M441" s="223"/>
      <c r="N441" s="224"/>
      <c r="O441" s="86"/>
      <c r="P441" s="86"/>
      <c r="Q441" s="86"/>
      <c r="R441" s="86"/>
      <c r="S441" s="86"/>
      <c r="T441" s="87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T441" s="19" t="s">
        <v>175</v>
      </c>
      <c r="AU441" s="19" t="s">
        <v>83</v>
      </c>
    </row>
    <row r="442" spans="1:51" s="13" customFormat="1" ht="12">
      <c r="A442" s="13"/>
      <c r="B442" s="225"/>
      <c r="C442" s="226"/>
      <c r="D442" s="227" t="s">
        <v>177</v>
      </c>
      <c r="E442" s="228" t="s">
        <v>19</v>
      </c>
      <c r="F442" s="229" t="s">
        <v>784</v>
      </c>
      <c r="G442" s="226"/>
      <c r="H442" s="230">
        <v>3.25</v>
      </c>
      <c r="I442" s="231"/>
      <c r="J442" s="226"/>
      <c r="K442" s="226"/>
      <c r="L442" s="232"/>
      <c r="M442" s="233"/>
      <c r="N442" s="234"/>
      <c r="O442" s="234"/>
      <c r="P442" s="234"/>
      <c r="Q442" s="234"/>
      <c r="R442" s="234"/>
      <c r="S442" s="234"/>
      <c r="T442" s="235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6" t="s">
        <v>177</v>
      </c>
      <c r="AU442" s="236" t="s">
        <v>83</v>
      </c>
      <c r="AV442" s="13" t="s">
        <v>83</v>
      </c>
      <c r="AW442" s="13" t="s">
        <v>35</v>
      </c>
      <c r="AX442" s="13" t="s">
        <v>73</v>
      </c>
      <c r="AY442" s="236" t="s">
        <v>166</v>
      </c>
    </row>
    <row r="443" spans="1:51" s="13" customFormat="1" ht="12">
      <c r="A443" s="13"/>
      <c r="B443" s="225"/>
      <c r="C443" s="226"/>
      <c r="D443" s="227" t="s">
        <v>177</v>
      </c>
      <c r="E443" s="228" t="s">
        <v>19</v>
      </c>
      <c r="F443" s="229" t="s">
        <v>785</v>
      </c>
      <c r="G443" s="226"/>
      <c r="H443" s="230">
        <v>4</v>
      </c>
      <c r="I443" s="231"/>
      <c r="J443" s="226"/>
      <c r="K443" s="226"/>
      <c r="L443" s="232"/>
      <c r="M443" s="233"/>
      <c r="N443" s="234"/>
      <c r="O443" s="234"/>
      <c r="P443" s="234"/>
      <c r="Q443" s="234"/>
      <c r="R443" s="234"/>
      <c r="S443" s="234"/>
      <c r="T443" s="235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36" t="s">
        <v>177</v>
      </c>
      <c r="AU443" s="236" t="s">
        <v>83</v>
      </c>
      <c r="AV443" s="13" t="s">
        <v>83</v>
      </c>
      <c r="AW443" s="13" t="s">
        <v>35</v>
      </c>
      <c r="AX443" s="13" t="s">
        <v>73</v>
      </c>
      <c r="AY443" s="236" t="s">
        <v>166</v>
      </c>
    </row>
    <row r="444" spans="1:51" s="13" customFormat="1" ht="12">
      <c r="A444" s="13"/>
      <c r="B444" s="225"/>
      <c r="C444" s="226"/>
      <c r="D444" s="227" t="s">
        <v>177</v>
      </c>
      <c r="E444" s="228" t="s">
        <v>19</v>
      </c>
      <c r="F444" s="229" t="s">
        <v>786</v>
      </c>
      <c r="G444" s="226"/>
      <c r="H444" s="230">
        <v>2.2</v>
      </c>
      <c r="I444" s="231"/>
      <c r="J444" s="226"/>
      <c r="K444" s="226"/>
      <c r="L444" s="232"/>
      <c r="M444" s="233"/>
      <c r="N444" s="234"/>
      <c r="O444" s="234"/>
      <c r="P444" s="234"/>
      <c r="Q444" s="234"/>
      <c r="R444" s="234"/>
      <c r="S444" s="234"/>
      <c r="T444" s="235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6" t="s">
        <v>177</v>
      </c>
      <c r="AU444" s="236" t="s">
        <v>83</v>
      </c>
      <c r="AV444" s="13" t="s">
        <v>83</v>
      </c>
      <c r="AW444" s="13" t="s">
        <v>35</v>
      </c>
      <c r="AX444" s="13" t="s">
        <v>73</v>
      </c>
      <c r="AY444" s="236" t="s">
        <v>166</v>
      </c>
    </row>
    <row r="445" spans="1:51" s="13" customFormat="1" ht="12">
      <c r="A445" s="13"/>
      <c r="B445" s="225"/>
      <c r="C445" s="226"/>
      <c r="D445" s="227" t="s">
        <v>177</v>
      </c>
      <c r="E445" s="228" t="s">
        <v>19</v>
      </c>
      <c r="F445" s="229" t="s">
        <v>787</v>
      </c>
      <c r="G445" s="226"/>
      <c r="H445" s="230">
        <v>3.25</v>
      </c>
      <c r="I445" s="231"/>
      <c r="J445" s="226"/>
      <c r="K445" s="226"/>
      <c r="L445" s="232"/>
      <c r="M445" s="233"/>
      <c r="N445" s="234"/>
      <c r="O445" s="234"/>
      <c r="P445" s="234"/>
      <c r="Q445" s="234"/>
      <c r="R445" s="234"/>
      <c r="S445" s="234"/>
      <c r="T445" s="235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6" t="s">
        <v>177</v>
      </c>
      <c r="AU445" s="236" t="s">
        <v>83</v>
      </c>
      <c r="AV445" s="13" t="s">
        <v>83</v>
      </c>
      <c r="AW445" s="13" t="s">
        <v>35</v>
      </c>
      <c r="AX445" s="13" t="s">
        <v>73</v>
      </c>
      <c r="AY445" s="236" t="s">
        <v>166</v>
      </c>
    </row>
    <row r="446" spans="1:51" s="13" customFormat="1" ht="12">
      <c r="A446" s="13"/>
      <c r="B446" s="225"/>
      <c r="C446" s="226"/>
      <c r="D446" s="227" t="s">
        <v>177</v>
      </c>
      <c r="E446" s="228" t="s">
        <v>19</v>
      </c>
      <c r="F446" s="229" t="s">
        <v>788</v>
      </c>
      <c r="G446" s="226"/>
      <c r="H446" s="230">
        <v>4</v>
      </c>
      <c r="I446" s="231"/>
      <c r="J446" s="226"/>
      <c r="K446" s="226"/>
      <c r="L446" s="232"/>
      <c r="M446" s="233"/>
      <c r="N446" s="234"/>
      <c r="O446" s="234"/>
      <c r="P446" s="234"/>
      <c r="Q446" s="234"/>
      <c r="R446" s="234"/>
      <c r="S446" s="234"/>
      <c r="T446" s="235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36" t="s">
        <v>177</v>
      </c>
      <c r="AU446" s="236" t="s">
        <v>83</v>
      </c>
      <c r="AV446" s="13" t="s">
        <v>83</v>
      </c>
      <c r="AW446" s="13" t="s">
        <v>35</v>
      </c>
      <c r="AX446" s="13" t="s">
        <v>73</v>
      </c>
      <c r="AY446" s="236" t="s">
        <v>166</v>
      </c>
    </row>
    <row r="447" spans="1:51" s="14" customFormat="1" ht="12">
      <c r="A447" s="14"/>
      <c r="B447" s="237"/>
      <c r="C447" s="238"/>
      <c r="D447" s="227" t="s">
        <v>177</v>
      </c>
      <c r="E447" s="239" t="s">
        <v>19</v>
      </c>
      <c r="F447" s="240" t="s">
        <v>179</v>
      </c>
      <c r="G447" s="238"/>
      <c r="H447" s="241">
        <v>16.7</v>
      </c>
      <c r="I447" s="242"/>
      <c r="J447" s="238"/>
      <c r="K447" s="238"/>
      <c r="L447" s="243"/>
      <c r="M447" s="244"/>
      <c r="N447" s="245"/>
      <c r="O447" s="245"/>
      <c r="P447" s="245"/>
      <c r="Q447" s="245"/>
      <c r="R447" s="245"/>
      <c r="S447" s="245"/>
      <c r="T447" s="246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47" t="s">
        <v>177</v>
      </c>
      <c r="AU447" s="247" t="s">
        <v>83</v>
      </c>
      <c r="AV447" s="14" t="s">
        <v>173</v>
      </c>
      <c r="AW447" s="14" t="s">
        <v>35</v>
      </c>
      <c r="AX447" s="14" t="s">
        <v>81</v>
      </c>
      <c r="AY447" s="247" t="s">
        <v>166</v>
      </c>
    </row>
    <row r="448" spans="1:65" s="2" customFormat="1" ht="24.15" customHeight="1">
      <c r="A448" s="40"/>
      <c r="B448" s="41"/>
      <c r="C448" s="207" t="s">
        <v>811</v>
      </c>
      <c r="D448" s="207" t="s">
        <v>169</v>
      </c>
      <c r="E448" s="208" t="s">
        <v>812</v>
      </c>
      <c r="F448" s="209" t="s">
        <v>813</v>
      </c>
      <c r="G448" s="210" t="s">
        <v>98</v>
      </c>
      <c r="H448" s="211">
        <v>5.01</v>
      </c>
      <c r="I448" s="212"/>
      <c r="J448" s="213">
        <f>ROUND(I448*H448,2)</f>
        <v>0</v>
      </c>
      <c r="K448" s="209" t="s">
        <v>172</v>
      </c>
      <c r="L448" s="46"/>
      <c r="M448" s="214" t="s">
        <v>19</v>
      </c>
      <c r="N448" s="215" t="s">
        <v>44</v>
      </c>
      <c r="O448" s="86"/>
      <c r="P448" s="216">
        <f>O448*H448</f>
        <v>0</v>
      </c>
      <c r="Q448" s="216">
        <v>5E-05</v>
      </c>
      <c r="R448" s="216">
        <f>Q448*H448</f>
        <v>0.0002505</v>
      </c>
      <c r="S448" s="216">
        <v>0</v>
      </c>
      <c r="T448" s="217">
        <f>S448*H448</f>
        <v>0</v>
      </c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R448" s="218" t="s">
        <v>325</v>
      </c>
      <c r="AT448" s="218" t="s">
        <v>169</v>
      </c>
      <c r="AU448" s="218" t="s">
        <v>83</v>
      </c>
      <c r="AY448" s="19" t="s">
        <v>166</v>
      </c>
      <c r="BE448" s="219">
        <f>IF(N448="základní",J448,0)</f>
        <v>0</v>
      </c>
      <c r="BF448" s="219">
        <f>IF(N448="snížená",J448,0)</f>
        <v>0</v>
      </c>
      <c r="BG448" s="219">
        <f>IF(N448="zákl. přenesená",J448,0)</f>
        <v>0</v>
      </c>
      <c r="BH448" s="219">
        <f>IF(N448="sníž. přenesená",J448,0)</f>
        <v>0</v>
      </c>
      <c r="BI448" s="219">
        <f>IF(N448="nulová",J448,0)</f>
        <v>0</v>
      </c>
      <c r="BJ448" s="19" t="s">
        <v>81</v>
      </c>
      <c r="BK448" s="219">
        <f>ROUND(I448*H448,2)</f>
        <v>0</v>
      </c>
      <c r="BL448" s="19" t="s">
        <v>325</v>
      </c>
      <c r="BM448" s="218" t="s">
        <v>814</v>
      </c>
    </row>
    <row r="449" spans="1:47" s="2" customFormat="1" ht="12">
      <c r="A449" s="40"/>
      <c r="B449" s="41"/>
      <c r="C449" s="42"/>
      <c r="D449" s="220" t="s">
        <v>175</v>
      </c>
      <c r="E449" s="42"/>
      <c r="F449" s="221" t="s">
        <v>815</v>
      </c>
      <c r="G449" s="42"/>
      <c r="H449" s="42"/>
      <c r="I449" s="222"/>
      <c r="J449" s="42"/>
      <c r="K449" s="42"/>
      <c r="L449" s="46"/>
      <c r="M449" s="223"/>
      <c r="N449" s="224"/>
      <c r="O449" s="86"/>
      <c r="P449" s="86"/>
      <c r="Q449" s="86"/>
      <c r="R449" s="86"/>
      <c r="S449" s="86"/>
      <c r="T449" s="87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T449" s="19" t="s">
        <v>175</v>
      </c>
      <c r="AU449" s="19" t="s">
        <v>83</v>
      </c>
    </row>
    <row r="450" spans="1:51" s="13" customFormat="1" ht="12">
      <c r="A450" s="13"/>
      <c r="B450" s="225"/>
      <c r="C450" s="226"/>
      <c r="D450" s="227" t="s">
        <v>177</v>
      </c>
      <c r="E450" s="228" t="s">
        <v>19</v>
      </c>
      <c r="F450" s="229" t="s">
        <v>784</v>
      </c>
      <c r="G450" s="226"/>
      <c r="H450" s="230">
        <v>3.25</v>
      </c>
      <c r="I450" s="231"/>
      <c r="J450" s="226"/>
      <c r="K450" s="226"/>
      <c r="L450" s="232"/>
      <c r="M450" s="233"/>
      <c r="N450" s="234"/>
      <c r="O450" s="234"/>
      <c r="P450" s="234"/>
      <c r="Q450" s="234"/>
      <c r="R450" s="234"/>
      <c r="S450" s="234"/>
      <c r="T450" s="235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36" t="s">
        <v>177</v>
      </c>
      <c r="AU450" s="236" t="s">
        <v>83</v>
      </c>
      <c r="AV450" s="13" t="s">
        <v>83</v>
      </c>
      <c r="AW450" s="13" t="s">
        <v>35</v>
      </c>
      <c r="AX450" s="13" t="s">
        <v>73</v>
      </c>
      <c r="AY450" s="236" t="s">
        <v>166</v>
      </c>
    </row>
    <row r="451" spans="1:51" s="13" customFormat="1" ht="12">
      <c r="A451" s="13"/>
      <c r="B451" s="225"/>
      <c r="C451" s="226"/>
      <c r="D451" s="227" t="s">
        <v>177</v>
      </c>
      <c r="E451" s="228" t="s">
        <v>19</v>
      </c>
      <c r="F451" s="229" t="s">
        <v>785</v>
      </c>
      <c r="G451" s="226"/>
      <c r="H451" s="230">
        <v>4</v>
      </c>
      <c r="I451" s="231"/>
      <c r="J451" s="226"/>
      <c r="K451" s="226"/>
      <c r="L451" s="232"/>
      <c r="M451" s="233"/>
      <c r="N451" s="234"/>
      <c r="O451" s="234"/>
      <c r="P451" s="234"/>
      <c r="Q451" s="234"/>
      <c r="R451" s="234"/>
      <c r="S451" s="234"/>
      <c r="T451" s="235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6" t="s">
        <v>177</v>
      </c>
      <c r="AU451" s="236" t="s">
        <v>83</v>
      </c>
      <c r="AV451" s="13" t="s">
        <v>83</v>
      </c>
      <c r="AW451" s="13" t="s">
        <v>35</v>
      </c>
      <c r="AX451" s="13" t="s">
        <v>73</v>
      </c>
      <c r="AY451" s="236" t="s">
        <v>166</v>
      </c>
    </row>
    <row r="452" spans="1:51" s="13" customFormat="1" ht="12">
      <c r="A452" s="13"/>
      <c r="B452" s="225"/>
      <c r="C452" s="226"/>
      <c r="D452" s="227" t="s">
        <v>177</v>
      </c>
      <c r="E452" s="228" t="s">
        <v>19</v>
      </c>
      <c r="F452" s="229" t="s">
        <v>786</v>
      </c>
      <c r="G452" s="226"/>
      <c r="H452" s="230">
        <v>2.2</v>
      </c>
      <c r="I452" s="231"/>
      <c r="J452" s="226"/>
      <c r="K452" s="226"/>
      <c r="L452" s="232"/>
      <c r="M452" s="233"/>
      <c r="N452" s="234"/>
      <c r="O452" s="234"/>
      <c r="P452" s="234"/>
      <c r="Q452" s="234"/>
      <c r="R452" s="234"/>
      <c r="S452" s="234"/>
      <c r="T452" s="235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36" t="s">
        <v>177</v>
      </c>
      <c r="AU452" s="236" t="s">
        <v>83</v>
      </c>
      <c r="AV452" s="13" t="s">
        <v>83</v>
      </c>
      <c r="AW452" s="13" t="s">
        <v>35</v>
      </c>
      <c r="AX452" s="13" t="s">
        <v>73</v>
      </c>
      <c r="AY452" s="236" t="s">
        <v>166</v>
      </c>
    </row>
    <row r="453" spans="1:51" s="13" customFormat="1" ht="12">
      <c r="A453" s="13"/>
      <c r="B453" s="225"/>
      <c r="C453" s="226"/>
      <c r="D453" s="227" t="s">
        <v>177</v>
      </c>
      <c r="E453" s="228" t="s">
        <v>19</v>
      </c>
      <c r="F453" s="229" t="s">
        <v>787</v>
      </c>
      <c r="G453" s="226"/>
      <c r="H453" s="230">
        <v>3.25</v>
      </c>
      <c r="I453" s="231"/>
      <c r="J453" s="226"/>
      <c r="K453" s="226"/>
      <c r="L453" s="232"/>
      <c r="M453" s="233"/>
      <c r="N453" s="234"/>
      <c r="O453" s="234"/>
      <c r="P453" s="234"/>
      <c r="Q453" s="234"/>
      <c r="R453" s="234"/>
      <c r="S453" s="234"/>
      <c r="T453" s="235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6" t="s">
        <v>177</v>
      </c>
      <c r="AU453" s="236" t="s">
        <v>83</v>
      </c>
      <c r="AV453" s="13" t="s">
        <v>83</v>
      </c>
      <c r="AW453" s="13" t="s">
        <v>35</v>
      </c>
      <c r="AX453" s="13" t="s">
        <v>73</v>
      </c>
      <c r="AY453" s="236" t="s">
        <v>166</v>
      </c>
    </row>
    <row r="454" spans="1:51" s="13" customFormat="1" ht="12">
      <c r="A454" s="13"/>
      <c r="B454" s="225"/>
      <c r="C454" s="226"/>
      <c r="D454" s="227" t="s">
        <v>177</v>
      </c>
      <c r="E454" s="228" t="s">
        <v>19</v>
      </c>
      <c r="F454" s="229" t="s">
        <v>788</v>
      </c>
      <c r="G454" s="226"/>
      <c r="H454" s="230">
        <v>4</v>
      </c>
      <c r="I454" s="231"/>
      <c r="J454" s="226"/>
      <c r="K454" s="226"/>
      <c r="L454" s="232"/>
      <c r="M454" s="233"/>
      <c r="N454" s="234"/>
      <c r="O454" s="234"/>
      <c r="P454" s="234"/>
      <c r="Q454" s="234"/>
      <c r="R454" s="234"/>
      <c r="S454" s="234"/>
      <c r="T454" s="235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36" t="s">
        <v>177</v>
      </c>
      <c r="AU454" s="236" t="s">
        <v>83</v>
      </c>
      <c r="AV454" s="13" t="s">
        <v>83</v>
      </c>
      <c r="AW454" s="13" t="s">
        <v>35</v>
      </c>
      <c r="AX454" s="13" t="s">
        <v>73</v>
      </c>
      <c r="AY454" s="236" t="s">
        <v>166</v>
      </c>
    </row>
    <row r="455" spans="1:51" s="14" customFormat="1" ht="12">
      <c r="A455" s="14"/>
      <c r="B455" s="237"/>
      <c r="C455" s="238"/>
      <c r="D455" s="227" t="s">
        <v>177</v>
      </c>
      <c r="E455" s="239" t="s">
        <v>19</v>
      </c>
      <c r="F455" s="240" t="s">
        <v>179</v>
      </c>
      <c r="G455" s="238"/>
      <c r="H455" s="241">
        <v>16.7</v>
      </c>
      <c r="I455" s="242"/>
      <c r="J455" s="238"/>
      <c r="K455" s="238"/>
      <c r="L455" s="243"/>
      <c r="M455" s="244"/>
      <c r="N455" s="245"/>
      <c r="O455" s="245"/>
      <c r="P455" s="245"/>
      <c r="Q455" s="245"/>
      <c r="R455" s="245"/>
      <c r="S455" s="245"/>
      <c r="T455" s="246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47" t="s">
        <v>177</v>
      </c>
      <c r="AU455" s="247" t="s">
        <v>83</v>
      </c>
      <c r="AV455" s="14" t="s">
        <v>173</v>
      </c>
      <c r="AW455" s="14" t="s">
        <v>35</v>
      </c>
      <c r="AX455" s="14" t="s">
        <v>73</v>
      </c>
      <c r="AY455" s="247" t="s">
        <v>166</v>
      </c>
    </row>
    <row r="456" spans="1:51" s="13" customFormat="1" ht="12">
      <c r="A456" s="13"/>
      <c r="B456" s="225"/>
      <c r="C456" s="226"/>
      <c r="D456" s="227" t="s">
        <v>177</v>
      </c>
      <c r="E456" s="228" t="s">
        <v>19</v>
      </c>
      <c r="F456" s="229" t="s">
        <v>789</v>
      </c>
      <c r="G456" s="226"/>
      <c r="H456" s="230">
        <v>5.01</v>
      </c>
      <c r="I456" s="231"/>
      <c r="J456" s="226"/>
      <c r="K456" s="226"/>
      <c r="L456" s="232"/>
      <c r="M456" s="233"/>
      <c r="N456" s="234"/>
      <c r="O456" s="234"/>
      <c r="P456" s="234"/>
      <c r="Q456" s="234"/>
      <c r="R456" s="234"/>
      <c r="S456" s="234"/>
      <c r="T456" s="235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36" t="s">
        <v>177</v>
      </c>
      <c r="AU456" s="236" t="s">
        <v>83</v>
      </c>
      <c r="AV456" s="13" t="s">
        <v>83</v>
      </c>
      <c r="AW456" s="13" t="s">
        <v>35</v>
      </c>
      <c r="AX456" s="13" t="s">
        <v>73</v>
      </c>
      <c r="AY456" s="236" t="s">
        <v>166</v>
      </c>
    </row>
    <row r="457" spans="1:51" s="16" customFormat="1" ht="12">
      <c r="A457" s="16"/>
      <c r="B457" s="268"/>
      <c r="C457" s="269"/>
      <c r="D457" s="227" t="s">
        <v>177</v>
      </c>
      <c r="E457" s="270" t="s">
        <v>19</v>
      </c>
      <c r="F457" s="271" t="s">
        <v>225</v>
      </c>
      <c r="G457" s="269"/>
      <c r="H457" s="272">
        <v>5.01</v>
      </c>
      <c r="I457" s="273"/>
      <c r="J457" s="269"/>
      <c r="K457" s="269"/>
      <c r="L457" s="274"/>
      <c r="M457" s="275"/>
      <c r="N457" s="276"/>
      <c r="O457" s="276"/>
      <c r="P457" s="276"/>
      <c r="Q457" s="276"/>
      <c r="R457" s="276"/>
      <c r="S457" s="276"/>
      <c r="T457" s="277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T457" s="278" t="s">
        <v>177</v>
      </c>
      <c r="AU457" s="278" t="s">
        <v>83</v>
      </c>
      <c r="AV457" s="16" t="s">
        <v>100</v>
      </c>
      <c r="AW457" s="16" t="s">
        <v>35</v>
      </c>
      <c r="AX457" s="16" t="s">
        <v>81</v>
      </c>
      <c r="AY457" s="278" t="s">
        <v>166</v>
      </c>
    </row>
    <row r="458" spans="1:65" s="2" customFormat="1" ht="49.05" customHeight="1">
      <c r="A458" s="40"/>
      <c r="B458" s="41"/>
      <c r="C458" s="207" t="s">
        <v>816</v>
      </c>
      <c r="D458" s="207" t="s">
        <v>169</v>
      </c>
      <c r="E458" s="208" t="s">
        <v>817</v>
      </c>
      <c r="F458" s="209" t="s">
        <v>818</v>
      </c>
      <c r="G458" s="210" t="s">
        <v>271</v>
      </c>
      <c r="H458" s="211">
        <v>0.132</v>
      </c>
      <c r="I458" s="212"/>
      <c r="J458" s="213">
        <f>ROUND(I458*H458,2)</f>
        <v>0</v>
      </c>
      <c r="K458" s="209" t="s">
        <v>172</v>
      </c>
      <c r="L458" s="46"/>
      <c r="M458" s="214" t="s">
        <v>19</v>
      </c>
      <c r="N458" s="215" t="s">
        <v>44</v>
      </c>
      <c r="O458" s="86"/>
      <c r="P458" s="216">
        <f>O458*H458</f>
        <v>0</v>
      </c>
      <c r="Q458" s="216">
        <v>0</v>
      </c>
      <c r="R458" s="216">
        <f>Q458*H458</f>
        <v>0</v>
      </c>
      <c r="S458" s="216">
        <v>0</v>
      </c>
      <c r="T458" s="217">
        <f>S458*H458</f>
        <v>0</v>
      </c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R458" s="218" t="s">
        <v>325</v>
      </c>
      <c r="AT458" s="218" t="s">
        <v>169</v>
      </c>
      <c r="AU458" s="218" t="s">
        <v>83</v>
      </c>
      <c r="AY458" s="19" t="s">
        <v>166</v>
      </c>
      <c r="BE458" s="219">
        <f>IF(N458="základní",J458,0)</f>
        <v>0</v>
      </c>
      <c r="BF458" s="219">
        <f>IF(N458="snížená",J458,0)</f>
        <v>0</v>
      </c>
      <c r="BG458" s="219">
        <f>IF(N458="zákl. přenesená",J458,0)</f>
        <v>0</v>
      </c>
      <c r="BH458" s="219">
        <f>IF(N458="sníž. přenesená",J458,0)</f>
        <v>0</v>
      </c>
      <c r="BI458" s="219">
        <f>IF(N458="nulová",J458,0)</f>
        <v>0</v>
      </c>
      <c r="BJ458" s="19" t="s">
        <v>81</v>
      </c>
      <c r="BK458" s="219">
        <f>ROUND(I458*H458,2)</f>
        <v>0</v>
      </c>
      <c r="BL458" s="19" t="s">
        <v>325</v>
      </c>
      <c r="BM458" s="218" t="s">
        <v>819</v>
      </c>
    </row>
    <row r="459" spans="1:47" s="2" customFormat="1" ht="12">
      <c r="A459" s="40"/>
      <c r="B459" s="41"/>
      <c r="C459" s="42"/>
      <c r="D459" s="220" t="s">
        <v>175</v>
      </c>
      <c r="E459" s="42"/>
      <c r="F459" s="221" t="s">
        <v>820</v>
      </c>
      <c r="G459" s="42"/>
      <c r="H459" s="42"/>
      <c r="I459" s="222"/>
      <c r="J459" s="42"/>
      <c r="K459" s="42"/>
      <c r="L459" s="46"/>
      <c r="M459" s="223"/>
      <c r="N459" s="224"/>
      <c r="O459" s="86"/>
      <c r="P459" s="86"/>
      <c r="Q459" s="86"/>
      <c r="R459" s="86"/>
      <c r="S459" s="86"/>
      <c r="T459" s="87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T459" s="19" t="s">
        <v>175</v>
      </c>
      <c r="AU459" s="19" t="s">
        <v>83</v>
      </c>
    </row>
    <row r="460" spans="1:63" s="12" customFormat="1" ht="25.9" customHeight="1">
      <c r="A460" s="12"/>
      <c r="B460" s="191"/>
      <c r="C460" s="192"/>
      <c r="D460" s="193" t="s">
        <v>72</v>
      </c>
      <c r="E460" s="194" t="s">
        <v>453</v>
      </c>
      <c r="F460" s="194" t="s">
        <v>454</v>
      </c>
      <c r="G460" s="192"/>
      <c r="H460" s="192"/>
      <c r="I460" s="195"/>
      <c r="J460" s="196">
        <f>BK460</f>
        <v>0</v>
      </c>
      <c r="K460" s="192"/>
      <c r="L460" s="197"/>
      <c r="M460" s="198"/>
      <c r="N460" s="199"/>
      <c r="O460" s="199"/>
      <c r="P460" s="200">
        <f>SUM(P461:P462)</f>
        <v>0</v>
      </c>
      <c r="Q460" s="199"/>
      <c r="R460" s="200">
        <f>SUM(R461:R462)</f>
        <v>0</v>
      </c>
      <c r="S460" s="199"/>
      <c r="T460" s="201">
        <f>SUM(T461:T462)</f>
        <v>0</v>
      </c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R460" s="202" t="s">
        <v>173</v>
      </c>
      <c r="AT460" s="203" t="s">
        <v>72</v>
      </c>
      <c r="AU460" s="203" t="s">
        <v>73</v>
      </c>
      <c r="AY460" s="202" t="s">
        <v>166</v>
      </c>
      <c r="BK460" s="204">
        <f>SUM(BK461:BK462)</f>
        <v>0</v>
      </c>
    </row>
    <row r="461" spans="1:65" s="2" customFormat="1" ht="21.75" customHeight="1">
      <c r="A461" s="40"/>
      <c r="B461" s="41"/>
      <c r="C461" s="207" t="s">
        <v>455</v>
      </c>
      <c r="D461" s="207" t="s">
        <v>169</v>
      </c>
      <c r="E461" s="208" t="s">
        <v>456</v>
      </c>
      <c r="F461" s="209" t="s">
        <v>457</v>
      </c>
      <c r="G461" s="210" t="s">
        <v>458</v>
      </c>
      <c r="H461" s="211">
        <v>1</v>
      </c>
      <c r="I461" s="212"/>
      <c r="J461" s="213">
        <f>ROUND(I461*H461,2)</f>
        <v>0</v>
      </c>
      <c r="K461" s="209" t="s">
        <v>172</v>
      </c>
      <c r="L461" s="46"/>
      <c r="M461" s="214" t="s">
        <v>19</v>
      </c>
      <c r="N461" s="215" t="s">
        <v>44</v>
      </c>
      <c r="O461" s="86"/>
      <c r="P461" s="216">
        <f>O461*H461</f>
        <v>0</v>
      </c>
      <c r="Q461" s="216">
        <v>0</v>
      </c>
      <c r="R461" s="216">
        <f>Q461*H461</f>
        <v>0</v>
      </c>
      <c r="S461" s="216">
        <v>0</v>
      </c>
      <c r="T461" s="217">
        <f>S461*H461</f>
        <v>0</v>
      </c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R461" s="218" t="s">
        <v>459</v>
      </c>
      <c r="AT461" s="218" t="s">
        <v>169</v>
      </c>
      <c r="AU461" s="218" t="s">
        <v>81</v>
      </c>
      <c r="AY461" s="19" t="s">
        <v>166</v>
      </c>
      <c r="BE461" s="219">
        <f>IF(N461="základní",J461,0)</f>
        <v>0</v>
      </c>
      <c r="BF461" s="219">
        <f>IF(N461="snížená",J461,0)</f>
        <v>0</v>
      </c>
      <c r="BG461" s="219">
        <f>IF(N461="zákl. přenesená",J461,0)</f>
        <v>0</v>
      </c>
      <c r="BH461" s="219">
        <f>IF(N461="sníž. přenesená",J461,0)</f>
        <v>0</v>
      </c>
      <c r="BI461" s="219">
        <f>IF(N461="nulová",J461,0)</f>
        <v>0</v>
      </c>
      <c r="BJ461" s="19" t="s">
        <v>81</v>
      </c>
      <c r="BK461" s="219">
        <f>ROUND(I461*H461,2)</f>
        <v>0</v>
      </c>
      <c r="BL461" s="19" t="s">
        <v>459</v>
      </c>
      <c r="BM461" s="218" t="s">
        <v>460</v>
      </c>
    </row>
    <row r="462" spans="1:47" s="2" customFormat="1" ht="12">
      <c r="A462" s="40"/>
      <c r="B462" s="41"/>
      <c r="C462" s="42"/>
      <c r="D462" s="220" t="s">
        <v>175</v>
      </c>
      <c r="E462" s="42"/>
      <c r="F462" s="221" t="s">
        <v>461</v>
      </c>
      <c r="G462" s="42"/>
      <c r="H462" s="42"/>
      <c r="I462" s="222"/>
      <c r="J462" s="42"/>
      <c r="K462" s="42"/>
      <c r="L462" s="46"/>
      <c r="M462" s="223"/>
      <c r="N462" s="224"/>
      <c r="O462" s="86"/>
      <c r="P462" s="86"/>
      <c r="Q462" s="86"/>
      <c r="R462" s="86"/>
      <c r="S462" s="86"/>
      <c r="T462" s="87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T462" s="19" t="s">
        <v>175</v>
      </c>
      <c r="AU462" s="19" t="s">
        <v>81</v>
      </c>
    </row>
    <row r="463" spans="1:63" s="12" customFormat="1" ht="25.9" customHeight="1">
      <c r="A463" s="12"/>
      <c r="B463" s="191"/>
      <c r="C463" s="192"/>
      <c r="D463" s="193" t="s">
        <v>72</v>
      </c>
      <c r="E463" s="194" t="s">
        <v>462</v>
      </c>
      <c r="F463" s="194" t="s">
        <v>463</v>
      </c>
      <c r="G463" s="192"/>
      <c r="H463" s="192"/>
      <c r="I463" s="195"/>
      <c r="J463" s="196">
        <f>BK463</f>
        <v>0</v>
      </c>
      <c r="K463" s="192"/>
      <c r="L463" s="197"/>
      <c r="M463" s="198"/>
      <c r="N463" s="199"/>
      <c r="O463" s="199"/>
      <c r="P463" s="200">
        <f>P464+P467+P474+P477</f>
        <v>0</v>
      </c>
      <c r="Q463" s="199"/>
      <c r="R463" s="200">
        <f>R464+R467+R474+R477</f>
        <v>0</v>
      </c>
      <c r="S463" s="199"/>
      <c r="T463" s="201">
        <f>T464+T467+T474+T477</f>
        <v>0</v>
      </c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R463" s="202" t="s">
        <v>197</v>
      </c>
      <c r="AT463" s="203" t="s">
        <v>72</v>
      </c>
      <c r="AU463" s="203" t="s">
        <v>73</v>
      </c>
      <c r="AY463" s="202" t="s">
        <v>166</v>
      </c>
      <c r="BK463" s="204">
        <f>BK464+BK467+BK474+BK477</f>
        <v>0</v>
      </c>
    </row>
    <row r="464" spans="1:63" s="12" customFormat="1" ht="22.8" customHeight="1">
      <c r="A464" s="12"/>
      <c r="B464" s="191"/>
      <c r="C464" s="192"/>
      <c r="D464" s="193" t="s">
        <v>72</v>
      </c>
      <c r="E464" s="205" t="s">
        <v>464</v>
      </c>
      <c r="F464" s="205" t="s">
        <v>465</v>
      </c>
      <c r="G464" s="192"/>
      <c r="H464" s="192"/>
      <c r="I464" s="195"/>
      <c r="J464" s="206">
        <f>BK464</f>
        <v>0</v>
      </c>
      <c r="K464" s="192"/>
      <c r="L464" s="197"/>
      <c r="M464" s="198"/>
      <c r="N464" s="199"/>
      <c r="O464" s="199"/>
      <c r="P464" s="200">
        <f>SUM(P465:P466)</f>
        <v>0</v>
      </c>
      <c r="Q464" s="199"/>
      <c r="R464" s="200">
        <f>SUM(R465:R466)</f>
        <v>0</v>
      </c>
      <c r="S464" s="199"/>
      <c r="T464" s="201">
        <f>SUM(T465:T466)</f>
        <v>0</v>
      </c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R464" s="202" t="s">
        <v>197</v>
      </c>
      <c r="AT464" s="203" t="s">
        <v>72</v>
      </c>
      <c r="AU464" s="203" t="s">
        <v>81</v>
      </c>
      <c r="AY464" s="202" t="s">
        <v>166</v>
      </c>
      <c r="BK464" s="204">
        <f>SUM(BK465:BK466)</f>
        <v>0</v>
      </c>
    </row>
    <row r="465" spans="1:65" s="2" customFormat="1" ht="16.5" customHeight="1">
      <c r="A465" s="40"/>
      <c r="B465" s="41"/>
      <c r="C465" s="207" t="s">
        <v>466</v>
      </c>
      <c r="D465" s="207" t="s">
        <v>169</v>
      </c>
      <c r="E465" s="208" t="s">
        <v>467</v>
      </c>
      <c r="F465" s="209" t="s">
        <v>468</v>
      </c>
      <c r="G465" s="210" t="s">
        <v>458</v>
      </c>
      <c r="H465" s="211">
        <v>1</v>
      </c>
      <c r="I465" s="212"/>
      <c r="J465" s="213">
        <f>ROUND(I465*H465,2)</f>
        <v>0</v>
      </c>
      <c r="K465" s="209" t="s">
        <v>172</v>
      </c>
      <c r="L465" s="46"/>
      <c r="M465" s="214" t="s">
        <v>19</v>
      </c>
      <c r="N465" s="215" t="s">
        <v>44</v>
      </c>
      <c r="O465" s="86"/>
      <c r="P465" s="216">
        <f>O465*H465</f>
        <v>0</v>
      </c>
      <c r="Q465" s="216">
        <v>0</v>
      </c>
      <c r="R465" s="216">
        <f>Q465*H465</f>
        <v>0</v>
      </c>
      <c r="S465" s="216">
        <v>0</v>
      </c>
      <c r="T465" s="217">
        <f>S465*H465</f>
        <v>0</v>
      </c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R465" s="218" t="s">
        <v>459</v>
      </c>
      <c r="AT465" s="218" t="s">
        <v>169</v>
      </c>
      <c r="AU465" s="218" t="s">
        <v>83</v>
      </c>
      <c r="AY465" s="19" t="s">
        <v>166</v>
      </c>
      <c r="BE465" s="219">
        <f>IF(N465="základní",J465,0)</f>
        <v>0</v>
      </c>
      <c r="BF465" s="219">
        <f>IF(N465="snížená",J465,0)</f>
        <v>0</v>
      </c>
      <c r="BG465" s="219">
        <f>IF(N465="zákl. přenesená",J465,0)</f>
        <v>0</v>
      </c>
      <c r="BH465" s="219">
        <f>IF(N465="sníž. přenesená",J465,0)</f>
        <v>0</v>
      </c>
      <c r="BI465" s="219">
        <f>IF(N465="nulová",J465,0)</f>
        <v>0</v>
      </c>
      <c r="BJ465" s="19" t="s">
        <v>81</v>
      </c>
      <c r="BK465" s="219">
        <f>ROUND(I465*H465,2)</f>
        <v>0</v>
      </c>
      <c r="BL465" s="19" t="s">
        <v>459</v>
      </c>
      <c r="BM465" s="218" t="s">
        <v>469</v>
      </c>
    </row>
    <row r="466" spans="1:47" s="2" customFormat="1" ht="12">
      <c r="A466" s="40"/>
      <c r="B466" s="41"/>
      <c r="C466" s="42"/>
      <c r="D466" s="220" t="s">
        <v>175</v>
      </c>
      <c r="E466" s="42"/>
      <c r="F466" s="221" t="s">
        <v>470</v>
      </c>
      <c r="G466" s="42"/>
      <c r="H466" s="42"/>
      <c r="I466" s="222"/>
      <c r="J466" s="42"/>
      <c r="K466" s="42"/>
      <c r="L466" s="46"/>
      <c r="M466" s="223"/>
      <c r="N466" s="224"/>
      <c r="O466" s="86"/>
      <c r="P466" s="86"/>
      <c r="Q466" s="86"/>
      <c r="R466" s="86"/>
      <c r="S466" s="86"/>
      <c r="T466" s="87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T466" s="19" t="s">
        <v>175</v>
      </c>
      <c r="AU466" s="19" t="s">
        <v>83</v>
      </c>
    </row>
    <row r="467" spans="1:63" s="12" customFormat="1" ht="22.8" customHeight="1">
      <c r="A467" s="12"/>
      <c r="B467" s="191"/>
      <c r="C467" s="192"/>
      <c r="D467" s="193" t="s">
        <v>72</v>
      </c>
      <c r="E467" s="205" t="s">
        <v>471</v>
      </c>
      <c r="F467" s="205" t="s">
        <v>472</v>
      </c>
      <c r="G467" s="192"/>
      <c r="H467" s="192"/>
      <c r="I467" s="195"/>
      <c r="J467" s="206">
        <f>BK467</f>
        <v>0</v>
      </c>
      <c r="K467" s="192"/>
      <c r="L467" s="197"/>
      <c r="M467" s="198"/>
      <c r="N467" s="199"/>
      <c r="O467" s="199"/>
      <c r="P467" s="200">
        <f>SUM(P468:P473)</f>
        <v>0</v>
      </c>
      <c r="Q467" s="199"/>
      <c r="R467" s="200">
        <f>SUM(R468:R473)</f>
        <v>0</v>
      </c>
      <c r="S467" s="199"/>
      <c r="T467" s="201">
        <f>SUM(T468:T473)</f>
        <v>0</v>
      </c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R467" s="202" t="s">
        <v>197</v>
      </c>
      <c r="AT467" s="203" t="s">
        <v>72</v>
      </c>
      <c r="AU467" s="203" t="s">
        <v>81</v>
      </c>
      <c r="AY467" s="202" t="s">
        <v>166</v>
      </c>
      <c r="BK467" s="204">
        <f>SUM(BK468:BK473)</f>
        <v>0</v>
      </c>
    </row>
    <row r="468" spans="1:65" s="2" customFormat="1" ht="16.5" customHeight="1">
      <c r="A468" s="40"/>
      <c r="B468" s="41"/>
      <c r="C468" s="207" t="s">
        <v>473</v>
      </c>
      <c r="D468" s="207" t="s">
        <v>169</v>
      </c>
      <c r="E468" s="208" t="s">
        <v>474</v>
      </c>
      <c r="F468" s="209" t="s">
        <v>472</v>
      </c>
      <c r="G468" s="210" t="s">
        <v>458</v>
      </c>
      <c r="H468" s="211">
        <v>1</v>
      </c>
      <c r="I468" s="212"/>
      <c r="J468" s="213">
        <f>ROUND(I468*H468,2)</f>
        <v>0</v>
      </c>
      <c r="K468" s="209" t="s">
        <v>172</v>
      </c>
      <c r="L468" s="46"/>
      <c r="M468" s="214" t="s">
        <v>19</v>
      </c>
      <c r="N468" s="215" t="s">
        <v>44</v>
      </c>
      <c r="O468" s="86"/>
      <c r="P468" s="216">
        <f>O468*H468</f>
        <v>0</v>
      </c>
      <c r="Q468" s="216">
        <v>0</v>
      </c>
      <c r="R468" s="216">
        <f>Q468*H468</f>
        <v>0</v>
      </c>
      <c r="S468" s="216">
        <v>0</v>
      </c>
      <c r="T468" s="217">
        <f>S468*H468</f>
        <v>0</v>
      </c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R468" s="218" t="s">
        <v>459</v>
      </c>
      <c r="AT468" s="218" t="s">
        <v>169</v>
      </c>
      <c r="AU468" s="218" t="s">
        <v>83</v>
      </c>
      <c r="AY468" s="19" t="s">
        <v>166</v>
      </c>
      <c r="BE468" s="219">
        <f>IF(N468="základní",J468,0)</f>
        <v>0</v>
      </c>
      <c r="BF468" s="219">
        <f>IF(N468="snížená",J468,0)</f>
        <v>0</v>
      </c>
      <c r="BG468" s="219">
        <f>IF(N468="zákl. přenesená",J468,0)</f>
        <v>0</v>
      </c>
      <c r="BH468" s="219">
        <f>IF(N468="sníž. přenesená",J468,0)</f>
        <v>0</v>
      </c>
      <c r="BI468" s="219">
        <f>IF(N468="nulová",J468,0)</f>
        <v>0</v>
      </c>
      <c r="BJ468" s="19" t="s">
        <v>81</v>
      </c>
      <c r="BK468" s="219">
        <f>ROUND(I468*H468,2)</f>
        <v>0</v>
      </c>
      <c r="BL468" s="19" t="s">
        <v>459</v>
      </c>
      <c r="BM468" s="218" t="s">
        <v>475</v>
      </c>
    </row>
    <row r="469" spans="1:47" s="2" customFormat="1" ht="12">
      <c r="A469" s="40"/>
      <c r="B469" s="41"/>
      <c r="C469" s="42"/>
      <c r="D469" s="220" t="s">
        <v>175</v>
      </c>
      <c r="E469" s="42"/>
      <c r="F469" s="221" t="s">
        <v>476</v>
      </c>
      <c r="G469" s="42"/>
      <c r="H469" s="42"/>
      <c r="I469" s="222"/>
      <c r="J469" s="42"/>
      <c r="K469" s="42"/>
      <c r="L469" s="46"/>
      <c r="M469" s="223"/>
      <c r="N469" s="224"/>
      <c r="O469" s="86"/>
      <c r="P469" s="86"/>
      <c r="Q469" s="86"/>
      <c r="R469" s="86"/>
      <c r="S469" s="86"/>
      <c r="T469" s="87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T469" s="19" t="s">
        <v>175</v>
      </c>
      <c r="AU469" s="19" t="s">
        <v>83</v>
      </c>
    </row>
    <row r="470" spans="1:65" s="2" customFormat="1" ht="16.5" customHeight="1">
      <c r="A470" s="40"/>
      <c r="B470" s="41"/>
      <c r="C470" s="207" t="s">
        <v>477</v>
      </c>
      <c r="D470" s="207" t="s">
        <v>169</v>
      </c>
      <c r="E470" s="208" t="s">
        <v>478</v>
      </c>
      <c r="F470" s="209" t="s">
        <v>479</v>
      </c>
      <c r="G470" s="210" t="s">
        <v>458</v>
      </c>
      <c r="H470" s="211">
        <v>1</v>
      </c>
      <c r="I470" s="212"/>
      <c r="J470" s="213">
        <f>ROUND(I470*H470,2)</f>
        <v>0</v>
      </c>
      <c r="K470" s="209" t="s">
        <v>172</v>
      </c>
      <c r="L470" s="46"/>
      <c r="M470" s="214" t="s">
        <v>19</v>
      </c>
      <c r="N470" s="215" t="s">
        <v>44</v>
      </c>
      <c r="O470" s="86"/>
      <c r="P470" s="216">
        <f>O470*H470</f>
        <v>0</v>
      </c>
      <c r="Q470" s="216">
        <v>0</v>
      </c>
      <c r="R470" s="216">
        <f>Q470*H470</f>
        <v>0</v>
      </c>
      <c r="S470" s="216">
        <v>0</v>
      </c>
      <c r="T470" s="217">
        <f>S470*H470</f>
        <v>0</v>
      </c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R470" s="218" t="s">
        <v>459</v>
      </c>
      <c r="AT470" s="218" t="s">
        <v>169</v>
      </c>
      <c r="AU470" s="218" t="s">
        <v>83</v>
      </c>
      <c r="AY470" s="19" t="s">
        <v>166</v>
      </c>
      <c r="BE470" s="219">
        <f>IF(N470="základní",J470,0)</f>
        <v>0</v>
      </c>
      <c r="BF470" s="219">
        <f>IF(N470="snížená",J470,0)</f>
        <v>0</v>
      </c>
      <c r="BG470" s="219">
        <f>IF(N470="zákl. přenesená",J470,0)</f>
        <v>0</v>
      </c>
      <c r="BH470" s="219">
        <f>IF(N470="sníž. přenesená",J470,0)</f>
        <v>0</v>
      </c>
      <c r="BI470" s="219">
        <f>IF(N470="nulová",J470,0)</f>
        <v>0</v>
      </c>
      <c r="BJ470" s="19" t="s">
        <v>81</v>
      </c>
      <c r="BK470" s="219">
        <f>ROUND(I470*H470,2)</f>
        <v>0</v>
      </c>
      <c r="BL470" s="19" t="s">
        <v>459</v>
      </c>
      <c r="BM470" s="218" t="s">
        <v>480</v>
      </c>
    </row>
    <row r="471" spans="1:47" s="2" customFormat="1" ht="12">
      <c r="A471" s="40"/>
      <c r="B471" s="41"/>
      <c r="C471" s="42"/>
      <c r="D471" s="220" t="s">
        <v>175</v>
      </c>
      <c r="E471" s="42"/>
      <c r="F471" s="221" t="s">
        <v>481</v>
      </c>
      <c r="G471" s="42"/>
      <c r="H471" s="42"/>
      <c r="I471" s="222"/>
      <c r="J471" s="42"/>
      <c r="K471" s="42"/>
      <c r="L471" s="46"/>
      <c r="M471" s="223"/>
      <c r="N471" s="224"/>
      <c r="O471" s="86"/>
      <c r="P471" s="86"/>
      <c r="Q471" s="86"/>
      <c r="R471" s="86"/>
      <c r="S471" s="86"/>
      <c r="T471" s="87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T471" s="19" t="s">
        <v>175</v>
      </c>
      <c r="AU471" s="19" t="s">
        <v>83</v>
      </c>
    </row>
    <row r="472" spans="1:65" s="2" customFormat="1" ht="16.5" customHeight="1">
      <c r="A472" s="40"/>
      <c r="B472" s="41"/>
      <c r="C472" s="207" t="s">
        <v>482</v>
      </c>
      <c r="D472" s="207" t="s">
        <v>169</v>
      </c>
      <c r="E472" s="208" t="s">
        <v>483</v>
      </c>
      <c r="F472" s="209" t="s">
        <v>484</v>
      </c>
      <c r="G472" s="210" t="s">
        <v>458</v>
      </c>
      <c r="H472" s="211">
        <v>1</v>
      </c>
      <c r="I472" s="212"/>
      <c r="J472" s="213">
        <f>ROUND(I472*H472,2)</f>
        <v>0</v>
      </c>
      <c r="K472" s="209" t="s">
        <v>172</v>
      </c>
      <c r="L472" s="46"/>
      <c r="M472" s="214" t="s">
        <v>19</v>
      </c>
      <c r="N472" s="215" t="s">
        <v>44</v>
      </c>
      <c r="O472" s="86"/>
      <c r="P472" s="216">
        <f>O472*H472</f>
        <v>0</v>
      </c>
      <c r="Q472" s="216">
        <v>0</v>
      </c>
      <c r="R472" s="216">
        <f>Q472*H472</f>
        <v>0</v>
      </c>
      <c r="S472" s="216">
        <v>0</v>
      </c>
      <c r="T472" s="217">
        <f>S472*H472</f>
        <v>0</v>
      </c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R472" s="218" t="s">
        <v>459</v>
      </c>
      <c r="AT472" s="218" t="s">
        <v>169</v>
      </c>
      <c r="AU472" s="218" t="s">
        <v>83</v>
      </c>
      <c r="AY472" s="19" t="s">
        <v>166</v>
      </c>
      <c r="BE472" s="219">
        <f>IF(N472="základní",J472,0)</f>
        <v>0</v>
      </c>
      <c r="BF472" s="219">
        <f>IF(N472="snížená",J472,0)</f>
        <v>0</v>
      </c>
      <c r="BG472" s="219">
        <f>IF(N472="zákl. přenesená",J472,0)</f>
        <v>0</v>
      </c>
      <c r="BH472" s="219">
        <f>IF(N472="sníž. přenesená",J472,0)</f>
        <v>0</v>
      </c>
      <c r="BI472" s="219">
        <f>IF(N472="nulová",J472,0)</f>
        <v>0</v>
      </c>
      <c r="BJ472" s="19" t="s">
        <v>81</v>
      </c>
      <c r="BK472" s="219">
        <f>ROUND(I472*H472,2)</f>
        <v>0</v>
      </c>
      <c r="BL472" s="19" t="s">
        <v>459</v>
      </c>
      <c r="BM472" s="218" t="s">
        <v>485</v>
      </c>
    </row>
    <row r="473" spans="1:47" s="2" customFormat="1" ht="12">
      <c r="A473" s="40"/>
      <c r="B473" s="41"/>
      <c r="C473" s="42"/>
      <c r="D473" s="220" t="s">
        <v>175</v>
      </c>
      <c r="E473" s="42"/>
      <c r="F473" s="221" t="s">
        <v>486</v>
      </c>
      <c r="G473" s="42"/>
      <c r="H473" s="42"/>
      <c r="I473" s="222"/>
      <c r="J473" s="42"/>
      <c r="K473" s="42"/>
      <c r="L473" s="46"/>
      <c r="M473" s="223"/>
      <c r="N473" s="224"/>
      <c r="O473" s="86"/>
      <c r="P473" s="86"/>
      <c r="Q473" s="86"/>
      <c r="R473" s="86"/>
      <c r="S473" s="86"/>
      <c r="T473" s="87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T473" s="19" t="s">
        <v>175</v>
      </c>
      <c r="AU473" s="19" t="s">
        <v>83</v>
      </c>
    </row>
    <row r="474" spans="1:63" s="12" customFormat="1" ht="22.8" customHeight="1">
      <c r="A474" s="12"/>
      <c r="B474" s="191"/>
      <c r="C474" s="192"/>
      <c r="D474" s="193" t="s">
        <v>72</v>
      </c>
      <c r="E474" s="205" t="s">
        <v>487</v>
      </c>
      <c r="F474" s="205" t="s">
        <v>488</v>
      </c>
      <c r="G474" s="192"/>
      <c r="H474" s="192"/>
      <c r="I474" s="195"/>
      <c r="J474" s="206">
        <f>BK474</f>
        <v>0</v>
      </c>
      <c r="K474" s="192"/>
      <c r="L474" s="197"/>
      <c r="M474" s="198"/>
      <c r="N474" s="199"/>
      <c r="O474" s="199"/>
      <c r="P474" s="200">
        <f>SUM(P475:P476)</f>
        <v>0</v>
      </c>
      <c r="Q474" s="199"/>
      <c r="R474" s="200">
        <f>SUM(R475:R476)</f>
        <v>0</v>
      </c>
      <c r="S474" s="199"/>
      <c r="T474" s="201">
        <f>SUM(T475:T476)</f>
        <v>0</v>
      </c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R474" s="202" t="s">
        <v>197</v>
      </c>
      <c r="AT474" s="203" t="s">
        <v>72</v>
      </c>
      <c r="AU474" s="203" t="s">
        <v>81</v>
      </c>
      <c r="AY474" s="202" t="s">
        <v>166</v>
      </c>
      <c r="BK474" s="204">
        <f>SUM(BK475:BK476)</f>
        <v>0</v>
      </c>
    </row>
    <row r="475" spans="1:65" s="2" customFormat="1" ht="16.5" customHeight="1">
      <c r="A475" s="40"/>
      <c r="B475" s="41"/>
      <c r="C475" s="207" t="s">
        <v>489</v>
      </c>
      <c r="D475" s="207" t="s">
        <v>169</v>
      </c>
      <c r="E475" s="208" t="s">
        <v>490</v>
      </c>
      <c r="F475" s="209" t="s">
        <v>491</v>
      </c>
      <c r="G475" s="210" t="s">
        <v>458</v>
      </c>
      <c r="H475" s="211">
        <v>1</v>
      </c>
      <c r="I475" s="212"/>
      <c r="J475" s="213">
        <f>ROUND(I475*H475,2)</f>
        <v>0</v>
      </c>
      <c r="K475" s="209" t="s">
        <v>172</v>
      </c>
      <c r="L475" s="46"/>
      <c r="M475" s="214" t="s">
        <v>19</v>
      </c>
      <c r="N475" s="215" t="s">
        <v>44</v>
      </c>
      <c r="O475" s="86"/>
      <c r="P475" s="216">
        <f>O475*H475</f>
        <v>0</v>
      </c>
      <c r="Q475" s="216">
        <v>0</v>
      </c>
      <c r="R475" s="216">
        <f>Q475*H475</f>
        <v>0</v>
      </c>
      <c r="S475" s="216">
        <v>0</v>
      </c>
      <c r="T475" s="217">
        <f>S475*H475</f>
        <v>0</v>
      </c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R475" s="218" t="s">
        <v>459</v>
      </c>
      <c r="AT475" s="218" t="s">
        <v>169</v>
      </c>
      <c r="AU475" s="218" t="s">
        <v>83</v>
      </c>
      <c r="AY475" s="19" t="s">
        <v>166</v>
      </c>
      <c r="BE475" s="219">
        <f>IF(N475="základní",J475,0)</f>
        <v>0</v>
      </c>
      <c r="BF475" s="219">
        <f>IF(N475="snížená",J475,0)</f>
        <v>0</v>
      </c>
      <c r="BG475" s="219">
        <f>IF(N475="zákl. přenesená",J475,0)</f>
        <v>0</v>
      </c>
      <c r="BH475" s="219">
        <f>IF(N475="sníž. přenesená",J475,0)</f>
        <v>0</v>
      </c>
      <c r="BI475" s="219">
        <f>IF(N475="nulová",J475,0)</f>
        <v>0</v>
      </c>
      <c r="BJ475" s="19" t="s">
        <v>81</v>
      </c>
      <c r="BK475" s="219">
        <f>ROUND(I475*H475,2)</f>
        <v>0</v>
      </c>
      <c r="BL475" s="19" t="s">
        <v>459</v>
      </c>
      <c r="BM475" s="218" t="s">
        <v>492</v>
      </c>
    </row>
    <row r="476" spans="1:47" s="2" customFormat="1" ht="12">
      <c r="A476" s="40"/>
      <c r="B476" s="41"/>
      <c r="C476" s="42"/>
      <c r="D476" s="220" t="s">
        <v>175</v>
      </c>
      <c r="E476" s="42"/>
      <c r="F476" s="221" t="s">
        <v>493</v>
      </c>
      <c r="G476" s="42"/>
      <c r="H476" s="42"/>
      <c r="I476" s="222"/>
      <c r="J476" s="42"/>
      <c r="K476" s="42"/>
      <c r="L476" s="46"/>
      <c r="M476" s="223"/>
      <c r="N476" s="224"/>
      <c r="O476" s="86"/>
      <c r="P476" s="86"/>
      <c r="Q476" s="86"/>
      <c r="R476" s="86"/>
      <c r="S476" s="86"/>
      <c r="T476" s="87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T476" s="19" t="s">
        <v>175</v>
      </c>
      <c r="AU476" s="19" t="s">
        <v>83</v>
      </c>
    </row>
    <row r="477" spans="1:63" s="12" customFormat="1" ht="22.8" customHeight="1">
      <c r="A477" s="12"/>
      <c r="B477" s="191"/>
      <c r="C477" s="192"/>
      <c r="D477" s="193" t="s">
        <v>72</v>
      </c>
      <c r="E477" s="205" t="s">
        <v>494</v>
      </c>
      <c r="F477" s="205" t="s">
        <v>495</v>
      </c>
      <c r="G477" s="192"/>
      <c r="H477" s="192"/>
      <c r="I477" s="195"/>
      <c r="J477" s="206">
        <f>BK477</f>
        <v>0</v>
      </c>
      <c r="K477" s="192"/>
      <c r="L477" s="197"/>
      <c r="M477" s="198"/>
      <c r="N477" s="199"/>
      <c r="O477" s="199"/>
      <c r="P477" s="200">
        <f>SUM(P478:P479)</f>
        <v>0</v>
      </c>
      <c r="Q477" s="199"/>
      <c r="R477" s="200">
        <f>SUM(R478:R479)</f>
        <v>0</v>
      </c>
      <c r="S477" s="199"/>
      <c r="T477" s="201">
        <f>SUM(T478:T479)</f>
        <v>0</v>
      </c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R477" s="202" t="s">
        <v>197</v>
      </c>
      <c r="AT477" s="203" t="s">
        <v>72</v>
      </c>
      <c r="AU477" s="203" t="s">
        <v>81</v>
      </c>
      <c r="AY477" s="202" t="s">
        <v>166</v>
      </c>
      <c r="BK477" s="204">
        <f>SUM(BK478:BK479)</f>
        <v>0</v>
      </c>
    </row>
    <row r="478" spans="1:65" s="2" customFormat="1" ht="16.5" customHeight="1">
      <c r="A478" s="40"/>
      <c r="B478" s="41"/>
      <c r="C478" s="207" t="s">
        <v>496</v>
      </c>
      <c r="D478" s="207" t="s">
        <v>169</v>
      </c>
      <c r="E478" s="208" t="s">
        <v>497</v>
      </c>
      <c r="F478" s="209" t="s">
        <v>498</v>
      </c>
      <c r="G478" s="210" t="s">
        <v>458</v>
      </c>
      <c r="H478" s="211">
        <v>1</v>
      </c>
      <c r="I478" s="212"/>
      <c r="J478" s="213">
        <f>ROUND(I478*H478,2)</f>
        <v>0</v>
      </c>
      <c r="K478" s="209" t="s">
        <v>172</v>
      </c>
      <c r="L478" s="46"/>
      <c r="M478" s="214" t="s">
        <v>19</v>
      </c>
      <c r="N478" s="215" t="s">
        <v>44</v>
      </c>
      <c r="O478" s="86"/>
      <c r="P478" s="216">
        <f>O478*H478</f>
        <v>0</v>
      </c>
      <c r="Q478" s="216">
        <v>0</v>
      </c>
      <c r="R478" s="216">
        <f>Q478*H478</f>
        <v>0</v>
      </c>
      <c r="S478" s="216">
        <v>0</v>
      </c>
      <c r="T478" s="217">
        <f>S478*H478</f>
        <v>0</v>
      </c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R478" s="218" t="s">
        <v>173</v>
      </c>
      <c r="AT478" s="218" t="s">
        <v>169</v>
      </c>
      <c r="AU478" s="218" t="s">
        <v>83</v>
      </c>
      <c r="AY478" s="19" t="s">
        <v>166</v>
      </c>
      <c r="BE478" s="219">
        <f>IF(N478="základní",J478,0)</f>
        <v>0</v>
      </c>
      <c r="BF478" s="219">
        <f>IF(N478="snížená",J478,0)</f>
        <v>0</v>
      </c>
      <c r="BG478" s="219">
        <f>IF(N478="zákl. přenesená",J478,0)</f>
        <v>0</v>
      </c>
      <c r="BH478" s="219">
        <f>IF(N478="sníž. přenesená",J478,0)</f>
        <v>0</v>
      </c>
      <c r="BI478" s="219">
        <f>IF(N478="nulová",J478,0)</f>
        <v>0</v>
      </c>
      <c r="BJ478" s="19" t="s">
        <v>81</v>
      </c>
      <c r="BK478" s="219">
        <f>ROUND(I478*H478,2)</f>
        <v>0</v>
      </c>
      <c r="BL478" s="19" t="s">
        <v>173</v>
      </c>
      <c r="BM478" s="218" t="s">
        <v>499</v>
      </c>
    </row>
    <row r="479" spans="1:47" s="2" customFormat="1" ht="12">
      <c r="A479" s="40"/>
      <c r="B479" s="41"/>
      <c r="C479" s="42"/>
      <c r="D479" s="220" t="s">
        <v>175</v>
      </c>
      <c r="E479" s="42"/>
      <c r="F479" s="221" t="s">
        <v>500</v>
      </c>
      <c r="G479" s="42"/>
      <c r="H479" s="42"/>
      <c r="I479" s="222"/>
      <c r="J479" s="42"/>
      <c r="K479" s="42"/>
      <c r="L479" s="46"/>
      <c r="M479" s="280"/>
      <c r="N479" s="281"/>
      <c r="O479" s="282"/>
      <c r="P479" s="282"/>
      <c r="Q479" s="282"/>
      <c r="R479" s="282"/>
      <c r="S479" s="282"/>
      <c r="T479" s="283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T479" s="19" t="s">
        <v>175</v>
      </c>
      <c r="AU479" s="19" t="s">
        <v>83</v>
      </c>
    </row>
    <row r="480" spans="1:31" s="2" customFormat="1" ht="6.95" customHeight="1">
      <c r="A480" s="40"/>
      <c r="B480" s="61"/>
      <c r="C480" s="62"/>
      <c r="D480" s="62"/>
      <c r="E480" s="62"/>
      <c r="F480" s="62"/>
      <c r="G480" s="62"/>
      <c r="H480" s="62"/>
      <c r="I480" s="62"/>
      <c r="J480" s="62"/>
      <c r="K480" s="62"/>
      <c r="L480" s="46"/>
      <c r="M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</row>
  </sheetData>
  <sheetProtection password="CC35" sheet="1" objects="1" scenarios="1" formatColumns="0" formatRows="0" autoFilter="0"/>
  <autoFilter ref="C94:K479"/>
  <mergeCells count="9">
    <mergeCell ref="E7:H7"/>
    <mergeCell ref="E9:H9"/>
    <mergeCell ref="E18:H18"/>
    <mergeCell ref="E27:H27"/>
    <mergeCell ref="E48:H48"/>
    <mergeCell ref="E50:H50"/>
    <mergeCell ref="E85:H85"/>
    <mergeCell ref="E87:H87"/>
    <mergeCell ref="L2:V2"/>
  </mergeCells>
  <hyperlinks>
    <hyperlink ref="F99" r:id="rId1" display="https://podminky.urs.cz/item/CS_URS_2021_02/612325302"/>
    <hyperlink ref="F111" r:id="rId2" display="https://podminky.urs.cz/item/CS_URS_2021_02/619991021"/>
    <hyperlink ref="F121" r:id="rId3" display="https://podminky.urs.cz/item/CS_URS_2021_02/622143004"/>
    <hyperlink ref="F131" r:id="rId4" display="https://podminky.urs.cz/item/CS_URS_2021_02/59051476"/>
    <hyperlink ref="F134" r:id="rId5" display="https://podminky.urs.cz/item/CS_URS_2021_02/622212021"/>
    <hyperlink ref="F141" r:id="rId6" display="https://podminky.urs.cz/item/CS_URS_2021_02/28375938"/>
    <hyperlink ref="F151" r:id="rId7" display="https://podminky.urs.cz/item/CS_URS_2021_02/622212071"/>
    <hyperlink ref="F162" r:id="rId8" display="https://podminky.urs.cz/item/CS_URS_2021_02/28375938"/>
    <hyperlink ref="F176" r:id="rId9" display="https://podminky.urs.cz/item/CS_URS_2021_02/629991001"/>
    <hyperlink ref="F188" r:id="rId10" display="https://podminky.urs.cz/item/CS_URS_2021_02/629991011"/>
    <hyperlink ref="F199" r:id="rId11" display="https://podminky.urs.cz/item/CS_URS_2021_02/952901106"/>
    <hyperlink ref="F203" r:id="rId12" display="https://podminky.urs.cz/item/CS_URS_2021_02/952901107"/>
    <hyperlink ref="F210" r:id="rId13" display="https://podminky.urs.cz/item/CS_URS_2021_02/952901108"/>
    <hyperlink ref="F215" r:id="rId14" display="https://podminky.urs.cz/item/CS_URS_2021_02/952902021"/>
    <hyperlink ref="F219" r:id="rId15" display="https://podminky.urs.cz/item/CS_URS_2021_02/952902221"/>
    <hyperlink ref="F222" r:id="rId16" display="https://podminky.urs.cz/item/CS_URS_2021_02/968062354"/>
    <hyperlink ref="F226" r:id="rId17" display="https://podminky.urs.cz/item/CS_URS_2021_02/968062356"/>
    <hyperlink ref="F235" r:id="rId18" display="https://podminky.urs.cz/item/CS_URS_2021_02/978059351"/>
    <hyperlink ref="F240" r:id="rId19" display="https://podminky.urs.cz/item/CS_URS_2021_02/949101111"/>
    <hyperlink ref="F253" r:id="rId20" display="https://podminky.urs.cz/item/CS_URS_2021_02/997013213"/>
    <hyperlink ref="F255" r:id="rId21" display="https://podminky.urs.cz/item/CS_URS_2021_02/997013501"/>
    <hyperlink ref="F257" r:id="rId22" display="https://podminky.urs.cz/item/CS_URS_2021_02/997013509"/>
    <hyperlink ref="F260" r:id="rId23" display="https://podminky.urs.cz/item/CS_URS_2021_02/997013603"/>
    <hyperlink ref="F263" r:id="rId24" display="https://podminky.urs.cz/item/CS_URS_2021_02/997013609"/>
    <hyperlink ref="F266" r:id="rId25" display="https://podminky.urs.cz/item/CS_URS_2021_02/997013804"/>
    <hyperlink ref="F269" r:id="rId26" display="https://podminky.urs.cz/item/CS_URS_2021_02/997013811"/>
    <hyperlink ref="F273" r:id="rId27" display="https://podminky.urs.cz/item/CS_URS_2021_02/998014021"/>
    <hyperlink ref="F278" r:id="rId28" display="https://podminky.urs.cz/item/CS_URS_2021_02/764011620"/>
    <hyperlink ref="F286" r:id="rId29" display="https://podminky.urs.cz/item/CS_URS_2021_02/764216643"/>
    <hyperlink ref="F292" r:id="rId30" display="https://podminky.urs.cz/item/CS_URS_2021_02/764216645"/>
    <hyperlink ref="F301" r:id="rId31" display="https://podminky.urs.cz/item/CS_URS_2021_02/998764102"/>
    <hyperlink ref="F304" r:id="rId32" display="https://podminky.urs.cz/item/CS_URS_2021_02/766441811"/>
    <hyperlink ref="F308" r:id="rId33" display="https://podminky.urs.cz/item/CS_URS_2021_02/766441821"/>
    <hyperlink ref="F313" r:id="rId34" display="https://podminky.urs.cz/item/CS_URS_2021_02/766441822"/>
    <hyperlink ref="F319" r:id="rId35" display="https://podminky.urs.cz/item/CS_URS_2021_02/766621212"/>
    <hyperlink ref="F328" r:id="rId36" display="https://podminky.urs.cz/item/CS_URS_2021_02/61110012"/>
    <hyperlink ref="F330" r:id="rId37" display="https://podminky.urs.cz/item/CS_URS_2021_02/766621622"/>
    <hyperlink ref="F334" r:id="rId38" display="https://podminky.urs.cz/item/CS_URS_2021_02/61110008"/>
    <hyperlink ref="F336" r:id="rId39" display="https://podminky.urs.cz/item/CS_URS_2021_02/766629631"/>
    <hyperlink ref="F346" r:id="rId40" display="https://podminky.urs.cz/item/CS_URS_2021_02/59071035"/>
    <hyperlink ref="F349" r:id="rId41" display="https://podminky.urs.cz/item/CS_URS_2021_02/766629639"/>
    <hyperlink ref="F359" r:id="rId42" display="https://podminky.urs.cz/item/CS_URS_2021_02/59071047"/>
    <hyperlink ref="F362" r:id="rId43" display="https://podminky.urs.cz/item/CS_URS_2021_02/766694112"/>
    <hyperlink ref="F368" r:id="rId44" display="https://podminky.urs.cz/item/CS_URS_2021_02/61144401"/>
    <hyperlink ref="F374" r:id="rId45" display="https://podminky.urs.cz/item/CS_URS_2021_02/61144019"/>
    <hyperlink ref="F376" r:id="rId46" display="https://podminky.urs.cz/item/CS_URS_2021_02/766694113"/>
    <hyperlink ref="F383" r:id="rId47" display="https://podminky.urs.cz/item/CS_URS_2021_02/61144402"/>
    <hyperlink ref="F393" r:id="rId48" display="https://podminky.urs.cz/item/CS_URS_2021_02/61144019"/>
    <hyperlink ref="F395" r:id="rId49" display="https://podminky.urs.cz/item/CS_URS_2021_02/767627308"/>
    <hyperlink ref="F405" r:id="rId50" display="https://podminky.urs.cz/item/CS_URS_2021_02/998766102"/>
    <hyperlink ref="F408" r:id="rId51" display="https://podminky.urs.cz/item/CS_URS_2021_02/781151031"/>
    <hyperlink ref="F418" r:id="rId52" display="https://podminky.urs.cz/item/CS_URS_2021_02/781151041"/>
    <hyperlink ref="F428" r:id="rId53" display="https://podminky.urs.cz/item/CS_URS_2021_02/781474113"/>
    <hyperlink ref="F438" r:id="rId54" display="https://podminky.urs.cz/item/CS_URS_2021_02/59761071"/>
    <hyperlink ref="F441" r:id="rId55" display="https://podminky.urs.cz/item/CS_URS_2021_02/781495115"/>
    <hyperlink ref="F449" r:id="rId56" display="https://podminky.urs.cz/item/CS_URS_2021_02/781495211"/>
    <hyperlink ref="F459" r:id="rId57" display="https://podminky.urs.cz/item/CS_URS_2021_02/998781102"/>
    <hyperlink ref="F462" r:id="rId58" display="https://podminky.urs.cz/item/CS_URS_2021_02/039002001"/>
    <hyperlink ref="F466" r:id="rId59" display="https://podminky.urs.cz/item/CS_URS_2021_02/013244000"/>
    <hyperlink ref="F469" r:id="rId60" display="https://podminky.urs.cz/item/CS_URS_2021_02/030001000"/>
    <hyperlink ref="F471" r:id="rId61" display="https://podminky.urs.cz/item/CS_URS_2021_02/034002000"/>
    <hyperlink ref="F473" r:id="rId62" display="https://podminky.urs.cz/item/CS_URS_2021_02/034303000"/>
    <hyperlink ref="F476" r:id="rId63" display="https://podminky.urs.cz/item/CS_URS_2021_02/079002000"/>
    <hyperlink ref="F479" r:id="rId64" display="https://podminky.urs.cz/item/CS_URS_2021_02/09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92</v>
      </c>
      <c r="AZ2" s="130" t="s">
        <v>821</v>
      </c>
      <c r="BA2" s="130" t="s">
        <v>822</v>
      </c>
      <c r="BB2" s="130" t="s">
        <v>98</v>
      </c>
      <c r="BC2" s="130" t="s">
        <v>823</v>
      </c>
      <c r="BD2" s="130" t="s">
        <v>100</v>
      </c>
    </row>
    <row r="3" spans="2:5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83</v>
      </c>
      <c r="AZ3" s="130" t="s">
        <v>824</v>
      </c>
      <c r="BA3" s="130" t="s">
        <v>825</v>
      </c>
      <c r="BB3" s="130" t="s">
        <v>98</v>
      </c>
      <c r="BC3" s="130" t="s">
        <v>592</v>
      </c>
      <c r="BD3" s="130" t="s">
        <v>100</v>
      </c>
    </row>
    <row r="4" spans="2:56" s="1" customFormat="1" ht="24.95" customHeight="1">
      <c r="B4" s="22"/>
      <c r="D4" s="133" t="s">
        <v>105</v>
      </c>
      <c r="L4" s="22"/>
      <c r="M4" s="134" t="s">
        <v>10</v>
      </c>
      <c r="AT4" s="19" t="s">
        <v>4</v>
      </c>
      <c r="AZ4" s="130" t="s">
        <v>826</v>
      </c>
      <c r="BA4" s="130" t="s">
        <v>827</v>
      </c>
      <c r="BB4" s="130" t="s">
        <v>98</v>
      </c>
      <c r="BC4" s="130" t="s">
        <v>599</v>
      </c>
      <c r="BD4" s="130" t="s">
        <v>100</v>
      </c>
    </row>
    <row r="5" spans="2:56" s="1" customFormat="1" ht="6.95" customHeight="1">
      <c r="B5" s="22"/>
      <c r="L5" s="22"/>
      <c r="AZ5" s="130" t="s">
        <v>828</v>
      </c>
      <c r="BA5" s="130" t="s">
        <v>829</v>
      </c>
      <c r="BB5" s="130" t="s">
        <v>98</v>
      </c>
      <c r="BC5" s="130" t="s">
        <v>602</v>
      </c>
      <c r="BD5" s="130" t="s">
        <v>100</v>
      </c>
    </row>
    <row r="6" spans="2:56" s="1" customFormat="1" ht="12" customHeight="1">
      <c r="B6" s="22"/>
      <c r="D6" s="135" t="s">
        <v>16</v>
      </c>
      <c r="L6" s="22"/>
      <c r="AZ6" s="130" t="s">
        <v>830</v>
      </c>
      <c r="BA6" s="130" t="s">
        <v>831</v>
      </c>
      <c r="BB6" s="130" t="s">
        <v>98</v>
      </c>
      <c r="BC6" s="130" t="s">
        <v>632</v>
      </c>
      <c r="BD6" s="130" t="s">
        <v>100</v>
      </c>
    </row>
    <row r="7" spans="2:56" s="1" customFormat="1" ht="26.25" customHeight="1">
      <c r="B7" s="22"/>
      <c r="E7" s="136" t="str">
        <f>'Rekapitulace stavby'!K6</f>
        <v>VÝMĚNA OKENNÍCH VÝPLNÍ ČP. 5 NÁMĚSTÍ ČESKÉHO RÁJE V TURNOVĚ</v>
      </c>
      <c r="F7" s="135"/>
      <c r="G7" s="135"/>
      <c r="H7" s="135"/>
      <c r="L7" s="22"/>
      <c r="AZ7" s="130" t="s">
        <v>832</v>
      </c>
      <c r="BA7" s="130" t="s">
        <v>833</v>
      </c>
      <c r="BB7" s="130" t="s">
        <v>98</v>
      </c>
      <c r="BC7" s="130" t="s">
        <v>599</v>
      </c>
      <c r="BD7" s="130" t="s">
        <v>100</v>
      </c>
    </row>
    <row r="8" spans="1:56" s="2" customFormat="1" ht="12" customHeight="1">
      <c r="A8" s="40"/>
      <c r="B8" s="46"/>
      <c r="C8" s="40"/>
      <c r="D8" s="135" t="s">
        <v>117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130" t="s">
        <v>834</v>
      </c>
      <c r="BA8" s="130" t="s">
        <v>506</v>
      </c>
      <c r="BB8" s="130" t="s">
        <v>98</v>
      </c>
      <c r="BC8" s="130" t="s">
        <v>835</v>
      </c>
      <c r="BD8" s="130" t="s">
        <v>100</v>
      </c>
    </row>
    <row r="9" spans="1:56" s="2" customFormat="1" ht="16.5" customHeight="1">
      <c r="A9" s="40"/>
      <c r="B9" s="46"/>
      <c r="C9" s="40"/>
      <c r="D9" s="40"/>
      <c r="E9" s="138" t="s">
        <v>836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130" t="s">
        <v>837</v>
      </c>
      <c r="BA9" s="130" t="s">
        <v>838</v>
      </c>
      <c r="BB9" s="130" t="s">
        <v>103</v>
      </c>
      <c r="BC9" s="130" t="s">
        <v>839</v>
      </c>
      <c r="BD9" s="130" t="s">
        <v>100</v>
      </c>
    </row>
    <row r="10" spans="1:56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130" t="s">
        <v>840</v>
      </c>
      <c r="BA10" s="130" t="s">
        <v>841</v>
      </c>
      <c r="BB10" s="130" t="s">
        <v>103</v>
      </c>
      <c r="BC10" s="130" t="s">
        <v>617</v>
      </c>
      <c r="BD10" s="130" t="s">
        <v>100</v>
      </c>
    </row>
    <row r="11" spans="1:56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35" t="s">
        <v>20</v>
      </c>
      <c r="J11" s="139" t="s">
        <v>19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130" t="s">
        <v>842</v>
      </c>
      <c r="BA11" s="130" t="s">
        <v>843</v>
      </c>
      <c r="BB11" s="130" t="s">
        <v>103</v>
      </c>
      <c r="BC11" s="130" t="s">
        <v>620</v>
      </c>
      <c r="BD11" s="130" t="s">
        <v>100</v>
      </c>
    </row>
    <row r="12" spans="1:56" s="2" customFormat="1" ht="12" customHeight="1">
      <c r="A12" s="40"/>
      <c r="B12" s="46"/>
      <c r="C12" s="40"/>
      <c r="D12" s="135" t="s">
        <v>21</v>
      </c>
      <c r="E12" s="40"/>
      <c r="F12" s="139" t="s">
        <v>22</v>
      </c>
      <c r="G12" s="40"/>
      <c r="H12" s="40"/>
      <c r="I12" s="135" t="s">
        <v>23</v>
      </c>
      <c r="J12" s="140" t="str">
        <f>'Rekapitulace stavby'!AN8</f>
        <v>12. 9. 2021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130" t="s">
        <v>844</v>
      </c>
      <c r="BA12" s="130" t="s">
        <v>845</v>
      </c>
      <c r="BB12" s="130" t="s">
        <v>103</v>
      </c>
      <c r="BC12" s="130" t="s">
        <v>167</v>
      </c>
      <c r="BD12" s="130" t="s">
        <v>100</v>
      </c>
    </row>
    <row r="13" spans="1:56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130" t="s">
        <v>846</v>
      </c>
      <c r="BA13" s="130" t="s">
        <v>847</v>
      </c>
      <c r="BB13" s="130" t="s">
        <v>103</v>
      </c>
      <c r="BC13" s="130" t="s">
        <v>848</v>
      </c>
      <c r="BD13" s="130" t="s">
        <v>100</v>
      </c>
    </row>
    <row r="14" spans="1:56" s="2" customFormat="1" ht="12" customHeight="1">
      <c r="A14" s="40"/>
      <c r="B14" s="46"/>
      <c r="C14" s="40"/>
      <c r="D14" s="135" t="s">
        <v>25</v>
      </c>
      <c r="E14" s="40"/>
      <c r="F14" s="40"/>
      <c r="G14" s="40"/>
      <c r="H14" s="40"/>
      <c r="I14" s="135" t="s">
        <v>26</v>
      </c>
      <c r="J14" s="139" t="s">
        <v>27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Z14" s="130" t="s">
        <v>849</v>
      </c>
      <c r="BA14" s="130" t="s">
        <v>850</v>
      </c>
      <c r="BB14" s="130" t="s">
        <v>103</v>
      </c>
      <c r="BC14" s="130" t="s">
        <v>620</v>
      </c>
      <c r="BD14" s="130" t="s">
        <v>100</v>
      </c>
    </row>
    <row r="15" spans="1:56" s="2" customFormat="1" ht="18" customHeight="1">
      <c r="A15" s="40"/>
      <c r="B15" s="46"/>
      <c r="C15" s="40"/>
      <c r="D15" s="40"/>
      <c r="E15" s="139" t="s">
        <v>28</v>
      </c>
      <c r="F15" s="40"/>
      <c r="G15" s="40"/>
      <c r="H15" s="40"/>
      <c r="I15" s="135" t="s">
        <v>29</v>
      </c>
      <c r="J15" s="139" t="s">
        <v>19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Z15" s="130" t="s">
        <v>115</v>
      </c>
      <c r="BA15" s="130" t="s">
        <v>19</v>
      </c>
      <c r="BB15" s="130" t="s">
        <v>19</v>
      </c>
      <c r="BC15" s="130" t="s">
        <v>851</v>
      </c>
      <c r="BD15" s="130" t="s">
        <v>83</v>
      </c>
    </row>
    <row r="16" spans="1:56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Z16" s="130" t="s">
        <v>852</v>
      </c>
      <c r="BA16" s="130" t="s">
        <v>853</v>
      </c>
      <c r="BB16" s="130" t="s">
        <v>103</v>
      </c>
      <c r="BC16" s="130" t="s">
        <v>854</v>
      </c>
      <c r="BD16" s="130" t="s">
        <v>100</v>
      </c>
    </row>
    <row r="17" spans="1:56" s="2" customFormat="1" ht="12" customHeight="1">
      <c r="A17" s="40"/>
      <c r="B17" s="46"/>
      <c r="C17" s="40"/>
      <c r="D17" s="135" t="s">
        <v>30</v>
      </c>
      <c r="E17" s="40"/>
      <c r="F17" s="40"/>
      <c r="G17" s="40"/>
      <c r="H17" s="40"/>
      <c r="I17" s="135" t="s">
        <v>26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Z17" s="130" t="s">
        <v>855</v>
      </c>
      <c r="BA17" s="130" t="s">
        <v>856</v>
      </c>
      <c r="BB17" s="130" t="s">
        <v>103</v>
      </c>
      <c r="BC17" s="130" t="s">
        <v>108</v>
      </c>
      <c r="BD17" s="130" t="s">
        <v>100</v>
      </c>
    </row>
    <row r="18" spans="1:56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29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Z18" s="130" t="s">
        <v>121</v>
      </c>
      <c r="BA18" s="130" t="s">
        <v>122</v>
      </c>
      <c r="BB18" s="130" t="s">
        <v>103</v>
      </c>
      <c r="BC18" s="130" t="s">
        <v>108</v>
      </c>
      <c r="BD18" s="130" t="s">
        <v>100</v>
      </c>
    </row>
    <row r="19" spans="1:56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Z19" s="130" t="s">
        <v>857</v>
      </c>
      <c r="BA19" s="130" t="s">
        <v>858</v>
      </c>
      <c r="BB19" s="130" t="s">
        <v>103</v>
      </c>
      <c r="BC19" s="130" t="s">
        <v>108</v>
      </c>
      <c r="BD19" s="130" t="s">
        <v>100</v>
      </c>
    </row>
    <row r="20" spans="1:56" s="2" customFormat="1" ht="12" customHeight="1">
      <c r="A20" s="40"/>
      <c r="B20" s="46"/>
      <c r="C20" s="40"/>
      <c r="D20" s="135" t="s">
        <v>32</v>
      </c>
      <c r="E20" s="40"/>
      <c r="F20" s="40"/>
      <c r="G20" s="40"/>
      <c r="H20" s="40"/>
      <c r="I20" s="135" t="s">
        <v>26</v>
      </c>
      <c r="J20" s="139" t="s">
        <v>33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Z20" s="130" t="s">
        <v>859</v>
      </c>
      <c r="BA20" s="130" t="s">
        <v>860</v>
      </c>
      <c r="BB20" s="130" t="s">
        <v>103</v>
      </c>
      <c r="BC20" s="130" t="s">
        <v>632</v>
      </c>
      <c r="BD20" s="130" t="s">
        <v>100</v>
      </c>
    </row>
    <row r="21" spans="1:56" s="2" customFormat="1" ht="18" customHeight="1">
      <c r="A21" s="40"/>
      <c r="B21" s="46"/>
      <c r="C21" s="40"/>
      <c r="D21" s="40"/>
      <c r="E21" s="139" t="s">
        <v>34</v>
      </c>
      <c r="F21" s="40"/>
      <c r="G21" s="40"/>
      <c r="H21" s="40"/>
      <c r="I21" s="135" t="s">
        <v>29</v>
      </c>
      <c r="J21" s="139" t="s">
        <v>19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Z21" s="130" t="s">
        <v>861</v>
      </c>
      <c r="BA21" s="130" t="s">
        <v>862</v>
      </c>
      <c r="BB21" s="130" t="s">
        <v>103</v>
      </c>
      <c r="BC21" s="130" t="s">
        <v>108</v>
      </c>
      <c r="BD21" s="130" t="s">
        <v>100</v>
      </c>
    </row>
    <row r="22" spans="1:56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Z22" s="130" t="s">
        <v>123</v>
      </c>
      <c r="BA22" s="130" t="s">
        <v>19</v>
      </c>
      <c r="BB22" s="130" t="s">
        <v>19</v>
      </c>
      <c r="BC22" s="130" t="s">
        <v>863</v>
      </c>
      <c r="BD22" s="130" t="s">
        <v>83</v>
      </c>
    </row>
    <row r="23" spans="1:56" s="2" customFormat="1" ht="12" customHeight="1">
      <c r="A23" s="40"/>
      <c r="B23" s="46"/>
      <c r="C23" s="40"/>
      <c r="D23" s="135" t="s">
        <v>36</v>
      </c>
      <c r="E23" s="40"/>
      <c r="F23" s="40"/>
      <c r="G23" s="40"/>
      <c r="H23" s="40"/>
      <c r="I23" s="135" t="s">
        <v>26</v>
      </c>
      <c r="J23" s="139" t="s">
        <v>33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Z23" s="130" t="s">
        <v>125</v>
      </c>
      <c r="BA23" s="130" t="s">
        <v>19</v>
      </c>
      <c r="BB23" s="130" t="s">
        <v>19</v>
      </c>
      <c r="BC23" s="130" t="s">
        <v>252</v>
      </c>
      <c r="BD23" s="130" t="s">
        <v>83</v>
      </c>
    </row>
    <row r="24" spans="1:56" s="2" customFormat="1" ht="18" customHeight="1">
      <c r="A24" s="40"/>
      <c r="B24" s="46"/>
      <c r="C24" s="40"/>
      <c r="D24" s="40"/>
      <c r="E24" s="139" t="s">
        <v>34</v>
      </c>
      <c r="F24" s="40"/>
      <c r="G24" s="40"/>
      <c r="H24" s="40"/>
      <c r="I24" s="135" t="s">
        <v>29</v>
      </c>
      <c r="J24" s="139" t="s">
        <v>19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Z24" s="130" t="s">
        <v>641</v>
      </c>
      <c r="BA24" s="130" t="s">
        <v>19</v>
      </c>
      <c r="BB24" s="130" t="s">
        <v>19</v>
      </c>
      <c r="BC24" s="130" t="s">
        <v>642</v>
      </c>
      <c r="BD24" s="130" t="s">
        <v>83</v>
      </c>
    </row>
    <row r="25" spans="1:56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Z25" s="130" t="s">
        <v>127</v>
      </c>
      <c r="BA25" s="130" t="s">
        <v>19</v>
      </c>
      <c r="BB25" s="130" t="s">
        <v>19</v>
      </c>
      <c r="BC25" s="130" t="s">
        <v>197</v>
      </c>
      <c r="BD25" s="130" t="s">
        <v>83</v>
      </c>
    </row>
    <row r="26" spans="1:56" s="2" customFormat="1" ht="12" customHeight="1">
      <c r="A26" s="40"/>
      <c r="B26" s="46"/>
      <c r="C26" s="40"/>
      <c r="D26" s="135" t="s">
        <v>37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Z26" s="130" t="s">
        <v>129</v>
      </c>
      <c r="BA26" s="130" t="s">
        <v>19</v>
      </c>
      <c r="BB26" s="130" t="s">
        <v>19</v>
      </c>
      <c r="BC26" s="130" t="s">
        <v>864</v>
      </c>
      <c r="BD26" s="130" t="s">
        <v>83</v>
      </c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39</v>
      </c>
      <c r="E30" s="40"/>
      <c r="F30" s="40"/>
      <c r="G30" s="40"/>
      <c r="H30" s="40"/>
      <c r="I30" s="40"/>
      <c r="J30" s="147">
        <f>ROUND(J95,2)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41</v>
      </c>
      <c r="G32" s="40"/>
      <c r="H32" s="40"/>
      <c r="I32" s="148" t="s">
        <v>40</v>
      </c>
      <c r="J32" s="148" t="s">
        <v>42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43</v>
      </c>
      <c r="E33" s="135" t="s">
        <v>44</v>
      </c>
      <c r="F33" s="150">
        <f>ROUND((SUM(BE95:BE487)),2)</f>
        <v>0</v>
      </c>
      <c r="G33" s="40"/>
      <c r="H33" s="40"/>
      <c r="I33" s="151">
        <v>0.21</v>
      </c>
      <c r="J33" s="150">
        <f>ROUND(((SUM(BE95:BE487))*I33),2)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45</v>
      </c>
      <c r="F34" s="150">
        <f>ROUND((SUM(BF95:BF487)),2)</f>
        <v>0</v>
      </c>
      <c r="G34" s="40"/>
      <c r="H34" s="40"/>
      <c r="I34" s="151">
        <v>0.15</v>
      </c>
      <c r="J34" s="150">
        <f>ROUND(((SUM(BF95:BF487))*I34),2)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46</v>
      </c>
      <c r="F35" s="150">
        <f>ROUND((SUM(BG95:BG487)),2)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47</v>
      </c>
      <c r="F36" s="150">
        <f>ROUND((SUM(BH95:BH487)),2)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48</v>
      </c>
      <c r="F37" s="150">
        <f>ROUND((SUM(BI95:BI487)),2)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49</v>
      </c>
      <c r="E39" s="154"/>
      <c r="F39" s="154"/>
      <c r="G39" s="155" t="s">
        <v>50</v>
      </c>
      <c r="H39" s="156" t="s">
        <v>51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131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6.25" customHeight="1">
      <c r="A48" s="40"/>
      <c r="B48" s="41"/>
      <c r="C48" s="42"/>
      <c r="D48" s="42"/>
      <c r="E48" s="163" t="str">
        <f>E7</f>
        <v>VÝMĚNA OKENNÍCH VÝPLNÍ ČP. 5 NÁMĚSTÍ ČESKÉHO RÁJE V TURNOVĚ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117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E04 - Etapa IV.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na st.p.č. 54 v k.ú. Turnov</v>
      </c>
      <c r="G52" s="42"/>
      <c r="H52" s="42"/>
      <c r="I52" s="34" t="s">
        <v>23</v>
      </c>
      <c r="J52" s="74" t="str">
        <f>IF(J12="","",J12)</f>
        <v>12. 9. 2021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Město Turnov</v>
      </c>
      <c r="G54" s="42"/>
      <c r="H54" s="42"/>
      <c r="I54" s="34" t="s">
        <v>32</v>
      </c>
      <c r="J54" s="38" t="str">
        <f>E21</f>
        <v>ACTIV Projekce, s.r.o.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25.6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>ACTIV Projekce, s.r.o.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132</v>
      </c>
      <c r="D57" s="165"/>
      <c r="E57" s="165"/>
      <c r="F57" s="165"/>
      <c r="G57" s="165"/>
      <c r="H57" s="165"/>
      <c r="I57" s="165"/>
      <c r="J57" s="166" t="s">
        <v>133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71</v>
      </c>
      <c r="D59" s="42"/>
      <c r="E59" s="42"/>
      <c r="F59" s="42"/>
      <c r="G59" s="42"/>
      <c r="H59" s="42"/>
      <c r="I59" s="42"/>
      <c r="J59" s="104">
        <f>J95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134</v>
      </c>
    </row>
    <row r="60" spans="1:31" s="9" customFormat="1" ht="24.95" customHeight="1">
      <c r="A60" s="9"/>
      <c r="B60" s="168"/>
      <c r="C60" s="169"/>
      <c r="D60" s="170" t="s">
        <v>135</v>
      </c>
      <c r="E60" s="171"/>
      <c r="F60" s="171"/>
      <c r="G60" s="171"/>
      <c r="H60" s="171"/>
      <c r="I60" s="171"/>
      <c r="J60" s="172">
        <f>J96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136</v>
      </c>
      <c r="E61" s="177"/>
      <c r="F61" s="177"/>
      <c r="G61" s="177"/>
      <c r="H61" s="177"/>
      <c r="I61" s="177"/>
      <c r="J61" s="178">
        <f>J97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137</v>
      </c>
      <c r="E62" s="177"/>
      <c r="F62" s="177"/>
      <c r="G62" s="177"/>
      <c r="H62" s="177"/>
      <c r="I62" s="177"/>
      <c r="J62" s="178">
        <f>J186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138</v>
      </c>
      <c r="E63" s="177"/>
      <c r="F63" s="177"/>
      <c r="G63" s="177"/>
      <c r="H63" s="177"/>
      <c r="I63" s="177"/>
      <c r="J63" s="178">
        <f>J227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139</v>
      </c>
      <c r="E64" s="177"/>
      <c r="F64" s="177"/>
      <c r="G64" s="177"/>
      <c r="H64" s="177"/>
      <c r="I64" s="177"/>
      <c r="J64" s="178">
        <f>J239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140</v>
      </c>
      <c r="E65" s="177"/>
      <c r="F65" s="177"/>
      <c r="G65" s="177"/>
      <c r="H65" s="177"/>
      <c r="I65" s="177"/>
      <c r="J65" s="178">
        <f>J259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8"/>
      <c r="C66" s="169"/>
      <c r="D66" s="170" t="s">
        <v>141</v>
      </c>
      <c r="E66" s="171"/>
      <c r="F66" s="171"/>
      <c r="G66" s="171"/>
      <c r="H66" s="171"/>
      <c r="I66" s="171"/>
      <c r="J66" s="172">
        <f>J263</f>
        <v>0</v>
      </c>
      <c r="K66" s="169"/>
      <c r="L66" s="17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4"/>
      <c r="C67" s="175"/>
      <c r="D67" s="176" t="s">
        <v>142</v>
      </c>
      <c r="E67" s="177"/>
      <c r="F67" s="177"/>
      <c r="G67" s="177"/>
      <c r="H67" s="177"/>
      <c r="I67" s="177"/>
      <c r="J67" s="178">
        <f>J264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4"/>
      <c r="C68" s="175"/>
      <c r="D68" s="176" t="s">
        <v>143</v>
      </c>
      <c r="E68" s="177"/>
      <c r="F68" s="177"/>
      <c r="G68" s="177"/>
      <c r="H68" s="177"/>
      <c r="I68" s="177"/>
      <c r="J68" s="178">
        <f>J289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4"/>
      <c r="C69" s="175"/>
      <c r="D69" s="176" t="s">
        <v>645</v>
      </c>
      <c r="E69" s="177"/>
      <c r="F69" s="177"/>
      <c r="G69" s="177"/>
      <c r="H69" s="177"/>
      <c r="I69" s="177"/>
      <c r="J69" s="178">
        <f>J419</f>
        <v>0</v>
      </c>
      <c r="K69" s="175"/>
      <c r="L69" s="17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68"/>
      <c r="C70" s="169"/>
      <c r="D70" s="170" t="s">
        <v>145</v>
      </c>
      <c r="E70" s="171"/>
      <c r="F70" s="171"/>
      <c r="G70" s="171"/>
      <c r="H70" s="171"/>
      <c r="I70" s="171"/>
      <c r="J70" s="172">
        <f>J468</f>
        <v>0</v>
      </c>
      <c r="K70" s="169"/>
      <c r="L70" s="17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68"/>
      <c r="C71" s="169"/>
      <c r="D71" s="170" t="s">
        <v>146</v>
      </c>
      <c r="E71" s="171"/>
      <c r="F71" s="171"/>
      <c r="G71" s="171"/>
      <c r="H71" s="171"/>
      <c r="I71" s="171"/>
      <c r="J71" s="172">
        <f>J471</f>
        <v>0</v>
      </c>
      <c r="K71" s="169"/>
      <c r="L71" s="173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74"/>
      <c r="C72" s="175"/>
      <c r="D72" s="176" t="s">
        <v>147</v>
      </c>
      <c r="E72" s="177"/>
      <c r="F72" s="177"/>
      <c r="G72" s="177"/>
      <c r="H72" s="177"/>
      <c r="I72" s="177"/>
      <c r="J72" s="178">
        <f>J472</f>
        <v>0</v>
      </c>
      <c r="K72" s="175"/>
      <c r="L72" s="17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4"/>
      <c r="C73" s="175"/>
      <c r="D73" s="176" t="s">
        <v>148</v>
      </c>
      <c r="E73" s="177"/>
      <c r="F73" s="177"/>
      <c r="G73" s="177"/>
      <c r="H73" s="177"/>
      <c r="I73" s="177"/>
      <c r="J73" s="178">
        <f>J475</f>
        <v>0</v>
      </c>
      <c r="K73" s="175"/>
      <c r="L73" s="17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4"/>
      <c r="C74" s="175"/>
      <c r="D74" s="176" t="s">
        <v>149</v>
      </c>
      <c r="E74" s="177"/>
      <c r="F74" s="177"/>
      <c r="G74" s="177"/>
      <c r="H74" s="177"/>
      <c r="I74" s="177"/>
      <c r="J74" s="178">
        <f>J482</f>
        <v>0</v>
      </c>
      <c r="K74" s="175"/>
      <c r="L74" s="17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4"/>
      <c r="C75" s="175"/>
      <c r="D75" s="176" t="s">
        <v>150</v>
      </c>
      <c r="E75" s="177"/>
      <c r="F75" s="177"/>
      <c r="G75" s="177"/>
      <c r="H75" s="177"/>
      <c r="I75" s="177"/>
      <c r="J75" s="178">
        <f>J485</f>
        <v>0</v>
      </c>
      <c r="K75" s="175"/>
      <c r="L75" s="17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5" t="s">
        <v>151</v>
      </c>
      <c r="D82" s="42"/>
      <c r="E82" s="42"/>
      <c r="F82" s="42"/>
      <c r="G82" s="42"/>
      <c r="H82" s="42"/>
      <c r="I82" s="42"/>
      <c r="J82" s="42"/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16</v>
      </c>
      <c r="D84" s="42"/>
      <c r="E84" s="42"/>
      <c r="F84" s="42"/>
      <c r="G84" s="42"/>
      <c r="H84" s="42"/>
      <c r="I84" s="42"/>
      <c r="J84" s="42"/>
      <c r="K84" s="42"/>
      <c r="L84" s="13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163" t="str">
        <f>E7</f>
        <v>VÝMĚNA OKENNÍCH VÝPLNÍ ČP. 5 NÁMĚSTÍ ČESKÉHO RÁJE V TURNOVĚ</v>
      </c>
      <c r="F85" s="34"/>
      <c r="G85" s="34"/>
      <c r="H85" s="34"/>
      <c r="I85" s="42"/>
      <c r="J85" s="42"/>
      <c r="K85" s="42"/>
      <c r="L85" s="13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117</v>
      </c>
      <c r="D86" s="42"/>
      <c r="E86" s="42"/>
      <c r="F86" s="42"/>
      <c r="G86" s="42"/>
      <c r="H86" s="42"/>
      <c r="I86" s="42"/>
      <c r="J86" s="42"/>
      <c r="K86" s="42"/>
      <c r="L86" s="13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1" t="str">
        <f>E9</f>
        <v>E04 - Etapa IV.</v>
      </c>
      <c r="F87" s="42"/>
      <c r="G87" s="42"/>
      <c r="H87" s="42"/>
      <c r="I87" s="42"/>
      <c r="J87" s="42"/>
      <c r="K87" s="42"/>
      <c r="L87" s="13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21</v>
      </c>
      <c r="D89" s="42"/>
      <c r="E89" s="42"/>
      <c r="F89" s="29" t="str">
        <f>F12</f>
        <v>na st.p.č. 54 v k.ú. Turnov</v>
      </c>
      <c r="G89" s="42"/>
      <c r="H89" s="42"/>
      <c r="I89" s="34" t="s">
        <v>23</v>
      </c>
      <c r="J89" s="74" t="str">
        <f>IF(J12="","",J12)</f>
        <v>12. 9. 2021</v>
      </c>
      <c r="K89" s="42"/>
      <c r="L89" s="13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3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25.65" customHeight="1">
      <c r="A91" s="40"/>
      <c r="B91" s="41"/>
      <c r="C91" s="34" t="s">
        <v>25</v>
      </c>
      <c r="D91" s="42"/>
      <c r="E91" s="42"/>
      <c r="F91" s="29" t="str">
        <f>E15</f>
        <v>Město Turnov</v>
      </c>
      <c r="G91" s="42"/>
      <c r="H91" s="42"/>
      <c r="I91" s="34" t="s">
        <v>32</v>
      </c>
      <c r="J91" s="38" t="str">
        <f>E21</f>
        <v>ACTIV Projekce, s.r.o.</v>
      </c>
      <c r="K91" s="42"/>
      <c r="L91" s="13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4" t="s">
        <v>30</v>
      </c>
      <c r="D92" s="42"/>
      <c r="E92" s="42"/>
      <c r="F92" s="29" t="str">
        <f>IF(E18="","",E18)</f>
        <v>Vyplň údaj</v>
      </c>
      <c r="G92" s="42"/>
      <c r="H92" s="42"/>
      <c r="I92" s="34" t="s">
        <v>36</v>
      </c>
      <c r="J92" s="38" t="str">
        <f>E24</f>
        <v>ACTIV Projekce, s.r.o.</v>
      </c>
      <c r="K92" s="42"/>
      <c r="L92" s="13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3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11" customFormat="1" ht="29.25" customHeight="1">
      <c r="A94" s="180"/>
      <c r="B94" s="181"/>
      <c r="C94" s="182" t="s">
        <v>152</v>
      </c>
      <c r="D94" s="183" t="s">
        <v>58</v>
      </c>
      <c r="E94" s="183" t="s">
        <v>54</v>
      </c>
      <c r="F94" s="183" t="s">
        <v>55</v>
      </c>
      <c r="G94" s="183" t="s">
        <v>153</v>
      </c>
      <c r="H94" s="183" t="s">
        <v>154</v>
      </c>
      <c r="I94" s="183" t="s">
        <v>155</v>
      </c>
      <c r="J94" s="183" t="s">
        <v>133</v>
      </c>
      <c r="K94" s="184" t="s">
        <v>156</v>
      </c>
      <c r="L94" s="185"/>
      <c r="M94" s="94" t="s">
        <v>19</v>
      </c>
      <c r="N94" s="95" t="s">
        <v>43</v>
      </c>
      <c r="O94" s="95" t="s">
        <v>157</v>
      </c>
      <c r="P94" s="95" t="s">
        <v>158</v>
      </c>
      <c r="Q94" s="95" t="s">
        <v>159</v>
      </c>
      <c r="R94" s="95" t="s">
        <v>160</v>
      </c>
      <c r="S94" s="95" t="s">
        <v>161</v>
      </c>
      <c r="T94" s="96" t="s">
        <v>162</v>
      </c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</row>
    <row r="95" spans="1:63" s="2" customFormat="1" ht="22.8" customHeight="1">
      <c r="A95" s="40"/>
      <c r="B95" s="41"/>
      <c r="C95" s="101" t="s">
        <v>163</v>
      </c>
      <c r="D95" s="42"/>
      <c r="E95" s="42"/>
      <c r="F95" s="42"/>
      <c r="G95" s="42"/>
      <c r="H95" s="42"/>
      <c r="I95" s="42"/>
      <c r="J95" s="186">
        <f>BK95</f>
        <v>0</v>
      </c>
      <c r="K95" s="42"/>
      <c r="L95" s="46"/>
      <c r="M95" s="97"/>
      <c r="N95" s="187"/>
      <c r="O95" s="98"/>
      <c r="P95" s="188">
        <f>P96+P263+P468+P471</f>
        <v>0</v>
      </c>
      <c r="Q95" s="98"/>
      <c r="R95" s="188">
        <f>R96+R263+R468+R471</f>
        <v>3.12041673</v>
      </c>
      <c r="S95" s="98"/>
      <c r="T95" s="189">
        <f>T96+T263+T468+T471</f>
        <v>3.2903650000000004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72</v>
      </c>
      <c r="AU95" s="19" t="s">
        <v>134</v>
      </c>
      <c r="BK95" s="190">
        <f>BK96+BK263+BK468+BK471</f>
        <v>0</v>
      </c>
    </row>
    <row r="96" spans="1:63" s="12" customFormat="1" ht="25.9" customHeight="1">
      <c r="A96" s="12"/>
      <c r="B96" s="191"/>
      <c r="C96" s="192"/>
      <c r="D96" s="193" t="s">
        <v>72</v>
      </c>
      <c r="E96" s="194" t="s">
        <v>164</v>
      </c>
      <c r="F96" s="194" t="s">
        <v>165</v>
      </c>
      <c r="G96" s="192"/>
      <c r="H96" s="192"/>
      <c r="I96" s="195"/>
      <c r="J96" s="196">
        <f>BK96</f>
        <v>0</v>
      </c>
      <c r="K96" s="192"/>
      <c r="L96" s="197"/>
      <c r="M96" s="198"/>
      <c r="N96" s="199"/>
      <c r="O96" s="199"/>
      <c r="P96" s="200">
        <f>P97+P186+P227+P239+P259</f>
        <v>0</v>
      </c>
      <c r="Q96" s="199"/>
      <c r="R96" s="200">
        <f>R97+R186+R227+R239+R259</f>
        <v>0.99986365</v>
      </c>
      <c r="S96" s="199"/>
      <c r="T96" s="201">
        <f>T97+T186+T227+T239+T259</f>
        <v>3.1993650000000002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2" t="s">
        <v>81</v>
      </c>
      <c r="AT96" s="203" t="s">
        <v>72</v>
      </c>
      <c r="AU96" s="203" t="s">
        <v>73</v>
      </c>
      <c r="AY96" s="202" t="s">
        <v>166</v>
      </c>
      <c r="BK96" s="204">
        <f>BK97+BK186+BK227+BK239+BK259</f>
        <v>0</v>
      </c>
    </row>
    <row r="97" spans="1:63" s="12" customFormat="1" ht="22.8" customHeight="1">
      <c r="A97" s="12"/>
      <c r="B97" s="191"/>
      <c r="C97" s="192"/>
      <c r="D97" s="193" t="s">
        <v>72</v>
      </c>
      <c r="E97" s="205" t="s">
        <v>167</v>
      </c>
      <c r="F97" s="205" t="s">
        <v>168</v>
      </c>
      <c r="G97" s="192"/>
      <c r="H97" s="192"/>
      <c r="I97" s="195"/>
      <c r="J97" s="206">
        <f>BK97</f>
        <v>0</v>
      </c>
      <c r="K97" s="192"/>
      <c r="L97" s="197"/>
      <c r="M97" s="198"/>
      <c r="N97" s="199"/>
      <c r="O97" s="199"/>
      <c r="P97" s="200">
        <f>SUM(P98:P185)</f>
        <v>0</v>
      </c>
      <c r="Q97" s="199"/>
      <c r="R97" s="200">
        <f>SUM(R98:R185)</f>
        <v>0.99368876</v>
      </c>
      <c r="S97" s="199"/>
      <c r="T97" s="201">
        <f>SUM(T98:T185)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2" t="s">
        <v>81</v>
      </c>
      <c r="AT97" s="203" t="s">
        <v>72</v>
      </c>
      <c r="AU97" s="203" t="s">
        <v>81</v>
      </c>
      <c r="AY97" s="202" t="s">
        <v>166</v>
      </c>
      <c r="BK97" s="204">
        <f>SUM(BK98:BK185)</f>
        <v>0</v>
      </c>
    </row>
    <row r="98" spans="1:65" s="2" customFormat="1" ht="24.15" customHeight="1">
      <c r="A98" s="40"/>
      <c r="B98" s="41"/>
      <c r="C98" s="207" t="s">
        <v>81</v>
      </c>
      <c r="D98" s="207" t="s">
        <v>169</v>
      </c>
      <c r="E98" s="208" t="s">
        <v>170</v>
      </c>
      <c r="F98" s="209" t="s">
        <v>171</v>
      </c>
      <c r="G98" s="210" t="s">
        <v>98</v>
      </c>
      <c r="H98" s="211">
        <v>26.213</v>
      </c>
      <c r="I98" s="212"/>
      <c r="J98" s="213">
        <f>ROUND(I98*H98,2)</f>
        <v>0</v>
      </c>
      <c r="K98" s="209" t="s">
        <v>172</v>
      </c>
      <c r="L98" s="46"/>
      <c r="M98" s="214" t="s">
        <v>19</v>
      </c>
      <c r="N98" s="215" t="s">
        <v>44</v>
      </c>
      <c r="O98" s="86"/>
      <c r="P98" s="216">
        <f>O98*H98</f>
        <v>0</v>
      </c>
      <c r="Q98" s="216">
        <v>0.03358</v>
      </c>
      <c r="R98" s="216">
        <f>Q98*H98</f>
        <v>0.88023254</v>
      </c>
      <c r="S98" s="216">
        <v>0</v>
      </c>
      <c r="T98" s="217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8" t="s">
        <v>173</v>
      </c>
      <c r="AT98" s="218" t="s">
        <v>169</v>
      </c>
      <c r="AU98" s="218" t="s">
        <v>83</v>
      </c>
      <c r="AY98" s="19" t="s">
        <v>166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9" t="s">
        <v>81</v>
      </c>
      <c r="BK98" s="219">
        <f>ROUND(I98*H98,2)</f>
        <v>0</v>
      </c>
      <c r="BL98" s="19" t="s">
        <v>173</v>
      </c>
      <c r="BM98" s="218" t="s">
        <v>174</v>
      </c>
    </row>
    <row r="99" spans="1:47" s="2" customFormat="1" ht="12">
      <c r="A99" s="40"/>
      <c r="B99" s="41"/>
      <c r="C99" s="42"/>
      <c r="D99" s="220" t="s">
        <v>175</v>
      </c>
      <c r="E99" s="42"/>
      <c r="F99" s="221" t="s">
        <v>176</v>
      </c>
      <c r="G99" s="42"/>
      <c r="H99" s="42"/>
      <c r="I99" s="222"/>
      <c r="J99" s="42"/>
      <c r="K99" s="42"/>
      <c r="L99" s="46"/>
      <c r="M99" s="223"/>
      <c r="N99" s="224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175</v>
      </c>
      <c r="AU99" s="19" t="s">
        <v>83</v>
      </c>
    </row>
    <row r="100" spans="1:51" s="13" customFormat="1" ht="12">
      <c r="A100" s="13"/>
      <c r="B100" s="225"/>
      <c r="C100" s="226"/>
      <c r="D100" s="227" t="s">
        <v>177</v>
      </c>
      <c r="E100" s="228" t="s">
        <v>19</v>
      </c>
      <c r="F100" s="229" t="s">
        <v>865</v>
      </c>
      <c r="G100" s="226"/>
      <c r="H100" s="230">
        <v>7.05</v>
      </c>
      <c r="I100" s="231"/>
      <c r="J100" s="226"/>
      <c r="K100" s="226"/>
      <c r="L100" s="232"/>
      <c r="M100" s="233"/>
      <c r="N100" s="234"/>
      <c r="O100" s="234"/>
      <c r="P100" s="234"/>
      <c r="Q100" s="234"/>
      <c r="R100" s="234"/>
      <c r="S100" s="234"/>
      <c r="T100" s="23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6" t="s">
        <v>177</v>
      </c>
      <c r="AU100" s="236" t="s">
        <v>83</v>
      </c>
      <c r="AV100" s="13" t="s">
        <v>83</v>
      </c>
      <c r="AW100" s="13" t="s">
        <v>35</v>
      </c>
      <c r="AX100" s="13" t="s">
        <v>73</v>
      </c>
      <c r="AY100" s="236" t="s">
        <v>166</v>
      </c>
    </row>
    <row r="101" spans="1:51" s="13" customFormat="1" ht="12">
      <c r="A101" s="13"/>
      <c r="B101" s="225"/>
      <c r="C101" s="226"/>
      <c r="D101" s="227" t="s">
        <v>177</v>
      </c>
      <c r="E101" s="228" t="s">
        <v>19</v>
      </c>
      <c r="F101" s="229" t="s">
        <v>866</v>
      </c>
      <c r="G101" s="226"/>
      <c r="H101" s="230">
        <v>27.75</v>
      </c>
      <c r="I101" s="231"/>
      <c r="J101" s="226"/>
      <c r="K101" s="226"/>
      <c r="L101" s="232"/>
      <c r="M101" s="233"/>
      <c r="N101" s="234"/>
      <c r="O101" s="234"/>
      <c r="P101" s="234"/>
      <c r="Q101" s="234"/>
      <c r="R101" s="234"/>
      <c r="S101" s="234"/>
      <c r="T101" s="23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6" t="s">
        <v>177</v>
      </c>
      <c r="AU101" s="236" t="s">
        <v>83</v>
      </c>
      <c r="AV101" s="13" t="s">
        <v>83</v>
      </c>
      <c r="AW101" s="13" t="s">
        <v>35</v>
      </c>
      <c r="AX101" s="13" t="s">
        <v>73</v>
      </c>
      <c r="AY101" s="236" t="s">
        <v>166</v>
      </c>
    </row>
    <row r="102" spans="1:51" s="13" customFormat="1" ht="12">
      <c r="A102" s="13"/>
      <c r="B102" s="225"/>
      <c r="C102" s="226"/>
      <c r="D102" s="227" t="s">
        <v>177</v>
      </c>
      <c r="E102" s="228" t="s">
        <v>19</v>
      </c>
      <c r="F102" s="229" t="s">
        <v>867</v>
      </c>
      <c r="G102" s="226"/>
      <c r="H102" s="230">
        <v>20.2</v>
      </c>
      <c r="I102" s="231"/>
      <c r="J102" s="226"/>
      <c r="K102" s="226"/>
      <c r="L102" s="232"/>
      <c r="M102" s="233"/>
      <c r="N102" s="234"/>
      <c r="O102" s="234"/>
      <c r="P102" s="234"/>
      <c r="Q102" s="234"/>
      <c r="R102" s="234"/>
      <c r="S102" s="234"/>
      <c r="T102" s="23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6" t="s">
        <v>177</v>
      </c>
      <c r="AU102" s="236" t="s">
        <v>83</v>
      </c>
      <c r="AV102" s="13" t="s">
        <v>83</v>
      </c>
      <c r="AW102" s="13" t="s">
        <v>35</v>
      </c>
      <c r="AX102" s="13" t="s">
        <v>73</v>
      </c>
      <c r="AY102" s="236" t="s">
        <v>166</v>
      </c>
    </row>
    <row r="103" spans="1:51" s="13" customFormat="1" ht="12">
      <c r="A103" s="13"/>
      <c r="B103" s="225"/>
      <c r="C103" s="226"/>
      <c r="D103" s="227" t="s">
        <v>177</v>
      </c>
      <c r="E103" s="228" t="s">
        <v>19</v>
      </c>
      <c r="F103" s="229" t="s">
        <v>868</v>
      </c>
      <c r="G103" s="226"/>
      <c r="H103" s="230">
        <v>6.5</v>
      </c>
      <c r="I103" s="231"/>
      <c r="J103" s="226"/>
      <c r="K103" s="226"/>
      <c r="L103" s="232"/>
      <c r="M103" s="233"/>
      <c r="N103" s="234"/>
      <c r="O103" s="234"/>
      <c r="P103" s="234"/>
      <c r="Q103" s="234"/>
      <c r="R103" s="234"/>
      <c r="S103" s="234"/>
      <c r="T103" s="23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6" t="s">
        <v>177</v>
      </c>
      <c r="AU103" s="236" t="s">
        <v>83</v>
      </c>
      <c r="AV103" s="13" t="s">
        <v>83</v>
      </c>
      <c r="AW103" s="13" t="s">
        <v>35</v>
      </c>
      <c r="AX103" s="13" t="s">
        <v>73</v>
      </c>
      <c r="AY103" s="236" t="s">
        <v>166</v>
      </c>
    </row>
    <row r="104" spans="1:51" s="13" customFormat="1" ht="12">
      <c r="A104" s="13"/>
      <c r="B104" s="225"/>
      <c r="C104" s="226"/>
      <c r="D104" s="227" t="s">
        <v>177</v>
      </c>
      <c r="E104" s="228" t="s">
        <v>19</v>
      </c>
      <c r="F104" s="229" t="s">
        <v>869</v>
      </c>
      <c r="G104" s="226"/>
      <c r="H104" s="230">
        <v>3.9</v>
      </c>
      <c r="I104" s="231"/>
      <c r="J104" s="226"/>
      <c r="K104" s="226"/>
      <c r="L104" s="232"/>
      <c r="M104" s="233"/>
      <c r="N104" s="234"/>
      <c r="O104" s="234"/>
      <c r="P104" s="234"/>
      <c r="Q104" s="234"/>
      <c r="R104" s="234"/>
      <c r="S104" s="234"/>
      <c r="T104" s="23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6" t="s">
        <v>177</v>
      </c>
      <c r="AU104" s="236" t="s">
        <v>83</v>
      </c>
      <c r="AV104" s="13" t="s">
        <v>83</v>
      </c>
      <c r="AW104" s="13" t="s">
        <v>35</v>
      </c>
      <c r="AX104" s="13" t="s">
        <v>73</v>
      </c>
      <c r="AY104" s="236" t="s">
        <v>166</v>
      </c>
    </row>
    <row r="105" spans="1:51" s="13" customFormat="1" ht="12">
      <c r="A105" s="13"/>
      <c r="B105" s="225"/>
      <c r="C105" s="226"/>
      <c r="D105" s="227" t="s">
        <v>177</v>
      </c>
      <c r="E105" s="228" t="s">
        <v>19</v>
      </c>
      <c r="F105" s="229" t="s">
        <v>870</v>
      </c>
      <c r="G105" s="226"/>
      <c r="H105" s="230">
        <v>39.45</v>
      </c>
      <c r="I105" s="231"/>
      <c r="J105" s="226"/>
      <c r="K105" s="226"/>
      <c r="L105" s="232"/>
      <c r="M105" s="233"/>
      <c r="N105" s="234"/>
      <c r="O105" s="234"/>
      <c r="P105" s="234"/>
      <c r="Q105" s="234"/>
      <c r="R105" s="234"/>
      <c r="S105" s="234"/>
      <c r="T105" s="23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6" t="s">
        <v>177</v>
      </c>
      <c r="AU105" s="236" t="s">
        <v>83</v>
      </c>
      <c r="AV105" s="13" t="s">
        <v>83</v>
      </c>
      <c r="AW105" s="13" t="s">
        <v>35</v>
      </c>
      <c r="AX105" s="13" t="s">
        <v>73</v>
      </c>
      <c r="AY105" s="236" t="s">
        <v>166</v>
      </c>
    </row>
    <row r="106" spans="1:51" s="14" customFormat="1" ht="12">
      <c r="A106" s="14"/>
      <c r="B106" s="237"/>
      <c r="C106" s="238"/>
      <c r="D106" s="227" t="s">
        <v>177</v>
      </c>
      <c r="E106" s="239" t="s">
        <v>115</v>
      </c>
      <c r="F106" s="240" t="s">
        <v>179</v>
      </c>
      <c r="G106" s="238"/>
      <c r="H106" s="241">
        <v>104.85</v>
      </c>
      <c r="I106" s="242"/>
      <c r="J106" s="238"/>
      <c r="K106" s="238"/>
      <c r="L106" s="243"/>
      <c r="M106" s="244"/>
      <c r="N106" s="245"/>
      <c r="O106" s="245"/>
      <c r="P106" s="245"/>
      <c r="Q106" s="245"/>
      <c r="R106" s="245"/>
      <c r="S106" s="245"/>
      <c r="T106" s="246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7" t="s">
        <v>177</v>
      </c>
      <c r="AU106" s="247" t="s">
        <v>83</v>
      </c>
      <c r="AV106" s="14" t="s">
        <v>173</v>
      </c>
      <c r="AW106" s="14" t="s">
        <v>35</v>
      </c>
      <c r="AX106" s="14" t="s">
        <v>73</v>
      </c>
      <c r="AY106" s="247" t="s">
        <v>166</v>
      </c>
    </row>
    <row r="107" spans="1:51" s="13" customFormat="1" ht="12">
      <c r="A107" s="13"/>
      <c r="B107" s="225"/>
      <c r="C107" s="226"/>
      <c r="D107" s="227" t="s">
        <v>177</v>
      </c>
      <c r="E107" s="228" t="s">
        <v>19</v>
      </c>
      <c r="F107" s="229" t="s">
        <v>180</v>
      </c>
      <c r="G107" s="226"/>
      <c r="H107" s="230">
        <v>26.213</v>
      </c>
      <c r="I107" s="231"/>
      <c r="J107" s="226"/>
      <c r="K107" s="226"/>
      <c r="L107" s="232"/>
      <c r="M107" s="233"/>
      <c r="N107" s="234"/>
      <c r="O107" s="234"/>
      <c r="P107" s="234"/>
      <c r="Q107" s="234"/>
      <c r="R107" s="234"/>
      <c r="S107" s="234"/>
      <c r="T107" s="23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6" t="s">
        <v>177</v>
      </c>
      <c r="AU107" s="236" t="s">
        <v>83</v>
      </c>
      <c r="AV107" s="13" t="s">
        <v>83</v>
      </c>
      <c r="AW107" s="13" t="s">
        <v>35</v>
      </c>
      <c r="AX107" s="13" t="s">
        <v>73</v>
      </c>
      <c r="AY107" s="236" t="s">
        <v>166</v>
      </c>
    </row>
    <row r="108" spans="1:51" s="14" customFormat="1" ht="12">
      <c r="A108" s="14"/>
      <c r="B108" s="237"/>
      <c r="C108" s="238"/>
      <c r="D108" s="227" t="s">
        <v>177</v>
      </c>
      <c r="E108" s="239" t="s">
        <v>19</v>
      </c>
      <c r="F108" s="240" t="s">
        <v>179</v>
      </c>
      <c r="G108" s="238"/>
      <c r="H108" s="241">
        <v>26.213</v>
      </c>
      <c r="I108" s="242"/>
      <c r="J108" s="238"/>
      <c r="K108" s="238"/>
      <c r="L108" s="243"/>
      <c r="M108" s="244"/>
      <c r="N108" s="245"/>
      <c r="O108" s="245"/>
      <c r="P108" s="245"/>
      <c r="Q108" s="245"/>
      <c r="R108" s="245"/>
      <c r="S108" s="245"/>
      <c r="T108" s="246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7" t="s">
        <v>177</v>
      </c>
      <c r="AU108" s="247" t="s">
        <v>83</v>
      </c>
      <c r="AV108" s="14" t="s">
        <v>173</v>
      </c>
      <c r="AW108" s="14" t="s">
        <v>35</v>
      </c>
      <c r="AX108" s="14" t="s">
        <v>81</v>
      </c>
      <c r="AY108" s="247" t="s">
        <v>166</v>
      </c>
    </row>
    <row r="109" spans="1:65" s="2" customFormat="1" ht="37.8" customHeight="1">
      <c r="A109" s="40"/>
      <c r="B109" s="41"/>
      <c r="C109" s="207" t="s">
        <v>83</v>
      </c>
      <c r="D109" s="207" t="s">
        <v>169</v>
      </c>
      <c r="E109" s="208" t="s">
        <v>181</v>
      </c>
      <c r="F109" s="209" t="s">
        <v>182</v>
      </c>
      <c r="G109" s="210" t="s">
        <v>103</v>
      </c>
      <c r="H109" s="211">
        <v>146.1</v>
      </c>
      <c r="I109" s="212"/>
      <c r="J109" s="213">
        <f>ROUND(I109*H109,2)</f>
        <v>0</v>
      </c>
      <c r="K109" s="209" t="s">
        <v>172</v>
      </c>
      <c r="L109" s="46"/>
      <c r="M109" s="214" t="s">
        <v>19</v>
      </c>
      <c r="N109" s="215" t="s">
        <v>44</v>
      </c>
      <c r="O109" s="86"/>
      <c r="P109" s="216">
        <f>O109*H109</f>
        <v>0</v>
      </c>
      <c r="Q109" s="216">
        <v>0</v>
      </c>
      <c r="R109" s="216">
        <f>Q109*H109</f>
        <v>0</v>
      </c>
      <c r="S109" s="216">
        <v>0</v>
      </c>
      <c r="T109" s="217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8" t="s">
        <v>173</v>
      </c>
      <c r="AT109" s="218" t="s">
        <v>169</v>
      </c>
      <c r="AU109" s="218" t="s">
        <v>83</v>
      </c>
      <c r="AY109" s="19" t="s">
        <v>166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9" t="s">
        <v>81</v>
      </c>
      <c r="BK109" s="219">
        <f>ROUND(I109*H109,2)</f>
        <v>0</v>
      </c>
      <c r="BL109" s="19" t="s">
        <v>173</v>
      </c>
      <c r="BM109" s="218" t="s">
        <v>183</v>
      </c>
    </row>
    <row r="110" spans="1:47" s="2" customFormat="1" ht="12">
      <c r="A110" s="40"/>
      <c r="B110" s="41"/>
      <c r="C110" s="42"/>
      <c r="D110" s="220" t="s">
        <v>175</v>
      </c>
      <c r="E110" s="42"/>
      <c r="F110" s="221" t="s">
        <v>184</v>
      </c>
      <c r="G110" s="42"/>
      <c r="H110" s="42"/>
      <c r="I110" s="222"/>
      <c r="J110" s="42"/>
      <c r="K110" s="42"/>
      <c r="L110" s="46"/>
      <c r="M110" s="223"/>
      <c r="N110" s="224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175</v>
      </c>
      <c r="AU110" s="19" t="s">
        <v>83</v>
      </c>
    </row>
    <row r="111" spans="1:51" s="13" customFormat="1" ht="12">
      <c r="A111" s="13"/>
      <c r="B111" s="225"/>
      <c r="C111" s="226"/>
      <c r="D111" s="227" t="s">
        <v>177</v>
      </c>
      <c r="E111" s="228" t="s">
        <v>19</v>
      </c>
      <c r="F111" s="229" t="s">
        <v>871</v>
      </c>
      <c r="G111" s="226"/>
      <c r="H111" s="230">
        <v>9.4</v>
      </c>
      <c r="I111" s="231"/>
      <c r="J111" s="226"/>
      <c r="K111" s="226"/>
      <c r="L111" s="232"/>
      <c r="M111" s="233"/>
      <c r="N111" s="234"/>
      <c r="O111" s="234"/>
      <c r="P111" s="234"/>
      <c r="Q111" s="234"/>
      <c r="R111" s="234"/>
      <c r="S111" s="234"/>
      <c r="T111" s="23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6" t="s">
        <v>177</v>
      </c>
      <c r="AU111" s="236" t="s">
        <v>83</v>
      </c>
      <c r="AV111" s="13" t="s">
        <v>83</v>
      </c>
      <c r="AW111" s="13" t="s">
        <v>35</v>
      </c>
      <c r="AX111" s="13" t="s">
        <v>73</v>
      </c>
      <c r="AY111" s="236" t="s">
        <v>166</v>
      </c>
    </row>
    <row r="112" spans="1:51" s="13" customFormat="1" ht="12">
      <c r="A112" s="13"/>
      <c r="B112" s="225"/>
      <c r="C112" s="226"/>
      <c r="D112" s="227" t="s">
        <v>177</v>
      </c>
      <c r="E112" s="228" t="s">
        <v>19</v>
      </c>
      <c r="F112" s="229" t="s">
        <v>872</v>
      </c>
      <c r="G112" s="226"/>
      <c r="H112" s="230">
        <v>36</v>
      </c>
      <c r="I112" s="231"/>
      <c r="J112" s="226"/>
      <c r="K112" s="226"/>
      <c r="L112" s="232"/>
      <c r="M112" s="233"/>
      <c r="N112" s="234"/>
      <c r="O112" s="234"/>
      <c r="P112" s="234"/>
      <c r="Q112" s="234"/>
      <c r="R112" s="234"/>
      <c r="S112" s="234"/>
      <c r="T112" s="23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6" t="s">
        <v>177</v>
      </c>
      <c r="AU112" s="236" t="s">
        <v>83</v>
      </c>
      <c r="AV112" s="13" t="s">
        <v>83</v>
      </c>
      <c r="AW112" s="13" t="s">
        <v>35</v>
      </c>
      <c r="AX112" s="13" t="s">
        <v>73</v>
      </c>
      <c r="AY112" s="236" t="s">
        <v>166</v>
      </c>
    </row>
    <row r="113" spans="1:51" s="13" customFormat="1" ht="12">
      <c r="A113" s="13"/>
      <c r="B113" s="225"/>
      <c r="C113" s="226"/>
      <c r="D113" s="227" t="s">
        <v>177</v>
      </c>
      <c r="E113" s="228" t="s">
        <v>19</v>
      </c>
      <c r="F113" s="229" t="s">
        <v>873</v>
      </c>
      <c r="G113" s="226"/>
      <c r="H113" s="230">
        <v>25.2</v>
      </c>
      <c r="I113" s="231"/>
      <c r="J113" s="226"/>
      <c r="K113" s="226"/>
      <c r="L113" s="232"/>
      <c r="M113" s="233"/>
      <c r="N113" s="234"/>
      <c r="O113" s="234"/>
      <c r="P113" s="234"/>
      <c r="Q113" s="234"/>
      <c r="R113" s="234"/>
      <c r="S113" s="234"/>
      <c r="T113" s="23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6" t="s">
        <v>177</v>
      </c>
      <c r="AU113" s="236" t="s">
        <v>83</v>
      </c>
      <c r="AV113" s="13" t="s">
        <v>83</v>
      </c>
      <c r="AW113" s="13" t="s">
        <v>35</v>
      </c>
      <c r="AX113" s="13" t="s">
        <v>73</v>
      </c>
      <c r="AY113" s="236" t="s">
        <v>166</v>
      </c>
    </row>
    <row r="114" spans="1:51" s="13" customFormat="1" ht="12">
      <c r="A114" s="13"/>
      <c r="B114" s="225"/>
      <c r="C114" s="226"/>
      <c r="D114" s="227" t="s">
        <v>177</v>
      </c>
      <c r="E114" s="228" t="s">
        <v>19</v>
      </c>
      <c r="F114" s="229" t="s">
        <v>874</v>
      </c>
      <c r="G114" s="226"/>
      <c r="H114" s="230">
        <v>12</v>
      </c>
      <c r="I114" s="231"/>
      <c r="J114" s="226"/>
      <c r="K114" s="226"/>
      <c r="L114" s="232"/>
      <c r="M114" s="233"/>
      <c r="N114" s="234"/>
      <c r="O114" s="234"/>
      <c r="P114" s="234"/>
      <c r="Q114" s="234"/>
      <c r="R114" s="234"/>
      <c r="S114" s="234"/>
      <c r="T114" s="23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6" t="s">
        <v>177</v>
      </c>
      <c r="AU114" s="236" t="s">
        <v>83</v>
      </c>
      <c r="AV114" s="13" t="s">
        <v>83</v>
      </c>
      <c r="AW114" s="13" t="s">
        <v>35</v>
      </c>
      <c r="AX114" s="13" t="s">
        <v>73</v>
      </c>
      <c r="AY114" s="236" t="s">
        <v>166</v>
      </c>
    </row>
    <row r="115" spans="1:51" s="13" customFormat="1" ht="12">
      <c r="A115" s="13"/>
      <c r="B115" s="225"/>
      <c r="C115" s="226"/>
      <c r="D115" s="227" t="s">
        <v>177</v>
      </c>
      <c r="E115" s="228" t="s">
        <v>19</v>
      </c>
      <c r="F115" s="229" t="s">
        <v>875</v>
      </c>
      <c r="G115" s="226"/>
      <c r="H115" s="230">
        <v>6.8</v>
      </c>
      <c r="I115" s="231"/>
      <c r="J115" s="226"/>
      <c r="K115" s="226"/>
      <c r="L115" s="232"/>
      <c r="M115" s="233"/>
      <c r="N115" s="234"/>
      <c r="O115" s="234"/>
      <c r="P115" s="234"/>
      <c r="Q115" s="234"/>
      <c r="R115" s="234"/>
      <c r="S115" s="234"/>
      <c r="T115" s="23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6" t="s">
        <v>177</v>
      </c>
      <c r="AU115" s="236" t="s">
        <v>83</v>
      </c>
      <c r="AV115" s="13" t="s">
        <v>83</v>
      </c>
      <c r="AW115" s="13" t="s">
        <v>35</v>
      </c>
      <c r="AX115" s="13" t="s">
        <v>73</v>
      </c>
      <c r="AY115" s="236" t="s">
        <v>166</v>
      </c>
    </row>
    <row r="116" spans="1:51" s="13" customFormat="1" ht="12">
      <c r="A116" s="13"/>
      <c r="B116" s="225"/>
      <c r="C116" s="226"/>
      <c r="D116" s="227" t="s">
        <v>177</v>
      </c>
      <c r="E116" s="228" t="s">
        <v>19</v>
      </c>
      <c r="F116" s="229" t="s">
        <v>876</v>
      </c>
      <c r="G116" s="226"/>
      <c r="H116" s="230">
        <v>56.7</v>
      </c>
      <c r="I116" s="231"/>
      <c r="J116" s="226"/>
      <c r="K116" s="226"/>
      <c r="L116" s="232"/>
      <c r="M116" s="233"/>
      <c r="N116" s="234"/>
      <c r="O116" s="234"/>
      <c r="P116" s="234"/>
      <c r="Q116" s="234"/>
      <c r="R116" s="234"/>
      <c r="S116" s="234"/>
      <c r="T116" s="23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6" t="s">
        <v>177</v>
      </c>
      <c r="AU116" s="236" t="s">
        <v>83</v>
      </c>
      <c r="AV116" s="13" t="s">
        <v>83</v>
      </c>
      <c r="AW116" s="13" t="s">
        <v>35</v>
      </c>
      <c r="AX116" s="13" t="s">
        <v>73</v>
      </c>
      <c r="AY116" s="236" t="s">
        <v>166</v>
      </c>
    </row>
    <row r="117" spans="1:51" s="14" customFormat="1" ht="12">
      <c r="A117" s="14"/>
      <c r="B117" s="237"/>
      <c r="C117" s="238"/>
      <c r="D117" s="227" t="s">
        <v>177</v>
      </c>
      <c r="E117" s="239" t="s">
        <v>19</v>
      </c>
      <c r="F117" s="240" t="s">
        <v>179</v>
      </c>
      <c r="G117" s="238"/>
      <c r="H117" s="241">
        <v>146.1</v>
      </c>
      <c r="I117" s="242"/>
      <c r="J117" s="238"/>
      <c r="K117" s="238"/>
      <c r="L117" s="243"/>
      <c r="M117" s="244"/>
      <c r="N117" s="245"/>
      <c r="O117" s="245"/>
      <c r="P117" s="245"/>
      <c r="Q117" s="245"/>
      <c r="R117" s="245"/>
      <c r="S117" s="245"/>
      <c r="T117" s="246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7" t="s">
        <v>177</v>
      </c>
      <c r="AU117" s="247" t="s">
        <v>83</v>
      </c>
      <c r="AV117" s="14" t="s">
        <v>173</v>
      </c>
      <c r="AW117" s="14" t="s">
        <v>35</v>
      </c>
      <c r="AX117" s="14" t="s">
        <v>81</v>
      </c>
      <c r="AY117" s="247" t="s">
        <v>166</v>
      </c>
    </row>
    <row r="118" spans="1:65" s="2" customFormat="1" ht="55.5" customHeight="1">
      <c r="A118" s="40"/>
      <c r="B118" s="41"/>
      <c r="C118" s="207" t="s">
        <v>100</v>
      </c>
      <c r="D118" s="207" t="s">
        <v>169</v>
      </c>
      <c r="E118" s="208" t="s">
        <v>186</v>
      </c>
      <c r="F118" s="209" t="s">
        <v>187</v>
      </c>
      <c r="G118" s="210" t="s">
        <v>103</v>
      </c>
      <c r="H118" s="211">
        <v>107.35</v>
      </c>
      <c r="I118" s="212"/>
      <c r="J118" s="213">
        <f>ROUND(I118*H118,2)</f>
        <v>0</v>
      </c>
      <c r="K118" s="209" t="s">
        <v>172</v>
      </c>
      <c r="L118" s="46"/>
      <c r="M118" s="214" t="s">
        <v>19</v>
      </c>
      <c r="N118" s="215" t="s">
        <v>44</v>
      </c>
      <c r="O118" s="86"/>
      <c r="P118" s="216">
        <f>O118*H118</f>
        <v>0</v>
      </c>
      <c r="Q118" s="216">
        <v>0</v>
      </c>
      <c r="R118" s="216">
        <f>Q118*H118</f>
        <v>0</v>
      </c>
      <c r="S118" s="216">
        <v>0</v>
      </c>
      <c r="T118" s="217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8" t="s">
        <v>173</v>
      </c>
      <c r="AT118" s="218" t="s">
        <v>169</v>
      </c>
      <c r="AU118" s="218" t="s">
        <v>83</v>
      </c>
      <c r="AY118" s="19" t="s">
        <v>166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9" t="s">
        <v>81</v>
      </c>
      <c r="BK118" s="219">
        <f>ROUND(I118*H118,2)</f>
        <v>0</v>
      </c>
      <c r="BL118" s="19" t="s">
        <v>173</v>
      </c>
      <c r="BM118" s="218" t="s">
        <v>188</v>
      </c>
    </row>
    <row r="119" spans="1:47" s="2" customFormat="1" ht="12">
      <c r="A119" s="40"/>
      <c r="B119" s="41"/>
      <c r="C119" s="42"/>
      <c r="D119" s="220" t="s">
        <v>175</v>
      </c>
      <c r="E119" s="42"/>
      <c r="F119" s="221" t="s">
        <v>189</v>
      </c>
      <c r="G119" s="42"/>
      <c r="H119" s="42"/>
      <c r="I119" s="222"/>
      <c r="J119" s="42"/>
      <c r="K119" s="42"/>
      <c r="L119" s="46"/>
      <c r="M119" s="223"/>
      <c r="N119" s="224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175</v>
      </c>
      <c r="AU119" s="19" t="s">
        <v>83</v>
      </c>
    </row>
    <row r="120" spans="1:51" s="13" customFormat="1" ht="12">
      <c r="A120" s="13"/>
      <c r="B120" s="225"/>
      <c r="C120" s="226"/>
      <c r="D120" s="227" t="s">
        <v>177</v>
      </c>
      <c r="E120" s="228" t="s">
        <v>19</v>
      </c>
      <c r="F120" s="229" t="s">
        <v>865</v>
      </c>
      <c r="G120" s="226"/>
      <c r="H120" s="230">
        <v>7.05</v>
      </c>
      <c r="I120" s="231"/>
      <c r="J120" s="226"/>
      <c r="K120" s="226"/>
      <c r="L120" s="232"/>
      <c r="M120" s="233"/>
      <c r="N120" s="234"/>
      <c r="O120" s="234"/>
      <c r="P120" s="234"/>
      <c r="Q120" s="234"/>
      <c r="R120" s="234"/>
      <c r="S120" s="234"/>
      <c r="T120" s="23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6" t="s">
        <v>177</v>
      </c>
      <c r="AU120" s="236" t="s">
        <v>83</v>
      </c>
      <c r="AV120" s="13" t="s">
        <v>83</v>
      </c>
      <c r="AW120" s="13" t="s">
        <v>35</v>
      </c>
      <c r="AX120" s="13" t="s">
        <v>73</v>
      </c>
      <c r="AY120" s="236" t="s">
        <v>166</v>
      </c>
    </row>
    <row r="121" spans="1:51" s="13" customFormat="1" ht="12">
      <c r="A121" s="13"/>
      <c r="B121" s="225"/>
      <c r="C121" s="226"/>
      <c r="D121" s="227" t="s">
        <v>177</v>
      </c>
      <c r="E121" s="228" t="s">
        <v>19</v>
      </c>
      <c r="F121" s="229" t="s">
        <v>877</v>
      </c>
      <c r="G121" s="226"/>
      <c r="H121" s="230">
        <v>27.75</v>
      </c>
      <c r="I121" s="231"/>
      <c r="J121" s="226"/>
      <c r="K121" s="226"/>
      <c r="L121" s="232"/>
      <c r="M121" s="233"/>
      <c r="N121" s="234"/>
      <c r="O121" s="234"/>
      <c r="P121" s="234"/>
      <c r="Q121" s="234"/>
      <c r="R121" s="234"/>
      <c r="S121" s="234"/>
      <c r="T121" s="23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6" t="s">
        <v>177</v>
      </c>
      <c r="AU121" s="236" t="s">
        <v>83</v>
      </c>
      <c r="AV121" s="13" t="s">
        <v>83</v>
      </c>
      <c r="AW121" s="13" t="s">
        <v>35</v>
      </c>
      <c r="AX121" s="13" t="s">
        <v>73</v>
      </c>
      <c r="AY121" s="236" t="s">
        <v>166</v>
      </c>
    </row>
    <row r="122" spans="1:51" s="13" customFormat="1" ht="12">
      <c r="A122" s="13"/>
      <c r="B122" s="225"/>
      <c r="C122" s="226"/>
      <c r="D122" s="227" t="s">
        <v>177</v>
      </c>
      <c r="E122" s="228" t="s">
        <v>19</v>
      </c>
      <c r="F122" s="229" t="s">
        <v>867</v>
      </c>
      <c r="G122" s="226"/>
      <c r="H122" s="230">
        <v>20.2</v>
      </c>
      <c r="I122" s="231"/>
      <c r="J122" s="226"/>
      <c r="K122" s="226"/>
      <c r="L122" s="232"/>
      <c r="M122" s="233"/>
      <c r="N122" s="234"/>
      <c r="O122" s="234"/>
      <c r="P122" s="234"/>
      <c r="Q122" s="234"/>
      <c r="R122" s="234"/>
      <c r="S122" s="234"/>
      <c r="T122" s="23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6" t="s">
        <v>177</v>
      </c>
      <c r="AU122" s="236" t="s">
        <v>83</v>
      </c>
      <c r="AV122" s="13" t="s">
        <v>83</v>
      </c>
      <c r="AW122" s="13" t="s">
        <v>35</v>
      </c>
      <c r="AX122" s="13" t="s">
        <v>73</v>
      </c>
      <c r="AY122" s="236" t="s">
        <v>166</v>
      </c>
    </row>
    <row r="123" spans="1:51" s="13" customFormat="1" ht="12">
      <c r="A123" s="13"/>
      <c r="B123" s="225"/>
      <c r="C123" s="226"/>
      <c r="D123" s="227" t="s">
        <v>177</v>
      </c>
      <c r="E123" s="228" t="s">
        <v>19</v>
      </c>
      <c r="F123" s="229" t="s">
        <v>878</v>
      </c>
      <c r="G123" s="226"/>
      <c r="H123" s="230">
        <v>7.1</v>
      </c>
      <c r="I123" s="231"/>
      <c r="J123" s="226"/>
      <c r="K123" s="226"/>
      <c r="L123" s="232"/>
      <c r="M123" s="233"/>
      <c r="N123" s="234"/>
      <c r="O123" s="234"/>
      <c r="P123" s="234"/>
      <c r="Q123" s="234"/>
      <c r="R123" s="234"/>
      <c r="S123" s="234"/>
      <c r="T123" s="23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6" t="s">
        <v>177</v>
      </c>
      <c r="AU123" s="236" t="s">
        <v>83</v>
      </c>
      <c r="AV123" s="13" t="s">
        <v>83</v>
      </c>
      <c r="AW123" s="13" t="s">
        <v>35</v>
      </c>
      <c r="AX123" s="13" t="s">
        <v>73</v>
      </c>
      <c r="AY123" s="236" t="s">
        <v>166</v>
      </c>
    </row>
    <row r="124" spans="1:51" s="13" customFormat="1" ht="12">
      <c r="A124" s="13"/>
      <c r="B124" s="225"/>
      <c r="C124" s="226"/>
      <c r="D124" s="227" t="s">
        <v>177</v>
      </c>
      <c r="E124" s="228" t="s">
        <v>19</v>
      </c>
      <c r="F124" s="229" t="s">
        <v>879</v>
      </c>
      <c r="G124" s="226"/>
      <c r="H124" s="230">
        <v>4.2</v>
      </c>
      <c r="I124" s="231"/>
      <c r="J124" s="226"/>
      <c r="K124" s="226"/>
      <c r="L124" s="232"/>
      <c r="M124" s="233"/>
      <c r="N124" s="234"/>
      <c r="O124" s="234"/>
      <c r="P124" s="234"/>
      <c r="Q124" s="234"/>
      <c r="R124" s="234"/>
      <c r="S124" s="234"/>
      <c r="T124" s="23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6" t="s">
        <v>177</v>
      </c>
      <c r="AU124" s="236" t="s">
        <v>83</v>
      </c>
      <c r="AV124" s="13" t="s">
        <v>83</v>
      </c>
      <c r="AW124" s="13" t="s">
        <v>35</v>
      </c>
      <c r="AX124" s="13" t="s">
        <v>73</v>
      </c>
      <c r="AY124" s="236" t="s">
        <v>166</v>
      </c>
    </row>
    <row r="125" spans="1:51" s="13" customFormat="1" ht="12">
      <c r="A125" s="13"/>
      <c r="B125" s="225"/>
      <c r="C125" s="226"/>
      <c r="D125" s="227" t="s">
        <v>177</v>
      </c>
      <c r="E125" s="228" t="s">
        <v>19</v>
      </c>
      <c r="F125" s="229" t="s">
        <v>880</v>
      </c>
      <c r="G125" s="226"/>
      <c r="H125" s="230">
        <v>41.05</v>
      </c>
      <c r="I125" s="231"/>
      <c r="J125" s="226"/>
      <c r="K125" s="226"/>
      <c r="L125" s="232"/>
      <c r="M125" s="233"/>
      <c r="N125" s="234"/>
      <c r="O125" s="234"/>
      <c r="P125" s="234"/>
      <c r="Q125" s="234"/>
      <c r="R125" s="234"/>
      <c r="S125" s="234"/>
      <c r="T125" s="23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6" t="s">
        <v>177</v>
      </c>
      <c r="AU125" s="236" t="s">
        <v>83</v>
      </c>
      <c r="AV125" s="13" t="s">
        <v>83</v>
      </c>
      <c r="AW125" s="13" t="s">
        <v>35</v>
      </c>
      <c r="AX125" s="13" t="s">
        <v>73</v>
      </c>
      <c r="AY125" s="236" t="s">
        <v>166</v>
      </c>
    </row>
    <row r="126" spans="1:51" s="14" customFormat="1" ht="12">
      <c r="A126" s="14"/>
      <c r="B126" s="237"/>
      <c r="C126" s="238"/>
      <c r="D126" s="227" t="s">
        <v>177</v>
      </c>
      <c r="E126" s="239" t="s">
        <v>19</v>
      </c>
      <c r="F126" s="240" t="s">
        <v>179</v>
      </c>
      <c r="G126" s="238"/>
      <c r="H126" s="241">
        <v>107.35</v>
      </c>
      <c r="I126" s="242"/>
      <c r="J126" s="238"/>
      <c r="K126" s="238"/>
      <c r="L126" s="243"/>
      <c r="M126" s="244"/>
      <c r="N126" s="245"/>
      <c r="O126" s="245"/>
      <c r="P126" s="245"/>
      <c r="Q126" s="245"/>
      <c r="R126" s="245"/>
      <c r="S126" s="245"/>
      <c r="T126" s="246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7" t="s">
        <v>177</v>
      </c>
      <c r="AU126" s="247" t="s">
        <v>83</v>
      </c>
      <c r="AV126" s="14" t="s">
        <v>173</v>
      </c>
      <c r="AW126" s="14" t="s">
        <v>35</v>
      </c>
      <c r="AX126" s="14" t="s">
        <v>81</v>
      </c>
      <c r="AY126" s="247" t="s">
        <v>166</v>
      </c>
    </row>
    <row r="127" spans="1:65" s="2" customFormat="1" ht="24.15" customHeight="1">
      <c r="A127" s="40"/>
      <c r="B127" s="41"/>
      <c r="C127" s="248" t="s">
        <v>173</v>
      </c>
      <c r="D127" s="248" t="s">
        <v>190</v>
      </c>
      <c r="E127" s="249" t="s">
        <v>191</v>
      </c>
      <c r="F127" s="250" t="s">
        <v>192</v>
      </c>
      <c r="G127" s="251" t="s">
        <v>103</v>
      </c>
      <c r="H127" s="252">
        <v>112.718</v>
      </c>
      <c r="I127" s="253"/>
      <c r="J127" s="254">
        <f>ROUND(I127*H127,2)</f>
        <v>0</v>
      </c>
      <c r="K127" s="250" t="s">
        <v>172</v>
      </c>
      <c r="L127" s="255"/>
      <c r="M127" s="256" t="s">
        <v>19</v>
      </c>
      <c r="N127" s="257" t="s">
        <v>44</v>
      </c>
      <c r="O127" s="86"/>
      <c r="P127" s="216">
        <f>O127*H127</f>
        <v>0</v>
      </c>
      <c r="Q127" s="216">
        <v>4E-05</v>
      </c>
      <c r="R127" s="216">
        <f>Q127*H127</f>
        <v>0.004508720000000001</v>
      </c>
      <c r="S127" s="216">
        <v>0</v>
      </c>
      <c r="T127" s="217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8" t="s">
        <v>193</v>
      </c>
      <c r="AT127" s="218" t="s">
        <v>190</v>
      </c>
      <c r="AU127" s="218" t="s">
        <v>83</v>
      </c>
      <c r="AY127" s="19" t="s">
        <v>166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9" t="s">
        <v>81</v>
      </c>
      <c r="BK127" s="219">
        <f>ROUND(I127*H127,2)</f>
        <v>0</v>
      </c>
      <c r="BL127" s="19" t="s">
        <v>173</v>
      </c>
      <c r="BM127" s="218" t="s">
        <v>194</v>
      </c>
    </row>
    <row r="128" spans="1:47" s="2" customFormat="1" ht="12">
      <c r="A128" s="40"/>
      <c r="B128" s="41"/>
      <c r="C128" s="42"/>
      <c r="D128" s="220" t="s">
        <v>175</v>
      </c>
      <c r="E128" s="42"/>
      <c r="F128" s="221" t="s">
        <v>195</v>
      </c>
      <c r="G128" s="42"/>
      <c r="H128" s="42"/>
      <c r="I128" s="222"/>
      <c r="J128" s="42"/>
      <c r="K128" s="42"/>
      <c r="L128" s="46"/>
      <c r="M128" s="223"/>
      <c r="N128" s="224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175</v>
      </c>
      <c r="AU128" s="19" t="s">
        <v>83</v>
      </c>
    </row>
    <row r="129" spans="1:51" s="13" customFormat="1" ht="12">
      <c r="A129" s="13"/>
      <c r="B129" s="225"/>
      <c r="C129" s="226"/>
      <c r="D129" s="227" t="s">
        <v>177</v>
      </c>
      <c r="E129" s="226"/>
      <c r="F129" s="229" t="s">
        <v>881</v>
      </c>
      <c r="G129" s="226"/>
      <c r="H129" s="230">
        <v>112.718</v>
      </c>
      <c r="I129" s="231"/>
      <c r="J129" s="226"/>
      <c r="K129" s="226"/>
      <c r="L129" s="232"/>
      <c r="M129" s="233"/>
      <c r="N129" s="234"/>
      <c r="O129" s="234"/>
      <c r="P129" s="234"/>
      <c r="Q129" s="234"/>
      <c r="R129" s="234"/>
      <c r="S129" s="234"/>
      <c r="T129" s="23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6" t="s">
        <v>177</v>
      </c>
      <c r="AU129" s="236" t="s">
        <v>83</v>
      </c>
      <c r="AV129" s="13" t="s">
        <v>83</v>
      </c>
      <c r="AW129" s="13" t="s">
        <v>4</v>
      </c>
      <c r="AX129" s="13" t="s">
        <v>81</v>
      </c>
      <c r="AY129" s="236" t="s">
        <v>166</v>
      </c>
    </row>
    <row r="130" spans="1:65" s="2" customFormat="1" ht="55.5" customHeight="1">
      <c r="A130" s="40"/>
      <c r="B130" s="41"/>
      <c r="C130" s="207" t="s">
        <v>197</v>
      </c>
      <c r="D130" s="207" t="s">
        <v>169</v>
      </c>
      <c r="E130" s="208" t="s">
        <v>198</v>
      </c>
      <c r="F130" s="209" t="s">
        <v>199</v>
      </c>
      <c r="G130" s="210" t="s">
        <v>103</v>
      </c>
      <c r="H130" s="211">
        <v>5</v>
      </c>
      <c r="I130" s="212"/>
      <c r="J130" s="213">
        <f>ROUND(I130*H130,2)</f>
        <v>0</v>
      </c>
      <c r="K130" s="209" t="s">
        <v>172</v>
      </c>
      <c r="L130" s="46"/>
      <c r="M130" s="214" t="s">
        <v>19</v>
      </c>
      <c r="N130" s="215" t="s">
        <v>44</v>
      </c>
      <c r="O130" s="86"/>
      <c r="P130" s="216">
        <f>O130*H130</f>
        <v>0</v>
      </c>
      <c r="Q130" s="216">
        <v>0.00176</v>
      </c>
      <c r="R130" s="216">
        <f>Q130*H130</f>
        <v>0.0088</v>
      </c>
      <c r="S130" s="216">
        <v>0</v>
      </c>
      <c r="T130" s="217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8" t="s">
        <v>173</v>
      </c>
      <c r="AT130" s="218" t="s">
        <v>169</v>
      </c>
      <c r="AU130" s="218" t="s">
        <v>83</v>
      </c>
      <c r="AY130" s="19" t="s">
        <v>166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9" t="s">
        <v>81</v>
      </c>
      <c r="BK130" s="219">
        <f>ROUND(I130*H130,2)</f>
        <v>0</v>
      </c>
      <c r="BL130" s="19" t="s">
        <v>173</v>
      </c>
      <c r="BM130" s="218" t="s">
        <v>200</v>
      </c>
    </row>
    <row r="131" spans="1:47" s="2" customFormat="1" ht="12">
      <c r="A131" s="40"/>
      <c r="B131" s="41"/>
      <c r="C131" s="42"/>
      <c r="D131" s="220" t="s">
        <v>175</v>
      </c>
      <c r="E131" s="42"/>
      <c r="F131" s="221" t="s">
        <v>201</v>
      </c>
      <c r="G131" s="42"/>
      <c r="H131" s="42"/>
      <c r="I131" s="222"/>
      <c r="J131" s="42"/>
      <c r="K131" s="42"/>
      <c r="L131" s="46"/>
      <c r="M131" s="223"/>
      <c r="N131" s="224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175</v>
      </c>
      <c r="AU131" s="19" t="s">
        <v>83</v>
      </c>
    </row>
    <row r="132" spans="1:51" s="15" customFormat="1" ht="12">
      <c r="A132" s="15"/>
      <c r="B132" s="258"/>
      <c r="C132" s="259"/>
      <c r="D132" s="227" t="s">
        <v>177</v>
      </c>
      <c r="E132" s="260" t="s">
        <v>19</v>
      </c>
      <c r="F132" s="261" t="s">
        <v>202</v>
      </c>
      <c r="G132" s="259"/>
      <c r="H132" s="260" t="s">
        <v>19</v>
      </c>
      <c r="I132" s="262"/>
      <c r="J132" s="259"/>
      <c r="K132" s="259"/>
      <c r="L132" s="263"/>
      <c r="M132" s="264"/>
      <c r="N132" s="265"/>
      <c r="O132" s="265"/>
      <c r="P132" s="265"/>
      <c r="Q132" s="265"/>
      <c r="R132" s="265"/>
      <c r="S132" s="265"/>
      <c r="T132" s="266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67" t="s">
        <v>177</v>
      </c>
      <c r="AU132" s="267" t="s">
        <v>83</v>
      </c>
      <c r="AV132" s="15" t="s">
        <v>81</v>
      </c>
      <c r="AW132" s="15" t="s">
        <v>35</v>
      </c>
      <c r="AX132" s="15" t="s">
        <v>73</v>
      </c>
      <c r="AY132" s="267" t="s">
        <v>166</v>
      </c>
    </row>
    <row r="133" spans="1:51" s="13" customFormat="1" ht="12">
      <c r="A133" s="13"/>
      <c r="B133" s="225"/>
      <c r="C133" s="226"/>
      <c r="D133" s="227" t="s">
        <v>177</v>
      </c>
      <c r="E133" s="228" t="s">
        <v>19</v>
      </c>
      <c r="F133" s="229" t="s">
        <v>882</v>
      </c>
      <c r="G133" s="226"/>
      <c r="H133" s="230">
        <v>5</v>
      </c>
      <c r="I133" s="231"/>
      <c r="J133" s="226"/>
      <c r="K133" s="226"/>
      <c r="L133" s="232"/>
      <c r="M133" s="233"/>
      <c r="N133" s="234"/>
      <c r="O133" s="234"/>
      <c r="P133" s="234"/>
      <c r="Q133" s="234"/>
      <c r="R133" s="234"/>
      <c r="S133" s="234"/>
      <c r="T133" s="23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6" t="s">
        <v>177</v>
      </c>
      <c r="AU133" s="236" t="s">
        <v>83</v>
      </c>
      <c r="AV133" s="13" t="s">
        <v>83</v>
      </c>
      <c r="AW133" s="13" t="s">
        <v>35</v>
      </c>
      <c r="AX133" s="13" t="s">
        <v>73</v>
      </c>
      <c r="AY133" s="236" t="s">
        <v>166</v>
      </c>
    </row>
    <row r="134" spans="1:51" s="14" customFormat="1" ht="12">
      <c r="A134" s="14"/>
      <c r="B134" s="237"/>
      <c r="C134" s="238"/>
      <c r="D134" s="227" t="s">
        <v>177</v>
      </c>
      <c r="E134" s="239" t="s">
        <v>19</v>
      </c>
      <c r="F134" s="240" t="s">
        <v>179</v>
      </c>
      <c r="G134" s="238"/>
      <c r="H134" s="241">
        <v>5</v>
      </c>
      <c r="I134" s="242"/>
      <c r="J134" s="238"/>
      <c r="K134" s="238"/>
      <c r="L134" s="243"/>
      <c r="M134" s="244"/>
      <c r="N134" s="245"/>
      <c r="O134" s="245"/>
      <c r="P134" s="245"/>
      <c r="Q134" s="245"/>
      <c r="R134" s="245"/>
      <c r="S134" s="245"/>
      <c r="T134" s="246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7" t="s">
        <v>177</v>
      </c>
      <c r="AU134" s="247" t="s">
        <v>83</v>
      </c>
      <c r="AV134" s="14" t="s">
        <v>173</v>
      </c>
      <c r="AW134" s="14" t="s">
        <v>35</v>
      </c>
      <c r="AX134" s="14" t="s">
        <v>81</v>
      </c>
      <c r="AY134" s="247" t="s">
        <v>166</v>
      </c>
    </row>
    <row r="135" spans="1:65" s="2" customFormat="1" ht="16.5" customHeight="1">
      <c r="A135" s="40"/>
      <c r="B135" s="41"/>
      <c r="C135" s="248" t="s">
        <v>167</v>
      </c>
      <c r="D135" s="248" t="s">
        <v>190</v>
      </c>
      <c r="E135" s="249" t="s">
        <v>204</v>
      </c>
      <c r="F135" s="250" t="s">
        <v>205</v>
      </c>
      <c r="G135" s="251" t="s">
        <v>98</v>
      </c>
      <c r="H135" s="252">
        <v>1.1</v>
      </c>
      <c r="I135" s="253"/>
      <c r="J135" s="254">
        <f>ROUND(I135*H135,2)</f>
        <v>0</v>
      </c>
      <c r="K135" s="250" t="s">
        <v>172</v>
      </c>
      <c r="L135" s="255"/>
      <c r="M135" s="256" t="s">
        <v>19</v>
      </c>
      <c r="N135" s="257" t="s">
        <v>44</v>
      </c>
      <c r="O135" s="86"/>
      <c r="P135" s="216">
        <f>O135*H135</f>
        <v>0</v>
      </c>
      <c r="Q135" s="216">
        <v>0.0017</v>
      </c>
      <c r="R135" s="216">
        <f>Q135*H135</f>
        <v>0.0018700000000000001</v>
      </c>
      <c r="S135" s="216">
        <v>0</v>
      </c>
      <c r="T135" s="217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8" t="s">
        <v>193</v>
      </c>
      <c r="AT135" s="218" t="s">
        <v>190</v>
      </c>
      <c r="AU135" s="218" t="s">
        <v>83</v>
      </c>
      <c r="AY135" s="19" t="s">
        <v>166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19" t="s">
        <v>81</v>
      </c>
      <c r="BK135" s="219">
        <f>ROUND(I135*H135,2)</f>
        <v>0</v>
      </c>
      <c r="BL135" s="19" t="s">
        <v>173</v>
      </c>
      <c r="BM135" s="218" t="s">
        <v>206</v>
      </c>
    </row>
    <row r="136" spans="1:47" s="2" customFormat="1" ht="12">
      <c r="A136" s="40"/>
      <c r="B136" s="41"/>
      <c r="C136" s="42"/>
      <c r="D136" s="220" t="s">
        <v>175</v>
      </c>
      <c r="E136" s="42"/>
      <c r="F136" s="221" t="s">
        <v>207</v>
      </c>
      <c r="G136" s="42"/>
      <c r="H136" s="42"/>
      <c r="I136" s="222"/>
      <c r="J136" s="42"/>
      <c r="K136" s="42"/>
      <c r="L136" s="46"/>
      <c r="M136" s="223"/>
      <c r="N136" s="224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175</v>
      </c>
      <c r="AU136" s="19" t="s">
        <v>83</v>
      </c>
    </row>
    <row r="137" spans="1:51" s="15" customFormat="1" ht="12">
      <c r="A137" s="15"/>
      <c r="B137" s="258"/>
      <c r="C137" s="259"/>
      <c r="D137" s="227" t="s">
        <v>177</v>
      </c>
      <c r="E137" s="260" t="s">
        <v>19</v>
      </c>
      <c r="F137" s="261" t="s">
        <v>202</v>
      </c>
      <c r="G137" s="259"/>
      <c r="H137" s="260" t="s">
        <v>19</v>
      </c>
      <c r="I137" s="262"/>
      <c r="J137" s="259"/>
      <c r="K137" s="259"/>
      <c r="L137" s="263"/>
      <c r="M137" s="264"/>
      <c r="N137" s="265"/>
      <c r="O137" s="265"/>
      <c r="P137" s="265"/>
      <c r="Q137" s="265"/>
      <c r="R137" s="265"/>
      <c r="S137" s="265"/>
      <c r="T137" s="266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7" t="s">
        <v>177</v>
      </c>
      <c r="AU137" s="267" t="s">
        <v>83</v>
      </c>
      <c r="AV137" s="15" t="s">
        <v>81</v>
      </c>
      <c r="AW137" s="15" t="s">
        <v>35</v>
      </c>
      <c r="AX137" s="15" t="s">
        <v>73</v>
      </c>
      <c r="AY137" s="267" t="s">
        <v>166</v>
      </c>
    </row>
    <row r="138" spans="1:51" s="13" customFormat="1" ht="12">
      <c r="A138" s="13"/>
      <c r="B138" s="225"/>
      <c r="C138" s="226"/>
      <c r="D138" s="227" t="s">
        <v>177</v>
      </c>
      <c r="E138" s="228" t="s">
        <v>19</v>
      </c>
      <c r="F138" s="229" t="s">
        <v>882</v>
      </c>
      <c r="G138" s="226"/>
      <c r="H138" s="230">
        <v>5</v>
      </c>
      <c r="I138" s="231"/>
      <c r="J138" s="226"/>
      <c r="K138" s="226"/>
      <c r="L138" s="232"/>
      <c r="M138" s="233"/>
      <c r="N138" s="234"/>
      <c r="O138" s="234"/>
      <c r="P138" s="234"/>
      <c r="Q138" s="234"/>
      <c r="R138" s="234"/>
      <c r="S138" s="234"/>
      <c r="T138" s="23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6" t="s">
        <v>177</v>
      </c>
      <c r="AU138" s="236" t="s">
        <v>83</v>
      </c>
      <c r="AV138" s="13" t="s">
        <v>83</v>
      </c>
      <c r="AW138" s="13" t="s">
        <v>35</v>
      </c>
      <c r="AX138" s="13" t="s">
        <v>73</v>
      </c>
      <c r="AY138" s="236" t="s">
        <v>166</v>
      </c>
    </row>
    <row r="139" spans="1:51" s="14" customFormat="1" ht="12">
      <c r="A139" s="14"/>
      <c r="B139" s="237"/>
      <c r="C139" s="238"/>
      <c r="D139" s="227" t="s">
        <v>177</v>
      </c>
      <c r="E139" s="239" t="s">
        <v>127</v>
      </c>
      <c r="F139" s="240" t="s">
        <v>179</v>
      </c>
      <c r="G139" s="238"/>
      <c r="H139" s="241">
        <v>5</v>
      </c>
      <c r="I139" s="242"/>
      <c r="J139" s="238"/>
      <c r="K139" s="238"/>
      <c r="L139" s="243"/>
      <c r="M139" s="244"/>
      <c r="N139" s="245"/>
      <c r="O139" s="245"/>
      <c r="P139" s="245"/>
      <c r="Q139" s="245"/>
      <c r="R139" s="245"/>
      <c r="S139" s="245"/>
      <c r="T139" s="246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7" t="s">
        <v>177</v>
      </c>
      <c r="AU139" s="247" t="s">
        <v>83</v>
      </c>
      <c r="AV139" s="14" t="s">
        <v>173</v>
      </c>
      <c r="AW139" s="14" t="s">
        <v>35</v>
      </c>
      <c r="AX139" s="14" t="s">
        <v>73</v>
      </c>
      <c r="AY139" s="247" t="s">
        <v>166</v>
      </c>
    </row>
    <row r="140" spans="1:51" s="13" customFormat="1" ht="12">
      <c r="A140" s="13"/>
      <c r="B140" s="225"/>
      <c r="C140" s="226"/>
      <c r="D140" s="227" t="s">
        <v>177</v>
      </c>
      <c r="E140" s="228" t="s">
        <v>19</v>
      </c>
      <c r="F140" s="229" t="s">
        <v>208</v>
      </c>
      <c r="G140" s="226"/>
      <c r="H140" s="230">
        <v>1</v>
      </c>
      <c r="I140" s="231"/>
      <c r="J140" s="226"/>
      <c r="K140" s="226"/>
      <c r="L140" s="232"/>
      <c r="M140" s="233"/>
      <c r="N140" s="234"/>
      <c r="O140" s="234"/>
      <c r="P140" s="234"/>
      <c r="Q140" s="234"/>
      <c r="R140" s="234"/>
      <c r="S140" s="234"/>
      <c r="T140" s="23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6" t="s">
        <v>177</v>
      </c>
      <c r="AU140" s="236" t="s">
        <v>83</v>
      </c>
      <c r="AV140" s="13" t="s">
        <v>83</v>
      </c>
      <c r="AW140" s="13" t="s">
        <v>35</v>
      </c>
      <c r="AX140" s="13" t="s">
        <v>73</v>
      </c>
      <c r="AY140" s="236" t="s">
        <v>166</v>
      </c>
    </row>
    <row r="141" spans="1:51" s="14" customFormat="1" ht="12">
      <c r="A141" s="14"/>
      <c r="B141" s="237"/>
      <c r="C141" s="238"/>
      <c r="D141" s="227" t="s">
        <v>177</v>
      </c>
      <c r="E141" s="239" t="s">
        <v>19</v>
      </c>
      <c r="F141" s="240" t="s">
        <v>179</v>
      </c>
      <c r="G141" s="238"/>
      <c r="H141" s="241">
        <v>1</v>
      </c>
      <c r="I141" s="242"/>
      <c r="J141" s="238"/>
      <c r="K141" s="238"/>
      <c r="L141" s="243"/>
      <c r="M141" s="244"/>
      <c r="N141" s="245"/>
      <c r="O141" s="245"/>
      <c r="P141" s="245"/>
      <c r="Q141" s="245"/>
      <c r="R141" s="245"/>
      <c r="S141" s="245"/>
      <c r="T141" s="246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7" t="s">
        <v>177</v>
      </c>
      <c r="AU141" s="247" t="s">
        <v>83</v>
      </c>
      <c r="AV141" s="14" t="s">
        <v>173</v>
      </c>
      <c r="AW141" s="14" t="s">
        <v>35</v>
      </c>
      <c r="AX141" s="14" t="s">
        <v>81</v>
      </c>
      <c r="AY141" s="247" t="s">
        <v>166</v>
      </c>
    </row>
    <row r="142" spans="1:51" s="13" customFormat="1" ht="12">
      <c r="A142" s="13"/>
      <c r="B142" s="225"/>
      <c r="C142" s="226"/>
      <c r="D142" s="227" t="s">
        <v>177</v>
      </c>
      <c r="E142" s="226"/>
      <c r="F142" s="229" t="s">
        <v>883</v>
      </c>
      <c r="G142" s="226"/>
      <c r="H142" s="230">
        <v>1.1</v>
      </c>
      <c r="I142" s="231"/>
      <c r="J142" s="226"/>
      <c r="K142" s="226"/>
      <c r="L142" s="232"/>
      <c r="M142" s="233"/>
      <c r="N142" s="234"/>
      <c r="O142" s="234"/>
      <c r="P142" s="234"/>
      <c r="Q142" s="234"/>
      <c r="R142" s="234"/>
      <c r="S142" s="234"/>
      <c r="T142" s="23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6" t="s">
        <v>177</v>
      </c>
      <c r="AU142" s="236" t="s">
        <v>83</v>
      </c>
      <c r="AV142" s="13" t="s">
        <v>83</v>
      </c>
      <c r="AW142" s="13" t="s">
        <v>4</v>
      </c>
      <c r="AX142" s="13" t="s">
        <v>81</v>
      </c>
      <c r="AY142" s="236" t="s">
        <v>166</v>
      </c>
    </row>
    <row r="143" spans="1:65" s="2" customFormat="1" ht="55.5" customHeight="1">
      <c r="A143" s="40"/>
      <c r="B143" s="41"/>
      <c r="C143" s="207" t="s">
        <v>210</v>
      </c>
      <c r="D143" s="207" t="s">
        <v>169</v>
      </c>
      <c r="E143" s="208" t="s">
        <v>211</v>
      </c>
      <c r="F143" s="209" t="s">
        <v>212</v>
      </c>
      <c r="G143" s="210" t="s">
        <v>103</v>
      </c>
      <c r="H143" s="211">
        <v>23.75</v>
      </c>
      <c r="I143" s="212"/>
      <c r="J143" s="213">
        <f>ROUND(I143*H143,2)</f>
        <v>0</v>
      </c>
      <c r="K143" s="209" t="s">
        <v>172</v>
      </c>
      <c r="L143" s="46"/>
      <c r="M143" s="214" t="s">
        <v>19</v>
      </c>
      <c r="N143" s="215" t="s">
        <v>44</v>
      </c>
      <c r="O143" s="86"/>
      <c r="P143" s="216">
        <f>O143*H143</f>
        <v>0</v>
      </c>
      <c r="Q143" s="216">
        <v>0.00339</v>
      </c>
      <c r="R143" s="216">
        <f>Q143*H143</f>
        <v>0.0805125</v>
      </c>
      <c r="S143" s="216">
        <v>0</v>
      </c>
      <c r="T143" s="217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8" t="s">
        <v>173</v>
      </c>
      <c r="AT143" s="218" t="s">
        <v>169</v>
      </c>
      <c r="AU143" s="218" t="s">
        <v>83</v>
      </c>
      <c r="AY143" s="19" t="s">
        <v>166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9" t="s">
        <v>81</v>
      </c>
      <c r="BK143" s="219">
        <f>ROUND(I143*H143,2)</f>
        <v>0</v>
      </c>
      <c r="BL143" s="19" t="s">
        <v>173</v>
      </c>
      <c r="BM143" s="218" t="s">
        <v>213</v>
      </c>
    </row>
    <row r="144" spans="1:47" s="2" customFormat="1" ht="12">
      <c r="A144" s="40"/>
      <c r="B144" s="41"/>
      <c r="C144" s="42"/>
      <c r="D144" s="220" t="s">
        <v>175</v>
      </c>
      <c r="E144" s="42"/>
      <c r="F144" s="221" t="s">
        <v>214</v>
      </c>
      <c r="G144" s="42"/>
      <c r="H144" s="42"/>
      <c r="I144" s="222"/>
      <c r="J144" s="42"/>
      <c r="K144" s="42"/>
      <c r="L144" s="46"/>
      <c r="M144" s="223"/>
      <c r="N144" s="224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175</v>
      </c>
      <c r="AU144" s="19" t="s">
        <v>83</v>
      </c>
    </row>
    <row r="145" spans="1:51" s="15" customFormat="1" ht="12">
      <c r="A145" s="15"/>
      <c r="B145" s="258"/>
      <c r="C145" s="259"/>
      <c r="D145" s="227" t="s">
        <v>177</v>
      </c>
      <c r="E145" s="260" t="s">
        <v>19</v>
      </c>
      <c r="F145" s="261" t="s">
        <v>202</v>
      </c>
      <c r="G145" s="259"/>
      <c r="H145" s="260" t="s">
        <v>19</v>
      </c>
      <c r="I145" s="262"/>
      <c r="J145" s="259"/>
      <c r="K145" s="259"/>
      <c r="L145" s="263"/>
      <c r="M145" s="264"/>
      <c r="N145" s="265"/>
      <c r="O145" s="265"/>
      <c r="P145" s="265"/>
      <c r="Q145" s="265"/>
      <c r="R145" s="265"/>
      <c r="S145" s="265"/>
      <c r="T145" s="266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67" t="s">
        <v>177</v>
      </c>
      <c r="AU145" s="267" t="s">
        <v>83</v>
      </c>
      <c r="AV145" s="15" t="s">
        <v>81</v>
      </c>
      <c r="AW145" s="15" t="s">
        <v>35</v>
      </c>
      <c r="AX145" s="15" t="s">
        <v>73</v>
      </c>
      <c r="AY145" s="267" t="s">
        <v>166</v>
      </c>
    </row>
    <row r="146" spans="1:51" s="13" customFormat="1" ht="12">
      <c r="A146" s="13"/>
      <c r="B146" s="225"/>
      <c r="C146" s="226"/>
      <c r="D146" s="227" t="s">
        <v>177</v>
      </c>
      <c r="E146" s="228" t="s">
        <v>19</v>
      </c>
      <c r="F146" s="229" t="s">
        <v>884</v>
      </c>
      <c r="G146" s="226"/>
      <c r="H146" s="230">
        <v>2.35</v>
      </c>
      <c r="I146" s="231"/>
      <c r="J146" s="226"/>
      <c r="K146" s="226"/>
      <c r="L146" s="232"/>
      <c r="M146" s="233"/>
      <c r="N146" s="234"/>
      <c r="O146" s="234"/>
      <c r="P146" s="234"/>
      <c r="Q146" s="234"/>
      <c r="R146" s="234"/>
      <c r="S146" s="234"/>
      <c r="T146" s="23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6" t="s">
        <v>177</v>
      </c>
      <c r="AU146" s="236" t="s">
        <v>83</v>
      </c>
      <c r="AV146" s="13" t="s">
        <v>83</v>
      </c>
      <c r="AW146" s="13" t="s">
        <v>35</v>
      </c>
      <c r="AX146" s="13" t="s">
        <v>73</v>
      </c>
      <c r="AY146" s="236" t="s">
        <v>166</v>
      </c>
    </row>
    <row r="147" spans="1:51" s="13" customFormat="1" ht="12">
      <c r="A147" s="13"/>
      <c r="B147" s="225"/>
      <c r="C147" s="226"/>
      <c r="D147" s="227" t="s">
        <v>177</v>
      </c>
      <c r="E147" s="228" t="s">
        <v>19</v>
      </c>
      <c r="F147" s="229" t="s">
        <v>885</v>
      </c>
      <c r="G147" s="226"/>
      <c r="H147" s="230">
        <v>1.25</v>
      </c>
      <c r="I147" s="231"/>
      <c r="J147" s="226"/>
      <c r="K147" s="226"/>
      <c r="L147" s="232"/>
      <c r="M147" s="233"/>
      <c r="N147" s="234"/>
      <c r="O147" s="234"/>
      <c r="P147" s="234"/>
      <c r="Q147" s="234"/>
      <c r="R147" s="234"/>
      <c r="S147" s="234"/>
      <c r="T147" s="23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6" t="s">
        <v>177</v>
      </c>
      <c r="AU147" s="236" t="s">
        <v>83</v>
      </c>
      <c r="AV147" s="13" t="s">
        <v>83</v>
      </c>
      <c r="AW147" s="13" t="s">
        <v>35</v>
      </c>
      <c r="AX147" s="13" t="s">
        <v>73</v>
      </c>
      <c r="AY147" s="236" t="s">
        <v>166</v>
      </c>
    </row>
    <row r="148" spans="1:51" s="13" customFormat="1" ht="12">
      <c r="A148" s="13"/>
      <c r="B148" s="225"/>
      <c r="C148" s="226"/>
      <c r="D148" s="227" t="s">
        <v>177</v>
      </c>
      <c r="E148" s="228" t="s">
        <v>19</v>
      </c>
      <c r="F148" s="229" t="s">
        <v>886</v>
      </c>
      <c r="G148" s="226"/>
      <c r="H148" s="230">
        <v>5</v>
      </c>
      <c r="I148" s="231"/>
      <c r="J148" s="226"/>
      <c r="K148" s="226"/>
      <c r="L148" s="232"/>
      <c r="M148" s="233"/>
      <c r="N148" s="234"/>
      <c r="O148" s="234"/>
      <c r="P148" s="234"/>
      <c r="Q148" s="234"/>
      <c r="R148" s="234"/>
      <c r="S148" s="234"/>
      <c r="T148" s="23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6" t="s">
        <v>177</v>
      </c>
      <c r="AU148" s="236" t="s">
        <v>83</v>
      </c>
      <c r="AV148" s="13" t="s">
        <v>83</v>
      </c>
      <c r="AW148" s="13" t="s">
        <v>35</v>
      </c>
      <c r="AX148" s="13" t="s">
        <v>73</v>
      </c>
      <c r="AY148" s="236" t="s">
        <v>166</v>
      </c>
    </row>
    <row r="149" spans="1:51" s="13" customFormat="1" ht="12">
      <c r="A149" s="13"/>
      <c r="B149" s="225"/>
      <c r="C149" s="226"/>
      <c r="D149" s="227" t="s">
        <v>177</v>
      </c>
      <c r="E149" s="228" t="s">
        <v>19</v>
      </c>
      <c r="F149" s="229" t="s">
        <v>887</v>
      </c>
      <c r="G149" s="226"/>
      <c r="H149" s="230">
        <v>2.5</v>
      </c>
      <c r="I149" s="231"/>
      <c r="J149" s="226"/>
      <c r="K149" s="226"/>
      <c r="L149" s="232"/>
      <c r="M149" s="233"/>
      <c r="N149" s="234"/>
      <c r="O149" s="234"/>
      <c r="P149" s="234"/>
      <c r="Q149" s="234"/>
      <c r="R149" s="234"/>
      <c r="S149" s="234"/>
      <c r="T149" s="23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6" t="s">
        <v>177</v>
      </c>
      <c r="AU149" s="236" t="s">
        <v>83</v>
      </c>
      <c r="AV149" s="13" t="s">
        <v>83</v>
      </c>
      <c r="AW149" s="13" t="s">
        <v>35</v>
      </c>
      <c r="AX149" s="13" t="s">
        <v>73</v>
      </c>
      <c r="AY149" s="236" t="s">
        <v>166</v>
      </c>
    </row>
    <row r="150" spans="1:51" s="13" customFormat="1" ht="12">
      <c r="A150" s="13"/>
      <c r="B150" s="225"/>
      <c r="C150" s="226"/>
      <c r="D150" s="227" t="s">
        <v>177</v>
      </c>
      <c r="E150" s="228" t="s">
        <v>19</v>
      </c>
      <c r="F150" s="229" t="s">
        <v>888</v>
      </c>
      <c r="G150" s="226"/>
      <c r="H150" s="230">
        <v>1.4</v>
      </c>
      <c r="I150" s="231"/>
      <c r="J150" s="226"/>
      <c r="K150" s="226"/>
      <c r="L150" s="232"/>
      <c r="M150" s="233"/>
      <c r="N150" s="234"/>
      <c r="O150" s="234"/>
      <c r="P150" s="234"/>
      <c r="Q150" s="234"/>
      <c r="R150" s="234"/>
      <c r="S150" s="234"/>
      <c r="T150" s="23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6" t="s">
        <v>177</v>
      </c>
      <c r="AU150" s="236" t="s">
        <v>83</v>
      </c>
      <c r="AV150" s="13" t="s">
        <v>83</v>
      </c>
      <c r="AW150" s="13" t="s">
        <v>35</v>
      </c>
      <c r="AX150" s="13" t="s">
        <v>73</v>
      </c>
      <c r="AY150" s="236" t="s">
        <v>166</v>
      </c>
    </row>
    <row r="151" spans="1:51" s="13" customFormat="1" ht="12">
      <c r="A151" s="13"/>
      <c r="B151" s="225"/>
      <c r="C151" s="226"/>
      <c r="D151" s="227" t="s">
        <v>177</v>
      </c>
      <c r="E151" s="228" t="s">
        <v>19</v>
      </c>
      <c r="F151" s="229" t="s">
        <v>889</v>
      </c>
      <c r="G151" s="226"/>
      <c r="H151" s="230">
        <v>11.25</v>
      </c>
      <c r="I151" s="231"/>
      <c r="J151" s="226"/>
      <c r="K151" s="226"/>
      <c r="L151" s="232"/>
      <c r="M151" s="233"/>
      <c r="N151" s="234"/>
      <c r="O151" s="234"/>
      <c r="P151" s="234"/>
      <c r="Q151" s="234"/>
      <c r="R151" s="234"/>
      <c r="S151" s="234"/>
      <c r="T151" s="23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6" t="s">
        <v>177</v>
      </c>
      <c r="AU151" s="236" t="s">
        <v>83</v>
      </c>
      <c r="AV151" s="13" t="s">
        <v>83</v>
      </c>
      <c r="AW151" s="13" t="s">
        <v>35</v>
      </c>
      <c r="AX151" s="13" t="s">
        <v>73</v>
      </c>
      <c r="AY151" s="236" t="s">
        <v>166</v>
      </c>
    </row>
    <row r="152" spans="1:51" s="14" customFormat="1" ht="12">
      <c r="A152" s="14"/>
      <c r="B152" s="237"/>
      <c r="C152" s="238"/>
      <c r="D152" s="227" t="s">
        <v>177</v>
      </c>
      <c r="E152" s="239" t="s">
        <v>19</v>
      </c>
      <c r="F152" s="240" t="s">
        <v>179</v>
      </c>
      <c r="G152" s="238"/>
      <c r="H152" s="241">
        <v>23.75</v>
      </c>
      <c r="I152" s="242"/>
      <c r="J152" s="238"/>
      <c r="K152" s="238"/>
      <c r="L152" s="243"/>
      <c r="M152" s="244"/>
      <c r="N152" s="245"/>
      <c r="O152" s="245"/>
      <c r="P152" s="245"/>
      <c r="Q152" s="245"/>
      <c r="R152" s="245"/>
      <c r="S152" s="245"/>
      <c r="T152" s="246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7" t="s">
        <v>177</v>
      </c>
      <c r="AU152" s="247" t="s">
        <v>83</v>
      </c>
      <c r="AV152" s="14" t="s">
        <v>173</v>
      </c>
      <c r="AW152" s="14" t="s">
        <v>35</v>
      </c>
      <c r="AX152" s="14" t="s">
        <v>81</v>
      </c>
      <c r="AY152" s="247" t="s">
        <v>166</v>
      </c>
    </row>
    <row r="153" spans="1:65" s="2" customFormat="1" ht="16.5" customHeight="1">
      <c r="A153" s="40"/>
      <c r="B153" s="41"/>
      <c r="C153" s="248" t="s">
        <v>193</v>
      </c>
      <c r="D153" s="248" t="s">
        <v>190</v>
      </c>
      <c r="E153" s="249" t="s">
        <v>204</v>
      </c>
      <c r="F153" s="250" t="s">
        <v>205</v>
      </c>
      <c r="G153" s="251" t="s">
        <v>98</v>
      </c>
      <c r="H153" s="252">
        <v>10.45</v>
      </c>
      <c r="I153" s="253"/>
      <c r="J153" s="254">
        <f>ROUND(I153*H153,2)</f>
        <v>0</v>
      </c>
      <c r="K153" s="250" t="s">
        <v>172</v>
      </c>
      <c r="L153" s="255"/>
      <c r="M153" s="256" t="s">
        <v>19</v>
      </c>
      <c r="N153" s="257" t="s">
        <v>44</v>
      </c>
      <c r="O153" s="86"/>
      <c r="P153" s="216">
        <f>O153*H153</f>
        <v>0</v>
      </c>
      <c r="Q153" s="216">
        <v>0.0017</v>
      </c>
      <c r="R153" s="216">
        <f>Q153*H153</f>
        <v>0.017764999999999996</v>
      </c>
      <c r="S153" s="216">
        <v>0</v>
      </c>
      <c r="T153" s="217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8" t="s">
        <v>193</v>
      </c>
      <c r="AT153" s="218" t="s">
        <v>190</v>
      </c>
      <c r="AU153" s="218" t="s">
        <v>83</v>
      </c>
      <c r="AY153" s="19" t="s">
        <v>166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19" t="s">
        <v>81</v>
      </c>
      <c r="BK153" s="219">
        <f>ROUND(I153*H153,2)</f>
        <v>0</v>
      </c>
      <c r="BL153" s="19" t="s">
        <v>173</v>
      </c>
      <c r="BM153" s="218" t="s">
        <v>216</v>
      </c>
    </row>
    <row r="154" spans="1:47" s="2" customFormat="1" ht="12">
      <c r="A154" s="40"/>
      <c r="B154" s="41"/>
      <c r="C154" s="42"/>
      <c r="D154" s="220" t="s">
        <v>175</v>
      </c>
      <c r="E154" s="42"/>
      <c r="F154" s="221" t="s">
        <v>207</v>
      </c>
      <c r="G154" s="42"/>
      <c r="H154" s="42"/>
      <c r="I154" s="222"/>
      <c r="J154" s="42"/>
      <c r="K154" s="42"/>
      <c r="L154" s="46"/>
      <c r="M154" s="223"/>
      <c r="N154" s="224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175</v>
      </c>
      <c r="AU154" s="19" t="s">
        <v>83</v>
      </c>
    </row>
    <row r="155" spans="1:51" s="15" customFormat="1" ht="12">
      <c r="A155" s="15"/>
      <c r="B155" s="258"/>
      <c r="C155" s="259"/>
      <c r="D155" s="227" t="s">
        <v>177</v>
      </c>
      <c r="E155" s="260" t="s">
        <v>19</v>
      </c>
      <c r="F155" s="261" t="s">
        <v>202</v>
      </c>
      <c r="G155" s="259"/>
      <c r="H155" s="260" t="s">
        <v>19</v>
      </c>
      <c r="I155" s="262"/>
      <c r="J155" s="259"/>
      <c r="K155" s="259"/>
      <c r="L155" s="263"/>
      <c r="M155" s="264"/>
      <c r="N155" s="265"/>
      <c r="O155" s="265"/>
      <c r="P155" s="265"/>
      <c r="Q155" s="265"/>
      <c r="R155" s="265"/>
      <c r="S155" s="265"/>
      <c r="T155" s="266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67" t="s">
        <v>177</v>
      </c>
      <c r="AU155" s="267" t="s">
        <v>83</v>
      </c>
      <c r="AV155" s="15" t="s">
        <v>81</v>
      </c>
      <c r="AW155" s="15" t="s">
        <v>35</v>
      </c>
      <c r="AX155" s="15" t="s">
        <v>73</v>
      </c>
      <c r="AY155" s="267" t="s">
        <v>166</v>
      </c>
    </row>
    <row r="156" spans="1:51" s="13" customFormat="1" ht="12">
      <c r="A156" s="13"/>
      <c r="B156" s="225"/>
      <c r="C156" s="226"/>
      <c r="D156" s="227" t="s">
        <v>177</v>
      </c>
      <c r="E156" s="228" t="s">
        <v>19</v>
      </c>
      <c r="F156" s="229" t="s">
        <v>884</v>
      </c>
      <c r="G156" s="226"/>
      <c r="H156" s="230">
        <v>2.35</v>
      </c>
      <c r="I156" s="231"/>
      <c r="J156" s="226"/>
      <c r="K156" s="226"/>
      <c r="L156" s="232"/>
      <c r="M156" s="233"/>
      <c r="N156" s="234"/>
      <c r="O156" s="234"/>
      <c r="P156" s="234"/>
      <c r="Q156" s="234"/>
      <c r="R156" s="234"/>
      <c r="S156" s="234"/>
      <c r="T156" s="23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6" t="s">
        <v>177</v>
      </c>
      <c r="AU156" s="236" t="s">
        <v>83</v>
      </c>
      <c r="AV156" s="13" t="s">
        <v>83</v>
      </c>
      <c r="AW156" s="13" t="s">
        <v>35</v>
      </c>
      <c r="AX156" s="13" t="s">
        <v>73</v>
      </c>
      <c r="AY156" s="236" t="s">
        <v>166</v>
      </c>
    </row>
    <row r="157" spans="1:51" s="13" customFormat="1" ht="12">
      <c r="A157" s="13"/>
      <c r="B157" s="225"/>
      <c r="C157" s="226"/>
      <c r="D157" s="227" t="s">
        <v>177</v>
      </c>
      <c r="E157" s="228" t="s">
        <v>19</v>
      </c>
      <c r="F157" s="229" t="s">
        <v>885</v>
      </c>
      <c r="G157" s="226"/>
      <c r="H157" s="230">
        <v>1.25</v>
      </c>
      <c r="I157" s="231"/>
      <c r="J157" s="226"/>
      <c r="K157" s="226"/>
      <c r="L157" s="232"/>
      <c r="M157" s="233"/>
      <c r="N157" s="234"/>
      <c r="O157" s="234"/>
      <c r="P157" s="234"/>
      <c r="Q157" s="234"/>
      <c r="R157" s="234"/>
      <c r="S157" s="234"/>
      <c r="T157" s="23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6" t="s">
        <v>177</v>
      </c>
      <c r="AU157" s="236" t="s">
        <v>83</v>
      </c>
      <c r="AV157" s="13" t="s">
        <v>83</v>
      </c>
      <c r="AW157" s="13" t="s">
        <v>35</v>
      </c>
      <c r="AX157" s="13" t="s">
        <v>73</v>
      </c>
      <c r="AY157" s="236" t="s">
        <v>166</v>
      </c>
    </row>
    <row r="158" spans="1:51" s="13" customFormat="1" ht="12">
      <c r="A158" s="13"/>
      <c r="B158" s="225"/>
      <c r="C158" s="226"/>
      <c r="D158" s="227" t="s">
        <v>177</v>
      </c>
      <c r="E158" s="228" t="s">
        <v>19</v>
      </c>
      <c r="F158" s="229" t="s">
        <v>886</v>
      </c>
      <c r="G158" s="226"/>
      <c r="H158" s="230">
        <v>5</v>
      </c>
      <c r="I158" s="231"/>
      <c r="J158" s="226"/>
      <c r="K158" s="226"/>
      <c r="L158" s="232"/>
      <c r="M158" s="233"/>
      <c r="N158" s="234"/>
      <c r="O158" s="234"/>
      <c r="P158" s="234"/>
      <c r="Q158" s="234"/>
      <c r="R158" s="234"/>
      <c r="S158" s="234"/>
      <c r="T158" s="23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6" t="s">
        <v>177</v>
      </c>
      <c r="AU158" s="236" t="s">
        <v>83</v>
      </c>
      <c r="AV158" s="13" t="s">
        <v>83</v>
      </c>
      <c r="AW158" s="13" t="s">
        <v>35</v>
      </c>
      <c r="AX158" s="13" t="s">
        <v>73</v>
      </c>
      <c r="AY158" s="236" t="s">
        <v>166</v>
      </c>
    </row>
    <row r="159" spans="1:51" s="13" customFormat="1" ht="12">
      <c r="A159" s="13"/>
      <c r="B159" s="225"/>
      <c r="C159" s="226"/>
      <c r="D159" s="227" t="s">
        <v>177</v>
      </c>
      <c r="E159" s="228" t="s">
        <v>19</v>
      </c>
      <c r="F159" s="229" t="s">
        <v>887</v>
      </c>
      <c r="G159" s="226"/>
      <c r="H159" s="230">
        <v>2.5</v>
      </c>
      <c r="I159" s="231"/>
      <c r="J159" s="226"/>
      <c r="K159" s="226"/>
      <c r="L159" s="232"/>
      <c r="M159" s="233"/>
      <c r="N159" s="234"/>
      <c r="O159" s="234"/>
      <c r="P159" s="234"/>
      <c r="Q159" s="234"/>
      <c r="R159" s="234"/>
      <c r="S159" s="234"/>
      <c r="T159" s="23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6" t="s">
        <v>177</v>
      </c>
      <c r="AU159" s="236" t="s">
        <v>83</v>
      </c>
      <c r="AV159" s="13" t="s">
        <v>83</v>
      </c>
      <c r="AW159" s="13" t="s">
        <v>35</v>
      </c>
      <c r="AX159" s="13" t="s">
        <v>73</v>
      </c>
      <c r="AY159" s="236" t="s">
        <v>166</v>
      </c>
    </row>
    <row r="160" spans="1:51" s="13" customFormat="1" ht="12">
      <c r="A160" s="13"/>
      <c r="B160" s="225"/>
      <c r="C160" s="226"/>
      <c r="D160" s="227" t="s">
        <v>177</v>
      </c>
      <c r="E160" s="228" t="s">
        <v>19</v>
      </c>
      <c r="F160" s="229" t="s">
        <v>888</v>
      </c>
      <c r="G160" s="226"/>
      <c r="H160" s="230">
        <v>1.4</v>
      </c>
      <c r="I160" s="231"/>
      <c r="J160" s="226"/>
      <c r="K160" s="226"/>
      <c r="L160" s="232"/>
      <c r="M160" s="233"/>
      <c r="N160" s="234"/>
      <c r="O160" s="234"/>
      <c r="P160" s="234"/>
      <c r="Q160" s="234"/>
      <c r="R160" s="234"/>
      <c r="S160" s="234"/>
      <c r="T160" s="23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6" t="s">
        <v>177</v>
      </c>
      <c r="AU160" s="236" t="s">
        <v>83</v>
      </c>
      <c r="AV160" s="13" t="s">
        <v>83</v>
      </c>
      <c r="AW160" s="13" t="s">
        <v>35</v>
      </c>
      <c r="AX160" s="13" t="s">
        <v>73</v>
      </c>
      <c r="AY160" s="236" t="s">
        <v>166</v>
      </c>
    </row>
    <row r="161" spans="1:51" s="13" customFormat="1" ht="12">
      <c r="A161" s="13"/>
      <c r="B161" s="225"/>
      <c r="C161" s="226"/>
      <c r="D161" s="227" t="s">
        <v>177</v>
      </c>
      <c r="E161" s="228" t="s">
        <v>19</v>
      </c>
      <c r="F161" s="229" t="s">
        <v>889</v>
      </c>
      <c r="G161" s="226"/>
      <c r="H161" s="230">
        <v>11.25</v>
      </c>
      <c r="I161" s="231"/>
      <c r="J161" s="226"/>
      <c r="K161" s="226"/>
      <c r="L161" s="232"/>
      <c r="M161" s="233"/>
      <c r="N161" s="234"/>
      <c r="O161" s="234"/>
      <c r="P161" s="234"/>
      <c r="Q161" s="234"/>
      <c r="R161" s="234"/>
      <c r="S161" s="234"/>
      <c r="T161" s="23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6" t="s">
        <v>177</v>
      </c>
      <c r="AU161" s="236" t="s">
        <v>83</v>
      </c>
      <c r="AV161" s="13" t="s">
        <v>83</v>
      </c>
      <c r="AW161" s="13" t="s">
        <v>35</v>
      </c>
      <c r="AX161" s="13" t="s">
        <v>73</v>
      </c>
      <c r="AY161" s="236" t="s">
        <v>166</v>
      </c>
    </row>
    <row r="162" spans="1:51" s="14" customFormat="1" ht="12">
      <c r="A162" s="14"/>
      <c r="B162" s="237"/>
      <c r="C162" s="238"/>
      <c r="D162" s="227" t="s">
        <v>177</v>
      </c>
      <c r="E162" s="239" t="s">
        <v>129</v>
      </c>
      <c r="F162" s="240" t="s">
        <v>179</v>
      </c>
      <c r="G162" s="238"/>
      <c r="H162" s="241">
        <v>23.75</v>
      </c>
      <c r="I162" s="242"/>
      <c r="J162" s="238"/>
      <c r="K162" s="238"/>
      <c r="L162" s="243"/>
      <c r="M162" s="244"/>
      <c r="N162" s="245"/>
      <c r="O162" s="245"/>
      <c r="P162" s="245"/>
      <c r="Q162" s="245"/>
      <c r="R162" s="245"/>
      <c r="S162" s="245"/>
      <c r="T162" s="246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7" t="s">
        <v>177</v>
      </c>
      <c r="AU162" s="247" t="s">
        <v>83</v>
      </c>
      <c r="AV162" s="14" t="s">
        <v>173</v>
      </c>
      <c r="AW162" s="14" t="s">
        <v>35</v>
      </c>
      <c r="AX162" s="14" t="s">
        <v>73</v>
      </c>
      <c r="AY162" s="247" t="s">
        <v>166</v>
      </c>
    </row>
    <row r="163" spans="1:51" s="13" customFormat="1" ht="12">
      <c r="A163" s="13"/>
      <c r="B163" s="225"/>
      <c r="C163" s="226"/>
      <c r="D163" s="227" t="s">
        <v>177</v>
      </c>
      <c r="E163" s="228" t="s">
        <v>19</v>
      </c>
      <c r="F163" s="229" t="s">
        <v>217</v>
      </c>
      <c r="G163" s="226"/>
      <c r="H163" s="230">
        <v>9.5</v>
      </c>
      <c r="I163" s="231"/>
      <c r="J163" s="226"/>
      <c r="K163" s="226"/>
      <c r="L163" s="232"/>
      <c r="M163" s="233"/>
      <c r="N163" s="234"/>
      <c r="O163" s="234"/>
      <c r="P163" s="234"/>
      <c r="Q163" s="234"/>
      <c r="R163" s="234"/>
      <c r="S163" s="234"/>
      <c r="T163" s="23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6" t="s">
        <v>177</v>
      </c>
      <c r="AU163" s="236" t="s">
        <v>83</v>
      </c>
      <c r="AV163" s="13" t="s">
        <v>83</v>
      </c>
      <c r="AW163" s="13" t="s">
        <v>35</v>
      </c>
      <c r="AX163" s="13" t="s">
        <v>73</v>
      </c>
      <c r="AY163" s="236" t="s">
        <v>166</v>
      </c>
    </row>
    <row r="164" spans="1:51" s="14" customFormat="1" ht="12">
      <c r="A164" s="14"/>
      <c r="B164" s="237"/>
      <c r="C164" s="238"/>
      <c r="D164" s="227" t="s">
        <v>177</v>
      </c>
      <c r="E164" s="239" t="s">
        <v>19</v>
      </c>
      <c r="F164" s="240" t="s">
        <v>179</v>
      </c>
      <c r="G164" s="238"/>
      <c r="H164" s="241">
        <v>9.5</v>
      </c>
      <c r="I164" s="242"/>
      <c r="J164" s="238"/>
      <c r="K164" s="238"/>
      <c r="L164" s="243"/>
      <c r="M164" s="244"/>
      <c r="N164" s="245"/>
      <c r="O164" s="245"/>
      <c r="P164" s="245"/>
      <c r="Q164" s="245"/>
      <c r="R164" s="245"/>
      <c r="S164" s="245"/>
      <c r="T164" s="24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7" t="s">
        <v>177</v>
      </c>
      <c r="AU164" s="247" t="s">
        <v>83</v>
      </c>
      <c r="AV164" s="14" t="s">
        <v>173</v>
      </c>
      <c r="AW164" s="14" t="s">
        <v>35</v>
      </c>
      <c r="AX164" s="14" t="s">
        <v>81</v>
      </c>
      <c r="AY164" s="247" t="s">
        <v>166</v>
      </c>
    </row>
    <row r="165" spans="1:51" s="13" customFormat="1" ht="12">
      <c r="A165" s="13"/>
      <c r="B165" s="225"/>
      <c r="C165" s="226"/>
      <c r="D165" s="227" t="s">
        <v>177</v>
      </c>
      <c r="E165" s="226"/>
      <c r="F165" s="229" t="s">
        <v>890</v>
      </c>
      <c r="G165" s="226"/>
      <c r="H165" s="230">
        <v>10.45</v>
      </c>
      <c r="I165" s="231"/>
      <c r="J165" s="226"/>
      <c r="K165" s="226"/>
      <c r="L165" s="232"/>
      <c r="M165" s="233"/>
      <c r="N165" s="234"/>
      <c r="O165" s="234"/>
      <c r="P165" s="234"/>
      <c r="Q165" s="234"/>
      <c r="R165" s="234"/>
      <c r="S165" s="234"/>
      <c r="T165" s="23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6" t="s">
        <v>177</v>
      </c>
      <c r="AU165" s="236" t="s">
        <v>83</v>
      </c>
      <c r="AV165" s="13" t="s">
        <v>83</v>
      </c>
      <c r="AW165" s="13" t="s">
        <v>4</v>
      </c>
      <c r="AX165" s="13" t="s">
        <v>81</v>
      </c>
      <c r="AY165" s="236" t="s">
        <v>166</v>
      </c>
    </row>
    <row r="166" spans="1:65" s="2" customFormat="1" ht="37.8" customHeight="1">
      <c r="A166" s="40"/>
      <c r="B166" s="41"/>
      <c r="C166" s="207" t="s">
        <v>219</v>
      </c>
      <c r="D166" s="207" t="s">
        <v>169</v>
      </c>
      <c r="E166" s="208" t="s">
        <v>220</v>
      </c>
      <c r="F166" s="209" t="s">
        <v>221</v>
      </c>
      <c r="G166" s="210" t="s">
        <v>98</v>
      </c>
      <c r="H166" s="211">
        <v>92</v>
      </c>
      <c r="I166" s="212"/>
      <c r="J166" s="213">
        <f>ROUND(I166*H166,2)</f>
        <v>0</v>
      </c>
      <c r="K166" s="209" t="s">
        <v>172</v>
      </c>
      <c r="L166" s="46"/>
      <c r="M166" s="214" t="s">
        <v>19</v>
      </c>
      <c r="N166" s="215" t="s">
        <v>44</v>
      </c>
      <c r="O166" s="86"/>
      <c r="P166" s="216">
        <f>O166*H166</f>
        <v>0</v>
      </c>
      <c r="Q166" s="216">
        <v>0</v>
      </c>
      <c r="R166" s="216">
        <f>Q166*H166</f>
        <v>0</v>
      </c>
      <c r="S166" s="216">
        <v>0</v>
      </c>
      <c r="T166" s="217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8" t="s">
        <v>173</v>
      </c>
      <c r="AT166" s="218" t="s">
        <v>169</v>
      </c>
      <c r="AU166" s="218" t="s">
        <v>83</v>
      </c>
      <c r="AY166" s="19" t="s">
        <v>166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19" t="s">
        <v>81</v>
      </c>
      <c r="BK166" s="219">
        <f>ROUND(I166*H166,2)</f>
        <v>0</v>
      </c>
      <c r="BL166" s="19" t="s">
        <v>173</v>
      </c>
      <c r="BM166" s="218" t="s">
        <v>222</v>
      </c>
    </row>
    <row r="167" spans="1:47" s="2" customFormat="1" ht="12">
      <c r="A167" s="40"/>
      <c r="B167" s="41"/>
      <c r="C167" s="42"/>
      <c r="D167" s="220" t="s">
        <v>175</v>
      </c>
      <c r="E167" s="42"/>
      <c r="F167" s="221" t="s">
        <v>223</v>
      </c>
      <c r="G167" s="42"/>
      <c r="H167" s="42"/>
      <c r="I167" s="222"/>
      <c r="J167" s="42"/>
      <c r="K167" s="42"/>
      <c r="L167" s="46"/>
      <c r="M167" s="223"/>
      <c r="N167" s="224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175</v>
      </c>
      <c r="AU167" s="19" t="s">
        <v>83</v>
      </c>
    </row>
    <row r="168" spans="1:51" s="13" customFormat="1" ht="12">
      <c r="A168" s="13"/>
      <c r="B168" s="225"/>
      <c r="C168" s="226"/>
      <c r="D168" s="227" t="s">
        <v>177</v>
      </c>
      <c r="E168" s="228" t="s">
        <v>19</v>
      </c>
      <c r="F168" s="229" t="s">
        <v>891</v>
      </c>
      <c r="G168" s="226"/>
      <c r="H168" s="230">
        <v>1</v>
      </c>
      <c r="I168" s="231"/>
      <c r="J168" s="226"/>
      <c r="K168" s="226"/>
      <c r="L168" s="232"/>
      <c r="M168" s="233"/>
      <c r="N168" s="234"/>
      <c r="O168" s="234"/>
      <c r="P168" s="234"/>
      <c r="Q168" s="234"/>
      <c r="R168" s="234"/>
      <c r="S168" s="234"/>
      <c r="T168" s="23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6" t="s">
        <v>177</v>
      </c>
      <c r="AU168" s="236" t="s">
        <v>83</v>
      </c>
      <c r="AV168" s="13" t="s">
        <v>83</v>
      </c>
      <c r="AW168" s="13" t="s">
        <v>35</v>
      </c>
      <c r="AX168" s="13" t="s">
        <v>73</v>
      </c>
      <c r="AY168" s="236" t="s">
        <v>166</v>
      </c>
    </row>
    <row r="169" spans="1:51" s="13" customFormat="1" ht="12">
      <c r="A169" s="13"/>
      <c r="B169" s="225"/>
      <c r="C169" s="226"/>
      <c r="D169" s="227" t="s">
        <v>177</v>
      </c>
      <c r="E169" s="228" t="s">
        <v>19</v>
      </c>
      <c r="F169" s="229" t="s">
        <v>892</v>
      </c>
      <c r="G169" s="226"/>
      <c r="H169" s="230">
        <v>5</v>
      </c>
      <c r="I169" s="231"/>
      <c r="J169" s="226"/>
      <c r="K169" s="226"/>
      <c r="L169" s="232"/>
      <c r="M169" s="233"/>
      <c r="N169" s="234"/>
      <c r="O169" s="234"/>
      <c r="P169" s="234"/>
      <c r="Q169" s="234"/>
      <c r="R169" s="234"/>
      <c r="S169" s="234"/>
      <c r="T169" s="23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6" t="s">
        <v>177</v>
      </c>
      <c r="AU169" s="236" t="s">
        <v>83</v>
      </c>
      <c r="AV169" s="13" t="s">
        <v>83</v>
      </c>
      <c r="AW169" s="13" t="s">
        <v>35</v>
      </c>
      <c r="AX169" s="13" t="s">
        <v>73</v>
      </c>
      <c r="AY169" s="236" t="s">
        <v>166</v>
      </c>
    </row>
    <row r="170" spans="1:51" s="13" customFormat="1" ht="12">
      <c r="A170" s="13"/>
      <c r="B170" s="225"/>
      <c r="C170" s="226"/>
      <c r="D170" s="227" t="s">
        <v>177</v>
      </c>
      <c r="E170" s="228" t="s">
        <v>19</v>
      </c>
      <c r="F170" s="229" t="s">
        <v>893</v>
      </c>
      <c r="G170" s="226"/>
      <c r="H170" s="230">
        <v>4</v>
      </c>
      <c r="I170" s="231"/>
      <c r="J170" s="226"/>
      <c r="K170" s="226"/>
      <c r="L170" s="232"/>
      <c r="M170" s="233"/>
      <c r="N170" s="234"/>
      <c r="O170" s="234"/>
      <c r="P170" s="234"/>
      <c r="Q170" s="234"/>
      <c r="R170" s="234"/>
      <c r="S170" s="234"/>
      <c r="T170" s="23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6" t="s">
        <v>177</v>
      </c>
      <c r="AU170" s="236" t="s">
        <v>83</v>
      </c>
      <c r="AV170" s="13" t="s">
        <v>83</v>
      </c>
      <c r="AW170" s="13" t="s">
        <v>35</v>
      </c>
      <c r="AX170" s="13" t="s">
        <v>73</v>
      </c>
      <c r="AY170" s="236" t="s">
        <v>166</v>
      </c>
    </row>
    <row r="171" spans="1:51" s="13" customFormat="1" ht="12">
      <c r="A171" s="13"/>
      <c r="B171" s="225"/>
      <c r="C171" s="226"/>
      <c r="D171" s="227" t="s">
        <v>177</v>
      </c>
      <c r="E171" s="228" t="s">
        <v>19</v>
      </c>
      <c r="F171" s="229" t="s">
        <v>894</v>
      </c>
      <c r="G171" s="226"/>
      <c r="H171" s="230">
        <v>2</v>
      </c>
      <c r="I171" s="231"/>
      <c r="J171" s="226"/>
      <c r="K171" s="226"/>
      <c r="L171" s="232"/>
      <c r="M171" s="233"/>
      <c r="N171" s="234"/>
      <c r="O171" s="234"/>
      <c r="P171" s="234"/>
      <c r="Q171" s="234"/>
      <c r="R171" s="234"/>
      <c r="S171" s="234"/>
      <c r="T171" s="23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6" t="s">
        <v>177</v>
      </c>
      <c r="AU171" s="236" t="s">
        <v>83</v>
      </c>
      <c r="AV171" s="13" t="s">
        <v>83</v>
      </c>
      <c r="AW171" s="13" t="s">
        <v>35</v>
      </c>
      <c r="AX171" s="13" t="s">
        <v>73</v>
      </c>
      <c r="AY171" s="236" t="s">
        <v>166</v>
      </c>
    </row>
    <row r="172" spans="1:51" s="13" customFormat="1" ht="12">
      <c r="A172" s="13"/>
      <c r="B172" s="225"/>
      <c r="C172" s="226"/>
      <c r="D172" s="227" t="s">
        <v>177</v>
      </c>
      <c r="E172" s="228" t="s">
        <v>19</v>
      </c>
      <c r="F172" s="229" t="s">
        <v>895</v>
      </c>
      <c r="G172" s="226"/>
      <c r="H172" s="230">
        <v>2</v>
      </c>
      <c r="I172" s="231"/>
      <c r="J172" s="226"/>
      <c r="K172" s="226"/>
      <c r="L172" s="232"/>
      <c r="M172" s="233"/>
      <c r="N172" s="234"/>
      <c r="O172" s="234"/>
      <c r="P172" s="234"/>
      <c r="Q172" s="234"/>
      <c r="R172" s="234"/>
      <c r="S172" s="234"/>
      <c r="T172" s="23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6" t="s">
        <v>177</v>
      </c>
      <c r="AU172" s="236" t="s">
        <v>83</v>
      </c>
      <c r="AV172" s="13" t="s">
        <v>83</v>
      </c>
      <c r="AW172" s="13" t="s">
        <v>35</v>
      </c>
      <c r="AX172" s="13" t="s">
        <v>73</v>
      </c>
      <c r="AY172" s="236" t="s">
        <v>166</v>
      </c>
    </row>
    <row r="173" spans="1:51" s="13" customFormat="1" ht="12">
      <c r="A173" s="13"/>
      <c r="B173" s="225"/>
      <c r="C173" s="226"/>
      <c r="D173" s="227" t="s">
        <v>177</v>
      </c>
      <c r="E173" s="228" t="s">
        <v>19</v>
      </c>
      <c r="F173" s="229" t="s">
        <v>896</v>
      </c>
      <c r="G173" s="226"/>
      <c r="H173" s="230">
        <v>9</v>
      </c>
      <c r="I173" s="231"/>
      <c r="J173" s="226"/>
      <c r="K173" s="226"/>
      <c r="L173" s="232"/>
      <c r="M173" s="233"/>
      <c r="N173" s="234"/>
      <c r="O173" s="234"/>
      <c r="P173" s="234"/>
      <c r="Q173" s="234"/>
      <c r="R173" s="234"/>
      <c r="S173" s="234"/>
      <c r="T173" s="23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6" t="s">
        <v>177</v>
      </c>
      <c r="AU173" s="236" t="s">
        <v>83</v>
      </c>
      <c r="AV173" s="13" t="s">
        <v>83</v>
      </c>
      <c r="AW173" s="13" t="s">
        <v>35</v>
      </c>
      <c r="AX173" s="13" t="s">
        <v>73</v>
      </c>
      <c r="AY173" s="236" t="s">
        <v>166</v>
      </c>
    </row>
    <row r="174" spans="1:51" s="16" customFormat="1" ht="12">
      <c r="A174" s="16"/>
      <c r="B174" s="268"/>
      <c r="C174" s="269"/>
      <c r="D174" s="227" t="s">
        <v>177</v>
      </c>
      <c r="E174" s="270" t="s">
        <v>125</v>
      </c>
      <c r="F174" s="271" t="s">
        <v>225</v>
      </c>
      <c r="G174" s="269"/>
      <c r="H174" s="272">
        <v>23</v>
      </c>
      <c r="I174" s="273"/>
      <c r="J174" s="269"/>
      <c r="K174" s="269"/>
      <c r="L174" s="274"/>
      <c r="M174" s="275"/>
      <c r="N174" s="276"/>
      <c r="O174" s="276"/>
      <c r="P174" s="276"/>
      <c r="Q174" s="276"/>
      <c r="R174" s="276"/>
      <c r="S174" s="276"/>
      <c r="T174" s="277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T174" s="278" t="s">
        <v>177</v>
      </c>
      <c r="AU174" s="278" t="s">
        <v>83</v>
      </c>
      <c r="AV174" s="16" t="s">
        <v>100</v>
      </c>
      <c r="AW174" s="16" t="s">
        <v>35</v>
      </c>
      <c r="AX174" s="16" t="s">
        <v>73</v>
      </c>
      <c r="AY174" s="278" t="s">
        <v>166</v>
      </c>
    </row>
    <row r="175" spans="1:51" s="13" customFormat="1" ht="12">
      <c r="A175" s="13"/>
      <c r="B175" s="225"/>
      <c r="C175" s="226"/>
      <c r="D175" s="227" t="s">
        <v>177</v>
      </c>
      <c r="E175" s="228" t="s">
        <v>19</v>
      </c>
      <c r="F175" s="229" t="s">
        <v>226</v>
      </c>
      <c r="G175" s="226"/>
      <c r="H175" s="230">
        <v>92</v>
      </c>
      <c r="I175" s="231"/>
      <c r="J175" s="226"/>
      <c r="K175" s="226"/>
      <c r="L175" s="232"/>
      <c r="M175" s="233"/>
      <c r="N175" s="234"/>
      <c r="O175" s="234"/>
      <c r="P175" s="234"/>
      <c r="Q175" s="234"/>
      <c r="R175" s="234"/>
      <c r="S175" s="234"/>
      <c r="T175" s="23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6" t="s">
        <v>177</v>
      </c>
      <c r="AU175" s="236" t="s">
        <v>83</v>
      </c>
      <c r="AV175" s="13" t="s">
        <v>83</v>
      </c>
      <c r="AW175" s="13" t="s">
        <v>35</v>
      </c>
      <c r="AX175" s="13" t="s">
        <v>73</v>
      </c>
      <c r="AY175" s="236" t="s">
        <v>166</v>
      </c>
    </row>
    <row r="176" spans="1:51" s="16" customFormat="1" ht="12">
      <c r="A176" s="16"/>
      <c r="B176" s="268"/>
      <c r="C176" s="269"/>
      <c r="D176" s="227" t="s">
        <v>177</v>
      </c>
      <c r="E176" s="270" t="s">
        <v>19</v>
      </c>
      <c r="F176" s="271" t="s">
        <v>225</v>
      </c>
      <c r="G176" s="269"/>
      <c r="H176" s="272">
        <v>92</v>
      </c>
      <c r="I176" s="273"/>
      <c r="J176" s="269"/>
      <c r="K176" s="269"/>
      <c r="L176" s="274"/>
      <c r="M176" s="275"/>
      <c r="N176" s="276"/>
      <c r="O176" s="276"/>
      <c r="P176" s="276"/>
      <c r="Q176" s="276"/>
      <c r="R176" s="276"/>
      <c r="S176" s="276"/>
      <c r="T176" s="277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T176" s="278" t="s">
        <v>177</v>
      </c>
      <c r="AU176" s="278" t="s">
        <v>83</v>
      </c>
      <c r="AV176" s="16" t="s">
        <v>100</v>
      </c>
      <c r="AW176" s="16" t="s">
        <v>35</v>
      </c>
      <c r="AX176" s="16" t="s">
        <v>81</v>
      </c>
      <c r="AY176" s="278" t="s">
        <v>166</v>
      </c>
    </row>
    <row r="177" spans="1:65" s="2" customFormat="1" ht="37.8" customHeight="1">
      <c r="A177" s="40"/>
      <c r="B177" s="41"/>
      <c r="C177" s="207" t="s">
        <v>227</v>
      </c>
      <c r="D177" s="207" t="s">
        <v>169</v>
      </c>
      <c r="E177" s="208" t="s">
        <v>228</v>
      </c>
      <c r="F177" s="209" t="s">
        <v>229</v>
      </c>
      <c r="G177" s="210" t="s">
        <v>98</v>
      </c>
      <c r="H177" s="211">
        <v>56.864</v>
      </c>
      <c r="I177" s="212"/>
      <c r="J177" s="213">
        <f>ROUND(I177*H177,2)</f>
        <v>0</v>
      </c>
      <c r="K177" s="209" t="s">
        <v>172</v>
      </c>
      <c r="L177" s="46"/>
      <c r="M177" s="214" t="s">
        <v>19</v>
      </c>
      <c r="N177" s="215" t="s">
        <v>44</v>
      </c>
      <c r="O177" s="86"/>
      <c r="P177" s="216">
        <f>O177*H177</f>
        <v>0</v>
      </c>
      <c r="Q177" s="216">
        <v>0</v>
      </c>
      <c r="R177" s="216">
        <f>Q177*H177</f>
        <v>0</v>
      </c>
      <c r="S177" s="216">
        <v>0</v>
      </c>
      <c r="T177" s="217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8" t="s">
        <v>173</v>
      </c>
      <c r="AT177" s="218" t="s">
        <v>169</v>
      </c>
      <c r="AU177" s="218" t="s">
        <v>83</v>
      </c>
      <c r="AY177" s="19" t="s">
        <v>166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19" t="s">
        <v>81</v>
      </c>
      <c r="BK177" s="219">
        <f>ROUND(I177*H177,2)</f>
        <v>0</v>
      </c>
      <c r="BL177" s="19" t="s">
        <v>173</v>
      </c>
      <c r="BM177" s="218" t="s">
        <v>230</v>
      </c>
    </row>
    <row r="178" spans="1:47" s="2" customFormat="1" ht="12">
      <c r="A178" s="40"/>
      <c r="B178" s="41"/>
      <c r="C178" s="42"/>
      <c r="D178" s="220" t="s">
        <v>175</v>
      </c>
      <c r="E178" s="42"/>
      <c r="F178" s="221" t="s">
        <v>231</v>
      </c>
      <c r="G178" s="42"/>
      <c r="H178" s="42"/>
      <c r="I178" s="222"/>
      <c r="J178" s="42"/>
      <c r="K178" s="42"/>
      <c r="L178" s="46"/>
      <c r="M178" s="223"/>
      <c r="N178" s="224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175</v>
      </c>
      <c r="AU178" s="19" t="s">
        <v>83</v>
      </c>
    </row>
    <row r="179" spans="1:51" s="13" customFormat="1" ht="12">
      <c r="A179" s="13"/>
      <c r="B179" s="225"/>
      <c r="C179" s="226"/>
      <c r="D179" s="227" t="s">
        <v>177</v>
      </c>
      <c r="E179" s="228" t="s">
        <v>19</v>
      </c>
      <c r="F179" s="229" t="s">
        <v>897</v>
      </c>
      <c r="G179" s="226"/>
      <c r="H179" s="230">
        <v>5.523</v>
      </c>
      <c r="I179" s="231"/>
      <c r="J179" s="226"/>
      <c r="K179" s="226"/>
      <c r="L179" s="232"/>
      <c r="M179" s="233"/>
      <c r="N179" s="234"/>
      <c r="O179" s="234"/>
      <c r="P179" s="234"/>
      <c r="Q179" s="234"/>
      <c r="R179" s="234"/>
      <c r="S179" s="234"/>
      <c r="T179" s="23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6" t="s">
        <v>177</v>
      </c>
      <c r="AU179" s="236" t="s">
        <v>83</v>
      </c>
      <c r="AV179" s="13" t="s">
        <v>83</v>
      </c>
      <c r="AW179" s="13" t="s">
        <v>35</v>
      </c>
      <c r="AX179" s="13" t="s">
        <v>73</v>
      </c>
      <c r="AY179" s="236" t="s">
        <v>166</v>
      </c>
    </row>
    <row r="180" spans="1:51" s="13" customFormat="1" ht="12">
      <c r="A180" s="13"/>
      <c r="B180" s="225"/>
      <c r="C180" s="226"/>
      <c r="D180" s="227" t="s">
        <v>177</v>
      </c>
      <c r="E180" s="228" t="s">
        <v>19</v>
      </c>
      <c r="F180" s="229" t="s">
        <v>898</v>
      </c>
      <c r="G180" s="226"/>
      <c r="H180" s="230">
        <v>14.69</v>
      </c>
      <c r="I180" s="231"/>
      <c r="J180" s="226"/>
      <c r="K180" s="226"/>
      <c r="L180" s="232"/>
      <c r="M180" s="233"/>
      <c r="N180" s="234"/>
      <c r="O180" s="234"/>
      <c r="P180" s="234"/>
      <c r="Q180" s="234"/>
      <c r="R180" s="234"/>
      <c r="S180" s="234"/>
      <c r="T180" s="23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6" t="s">
        <v>177</v>
      </c>
      <c r="AU180" s="236" t="s">
        <v>83</v>
      </c>
      <c r="AV180" s="13" t="s">
        <v>83</v>
      </c>
      <c r="AW180" s="13" t="s">
        <v>35</v>
      </c>
      <c r="AX180" s="13" t="s">
        <v>73</v>
      </c>
      <c r="AY180" s="236" t="s">
        <v>166</v>
      </c>
    </row>
    <row r="181" spans="1:51" s="13" customFormat="1" ht="12">
      <c r="A181" s="13"/>
      <c r="B181" s="225"/>
      <c r="C181" s="226"/>
      <c r="D181" s="227" t="s">
        <v>177</v>
      </c>
      <c r="E181" s="228" t="s">
        <v>19</v>
      </c>
      <c r="F181" s="229" t="s">
        <v>899</v>
      </c>
      <c r="G181" s="226"/>
      <c r="H181" s="230">
        <v>9.5</v>
      </c>
      <c r="I181" s="231"/>
      <c r="J181" s="226"/>
      <c r="K181" s="226"/>
      <c r="L181" s="232"/>
      <c r="M181" s="233"/>
      <c r="N181" s="234"/>
      <c r="O181" s="234"/>
      <c r="P181" s="234"/>
      <c r="Q181" s="234"/>
      <c r="R181" s="234"/>
      <c r="S181" s="234"/>
      <c r="T181" s="23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6" t="s">
        <v>177</v>
      </c>
      <c r="AU181" s="236" t="s">
        <v>83</v>
      </c>
      <c r="AV181" s="13" t="s">
        <v>83</v>
      </c>
      <c r="AW181" s="13" t="s">
        <v>35</v>
      </c>
      <c r="AX181" s="13" t="s">
        <v>73</v>
      </c>
      <c r="AY181" s="236" t="s">
        <v>166</v>
      </c>
    </row>
    <row r="182" spans="1:51" s="13" customFormat="1" ht="12">
      <c r="A182" s="13"/>
      <c r="B182" s="225"/>
      <c r="C182" s="226"/>
      <c r="D182" s="227" t="s">
        <v>177</v>
      </c>
      <c r="E182" s="228" t="s">
        <v>19</v>
      </c>
      <c r="F182" s="229" t="s">
        <v>900</v>
      </c>
      <c r="G182" s="226"/>
      <c r="H182" s="230">
        <v>4.376</v>
      </c>
      <c r="I182" s="231"/>
      <c r="J182" s="226"/>
      <c r="K182" s="226"/>
      <c r="L182" s="232"/>
      <c r="M182" s="233"/>
      <c r="N182" s="234"/>
      <c r="O182" s="234"/>
      <c r="P182" s="234"/>
      <c r="Q182" s="234"/>
      <c r="R182" s="234"/>
      <c r="S182" s="234"/>
      <c r="T182" s="23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6" t="s">
        <v>177</v>
      </c>
      <c r="AU182" s="236" t="s">
        <v>83</v>
      </c>
      <c r="AV182" s="13" t="s">
        <v>83</v>
      </c>
      <c r="AW182" s="13" t="s">
        <v>35</v>
      </c>
      <c r="AX182" s="13" t="s">
        <v>73</v>
      </c>
      <c r="AY182" s="236" t="s">
        <v>166</v>
      </c>
    </row>
    <row r="183" spans="1:51" s="13" customFormat="1" ht="12">
      <c r="A183" s="13"/>
      <c r="B183" s="225"/>
      <c r="C183" s="226"/>
      <c r="D183" s="227" t="s">
        <v>177</v>
      </c>
      <c r="E183" s="228" t="s">
        <v>19</v>
      </c>
      <c r="F183" s="229" t="s">
        <v>901</v>
      </c>
      <c r="G183" s="226"/>
      <c r="H183" s="230">
        <v>1.4</v>
      </c>
      <c r="I183" s="231"/>
      <c r="J183" s="226"/>
      <c r="K183" s="226"/>
      <c r="L183" s="232"/>
      <c r="M183" s="233"/>
      <c r="N183" s="234"/>
      <c r="O183" s="234"/>
      <c r="P183" s="234"/>
      <c r="Q183" s="234"/>
      <c r="R183" s="234"/>
      <c r="S183" s="234"/>
      <c r="T183" s="23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6" t="s">
        <v>177</v>
      </c>
      <c r="AU183" s="236" t="s">
        <v>83</v>
      </c>
      <c r="AV183" s="13" t="s">
        <v>83</v>
      </c>
      <c r="AW183" s="13" t="s">
        <v>35</v>
      </c>
      <c r="AX183" s="13" t="s">
        <v>73</v>
      </c>
      <c r="AY183" s="236" t="s">
        <v>166</v>
      </c>
    </row>
    <row r="184" spans="1:51" s="13" customFormat="1" ht="12">
      <c r="A184" s="13"/>
      <c r="B184" s="225"/>
      <c r="C184" s="226"/>
      <c r="D184" s="227" t="s">
        <v>177</v>
      </c>
      <c r="E184" s="228" t="s">
        <v>19</v>
      </c>
      <c r="F184" s="229" t="s">
        <v>902</v>
      </c>
      <c r="G184" s="226"/>
      <c r="H184" s="230">
        <v>21.375</v>
      </c>
      <c r="I184" s="231"/>
      <c r="J184" s="226"/>
      <c r="K184" s="226"/>
      <c r="L184" s="232"/>
      <c r="M184" s="233"/>
      <c r="N184" s="234"/>
      <c r="O184" s="234"/>
      <c r="P184" s="234"/>
      <c r="Q184" s="234"/>
      <c r="R184" s="234"/>
      <c r="S184" s="234"/>
      <c r="T184" s="23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6" t="s">
        <v>177</v>
      </c>
      <c r="AU184" s="236" t="s">
        <v>83</v>
      </c>
      <c r="AV184" s="13" t="s">
        <v>83</v>
      </c>
      <c r="AW184" s="13" t="s">
        <v>35</v>
      </c>
      <c r="AX184" s="13" t="s">
        <v>73</v>
      </c>
      <c r="AY184" s="236" t="s">
        <v>166</v>
      </c>
    </row>
    <row r="185" spans="1:51" s="14" customFormat="1" ht="12">
      <c r="A185" s="14"/>
      <c r="B185" s="237"/>
      <c r="C185" s="238"/>
      <c r="D185" s="227" t="s">
        <v>177</v>
      </c>
      <c r="E185" s="239" t="s">
        <v>19</v>
      </c>
      <c r="F185" s="240" t="s">
        <v>179</v>
      </c>
      <c r="G185" s="238"/>
      <c r="H185" s="241">
        <v>56.864</v>
      </c>
      <c r="I185" s="242"/>
      <c r="J185" s="238"/>
      <c r="K185" s="238"/>
      <c r="L185" s="243"/>
      <c r="M185" s="244"/>
      <c r="N185" s="245"/>
      <c r="O185" s="245"/>
      <c r="P185" s="245"/>
      <c r="Q185" s="245"/>
      <c r="R185" s="245"/>
      <c r="S185" s="245"/>
      <c r="T185" s="246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7" t="s">
        <v>177</v>
      </c>
      <c r="AU185" s="247" t="s">
        <v>83</v>
      </c>
      <c r="AV185" s="14" t="s">
        <v>173</v>
      </c>
      <c r="AW185" s="14" t="s">
        <v>35</v>
      </c>
      <c r="AX185" s="14" t="s">
        <v>81</v>
      </c>
      <c r="AY185" s="247" t="s">
        <v>166</v>
      </c>
    </row>
    <row r="186" spans="1:63" s="12" customFormat="1" ht="22.8" customHeight="1">
      <c r="A186" s="12"/>
      <c r="B186" s="191"/>
      <c r="C186" s="192"/>
      <c r="D186" s="193" t="s">
        <v>72</v>
      </c>
      <c r="E186" s="205" t="s">
        <v>219</v>
      </c>
      <c r="F186" s="205" t="s">
        <v>233</v>
      </c>
      <c r="G186" s="192"/>
      <c r="H186" s="192"/>
      <c r="I186" s="195"/>
      <c r="J186" s="206">
        <f>BK186</f>
        <v>0</v>
      </c>
      <c r="K186" s="192"/>
      <c r="L186" s="197"/>
      <c r="M186" s="198"/>
      <c r="N186" s="199"/>
      <c r="O186" s="199"/>
      <c r="P186" s="200">
        <f>SUM(P187:P226)</f>
        <v>0</v>
      </c>
      <c r="Q186" s="199"/>
      <c r="R186" s="200">
        <f>SUM(R187:R226)</f>
        <v>0.00056864</v>
      </c>
      <c r="S186" s="199"/>
      <c r="T186" s="201">
        <f>SUM(T187:T226)</f>
        <v>3.1993650000000002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02" t="s">
        <v>81</v>
      </c>
      <c r="AT186" s="203" t="s">
        <v>72</v>
      </c>
      <c r="AU186" s="203" t="s">
        <v>81</v>
      </c>
      <c r="AY186" s="202" t="s">
        <v>166</v>
      </c>
      <c r="BK186" s="204">
        <f>SUM(BK187:BK226)</f>
        <v>0</v>
      </c>
    </row>
    <row r="187" spans="1:65" s="2" customFormat="1" ht="37.8" customHeight="1">
      <c r="A187" s="40"/>
      <c r="B187" s="41"/>
      <c r="C187" s="207" t="s">
        <v>692</v>
      </c>
      <c r="D187" s="207" t="s">
        <v>169</v>
      </c>
      <c r="E187" s="208" t="s">
        <v>693</v>
      </c>
      <c r="F187" s="209" t="s">
        <v>694</v>
      </c>
      <c r="G187" s="210" t="s">
        <v>98</v>
      </c>
      <c r="H187" s="211">
        <v>1.4</v>
      </c>
      <c r="I187" s="212"/>
      <c r="J187" s="213">
        <f>ROUND(I187*H187,2)</f>
        <v>0</v>
      </c>
      <c r="K187" s="209" t="s">
        <v>172</v>
      </c>
      <c r="L187" s="46"/>
      <c r="M187" s="214" t="s">
        <v>19</v>
      </c>
      <c r="N187" s="215" t="s">
        <v>44</v>
      </c>
      <c r="O187" s="86"/>
      <c r="P187" s="216">
        <f>O187*H187</f>
        <v>0</v>
      </c>
      <c r="Q187" s="216">
        <v>1E-05</v>
      </c>
      <c r="R187" s="216">
        <f>Q187*H187</f>
        <v>1.4E-05</v>
      </c>
      <c r="S187" s="216">
        <v>0</v>
      </c>
      <c r="T187" s="217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8" t="s">
        <v>173</v>
      </c>
      <c r="AT187" s="218" t="s">
        <v>169</v>
      </c>
      <c r="AU187" s="218" t="s">
        <v>83</v>
      </c>
      <c r="AY187" s="19" t="s">
        <v>166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19" t="s">
        <v>81</v>
      </c>
      <c r="BK187" s="219">
        <f>ROUND(I187*H187,2)</f>
        <v>0</v>
      </c>
      <c r="BL187" s="19" t="s">
        <v>173</v>
      </c>
      <c r="BM187" s="218" t="s">
        <v>695</v>
      </c>
    </row>
    <row r="188" spans="1:47" s="2" customFormat="1" ht="12">
      <c r="A188" s="40"/>
      <c r="B188" s="41"/>
      <c r="C188" s="42"/>
      <c r="D188" s="220" t="s">
        <v>175</v>
      </c>
      <c r="E188" s="42"/>
      <c r="F188" s="221" t="s">
        <v>696</v>
      </c>
      <c r="G188" s="42"/>
      <c r="H188" s="42"/>
      <c r="I188" s="222"/>
      <c r="J188" s="42"/>
      <c r="K188" s="42"/>
      <c r="L188" s="46"/>
      <c r="M188" s="223"/>
      <c r="N188" s="224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175</v>
      </c>
      <c r="AU188" s="19" t="s">
        <v>83</v>
      </c>
    </row>
    <row r="189" spans="1:51" s="13" customFormat="1" ht="12">
      <c r="A189" s="13"/>
      <c r="B189" s="225"/>
      <c r="C189" s="226"/>
      <c r="D189" s="227" t="s">
        <v>177</v>
      </c>
      <c r="E189" s="228" t="s">
        <v>19</v>
      </c>
      <c r="F189" s="229" t="s">
        <v>903</v>
      </c>
      <c r="G189" s="226"/>
      <c r="H189" s="230">
        <v>1.4</v>
      </c>
      <c r="I189" s="231"/>
      <c r="J189" s="226"/>
      <c r="K189" s="226"/>
      <c r="L189" s="232"/>
      <c r="M189" s="233"/>
      <c r="N189" s="234"/>
      <c r="O189" s="234"/>
      <c r="P189" s="234"/>
      <c r="Q189" s="234"/>
      <c r="R189" s="234"/>
      <c r="S189" s="234"/>
      <c r="T189" s="23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6" t="s">
        <v>177</v>
      </c>
      <c r="AU189" s="236" t="s">
        <v>83</v>
      </c>
      <c r="AV189" s="13" t="s">
        <v>83</v>
      </c>
      <c r="AW189" s="13" t="s">
        <v>35</v>
      </c>
      <c r="AX189" s="13" t="s">
        <v>73</v>
      </c>
      <c r="AY189" s="236" t="s">
        <v>166</v>
      </c>
    </row>
    <row r="190" spans="1:51" s="14" customFormat="1" ht="12">
      <c r="A190" s="14"/>
      <c r="B190" s="237"/>
      <c r="C190" s="238"/>
      <c r="D190" s="227" t="s">
        <v>177</v>
      </c>
      <c r="E190" s="239" t="s">
        <v>19</v>
      </c>
      <c r="F190" s="240" t="s">
        <v>179</v>
      </c>
      <c r="G190" s="238"/>
      <c r="H190" s="241">
        <v>1.4</v>
      </c>
      <c r="I190" s="242"/>
      <c r="J190" s="238"/>
      <c r="K190" s="238"/>
      <c r="L190" s="243"/>
      <c r="M190" s="244"/>
      <c r="N190" s="245"/>
      <c r="O190" s="245"/>
      <c r="P190" s="245"/>
      <c r="Q190" s="245"/>
      <c r="R190" s="245"/>
      <c r="S190" s="245"/>
      <c r="T190" s="246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7" t="s">
        <v>177</v>
      </c>
      <c r="AU190" s="247" t="s">
        <v>83</v>
      </c>
      <c r="AV190" s="14" t="s">
        <v>173</v>
      </c>
      <c r="AW190" s="14" t="s">
        <v>35</v>
      </c>
      <c r="AX190" s="14" t="s">
        <v>81</v>
      </c>
      <c r="AY190" s="247" t="s">
        <v>166</v>
      </c>
    </row>
    <row r="191" spans="1:65" s="2" customFormat="1" ht="37.8" customHeight="1">
      <c r="A191" s="40"/>
      <c r="B191" s="41"/>
      <c r="C191" s="207" t="s">
        <v>698</v>
      </c>
      <c r="D191" s="207" t="s">
        <v>169</v>
      </c>
      <c r="E191" s="208" t="s">
        <v>699</v>
      </c>
      <c r="F191" s="209" t="s">
        <v>700</v>
      </c>
      <c r="G191" s="210" t="s">
        <v>98</v>
      </c>
      <c r="H191" s="211">
        <v>35.251</v>
      </c>
      <c r="I191" s="212"/>
      <c r="J191" s="213">
        <f>ROUND(I191*H191,2)</f>
        <v>0</v>
      </c>
      <c r="K191" s="209" t="s">
        <v>172</v>
      </c>
      <c r="L191" s="46"/>
      <c r="M191" s="214" t="s">
        <v>19</v>
      </c>
      <c r="N191" s="215" t="s">
        <v>44</v>
      </c>
      <c r="O191" s="86"/>
      <c r="P191" s="216">
        <f>O191*H191</f>
        <v>0</v>
      </c>
      <c r="Q191" s="216">
        <v>1E-05</v>
      </c>
      <c r="R191" s="216">
        <f>Q191*H191</f>
        <v>0.00035251</v>
      </c>
      <c r="S191" s="216">
        <v>0</v>
      </c>
      <c r="T191" s="217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8" t="s">
        <v>173</v>
      </c>
      <c r="AT191" s="218" t="s">
        <v>169</v>
      </c>
      <c r="AU191" s="218" t="s">
        <v>83</v>
      </c>
      <c r="AY191" s="19" t="s">
        <v>166</v>
      </c>
      <c r="BE191" s="219">
        <f>IF(N191="základní",J191,0)</f>
        <v>0</v>
      </c>
      <c r="BF191" s="219">
        <f>IF(N191="snížená",J191,0)</f>
        <v>0</v>
      </c>
      <c r="BG191" s="219">
        <f>IF(N191="zákl. přenesená",J191,0)</f>
        <v>0</v>
      </c>
      <c r="BH191" s="219">
        <f>IF(N191="sníž. přenesená",J191,0)</f>
        <v>0</v>
      </c>
      <c r="BI191" s="219">
        <f>IF(N191="nulová",J191,0)</f>
        <v>0</v>
      </c>
      <c r="BJ191" s="19" t="s">
        <v>81</v>
      </c>
      <c r="BK191" s="219">
        <f>ROUND(I191*H191,2)</f>
        <v>0</v>
      </c>
      <c r="BL191" s="19" t="s">
        <v>173</v>
      </c>
      <c r="BM191" s="218" t="s">
        <v>701</v>
      </c>
    </row>
    <row r="192" spans="1:47" s="2" customFormat="1" ht="12">
      <c r="A192" s="40"/>
      <c r="B192" s="41"/>
      <c r="C192" s="42"/>
      <c r="D192" s="220" t="s">
        <v>175</v>
      </c>
      <c r="E192" s="42"/>
      <c r="F192" s="221" t="s">
        <v>702</v>
      </c>
      <c r="G192" s="42"/>
      <c r="H192" s="42"/>
      <c r="I192" s="222"/>
      <c r="J192" s="42"/>
      <c r="K192" s="42"/>
      <c r="L192" s="46"/>
      <c r="M192" s="223"/>
      <c r="N192" s="224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175</v>
      </c>
      <c r="AU192" s="19" t="s">
        <v>83</v>
      </c>
    </row>
    <row r="193" spans="1:51" s="13" customFormat="1" ht="12">
      <c r="A193" s="13"/>
      <c r="B193" s="225"/>
      <c r="C193" s="226"/>
      <c r="D193" s="227" t="s">
        <v>177</v>
      </c>
      <c r="E193" s="228" t="s">
        <v>19</v>
      </c>
      <c r="F193" s="229" t="s">
        <v>904</v>
      </c>
      <c r="G193" s="226"/>
      <c r="H193" s="230">
        <v>4.376</v>
      </c>
      <c r="I193" s="231"/>
      <c r="J193" s="226"/>
      <c r="K193" s="226"/>
      <c r="L193" s="232"/>
      <c r="M193" s="233"/>
      <c r="N193" s="234"/>
      <c r="O193" s="234"/>
      <c r="P193" s="234"/>
      <c r="Q193" s="234"/>
      <c r="R193" s="234"/>
      <c r="S193" s="234"/>
      <c r="T193" s="23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6" t="s">
        <v>177</v>
      </c>
      <c r="AU193" s="236" t="s">
        <v>83</v>
      </c>
      <c r="AV193" s="13" t="s">
        <v>83</v>
      </c>
      <c r="AW193" s="13" t="s">
        <v>35</v>
      </c>
      <c r="AX193" s="13" t="s">
        <v>73</v>
      </c>
      <c r="AY193" s="236" t="s">
        <v>166</v>
      </c>
    </row>
    <row r="194" spans="1:51" s="13" customFormat="1" ht="12">
      <c r="A194" s="13"/>
      <c r="B194" s="225"/>
      <c r="C194" s="226"/>
      <c r="D194" s="227" t="s">
        <v>177</v>
      </c>
      <c r="E194" s="228" t="s">
        <v>19</v>
      </c>
      <c r="F194" s="229" t="s">
        <v>905</v>
      </c>
      <c r="G194" s="226"/>
      <c r="H194" s="230">
        <v>9.5</v>
      </c>
      <c r="I194" s="231"/>
      <c r="J194" s="226"/>
      <c r="K194" s="226"/>
      <c r="L194" s="232"/>
      <c r="M194" s="233"/>
      <c r="N194" s="234"/>
      <c r="O194" s="234"/>
      <c r="P194" s="234"/>
      <c r="Q194" s="234"/>
      <c r="R194" s="234"/>
      <c r="S194" s="234"/>
      <c r="T194" s="23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6" t="s">
        <v>177</v>
      </c>
      <c r="AU194" s="236" t="s">
        <v>83</v>
      </c>
      <c r="AV194" s="13" t="s">
        <v>83</v>
      </c>
      <c r="AW194" s="13" t="s">
        <v>35</v>
      </c>
      <c r="AX194" s="13" t="s">
        <v>73</v>
      </c>
      <c r="AY194" s="236" t="s">
        <v>166</v>
      </c>
    </row>
    <row r="195" spans="1:51" s="13" customFormat="1" ht="12">
      <c r="A195" s="13"/>
      <c r="B195" s="225"/>
      <c r="C195" s="226"/>
      <c r="D195" s="227" t="s">
        <v>177</v>
      </c>
      <c r="E195" s="228" t="s">
        <v>19</v>
      </c>
      <c r="F195" s="229" t="s">
        <v>906</v>
      </c>
      <c r="G195" s="226"/>
      <c r="H195" s="230">
        <v>21.375</v>
      </c>
      <c r="I195" s="231"/>
      <c r="J195" s="226"/>
      <c r="K195" s="226"/>
      <c r="L195" s="232"/>
      <c r="M195" s="233"/>
      <c r="N195" s="234"/>
      <c r="O195" s="234"/>
      <c r="P195" s="234"/>
      <c r="Q195" s="234"/>
      <c r="R195" s="234"/>
      <c r="S195" s="234"/>
      <c r="T195" s="23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6" t="s">
        <v>177</v>
      </c>
      <c r="AU195" s="236" t="s">
        <v>83</v>
      </c>
      <c r="AV195" s="13" t="s">
        <v>83</v>
      </c>
      <c r="AW195" s="13" t="s">
        <v>35</v>
      </c>
      <c r="AX195" s="13" t="s">
        <v>73</v>
      </c>
      <c r="AY195" s="236" t="s">
        <v>166</v>
      </c>
    </row>
    <row r="196" spans="1:51" s="14" customFormat="1" ht="12">
      <c r="A196" s="14"/>
      <c r="B196" s="237"/>
      <c r="C196" s="238"/>
      <c r="D196" s="227" t="s">
        <v>177</v>
      </c>
      <c r="E196" s="239" t="s">
        <v>19</v>
      </c>
      <c r="F196" s="240" t="s">
        <v>179</v>
      </c>
      <c r="G196" s="238"/>
      <c r="H196" s="241">
        <v>35.251</v>
      </c>
      <c r="I196" s="242"/>
      <c r="J196" s="238"/>
      <c r="K196" s="238"/>
      <c r="L196" s="243"/>
      <c r="M196" s="244"/>
      <c r="N196" s="245"/>
      <c r="O196" s="245"/>
      <c r="P196" s="245"/>
      <c r="Q196" s="245"/>
      <c r="R196" s="245"/>
      <c r="S196" s="245"/>
      <c r="T196" s="246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7" t="s">
        <v>177</v>
      </c>
      <c r="AU196" s="247" t="s">
        <v>83</v>
      </c>
      <c r="AV196" s="14" t="s">
        <v>173</v>
      </c>
      <c r="AW196" s="14" t="s">
        <v>35</v>
      </c>
      <c r="AX196" s="14" t="s">
        <v>81</v>
      </c>
      <c r="AY196" s="247" t="s">
        <v>166</v>
      </c>
    </row>
    <row r="197" spans="1:65" s="2" customFormat="1" ht="37.8" customHeight="1">
      <c r="A197" s="40"/>
      <c r="B197" s="41"/>
      <c r="C197" s="207" t="s">
        <v>234</v>
      </c>
      <c r="D197" s="207" t="s">
        <v>169</v>
      </c>
      <c r="E197" s="208" t="s">
        <v>235</v>
      </c>
      <c r="F197" s="209" t="s">
        <v>236</v>
      </c>
      <c r="G197" s="210" t="s">
        <v>98</v>
      </c>
      <c r="H197" s="211">
        <v>20.213</v>
      </c>
      <c r="I197" s="212"/>
      <c r="J197" s="213">
        <f>ROUND(I197*H197,2)</f>
        <v>0</v>
      </c>
      <c r="K197" s="209" t="s">
        <v>172</v>
      </c>
      <c r="L197" s="46"/>
      <c r="M197" s="214" t="s">
        <v>19</v>
      </c>
      <c r="N197" s="215" t="s">
        <v>44</v>
      </c>
      <c r="O197" s="86"/>
      <c r="P197" s="216">
        <f>O197*H197</f>
        <v>0</v>
      </c>
      <c r="Q197" s="216">
        <v>1E-05</v>
      </c>
      <c r="R197" s="216">
        <f>Q197*H197</f>
        <v>0.00020213000000000002</v>
      </c>
      <c r="S197" s="216">
        <v>0</v>
      </c>
      <c r="T197" s="217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8" t="s">
        <v>173</v>
      </c>
      <c r="AT197" s="218" t="s">
        <v>169</v>
      </c>
      <c r="AU197" s="218" t="s">
        <v>83</v>
      </c>
      <c r="AY197" s="19" t="s">
        <v>166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19" t="s">
        <v>81</v>
      </c>
      <c r="BK197" s="219">
        <f>ROUND(I197*H197,2)</f>
        <v>0</v>
      </c>
      <c r="BL197" s="19" t="s">
        <v>173</v>
      </c>
      <c r="BM197" s="218" t="s">
        <v>237</v>
      </c>
    </row>
    <row r="198" spans="1:47" s="2" customFormat="1" ht="12">
      <c r="A198" s="40"/>
      <c r="B198" s="41"/>
      <c r="C198" s="42"/>
      <c r="D198" s="220" t="s">
        <v>175</v>
      </c>
      <c r="E198" s="42"/>
      <c r="F198" s="221" t="s">
        <v>238</v>
      </c>
      <c r="G198" s="42"/>
      <c r="H198" s="42"/>
      <c r="I198" s="222"/>
      <c r="J198" s="42"/>
      <c r="K198" s="42"/>
      <c r="L198" s="46"/>
      <c r="M198" s="223"/>
      <c r="N198" s="224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175</v>
      </c>
      <c r="AU198" s="19" t="s">
        <v>83</v>
      </c>
    </row>
    <row r="199" spans="1:51" s="13" customFormat="1" ht="12">
      <c r="A199" s="13"/>
      <c r="B199" s="225"/>
      <c r="C199" s="226"/>
      <c r="D199" s="227" t="s">
        <v>177</v>
      </c>
      <c r="E199" s="228" t="s">
        <v>19</v>
      </c>
      <c r="F199" s="229" t="s">
        <v>907</v>
      </c>
      <c r="G199" s="226"/>
      <c r="H199" s="230">
        <v>14.69</v>
      </c>
      <c r="I199" s="231"/>
      <c r="J199" s="226"/>
      <c r="K199" s="226"/>
      <c r="L199" s="232"/>
      <c r="M199" s="233"/>
      <c r="N199" s="234"/>
      <c r="O199" s="234"/>
      <c r="P199" s="234"/>
      <c r="Q199" s="234"/>
      <c r="R199" s="234"/>
      <c r="S199" s="234"/>
      <c r="T199" s="23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6" t="s">
        <v>177</v>
      </c>
      <c r="AU199" s="236" t="s">
        <v>83</v>
      </c>
      <c r="AV199" s="13" t="s">
        <v>83</v>
      </c>
      <c r="AW199" s="13" t="s">
        <v>35</v>
      </c>
      <c r="AX199" s="13" t="s">
        <v>73</v>
      </c>
      <c r="AY199" s="236" t="s">
        <v>166</v>
      </c>
    </row>
    <row r="200" spans="1:51" s="13" customFormat="1" ht="12">
      <c r="A200" s="13"/>
      <c r="B200" s="225"/>
      <c r="C200" s="226"/>
      <c r="D200" s="227" t="s">
        <v>177</v>
      </c>
      <c r="E200" s="228" t="s">
        <v>19</v>
      </c>
      <c r="F200" s="229" t="s">
        <v>908</v>
      </c>
      <c r="G200" s="226"/>
      <c r="H200" s="230">
        <v>5.523</v>
      </c>
      <c r="I200" s="231"/>
      <c r="J200" s="226"/>
      <c r="K200" s="226"/>
      <c r="L200" s="232"/>
      <c r="M200" s="233"/>
      <c r="N200" s="234"/>
      <c r="O200" s="234"/>
      <c r="P200" s="234"/>
      <c r="Q200" s="234"/>
      <c r="R200" s="234"/>
      <c r="S200" s="234"/>
      <c r="T200" s="23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6" t="s">
        <v>177</v>
      </c>
      <c r="AU200" s="236" t="s">
        <v>83</v>
      </c>
      <c r="AV200" s="13" t="s">
        <v>83</v>
      </c>
      <c r="AW200" s="13" t="s">
        <v>35</v>
      </c>
      <c r="AX200" s="13" t="s">
        <v>73</v>
      </c>
      <c r="AY200" s="236" t="s">
        <v>166</v>
      </c>
    </row>
    <row r="201" spans="1:51" s="14" customFormat="1" ht="12">
      <c r="A201" s="14"/>
      <c r="B201" s="237"/>
      <c r="C201" s="238"/>
      <c r="D201" s="227" t="s">
        <v>177</v>
      </c>
      <c r="E201" s="239" t="s">
        <v>19</v>
      </c>
      <c r="F201" s="240" t="s">
        <v>179</v>
      </c>
      <c r="G201" s="238"/>
      <c r="H201" s="241">
        <v>20.213</v>
      </c>
      <c r="I201" s="242"/>
      <c r="J201" s="238"/>
      <c r="K201" s="238"/>
      <c r="L201" s="243"/>
      <c r="M201" s="244"/>
      <c r="N201" s="245"/>
      <c r="O201" s="245"/>
      <c r="P201" s="245"/>
      <c r="Q201" s="245"/>
      <c r="R201" s="245"/>
      <c r="S201" s="245"/>
      <c r="T201" s="246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7" t="s">
        <v>177</v>
      </c>
      <c r="AU201" s="247" t="s">
        <v>83</v>
      </c>
      <c r="AV201" s="14" t="s">
        <v>173</v>
      </c>
      <c r="AW201" s="14" t="s">
        <v>35</v>
      </c>
      <c r="AX201" s="14" t="s">
        <v>81</v>
      </c>
      <c r="AY201" s="247" t="s">
        <v>166</v>
      </c>
    </row>
    <row r="202" spans="1:65" s="2" customFormat="1" ht="24.15" customHeight="1">
      <c r="A202" s="40"/>
      <c r="B202" s="41"/>
      <c r="C202" s="207" t="s">
        <v>240</v>
      </c>
      <c r="D202" s="207" t="s">
        <v>169</v>
      </c>
      <c r="E202" s="208" t="s">
        <v>241</v>
      </c>
      <c r="F202" s="209" t="s">
        <v>242</v>
      </c>
      <c r="G202" s="210" t="s">
        <v>98</v>
      </c>
      <c r="H202" s="211">
        <v>160</v>
      </c>
      <c r="I202" s="212"/>
      <c r="J202" s="213">
        <f>ROUND(I202*H202,2)</f>
        <v>0</v>
      </c>
      <c r="K202" s="209" t="s">
        <v>172</v>
      </c>
      <c r="L202" s="46"/>
      <c r="M202" s="214" t="s">
        <v>19</v>
      </c>
      <c r="N202" s="215" t="s">
        <v>44</v>
      </c>
      <c r="O202" s="86"/>
      <c r="P202" s="216">
        <f>O202*H202</f>
        <v>0</v>
      </c>
      <c r="Q202" s="216">
        <v>0</v>
      </c>
      <c r="R202" s="216">
        <f>Q202*H202</f>
        <v>0</v>
      </c>
      <c r="S202" s="216">
        <v>0</v>
      </c>
      <c r="T202" s="217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8" t="s">
        <v>173</v>
      </c>
      <c r="AT202" s="218" t="s">
        <v>169</v>
      </c>
      <c r="AU202" s="218" t="s">
        <v>83</v>
      </c>
      <c r="AY202" s="19" t="s">
        <v>166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19" t="s">
        <v>81</v>
      </c>
      <c r="BK202" s="219">
        <f>ROUND(I202*H202,2)</f>
        <v>0</v>
      </c>
      <c r="BL202" s="19" t="s">
        <v>173</v>
      </c>
      <c r="BM202" s="218" t="s">
        <v>243</v>
      </c>
    </row>
    <row r="203" spans="1:47" s="2" customFormat="1" ht="12">
      <c r="A203" s="40"/>
      <c r="B203" s="41"/>
      <c r="C203" s="42"/>
      <c r="D203" s="220" t="s">
        <v>175</v>
      </c>
      <c r="E203" s="42"/>
      <c r="F203" s="221" t="s">
        <v>244</v>
      </c>
      <c r="G203" s="42"/>
      <c r="H203" s="42"/>
      <c r="I203" s="222"/>
      <c r="J203" s="42"/>
      <c r="K203" s="42"/>
      <c r="L203" s="46"/>
      <c r="M203" s="223"/>
      <c r="N203" s="224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175</v>
      </c>
      <c r="AU203" s="19" t="s">
        <v>83</v>
      </c>
    </row>
    <row r="204" spans="1:51" s="13" customFormat="1" ht="12">
      <c r="A204" s="13"/>
      <c r="B204" s="225"/>
      <c r="C204" s="226"/>
      <c r="D204" s="227" t="s">
        <v>177</v>
      </c>
      <c r="E204" s="228" t="s">
        <v>19</v>
      </c>
      <c r="F204" s="229" t="s">
        <v>909</v>
      </c>
      <c r="G204" s="226"/>
      <c r="H204" s="230">
        <v>160</v>
      </c>
      <c r="I204" s="231"/>
      <c r="J204" s="226"/>
      <c r="K204" s="226"/>
      <c r="L204" s="232"/>
      <c r="M204" s="233"/>
      <c r="N204" s="234"/>
      <c r="O204" s="234"/>
      <c r="P204" s="234"/>
      <c r="Q204" s="234"/>
      <c r="R204" s="234"/>
      <c r="S204" s="234"/>
      <c r="T204" s="23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6" t="s">
        <v>177</v>
      </c>
      <c r="AU204" s="236" t="s">
        <v>83</v>
      </c>
      <c r="AV204" s="13" t="s">
        <v>83</v>
      </c>
      <c r="AW204" s="13" t="s">
        <v>35</v>
      </c>
      <c r="AX204" s="13" t="s">
        <v>73</v>
      </c>
      <c r="AY204" s="236" t="s">
        <v>166</v>
      </c>
    </row>
    <row r="205" spans="1:51" s="14" customFormat="1" ht="12">
      <c r="A205" s="14"/>
      <c r="B205" s="237"/>
      <c r="C205" s="238"/>
      <c r="D205" s="227" t="s">
        <v>177</v>
      </c>
      <c r="E205" s="239" t="s">
        <v>19</v>
      </c>
      <c r="F205" s="240" t="s">
        <v>179</v>
      </c>
      <c r="G205" s="238"/>
      <c r="H205" s="241">
        <v>160</v>
      </c>
      <c r="I205" s="242"/>
      <c r="J205" s="238"/>
      <c r="K205" s="238"/>
      <c r="L205" s="243"/>
      <c r="M205" s="244"/>
      <c r="N205" s="245"/>
      <c r="O205" s="245"/>
      <c r="P205" s="245"/>
      <c r="Q205" s="245"/>
      <c r="R205" s="245"/>
      <c r="S205" s="245"/>
      <c r="T205" s="246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7" t="s">
        <v>177</v>
      </c>
      <c r="AU205" s="247" t="s">
        <v>83</v>
      </c>
      <c r="AV205" s="14" t="s">
        <v>173</v>
      </c>
      <c r="AW205" s="14" t="s">
        <v>35</v>
      </c>
      <c r="AX205" s="14" t="s">
        <v>81</v>
      </c>
      <c r="AY205" s="247" t="s">
        <v>166</v>
      </c>
    </row>
    <row r="206" spans="1:65" s="2" customFormat="1" ht="24.15" customHeight="1">
      <c r="A206" s="40"/>
      <c r="B206" s="41"/>
      <c r="C206" s="207" t="s">
        <v>8</v>
      </c>
      <c r="D206" s="207" t="s">
        <v>169</v>
      </c>
      <c r="E206" s="208" t="s">
        <v>529</v>
      </c>
      <c r="F206" s="209" t="s">
        <v>530</v>
      </c>
      <c r="G206" s="210" t="s">
        <v>98</v>
      </c>
      <c r="H206" s="211">
        <v>93</v>
      </c>
      <c r="I206" s="212"/>
      <c r="J206" s="213">
        <f>ROUND(I206*H206,2)</f>
        <v>0</v>
      </c>
      <c r="K206" s="209" t="s">
        <v>172</v>
      </c>
      <c r="L206" s="46"/>
      <c r="M206" s="214" t="s">
        <v>19</v>
      </c>
      <c r="N206" s="215" t="s">
        <v>44</v>
      </c>
      <c r="O206" s="86"/>
      <c r="P206" s="216">
        <f>O206*H206</f>
        <v>0</v>
      </c>
      <c r="Q206" s="216">
        <v>0</v>
      </c>
      <c r="R206" s="216">
        <f>Q206*H206</f>
        <v>0</v>
      </c>
      <c r="S206" s="216">
        <v>0</v>
      </c>
      <c r="T206" s="217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8" t="s">
        <v>173</v>
      </c>
      <c r="AT206" s="218" t="s">
        <v>169</v>
      </c>
      <c r="AU206" s="218" t="s">
        <v>83</v>
      </c>
      <c r="AY206" s="19" t="s">
        <v>166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19" t="s">
        <v>81</v>
      </c>
      <c r="BK206" s="219">
        <f>ROUND(I206*H206,2)</f>
        <v>0</v>
      </c>
      <c r="BL206" s="19" t="s">
        <v>173</v>
      </c>
      <c r="BM206" s="218" t="s">
        <v>531</v>
      </c>
    </row>
    <row r="207" spans="1:47" s="2" customFormat="1" ht="12">
      <c r="A207" s="40"/>
      <c r="B207" s="41"/>
      <c r="C207" s="42"/>
      <c r="D207" s="220" t="s">
        <v>175</v>
      </c>
      <c r="E207" s="42"/>
      <c r="F207" s="221" t="s">
        <v>532</v>
      </c>
      <c r="G207" s="42"/>
      <c r="H207" s="42"/>
      <c r="I207" s="222"/>
      <c r="J207" s="42"/>
      <c r="K207" s="42"/>
      <c r="L207" s="46"/>
      <c r="M207" s="223"/>
      <c r="N207" s="224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175</v>
      </c>
      <c r="AU207" s="19" t="s">
        <v>83</v>
      </c>
    </row>
    <row r="208" spans="1:51" s="13" customFormat="1" ht="12">
      <c r="A208" s="13"/>
      <c r="B208" s="225"/>
      <c r="C208" s="226"/>
      <c r="D208" s="227" t="s">
        <v>177</v>
      </c>
      <c r="E208" s="228" t="s">
        <v>19</v>
      </c>
      <c r="F208" s="229" t="s">
        <v>910</v>
      </c>
      <c r="G208" s="226"/>
      <c r="H208" s="230">
        <v>93</v>
      </c>
      <c r="I208" s="231"/>
      <c r="J208" s="226"/>
      <c r="K208" s="226"/>
      <c r="L208" s="232"/>
      <c r="M208" s="233"/>
      <c r="N208" s="234"/>
      <c r="O208" s="234"/>
      <c r="P208" s="234"/>
      <c r="Q208" s="234"/>
      <c r="R208" s="234"/>
      <c r="S208" s="234"/>
      <c r="T208" s="23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6" t="s">
        <v>177</v>
      </c>
      <c r="AU208" s="236" t="s">
        <v>83</v>
      </c>
      <c r="AV208" s="13" t="s">
        <v>83</v>
      </c>
      <c r="AW208" s="13" t="s">
        <v>35</v>
      </c>
      <c r="AX208" s="13" t="s">
        <v>81</v>
      </c>
      <c r="AY208" s="236" t="s">
        <v>166</v>
      </c>
    </row>
    <row r="209" spans="1:65" s="2" customFormat="1" ht="37.8" customHeight="1">
      <c r="A209" s="40"/>
      <c r="B209" s="41"/>
      <c r="C209" s="207" t="s">
        <v>710</v>
      </c>
      <c r="D209" s="207" t="s">
        <v>169</v>
      </c>
      <c r="E209" s="208" t="s">
        <v>711</v>
      </c>
      <c r="F209" s="209" t="s">
        <v>712</v>
      </c>
      <c r="G209" s="210" t="s">
        <v>98</v>
      </c>
      <c r="H209" s="211">
        <v>1.4</v>
      </c>
      <c r="I209" s="212"/>
      <c r="J209" s="213">
        <f>ROUND(I209*H209,2)</f>
        <v>0</v>
      </c>
      <c r="K209" s="209" t="s">
        <v>172</v>
      </c>
      <c r="L209" s="46"/>
      <c r="M209" s="214" t="s">
        <v>19</v>
      </c>
      <c r="N209" s="215" t="s">
        <v>44</v>
      </c>
      <c r="O209" s="86"/>
      <c r="P209" s="216">
        <f>O209*H209</f>
        <v>0</v>
      </c>
      <c r="Q209" s="216">
        <v>0</v>
      </c>
      <c r="R209" s="216">
        <f>Q209*H209</f>
        <v>0</v>
      </c>
      <c r="S209" s="216">
        <v>0.075</v>
      </c>
      <c r="T209" s="217">
        <f>S209*H209</f>
        <v>0.105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8" t="s">
        <v>173</v>
      </c>
      <c r="AT209" s="218" t="s">
        <v>169</v>
      </c>
      <c r="AU209" s="218" t="s">
        <v>83</v>
      </c>
      <c r="AY209" s="19" t="s">
        <v>166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9" t="s">
        <v>81</v>
      </c>
      <c r="BK209" s="219">
        <f>ROUND(I209*H209,2)</f>
        <v>0</v>
      </c>
      <c r="BL209" s="19" t="s">
        <v>173</v>
      </c>
      <c r="BM209" s="218" t="s">
        <v>713</v>
      </c>
    </row>
    <row r="210" spans="1:47" s="2" customFormat="1" ht="12">
      <c r="A210" s="40"/>
      <c r="B210" s="41"/>
      <c r="C210" s="42"/>
      <c r="D210" s="220" t="s">
        <v>175</v>
      </c>
      <c r="E210" s="42"/>
      <c r="F210" s="221" t="s">
        <v>714</v>
      </c>
      <c r="G210" s="42"/>
      <c r="H210" s="42"/>
      <c r="I210" s="222"/>
      <c r="J210" s="42"/>
      <c r="K210" s="42"/>
      <c r="L210" s="46"/>
      <c r="M210" s="223"/>
      <c r="N210" s="224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175</v>
      </c>
      <c r="AU210" s="19" t="s">
        <v>83</v>
      </c>
    </row>
    <row r="211" spans="1:51" s="13" customFormat="1" ht="12">
      <c r="A211" s="13"/>
      <c r="B211" s="225"/>
      <c r="C211" s="226"/>
      <c r="D211" s="227" t="s">
        <v>177</v>
      </c>
      <c r="E211" s="228" t="s">
        <v>19</v>
      </c>
      <c r="F211" s="229" t="s">
        <v>911</v>
      </c>
      <c r="G211" s="226"/>
      <c r="H211" s="230">
        <v>1.4</v>
      </c>
      <c r="I211" s="231"/>
      <c r="J211" s="226"/>
      <c r="K211" s="226"/>
      <c r="L211" s="232"/>
      <c r="M211" s="233"/>
      <c r="N211" s="234"/>
      <c r="O211" s="234"/>
      <c r="P211" s="234"/>
      <c r="Q211" s="234"/>
      <c r="R211" s="234"/>
      <c r="S211" s="234"/>
      <c r="T211" s="23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6" t="s">
        <v>177</v>
      </c>
      <c r="AU211" s="236" t="s">
        <v>83</v>
      </c>
      <c r="AV211" s="13" t="s">
        <v>83</v>
      </c>
      <c r="AW211" s="13" t="s">
        <v>35</v>
      </c>
      <c r="AX211" s="13" t="s">
        <v>73</v>
      </c>
      <c r="AY211" s="236" t="s">
        <v>166</v>
      </c>
    </row>
    <row r="212" spans="1:51" s="14" customFormat="1" ht="12">
      <c r="A212" s="14"/>
      <c r="B212" s="237"/>
      <c r="C212" s="238"/>
      <c r="D212" s="227" t="s">
        <v>177</v>
      </c>
      <c r="E212" s="239" t="s">
        <v>19</v>
      </c>
      <c r="F212" s="240" t="s">
        <v>179</v>
      </c>
      <c r="G212" s="238"/>
      <c r="H212" s="241">
        <v>1.4</v>
      </c>
      <c r="I212" s="242"/>
      <c r="J212" s="238"/>
      <c r="K212" s="238"/>
      <c r="L212" s="243"/>
      <c r="M212" s="244"/>
      <c r="N212" s="245"/>
      <c r="O212" s="245"/>
      <c r="P212" s="245"/>
      <c r="Q212" s="245"/>
      <c r="R212" s="245"/>
      <c r="S212" s="245"/>
      <c r="T212" s="246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7" t="s">
        <v>177</v>
      </c>
      <c r="AU212" s="247" t="s">
        <v>83</v>
      </c>
      <c r="AV212" s="14" t="s">
        <v>173</v>
      </c>
      <c r="AW212" s="14" t="s">
        <v>35</v>
      </c>
      <c r="AX212" s="14" t="s">
        <v>81</v>
      </c>
      <c r="AY212" s="247" t="s">
        <v>166</v>
      </c>
    </row>
    <row r="213" spans="1:65" s="2" customFormat="1" ht="37.8" customHeight="1">
      <c r="A213" s="40"/>
      <c r="B213" s="41"/>
      <c r="C213" s="207" t="s">
        <v>246</v>
      </c>
      <c r="D213" s="207" t="s">
        <v>169</v>
      </c>
      <c r="E213" s="208" t="s">
        <v>247</v>
      </c>
      <c r="F213" s="209" t="s">
        <v>248</v>
      </c>
      <c r="G213" s="210" t="s">
        <v>98</v>
      </c>
      <c r="H213" s="211">
        <v>49.941</v>
      </c>
      <c r="I213" s="212"/>
      <c r="J213" s="213">
        <f>ROUND(I213*H213,2)</f>
        <v>0</v>
      </c>
      <c r="K213" s="209" t="s">
        <v>172</v>
      </c>
      <c r="L213" s="46"/>
      <c r="M213" s="214" t="s">
        <v>19</v>
      </c>
      <c r="N213" s="215" t="s">
        <v>44</v>
      </c>
      <c r="O213" s="86"/>
      <c r="P213" s="216">
        <f>O213*H213</f>
        <v>0</v>
      </c>
      <c r="Q213" s="216">
        <v>0</v>
      </c>
      <c r="R213" s="216">
        <f>Q213*H213</f>
        <v>0</v>
      </c>
      <c r="S213" s="216">
        <v>0.054</v>
      </c>
      <c r="T213" s="217">
        <f>S213*H213</f>
        <v>2.6968140000000003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8" t="s">
        <v>173</v>
      </c>
      <c r="AT213" s="218" t="s">
        <v>169</v>
      </c>
      <c r="AU213" s="218" t="s">
        <v>83</v>
      </c>
      <c r="AY213" s="19" t="s">
        <v>166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19" t="s">
        <v>81</v>
      </c>
      <c r="BK213" s="219">
        <f>ROUND(I213*H213,2)</f>
        <v>0</v>
      </c>
      <c r="BL213" s="19" t="s">
        <v>173</v>
      </c>
      <c r="BM213" s="218" t="s">
        <v>249</v>
      </c>
    </row>
    <row r="214" spans="1:47" s="2" customFormat="1" ht="12">
      <c r="A214" s="40"/>
      <c r="B214" s="41"/>
      <c r="C214" s="42"/>
      <c r="D214" s="220" t="s">
        <v>175</v>
      </c>
      <c r="E214" s="42"/>
      <c r="F214" s="221" t="s">
        <v>250</v>
      </c>
      <c r="G214" s="42"/>
      <c r="H214" s="42"/>
      <c r="I214" s="222"/>
      <c r="J214" s="42"/>
      <c r="K214" s="42"/>
      <c r="L214" s="46"/>
      <c r="M214" s="223"/>
      <c r="N214" s="224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175</v>
      </c>
      <c r="AU214" s="19" t="s">
        <v>83</v>
      </c>
    </row>
    <row r="215" spans="1:51" s="13" customFormat="1" ht="12">
      <c r="A215" s="13"/>
      <c r="B215" s="225"/>
      <c r="C215" s="226"/>
      <c r="D215" s="227" t="s">
        <v>177</v>
      </c>
      <c r="E215" s="228" t="s">
        <v>19</v>
      </c>
      <c r="F215" s="229" t="s">
        <v>912</v>
      </c>
      <c r="G215" s="226"/>
      <c r="H215" s="230">
        <v>14.69</v>
      </c>
      <c r="I215" s="231"/>
      <c r="J215" s="226"/>
      <c r="K215" s="226"/>
      <c r="L215" s="232"/>
      <c r="M215" s="233"/>
      <c r="N215" s="234"/>
      <c r="O215" s="234"/>
      <c r="P215" s="234"/>
      <c r="Q215" s="234"/>
      <c r="R215" s="234"/>
      <c r="S215" s="234"/>
      <c r="T215" s="23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6" t="s">
        <v>177</v>
      </c>
      <c r="AU215" s="236" t="s">
        <v>83</v>
      </c>
      <c r="AV215" s="13" t="s">
        <v>83</v>
      </c>
      <c r="AW215" s="13" t="s">
        <v>35</v>
      </c>
      <c r="AX215" s="13" t="s">
        <v>73</v>
      </c>
      <c r="AY215" s="236" t="s">
        <v>166</v>
      </c>
    </row>
    <row r="216" spans="1:51" s="13" customFormat="1" ht="12">
      <c r="A216" s="13"/>
      <c r="B216" s="225"/>
      <c r="C216" s="226"/>
      <c r="D216" s="227" t="s">
        <v>177</v>
      </c>
      <c r="E216" s="228" t="s">
        <v>19</v>
      </c>
      <c r="F216" s="229" t="s">
        <v>913</v>
      </c>
      <c r="G216" s="226"/>
      <c r="H216" s="230">
        <v>9.5</v>
      </c>
      <c r="I216" s="231"/>
      <c r="J216" s="226"/>
      <c r="K216" s="226"/>
      <c r="L216" s="232"/>
      <c r="M216" s="233"/>
      <c r="N216" s="234"/>
      <c r="O216" s="234"/>
      <c r="P216" s="234"/>
      <c r="Q216" s="234"/>
      <c r="R216" s="234"/>
      <c r="S216" s="234"/>
      <c r="T216" s="23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6" t="s">
        <v>177</v>
      </c>
      <c r="AU216" s="236" t="s">
        <v>83</v>
      </c>
      <c r="AV216" s="13" t="s">
        <v>83</v>
      </c>
      <c r="AW216" s="13" t="s">
        <v>35</v>
      </c>
      <c r="AX216" s="13" t="s">
        <v>73</v>
      </c>
      <c r="AY216" s="236" t="s">
        <v>166</v>
      </c>
    </row>
    <row r="217" spans="1:51" s="13" customFormat="1" ht="12">
      <c r="A217" s="13"/>
      <c r="B217" s="225"/>
      <c r="C217" s="226"/>
      <c r="D217" s="227" t="s">
        <v>177</v>
      </c>
      <c r="E217" s="228" t="s">
        <v>19</v>
      </c>
      <c r="F217" s="229" t="s">
        <v>914</v>
      </c>
      <c r="G217" s="226"/>
      <c r="H217" s="230">
        <v>4.376</v>
      </c>
      <c r="I217" s="231"/>
      <c r="J217" s="226"/>
      <c r="K217" s="226"/>
      <c r="L217" s="232"/>
      <c r="M217" s="233"/>
      <c r="N217" s="234"/>
      <c r="O217" s="234"/>
      <c r="P217" s="234"/>
      <c r="Q217" s="234"/>
      <c r="R217" s="234"/>
      <c r="S217" s="234"/>
      <c r="T217" s="23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6" t="s">
        <v>177</v>
      </c>
      <c r="AU217" s="236" t="s">
        <v>83</v>
      </c>
      <c r="AV217" s="13" t="s">
        <v>83</v>
      </c>
      <c r="AW217" s="13" t="s">
        <v>35</v>
      </c>
      <c r="AX217" s="13" t="s">
        <v>73</v>
      </c>
      <c r="AY217" s="236" t="s">
        <v>166</v>
      </c>
    </row>
    <row r="218" spans="1:51" s="13" customFormat="1" ht="12">
      <c r="A218" s="13"/>
      <c r="B218" s="225"/>
      <c r="C218" s="226"/>
      <c r="D218" s="227" t="s">
        <v>177</v>
      </c>
      <c r="E218" s="228" t="s">
        <v>19</v>
      </c>
      <c r="F218" s="229" t="s">
        <v>915</v>
      </c>
      <c r="G218" s="226"/>
      <c r="H218" s="230">
        <v>21.375</v>
      </c>
      <c r="I218" s="231"/>
      <c r="J218" s="226"/>
      <c r="K218" s="226"/>
      <c r="L218" s="232"/>
      <c r="M218" s="233"/>
      <c r="N218" s="234"/>
      <c r="O218" s="234"/>
      <c r="P218" s="234"/>
      <c r="Q218" s="234"/>
      <c r="R218" s="234"/>
      <c r="S218" s="234"/>
      <c r="T218" s="23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6" t="s">
        <v>177</v>
      </c>
      <c r="AU218" s="236" t="s">
        <v>83</v>
      </c>
      <c r="AV218" s="13" t="s">
        <v>83</v>
      </c>
      <c r="AW218" s="13" t="s">
        <v>35</v>
      </c>
      <c r="AX218" s="13" t="s">
        <v>73</v>
      </c>
      <c r="AY218" s="236" t="s">
        <v>166</v>
      </c>
    </row>
    <row r="219" spans="1:51" s="14" customFormat="1" ht="12">
      <c r="A219" s="14"/>
      <c r="B219" s="237"/>
      <c r="C219" s="238"/>
      <c r="D219" s="227" t="s">
        <v>177</v>
      </c>
      <c r="E219" s="239" t="s">
        <v>19</v>
      </c>
      <c r="F219" s="240" t="s">
        <v>179</v>
      </c>
      <c r="G219" s="238"/>
      <c r="H219" s="241">
        <v>49.941</v>
      </c>
      <c r="I219" s="242"/>
      <c r="J219" s="238"/>
      <c r="K219" s="238"/>
      <c r="L219" s="243"/>
      <c r="M219" s="244"/>
      <c r="N219" s="245"/>
      <c r="O219" s="245"/>
      <c r="P219" s="245"/>
      <c r="Q219" s="245"/>
      <c r="R219" s="245"/>
      <c r="S219" s="245"/>
      <c r="T219" s="246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7" t="s">
        <v>177</v>
      </c>
      <c r="AU219" s="247" t="s">
        <v>83</v>
      </c>
      <c r="AV219" s="14" t="s">
        <v>173</v>
      </c>
      <c r="AW219" s="14" t="s">
        <v>35</v>
      </c>
      <c r="AX219" s="14" t="s">
        <v>81</v>
      </c>
      <c r="AY219" s="247" t="s">
        <v>166</v>
      </c>
    </row>
    <row r="220" spans="1:65" s="2" customFormat="1" ht="44.25" customHeight="1">
      <c r="A220" s="40"/>
      <c r="B220" s="41"/>
      <c r="C220" s="207" t="s">
        <v>916</v>
      </c>
      <c r="D220" s="207" t="s">
        <v>169</v>
      </c>
      <c r="E220" s="208" t="s">
        <v>917</v>
      </c>
      <c r="F220" s="209" t="s">
        <v>918</v>
      </c>
      <c r="G220" s="210" t="s">
        <v>98</v>
      </c>
      <c r="H220" s="211">
        <v>5.523</v>
      </c>
      <c r="I220" s="212"/>
      <c r="J220" s="213">
        <f>ROUND(I220*H220,2)</f>
        <v>0</v>
      </c>
      <c r="K220" s="209" t="s">
        <v>172</v>
      </c>
      <c r="L220" s="46"/>
      <c r="M220" s="214" t="s">
        <v>19</v>
      </c>
      <c r="N220" s="215" t="s">
        <v>44</v>
      </c>
      <c r="O220" s="86"/>
      <c r="P220" s="216">
        <f>O220*H220</f>
        <v>0</v>
      </c>
      <c r="Q220" s="216">
        <v>0</v>
      </c>
      <c r="R220" s="216">
        <f>Q220*H220</f>
        <v>0</v>
      </c>
      <c r="S220" s="216">
        <v>0.047</v>
      </c>
      <c r="T220" s="217">
        <f>S220*H220</f>
        <v>0.259581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8" t="s">
        <v>173</v>
      </c>
      <c r="AT220" s="218" t="s">
        <v>169</v>
      </c>
      <c r="AU220" s="218" t="s">
        <v>83</v>
      </c>
      <c r="AY220" s="19" t="s">
        <v>166</v>
      </c>
      <c r="BE220" s="219">
        <f>IF(N220="základní",J220,0)</f>
        <v>0</v>
      </c>
      <c r="BF220" s="219">
        <f>IF(N220="snížená",J220,0)</f>
        <v>0</v>
      </c>
      <c r="BG220" s="219">
        <f>IF(N220="zákl. přenesená",J220,0)</f>
        <v>0</v>
      </c>
      <c r="BH220" s="219">
        <f>IF(N220="sníž. přenesená",J220,0)</f>
        <v>0</v>
      </c>
      <c r="BI220" s="219">
        <f>IF(N220="nulová",J220,0)</f>
        <v>0</v>
      </c>
      <c r="BJ220" s="19" t="s">
        <v>81</v>
      </c>
      <c r="BK220" s="219">
        <f>ROUND(I220*H220,2)</f>
        <v>0</v>
      </c>
      <c r="BL220" s="19" t="s">
        <v>173</v>
      </c>
      <c r="BM220" s="218" t="s">
        <v>919</v>
      </c>
    </row>
    <row r="221" spans="1:47" s="2" customFormat="1" ht="12">
      <c r="A221" s="40"/>
      <c r="B221" s="41"/>
      <c r="C221" s="42"/>
      <c r="D221" s="220" t="s">
        <v>175</v>
      </c>
      <c r="E221" s="42"/>
      <c r="F221" s="221" t="s">
        <v>920</v>
      </c>
      <c r="G221" s="42"/>
      <c r="H221" s="42"/>
      <c r="I221" s="222"/>
      <c r="J221" s="42"/>
      <c r="K221" s="42"/>
      <c r="L221" s="46"/>
      <c r="M221" s="223"/>
      <c r="N221" s="224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175</v>
      </c>
      <c r="AU221" s="19" t="s">
        <v>83</v>
      </c>
    </row>
    <row r="222" spans="1:51" s="13" customFormat="1" ht="12">
      <c r="A222" s="13"/>
      <c r="B222" s="225"/>
      <c r="C222" s="226"/>
      <c r="D222" s="227" t="s">
        <v>177</v>
      </c>
      <c r="E222" s="228" t="s">
        <v>19</v>
      </c>
      <c r="F222" s="229" t="s">
        <v>921</v>
      </c>
      <c r="G222" s="226"/>
      <c r="H222" s="230">
        <v>5.523</v>
      </c>
      <c r="I222" s="231"/>
      <c r="J222" s="226"/>
      <c r="K222" s="226"/>
      <c r="L222" s="232"/>
      <c r="M222" s="233"/>
      <c r="N222" s="234"/>
      <c r="O222" s="234"/>
      <c r="P222" s="234"/>
      <c r="Q222" s="234"/>
      <c r="R222" s="234"/>
      <c r="S222" s="234"/>
      <c r="T222" s="23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6" t="s">
        <v>177</v>
      </c>
      <c r="AU222" s="236" t="s">
        <v>83</v>
      </c>
      <c r="AV222" s="13" t="s">
        <v>83</v>
      </c>
      <c r="AW222" s="13" t="s">
        <v>35</v>
      </c>
      <c r="AX222" s="13" t="s">
        <v>81</v>
      </c>
      <c r="AY222" s="236" t="s">
        <v>166</v>
      </c>
    </row>
    <row r="223" spans="1:65" s="2" customFormat="1" ht="37.8" customHeight="1">
      <c r="A223" s="40"/>
      <c r="B223" s="41"/>
      <c r="C223" s="207" t="s">
        <v>252</v>
      </c>
      <c r="D223" s="207" t="s">
        <v>169</v>
      </c>
      <c r="E223" s="208" t="s">
        <v>253</v>
      </c>
      <c r="F223" s="209" t="s">
        <v>254</v>
      </c>
      <c r="G223" s="210" t="s">
        <v>98</v>
      </c>
      <c r="H223" s="211">
        <v>6.57</v>
      </c>
      <c r="I223" s="212"/>
      <c r="J223" s="213">
        <f>ROUND(I223*H223,2)</f>
        <v>0</v>
      </c>
      <c r="K223" s="209" t="s">
        <v>172</v>
      </c>
      <c r="L223" s="46"/>
      <c r="M223" s="214" t="s">
        <v>19</v>
      </c>
      <c r="N223" s="215" t="s">
        <v>44</v>
      </c>
      <c r="O223" s="86"/>
      <c r="P223" s="216">
        <f>O223*H223</f>
        <v>0</v>
      </c>
      <c r="Q223" s="216">
        <v>0</v>
      </c>
      <c r="R223" s="216">
        <f>Q223*H223</f>
        <v>0</v>
      </c>
      <c r="S223" s="216">
        <v>0.021</v>
      </c>
      <c r="T223" s="217">
        <f>S223*H223</f>
        <v>0.13797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8" t="s">
        <v>173</v>
      </c>
      <c r="AT223" s="218" t="s">
        <v>169</v>
      </c>
      <c r="AU223" s="218" t="s">
        <v>83</v>
      </c>
      <c r="AY223" s="19" t="s">
        <v>166</v>
      </c>
      <c r="BE223" s="219">
        <f>IF(N223="základní",J223,0)</f>
        <v>0</v>
      </c>
      <c r="BF223" s="219">
        <f>IF(N223="snížená",J223,0)</f>
        <v>0</v>
      </c>
      <c r="BG223" s="219">
        <f>IF(N223="zákl. přenesená",J223,0)</f>
        <v>0</v>
      </c>
      <c r="BH223" s="219">
        <f>IF(N223="sníž. přenesená",J223,0)</f>
        <v>0</v>
      </c>
      <c r="BI223" s="219">
        <f>IF(N223="nulová",J223,0)</f>
        <v>0</v>
      </c>
      <c r="BJ223" s="19" t="s">
        <v>81</v>
      </c>
      <c r="BK223" s="219">
        <f>ROUND(I223*H223,2)</f>
        <v>0</v>
      </c>
      <c r="BL223" s="19" t="s">
        <v>173</v>
      </c>
      <c r="BM223" s="218" t="s">
        <v>255</v>
      </c>
    </row>
    <row r="224" spans="1:47" s="2" customFormat="1" ht="12">
      <c r="A224" s="40"/>
      <c r="B224" s="41"/>
      <c r="C224" s="42"/>
      <c r="D224" s="220" t="s">
        <v>175</v>
      </c>
      <c r="E224" s="42"/>
      <c r="F224" s="221" t="s">
        <v>256</v>
      </c>
      <c r="G224" s="42"/>
      <c r="H224" s="42"/>
      <c r="I224" s="222"/>
      <c r="J224" s="42"/>
      <c r="K224" s="42"/>
      <c r="L224" s="46"/>
      <c r="M224" s="223"/>
      <c r="N224" s="224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175</v>
      </c>
      <c r="AU224" s="19" t="s">
        <v>83</v>
      </c>
    </row>
    <row r="225" spans="1:51" s="13" customFormat="1" ht="12">
      <c r="A225" s="13"/>
      <c r="B225" s="225"/>
      <c r="C225" s="226"/>
      <c r="D225" s="227" t="s">
        <v>177</v>
      </c>
      <c r="E225" s="228" t="s">
        <v>19</v>
      </c>
      <c r="F225" s="229" t="s">
        <v>834</v>
      </c>
      <c r="G225" s="226"/>
      <c r="H225" s="230">
        <v>6.57</v>
      </c>
      <c r="I225" s="231"/>
      <c r="J225" s="226"/>
      <c r="K225" s="226"/>
      <c r="L225" s="232"/>
      <c r="M225" s="233"/>
      <c r="N225" s="234"/>
      <c r="O225" s="234"/>
      <c r="P225" s="234"/>
      <c r="Q225" s="234"/>
      <c r="R225" s="234"/>
      <c r="S225" s="234"/>
      <c r="T225" s="23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6" t="s">
        <v>177</v>
      </c>
      <c r="AU225" s="236" t="s">
        <v>83</v>
      </c>
      <c r="AV225" s="13" t="s">
        <v>83</v>
      </c>
      <c r="AW225" s="13" t="s">
        <v>35</v>
      </c>
      <c r="AX225" s="13" t="s">
        <v>73</v>
      </c>
      <c r="AY225" s="236" t="s">
        <v>166</v>
      </c>
    </row>
    <row r="226" spans="1:51" s="14" customFormat="1" ht="12">
      <c r="A226" s="14"/>
      <c r="B226" s="237"/>
      <c r="C226" s="238"/>
      <c r="D226" s="227" t="s">
        <v>177</v>
      </c>
      <c r="E226" s="239" t="s">
        <v>19</v>
      </c>
      <c r="F226" s="240" t="s">
        <v>179</v>
      </c>
      <c r="G226" s="238"/>
      <c r="H226" s="241">
        <v>6.57</v>
      </c>
      <c r="I226" s="242"/>
      <c r="J226" s="238"/>
      <c r="K226" s="238"/>
      <c r="L226" s="243"/>
      <c r="M226" s="244"/>
      <c r="N226" s="245"/>
      <c r="O226" s="245"/>
      <c r="P226" s="245"/>
      <c r="Q226" s="245"/>
      <c r="R226" s="245"/>
      <c r="S226" s="245"/>
      <c r="T226" s="246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7" t="s">
        <v>177</v>
      </c>
      <c r="AU226" s="247" t="s">
        <v>83</v>
      </c>
      <c r="AV226" s="14" t="s">
        <v>173</v>
      </c>
      <c r="AW226" s="14" t="s">
        <v>35</v>
      </c>
      <c r="AX226" s="14" t="s">
        <v>81</v>
      </c>
      <c r="AY226" s="247" t="s">
        <v>166</v>
      </c>
    </row>
    <row r="227" spans="1:63" s="12" customFormat="1" ht="22.8" customHeight="1">
      <c r="A227" s="12"/>
      <c r="B227" s="191"/>
      <c r="C227" s="192"/>
      <c r="D227" s="193" t="s">
        <v>72</v>
      </c>
      <c r="E227" s="205" t="s">
        <v>257</v>
      </c>
      <c r="F227" s="205" t="s">
        <v>258</v>
      </c>
      <c r="G227" s="192"/>
      <c r="H227" s="192"/>
      <c r="I227" s="195"/>
      <c r="J227" s="206">
        <f>BK227</f>
        <v>0</v>
      </c>
      <c r="K227" s="192"/>
      <c r="L227" s="197"/>
      <c r="M227" s="198"/>
      <c r="N227" s="199"/>
      <c r="O227" s="199"/>
      <c r="P227" s="200">
        <f>SUM(P228:P238)</f>
        <v>0</v>
      </c>
      <c r="Q227" s="199"/>
      <c r="R227" s="200">
        <f>SUM(R228:R238)</f>
        <v>0.005606249999999999</v>
      </c>
      <c r="S227" s="199"/>
      <c r="T227" s="201">
        <f>SUM(T228:T238)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02" t="s">
        <v>81</v>
      </c>
      <c r="AT227" s="203" t="s">
        <v>72</v>
      </c>
      <c r="AU227" s="203" t="s">
        <v>81</v>
      </c>
      <c r="AY227" s="202" t="s">
        <v>166</v>
      </c>
      <c r="BK227" s="204">
        <f>SUM(BK228:BK238)</f>
        <v>0</v>
      </c>
    </row>
    <row r="228" spans="1:65" s="2" customFormat="1" ht="37.8" customHeight="1">
      <c r="A228" s="40"/>
      <c r="B228" s="41"/>
      <c r="C228" s="207" t="s">
        <v>259</v>
      </c>
      <c r="D228" s="207" t="s">
        <v>169</v>
      </c>
      <c r="E228" s="208" t="s">
        <v>260</v>
      </c>
      <c r="F228" s="209" t="s">
        <v>261</v>
      </c>
      <c r="G228" s="210" t="s">
        <v>98</v>
      </c>
      <c r="H228" s="211">
        <v>43.125</v>
      </c>
      <c r="I228" s="212"/>
      <c r="J228" s="213">
        <f>ROUND(I228*H228,2)</f>
        <v>0</v>
      </c>
      <c r="K228" s="209" t="s">
        <v>172</v>
      </c>
      <c r="L228" s="46"/>
      <c r="M228" s="214" t="s">
        <v>19</v>
      </c>
      <c r="N228" s="215" t="s">
        <v>44</v>
      </c>
      <c r="O228" s="86"/>
      <c r="P228" s="216">
        <f>O228*H228</f>
        <v>0</v>
      </c>
      <c r="Q228" s="216">
        <v>0.00013</v>
      </c>
      <c r="R228" s="216">
        <f>Q228*H228</f>
        <v>0.005606249999999999</v>
      </c>
      <c r="S228" s="216">
        <v>0</v>
      </c>
      <c r="T228" s="217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8" t="s">
        <v>173</v>
      </c>
      <c r="AT228" s="218" t="s">
        <v>169</v>
      </c>
      <c r="AU228" s="218" t="s">
        <v>83</v>
      </c>
      <c r="AY228" s="19" t="s">
        <v>166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19" t="s">
        <v>81</v>
      </c>
      <c r="BK228" s="219">
        <f>ROUND(I228*H228,2)</f>
        <v>0</v>
      </c>
      <c r="BL228" s="19" t="s">
        <v>173</v>
      </c>
      <c r="BM228" s="218" t="s">
        <v>262</v>
      </c>
    </row>
    <row r="229" spans="1:47" s="2" customFormat="1" ht="12">
      <c r="A229" s="40"/>
      <c r="B229" s="41"/>
      <c r="C229" s="42"/>
      <c r="D229" s="220" t="s">
        <v>175</v>
      </c>
      <c r="E229" s="42"/>
      <c r="F229" s="221" t="s">
        <v>263</v>
      </c>
      <c r="G229" s="42"/>
      <c r="H229" s="42"/>
      <c r="I229" s="222"/>
      <c r="J229" s="42"/>
      <c r="K229" s="42"/>
      <c r="L229" s="46"/>
      <c r="M229" s="223"/>
      <c r="N229" s="224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175</v>
      </c>
      <c r="AU229" s="19" t="s">
        <v>83</v>
      </c>
    </row>
    <row r="230" spans="1:51" s="13" customFormat="1" ht="12">
      <c r="A230" s="13"/>
      <c r="B230" s="225"/>
      <c r="C230" s="226"/>
      <c r="D230" s="227" t="s">
        <v>177</v>
      </c>
      <c r="E230" s="228" t="s">
        <v>19</v>
      </c>
      <c r="F230" s="229" t="s">
        <v>884</v>
      </c>
      <c r="G230" s="226"/>
      <c r="H230" s="230">
        <v>2.35</v>
      </c>
      <c r="I230" s="231"/>
      <c r="J230" s="226"/>
      <c r="K230" s="226"/>
      <c r="L230" s="232"/>
      <c r="M230" s="233"/>
      <c r="N230" s="234"/>
      <c r="O230" s="234"/>
      <c r="P230" s="234"/>
      <c r="Q230" s="234"/>
      <c r="R230" s="234"/>
      <c r="S230" s="234"/>
      <c r="T230" s="23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6" t="s">
        <v>177</v>
      </c>
      <c r="AU230" s="236" t="s">
        <v>83</v>
      </c>
      <c r="AV230" s="13" t="s">
        <v>83</v>
      </c>
      <c r="AW230" s="13" t="s">
        <v>35</v>
      </c>
      <c r="AX230" s="13" t="s">
        <v>73</v>
      </c>
      <c r="AY230" s="236" t="s">
        <v>166</v>
      </c>
    </row>
    <row r="231" spans="1:51" s="13" customFormat="1" ht="12">
      <c r="A231" s="13"/>
      <c r="B231" s="225"/>
      <c r="C231" s="226"/>
      <c r="D231" s="227" t="s">
        <v>177</v>
      </c>
      <c r="E231" s="228" t="s">
        <v>19</v>
      </c>
      <c r="F231" s="229" t="s">
        <v>922</v>
      </c>
      <c r="G231" s="226"/>
      <c r="H231" s="230">
        <v>6.25</v>
      </c>
      <c r="I231" s="231"/>
      <c r="J231" s="226"/>
      <c r="K231" s="226"/>
      <c r="L231" s="232"/>
      <c r="M231" s="233"/>
      <c r="N231" s="234"/>
      <c r="O231" s="234"/>
      <c r="P231" s="234"/>
      <c r="Q231" s="234"/>
      <c r="R231" s="234"/>
      <c r="S231" s="234"/>
      <c r="T231" s="23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6" t="s">
        <v>177</v>
      </c>
      <c r="AU231" s="236" t="s">
        <v>83</v>
      </c>
      <c r="AV231" s="13" t="s">
        <v>83</v>
      </c>
      <c r="AW231" s="13" t="s">
        <v>35</v>
      </c>
      <c r="AX231" s="13" t="s">
        <v>73</v>
      </c>
      <c r="AY231" s="236" t="s">
        <v>166</v>
      </c>
    </row>
    <row r="232" spans="1:51" s="13" customFormat="1" ht="12">
      <c r="A232" s="13"/>
      <c r="B232" s="225"/>
      <c r="C232" s="226"/>
      <c r="D232" s="227" t="s">
        <v>177</v>
      </c>
      <c r="E232" s="228" t="s">
        <v>19</v>
      </c>
      <c r="F232" s="229" t="s">
        <v>886</v>
      </c>
      <c r="G232" s="226"/>
      <c r="H232" s="230">
        <v>5</v>
      </c>
      <c r="I232" s="231"/>
      <c r="J232" s="226"/>
      <c r="K232" s="226"/>
      <c r="L232" s="232"/>
      <c r="M232" s="233"/>
      <c r="N232" s="234"/>
      <c r="O232" s="234"/>
      <c r="P232" s="234"/>
      <c r="Q232" s="234"/>
      <c r="R232" s="234"/>
      <c r="S232" s="234"/>
      <c r="T232" s="23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6" t="s">
        <v>177</v>
      </c>
      <c r="AU232" s="236" t="s">
        <v>83</v>
      </c>
      <c r="AV232" s="13" t="s">
        <v>83</v>
      </c>
      <c r="AW232" s="13" t="s">
        <v>35</v>
      </c>
      <c r="AX232" s="13" t="s">
        <v>73</v>
      </c>
      <c r="AY232" s="236" t="s">
        <v>166</v>
      </c>
    </row>
    <row r="233" spans="1:51" s="13" customFormat="1" ht="12">
      <c r="A233" s="13"/>
      <c r="B233" s="225"/>
      <c r="C233" s="226"/>
      <c r="D233" s="227" t="s">
        <v>177</v>
      </c>
      <c r="E233" s="228" t="s">
        <v>19</v>
      </c>
      <c r="F233" s="229" t="s">
        <v>887</v>
      </c>
      <c r="G233" s="226"/>
      <c r="H233" s="230">
        <v>2.5</v>
      </c>
      <c r="I233" s="231"/>
      <c r="J233" s="226"/>
      <c r="K233" s="226"/>
      <c r="L233" s="232"/>
      <c r="M233" s="233"/>
      <c r="N233" s="234"/>
      <c r="O233" s="234"/>
      <c r="P233" s="234"/>
      <c r="Q233" s="234"/>
      <c r="R233" s="234"/>
      <c r="S233" s="234"/>
      <c r="T233" s="23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6" t="s">
        <v>177</v>
      </c>
      <c r="AU233" s="236" t="s">
        <v>83</v>
      </c>
      <c r="AV233" s="13" t="s">
        <v>83</v>
      </c>
      <c r="AW233" s="13" t="s">
        <v>35</v>
      </c>
      <c r="AX233" s="13" t="s">
        <v>73</v>
      </c>
      <c r="AY233" s="236" t="s">
        <v>166</v>
      </c>
    </row>
    <row r="234" spans="1:51" s="13" customFormat="1" ht="12">
      <c r="A234" s="13"/>
      <c r="B234" s="225"/>
      <c r="C234" s="226"/>
      <c r="D234" s="227" t="s">
        <v>177</v>
      </c>
      <c r="E234" s="228" t="s">
        <v>19</v>
      </c>
      <c r="F234" s="229" t="s">
        <v>888</v>
      </c>
      <c r="G234" s="226"/>
      <c r="H234" s="230">
        <v>1.4</v>
      </c>
      <c r="I234" s="231"/>
      <c r="J234" s="226"/>
      <c r="K234" s="226"/>
      <c r="L234" s="232"/>
      <c r="M234" s="233"/>
      <c r="N234" s="234"/>
      <c r="O234" s="234"/>
      <c r="P234" s="234"/>
      <c r="Q234" s="234"/>
      <c r="R234" s="234"/>
      <c r="S234" s="234"/>
      <c r="T234" s="23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6" t="s">
        <v>177</v>
      </c>
      <c r="AU234" s="236" t="s">
        <v>83</v>
      </c>
      <c r="AV234" s="13" t="s">
        <v>83</v>
      </c>
      <c r="AW234" s="13" t="s">
        <v>35</v>
      </c>
      <c r="AX234" s="13" t="s">
        <v>73</v>
      </c>
      <c r="AY234" s="236" t="s">
        <v>166</v>
      </c>
    </row>
    <row r="235" spans="1:51" s="13" customFormat="1" ht="12">
      <c r="A235" s="13"/>
      <c r="B235" s="225"/>
      <c r="C235" s="226"/>
      <c r="D235" s="227" t="s">
        <v>177</v>
      </c>
      <c r="E235" s="228" t="s">
        <v>19</v>
      </c>
      <c r="F235" s="229" t="s">
        <v>889</v>
      </c>
      <c r="G235" s="226"/>
      <c r="H235" s="230">
        <v>11.25</v>
      </c>
      <c r="I235" s="231"/>
      <c r="J235" s="226"/>
      <c r="K235" s="226"/>
      <c r="L235" s="232"/>
      <c r="M235" s="233"/>
      <c r="N235" s="234"/>
      <c r="O235" s="234"/>
      <c r="P235" s="234"/>
      <c r="Q235" s="234"/>
      <c r="R235" s="234"/>
      <c r="S235" s="234"/>
      <c r="T235" s="23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6" t="s">
        <v>177</v>
      </c>
      <c r="AU235" s="236" t="s">
        <v>83</v>
      </c>
      <c r="AV235" s="13" t="s">
        <v>83</v>
      </c>
      <c r="AW235" s="13" t="s">
        <v>35</v>
      </c>
      <c r="AX235" s="13" t="s">
        <v>73</v>
      </c>
      <c r="AY235" s="236" t="s">
        <v>166</v>
      </c>
    </row>
    <row r="236" spans="1:51" s="14" customFormat="1" ht="12">
      <c r="A236" s="14"/>
      <c r="B236" s="237"/>
      <c r="C236" s="238"/>
      <c r="D236" s="227" t="s">
        <v>177</v>
      </c>
      <c r="E236" s="239" t="s">
        <v>123</v>
      </c>
      <c r="F236" s="240" t="s">
        <v>179</v>
      </c>
      <c r="G236" s="238"/>
      <c r="H236" s="241">
        <v>28.75</v>
      </c>
      <c r="I236" s="242"/>
      <c r="J236" s="238"/>
      <c r="K236" s="238"/>
      <c r="L236" s="243"/>
      <c r="M236" s="244"/>
      <c r="N236" s="245"/>
      <c r="O236" s="245"/>
      <c r="P236" s="245"/>
      <c r="Q236" s="245"/>
      <c r="R236" s="245"/>
      <c r="S236" s="245"/>
      <c r="T236" s="246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7" t="s">
        <v>177</v>
      </c>
      <c r="AU236" s="247" t="s">
        <v>83</v>
      </c>
      <c r="AV236" s="14" t="s">
        <v>173</v>
      </c>
      <c r="AW236" s="14" t="s">
        <v>35</v>
      </c>
      <c r="AX236" s="14" t="s">
        <v>73</v>
      </c>
      <c r="AY236" s="247" t="s">
        <v>166</v>
      </c>
    </row>
    <row r="237" spans="1:51" s="13" customFormat="1" ht="12">
      <c r="A237" s="13"/>
      <c r="B237" s="225"/>
      <c r="C237" s="226"/>
      <c r="D237" s="227" t="s">
        <v>177</v>
      </c>
      <c r="E237" s="228" t="s">
        <v>19</v>
      </c>
      <c r="F237" s="229" t="s">
        <v>265</v>
      </c>
      <c r="G237" s="226"/>
      <c r="H237" s="230">
        <v>43.125</v>
      </c>
      <c r="I237" s="231"/>
      <c r="J237" s="226"/>
      <c r="K237" s="226"/>
      <c r="L237" s="232"/>
      <c r="M237" s="233"/>
      <c r="N237" s="234"/>
      <c r="O237" s="234"/>
      <c r="P237" s="234"/>
      <c r="Q237" s="234"/>
      <c r="R237" s="234"/>
      <c r="S237" s="234"/>
      <c r="T237" s="23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6" t="s">
        <v>177</v>
      </c>
      <c r="AU237" s="236" t="s">
        <v>83</v>
      </c>
      <c r="AV237" s="13" t="s">
        <v>83</v>
      </c>
      <c r="AW237" s="13" t="s">
        <v>35</v>
      </c>
      <c r="AX237" s="13" t="s">
        <v>73</v>
      </c>
      <c r="AY237" s="236" t="s">
        <v>166</v>
      </c>
    </row>
    <row r="238" spans="1:51" s="14" customFormat="1" ht="12">
      <c r="A238" s="14"/>
      <c r="B238" s="237"/>
      <c r="C238" s="238"/>
      <c r="D238" s="227" t="s">
        <v>177</v>
      </c>
      <c r="E238" s="239" t="s">
        <v>19</v>
      </c>
      <c r="F238" s="240" t="s">
        <v>179</v>
      </c>
      <c r="G238" s="238"/>
      <c r="H238" s="241">
        <v>43.125</v>
      </c>
      <c r="I238" s="242"/>
      <c r="J238" s="238"/>
      <c r="K238" s="238"/>
      <c r="L238" s="243"/>
      <c r="M238" s="244"/>
      <c r="N238" s="245"/>
      <c r="O238" s="245"/>
      <c r="P238" s="245"/>
      <c r="Q238" s="245"/>
      <c r="R238" s="245"/>
      <c r="S238" s="245"/>
      <c r="T238" s="246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7" t="s">
        <v>177</v>
      </c>
      <c r="AU238" s="247" t="s">
        <v>83</v>
      </c>
      <c r="AV238" s="14" t="s">
        <v>173</v>
      </c>
      <c r="AW238" s="14" t="s">
        <v>35</v>
      </c>
      <c r="AX238" s="14" t="s">
        <v>81</v>
      </c>
      <c r="AY238" s="247" t="s">
        <v>166</v>
      </c>
    </row>
    <row r="239" spans="1:63" s="12" customFormat="1" ht="22.8" customHeight="1">
      <c r="A239" s="12"/>
      <c r="B239" s="191"/>
      <c r="C239" s="192"/>
      <c r="D239" s="193" t="s">
        <v>72</v>
      </c>
      <c r="E239" s="205" t="s">
        <v>266</v>
      </c>
      <c r="F239" s="205" t="s">
        <v>267</v>
      </c>
      <c r="G239" s="192"/>
      <c r="H239" s="192"/>
      <c r="I239" s="195"/>
      <c r="J239" s="206">
        <f>BK239</f>
        <v>0</v>
      </c>
      <c r="K239" s="192"/>
      <c r="L239" s="197"/>
      <c r="M239" s="198"/>
      <c r="N239" s="199"/>
      <c r="O239" s="199"/>
      <c r="P239" s="200">
        <f>SUM(P240:P258)</f>
        <v>0</v>
      </c>
      <c r="Q239" s="199"/>
      <c r="R239" s="200">
        <f>SUM(R240:R258)</f>
        <v>0</v>
      </c>
      <c r="S239" s="199"/>
      <c r="T239" s="201">
        <f>SUM(T240:T258)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02" t="s">
        <v>81</v>
      </c>
      <c r="AT239" s="203" t="s">
        <v>72</v>
      </c>
      <c r="AU239" s="203" t="s">
        <v>81</v>
      </c>
      <c r="AY239" s="202" t="s">
        <v>166</v>
      </c>
      <c r="BK239" s="204">
        <f>SUM(BK240:BK258)</f>
        <v>0</v>
      </c>
    </row>
    <row r="240" spans="1:65" s="2" customFormat="1" ht="37.8" customHeight="1">
      <c r="A240" s="40"/>
      <c r="B240" s="41"/>
      <c r="C240" s="207" t="s">
        <v>268</v>
      </c>
      <c r="D240" s="207" t="s">
        <v>169</v>
      </c>
      <c r="E240" s="208" t="s">
        <v>269</v>
      </c>
      <c r="F240" s="209" t="s">
        <v>270</v>
      </c>
      <c r="G240" s="210" t="s">
        <v>271</v>
      </c>
      <c r="H240" s="211">
        <v>3.29</v>
      </c>
      <c r="I240" s="212"/>
      <c r="J240" s="213">
        <f>ROUND(I240*H240,2)</f>
        <v>0</v>
      </c>
      <c r="K240" s="209" t="s">
        <v>172</v>
      </c>
      <c r="L240" s="46"/>
      <c r="M240" s="214" t="s">
        <v>19</v>
      </c>
      <c r="N240" s="215" t="s">
        <v>44</v>
      </c>
      <c r="O240" s="86"/>
      <c r="P240" s="216">
        <f>O240*H240</f>
        <v>0</v>
      </c>
      <c r="Q240" s="216">
        <v>0</v>
      </c>
      <c r="R240" s="216">
        <f>Q240*H240</f>
        <v>0</v>
      </c>
      <c r="S240" s="216">
        <v>0</v>
      </c>
      <c r="T240" s="217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8" t="s">
        <v>173</v>
      </c>
      <c r="AT240" s="218" t="s">
        <v>169</v>
      </c>
      <c r="AU240" s="218" t="s">
        <v>83</v>
      </c>
      <c r="AY240" s="19" t="s">
        <v>166</v>
      </c>
      <c r="BE240" s="219">
        <f>IF(N240="základní",J240,0)</f>
        <v>0</v>
      </c>
      <c r="BF240" s="219">
        <f>IF(N240="snížená",J240,0)</f>
        <v>0</v>
      </c>
      <c r="BG240" s="219">
        <f>IF(N240="zákl. přenesená",J240,0)</f>
        <v>0</v>
      </c>
      <c r="BH240" s="219">
        <f>IF(N240="sníž. přenesená",J240,0)</f>
        <v>0</v>
      </c>
      <c r="BI240" s="219">
        <f>IF(N240="nulová",J240,0)</f>
        <v>0</v>
      </c>
      <c r="BJ240" s="19" t="s">
        <v>81</v>
      </c>
      <c r="BK240" s="219">
        <f>ROUND(I240*H240,2)</f>
        <v>0</v>
      </c>
      <c r="BL240" s="19" t="s">
        <v>173</v>
      </c>
      <c r="BM240" s="218" t="s">
        <v>272</v>
      </c>
    </row>
    <row r="241" spans="1:47" s="2" customFormat="1" ht="12">
      <c r="A241" s="40"/>
      <c r="B241" s="41"/>
      <c r="C241" s="42"/>
      <c r="D241" s="220" t="s">
        <v>175</v>
      </c>
      <c r="E241" s="42"/>
      <c r="F241" s="221" t="s">
        <v>273</v>
      </c>
      <c r="G241" s="42"/>
      <c r="H241" s="42"/>
      <c r="I241" s="222"/>
      <c r="J241" s="42"/>
      <c r="K241" s="42"/>
      <c r="L241" s="46"/>
      <c r="M241" s="223"/>
      <c r="N241" s="224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175</v>
      </c>
      <c r="AU241" s="19" t="s">
        <v>83</v>
      </c>
    </row>
    <row r="242" spans="1:65" s="2" customFormat="1" ht="33" customHeight="1">
      <c r="A242" s="40"/>
      <c r="B242" s="41"/>
      <c r="C242" s="207" t="s">
        <v>274</v>
      </c>
      <c r="D242" s="207" t="s">
        <v>169</v>
      </c>
      <c r="E242" s="208" t="s">
        <v>275</v>
      </c>
      <c r="F242" s="209" t="s">
        <v>276</v>
      </c>
      <c r="G242" s="210" t="s">
        <v>271</v>
      </c>
      <c r="H242" s="211">
        <v>3.29</v>
      </c>
      <c r="I242" s="212"/>
      <c r="J242" s="213">
        <f>ROUND(I242*H242,2)</f>
        <v>0</v>
      </c>
      <c r="K242" s="209" t="s">
        <v>172</v>
      </c>
      <c r="L242" s="46"/>
      <c r="M242" s="214" t="s">
        <v>19</v>
      </c>
      <c r="N242" s="215" t="s">
        <v>44</v>
      </c>
      <c r="O242" s="86"/>
      <c r="P242" s="216">
        <f>O242*H242</f>
        <v>0</v>
      </c>
      <c r="Q242" s="216">
        <v>0</v>
      </c>
      <c r="R242" s="216">
        <f>Q242*H242</f>
        <v>0</v>
      </c>
      <c r="S242" s="216">
        <v>0</v>
      </c>
      <c r="T242" s="217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18" t="s">
        <v>173</v>
      </c>
      <c r="AT242" s="218" t="s">
        <v>169</v>
      </c>
      <c r="AU242" s="218" t="s">
        <v>83</v>
      </c>
      <c r="AY242" s="19" t="s">
        <v>166</v>
      </c>
      <c r="BE242" s="219">
        <f>IF(N242="základní",J242,0)</f>
        <v>0</v>
      </c>
      <c r="BF242" s="219">
        <f>IF(N242="snížená",J242,0)</f>
        <v>0</v>
      </c>
      <c r="BG242" s="219">
        <f>IF(N242="zákl. přenesená",J242,0)</f>
        <v>0</v>
      </c>
      <c r="BH242" s="219">
        <f>IF(N242="sníž. přenesená",J242,0)</f>
        <v>0</v>
      </c>
      <c r="BI242" s="219">
        <f>IF(N242="nulová",J242,0)</f>
        <v>0</v>
      </c>
      <c r="BJ242" s="19" t="s">
        <v>81</v>
      </c>
      <c r="BK242" s="219">
        <f>ROUND(I242*H242,2)</f>
        <v>0</v>
      </c>
      <c r="BL242" s="19" t="s">
        <v>173</v>
      </c>
      <c r="BM242" s="218" t="s">
        <v>277</v>
      </c>
    </row>
    <row r="243" spans="1:47" s="2" customFormat="1" ht="12">
      <c r="A243" s="40"/>
      <c r="B243" s="41"/>
      <c r="C243" s="42"/>
      <c r="D243" s="220" t="s">
        <v>175</v>
      </c>
      <c r="E243" s="42"/>
      <c r="F243" s="221" t="s">
        <v>278</v>
      </c>
      <c r="G243" s="42"/>
      <c r="H243" s="42"/>
      <c r="I243" s="222"/>
      <c r="J243" s="42"/>
      <c r="K243" s="42"/>
      <c r="L243" s="46"/>
      <c r="M243" s="223"/>
      <c r="N243" s="224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175</v>
      </c>
      <c r="AU243" s="19" t="s">
        <v>83</v>
      </c>
    </row>
    <row r="244" spans="1:65" s="2" customFormat="1" ht="44.25" customHeight="1">
      <c r="A244" s="40"/>
      <c r="B244" s="41"/>
      <c r="C244" s="207" t="s">
        <v>279</v>
      </c>
      <c r="D244" s="207" t="s">
        <v>169</v>
      </c>
      <c r="E244" s="208" t="s">
        <v>280</v>
      </c>
      <c r="F244" s="209" t="s">
        <v>281</v>
      </c>
      <c r="G244" s="210" t="s">
        <v>271</v>
      </c>
      <c r="H244" s="211">
        <v>32.9</v>
      </c>
      <c r="I244" s="212"/>
      <c r="J244" s="213">
        <f>ROUND(I244*H244,2)</f>
        <v>0</v>
      </c>
      <c r="K244" s="209" t="s">
        <v>172</v>
      </c>
      <c r="L244" s="46"/>
      <c r="M244" s="214" t="s">
        <v>19</v>
      </c>
      <c r="N244" s="215" t="s">
        <v>44</v>
      </c>
      <c r="O244" s="86"/>
      <c r="P244" s="216">
        <f>O244*H244</f>
        <v>0</v>
      </c>
      <c r="Q244" s="216">
        <v>0</v>
      </c>
      <c r="R244" s="216">
        <f>Q244*H244</f>
        <v>0</v>
      </c>
      <c r="S244" s="216">
        <v>0</v>
      </c>
      <c r="T244" s="217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8" t="s">
        <v>173</v>
      </c>
      <c r="AT244" s="218" t="s">
        <v>169</v>
      </c>
      <c r="AU244" s="218" t="s">
        <v>83</v>
      </c>
      <c r="AY244" s="19" t="s">
        <v>166</v>
      </c>
      <c r="BE244" s="219">
        <f>IF(N244="základní",J244,0)</f>
        <v>0</v>
      </c>
      <c r="BF244" s="219">
        <f>IF(N244="snížená",J244,0)</f>
        <v>0</v>
      </c>
      <c r="BG244" s="219">
        <f>IF(N244="zákl. přenesená",J244,0)</f>
        <v>0</v>
      </c>
      <c r="BH244" s="219">
        <f>IF(N244="sníž. přenesená",J244,0)</f>
        <v>0</v>
      </c>
      <c r="BI244" s="219">
        <f>IF(N244="nulová",J244,0)</f>
        <v>0</v>
      </c>
      <c r="BJ244" s="19" t="s">
        <v>81</v>
      </c>
      <c r="BK244" s="219">
        <f>ROUND(I244*H244,2)</f>
        <v>0</v>
      </c>
      <c r="BL244" s="19" t="s">
        <v>173</v>
      </c>
      <c r="BM244" s="218" t="s">
        <v>282</v>
      </c>
    </row>
    <row r="245" spans="1:47" s="2" customFormat="1" ht="12">
      <c r="A245" s="40"/>
      <c r="B245" s="41"/>
      <c r="C245" s="42"/>
      <c r="D245" s="220" t="s">
        <v>175</v>
      </c>
      <c r="E245" s="42"/>
      <c r="F245" s="221" t="s">
        <v>283</v>
      </c>
      <c r="G245" s="42"/>
      <c r="H245" s="42"/>
      <c r="I245" s="222"/>
      <c r="J245" s="42"/>
      <c r="K245" s="42"/>
      <c r="L245" s="46"/>
      <c r="M245" s="223"/>
      <c r="N245" s="224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175</v>
      </c>
      <c r="AU245" s="19" t="s">
        <v>83</v>
      </c>
    </row>
    <row r="246" spans="1:51" s="13" customFormat="1" ht="12">
      <c r="A246" s="13"/>
      <c r="B246" s="225"/>
      <c r="C246" s="226"/>
      <c r="D246" s="227" t="s">
        <v>177</v>
      </c>
      <c r="E246" s="226"/>
      <c r="F246" s="229" t="s">
        <v>923</v>
      </c>
      <c r="G246" s="226"/>
      <c r="H246" s="230">
        <v>32.9</v>
      </c>
      <c r="I246" s="231"/>
      <c r="J246" s="226"/>
      <c r="K246" s="226"/>
      <c r="L246" s="232"/>
      <c r="M246" s="233"/>
      <c r="N246" s="234"/>
      <c r="O246" s="234"/>
      <c r="P246" s="234"/>
      <c r="Q246" s="234"/>
      <c r="R246" s="234"/>
      <c r="S246" s="234"/>
      <c r="T246" s="23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6" t="s">
        <v>177</v>
      </c>
      <c r="AU246" s="236" t="s">
        <v>83</v>
      </c>
      <c r="AV246" s="13" t="s">
        <v>83</v>
      </c>
      <c r="AW246" s="13" t="s">
        <v>4</v>
      </c>
      <c r="AX246" s="13" t="s">
        <v>81</v>
      </c>
      <c r="AY246" s="236" t="s">
        <v>166</v>
      </c>
    </row>
    <row r="247" spans="1:65" s="2" customFormat="1" ht="37.8" customHeight="1">
      <c r="A247" s="40"/>
      <c r="B247" s="41"/>
      <c r="C247" s="207" t="s">
        <v>285</v>
      </c>
      <c r="D247" s="207" t="s">
        <v>169</v>
      </c>
      <c r="E247" s="208" t="s">
        <v>286</v>
      </c>
      <c r="F247" s="209" t="s">
        <v>287</v>
      </c>
      <c r="G247" s="210" t="s">
        <v>271</v>
      </c>
      <c r="H247" s="211">
        <v>1.415</v>
      </c>
      <c r="I247" s="212"/>
      <c r="J247" s="213">
        <f>ROUND(I247*H247,2)</f>
        <v>0</v>
      </c>
      <c r="K247" s="209" t="s">
        <v>172</v>
      </c>
      <c r="L247" s="46"/>
      <c r="M247" s="214" t="s">
        <v>19</v>
      </c>
      <c r="N247" s="215" t="s">
        <v>44</v>
      </c>
      <c r="O247" s="86"/>
      <c r="P247" s="216">
        <f>O247*H247</f>
        <v>0</v>
      </c>
      <c r="Q247" s="216">
        <v>0</v>
      </c>
      <c r="R247" s="216">
        <f>Q247*H247</f>
        <v>0</v>
      </c>
      <c r="S247" s="216">
        <v>0</v>
      </c>
      <c r="T247" s="217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8" t="s">
        <v>173</v>
      </c>
      <c r="AT247" s="218" t="s">
        <v>169</v>
      </c>
      <c r="AU247" s="218" t="s">
        <v>83</v>
      </c>
      <c r="AY247" s="19" t="s">
        <v>166</v>
      </c>
      <c r="BE247" s="219">
        <f>IF(N247="základní",J247,0)</f>
        <v>0</v>
      </c>
      <c r="BF247" s="219">
        <f>IF(N247="snížená",J247,0)</f>
        <v>0</v>
      </c>
      <c r="BG247" s="219">
        <f>IF(N247="zákl. přenesená",J247,0)</f>
        <v>0</v>
      </c>
      <c r="BH247" s="219">
        <f>IF(N247="sníž. přenesená",J247,0)</f>
        <v>0</v>
      </c>
      <c r="BI247" s="219">
        <f>IF(N247="nulová",J247,0)</f>
        <v>0</v>
      </c>
      <c r="BJ247" s="19" t="s">
        <v>81</v>
      </c>
      <c r="BK247" s="219">
        <f>ROUND(I247*H247,2)</f>
        <v>0</v>
      </c>
      <c r="BL247" s="19" t="s">
        <v>173</v>
      </c>
      <c r="BM247" s="218" t="s">
        <v>288</v>
      </c>
    </row>
    <row r="248" spans="1:47" s="2" customFormat="1" ht="12">
      <c r="A248" s="40"/>
      <c r="B248" s="41"/>
      <c r="C248" s="42"/>
      <c r="D248" s="220" t="s">
        <v>175</v>
      </c>
      <c r="E248" s="42"/>
      <c r="F248" s="221" t="s">
        <v>289</v>
      </c>
      <c r="G248" s="42"/>
      <c r="H248" s="42"/>
      <c r="I248" s="222"/>
      <c r="J248" s="42"/>
      <c r="K248" s="42"/>
      <c r="L248" s="46"/>
      <c r="M248" s="223"/>
      <c r="N248" s="224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175</v>
      </c>
      <c r="AU248" s="19" t="s">
        <v>83</v>
      </c>
    </row>
    <row r="249" spans="1:51" s="13" customFormat="1" ht="12">
      <c r="A249" s="13"/>
      <c r="B249" s="225"/>
      <c r="C249" s="226"/>
      <c r="D249" s="227" t="s">
        <v>177</v>
      </c>
      <c r="E249" s="226"/>
      <c r="F249" s="229" t="s">
        <v>924</v>
      </c>
      <c r="G249" s="226"/>
      <c r="H249" s="230">
        <v>1.415</v>
      </c>
      <c r="I249" s="231"/>
      <c r="J249" s="226"/>
      <c r="K249" s="226"/>
      <c r="L249" s="232"/>
      <c r="M249" s="233"/>
      <c r="N249" s="234"/>
      <c r="O249" s="234"/>
      <c r="P249" s="234"/>
      <c r="Q249" s="234"/>
      <c r="R249" s="234"/>
      <c r="S249" s="234"/>
      <c r="T249" s="23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6" t="s">
        <v>177</v>
      </c>
      <c r="AU249" s="236" t="s">
        <v>83</v>
      </c>
      <c r="AV249" s="13" t="s">
        <v>83</v>
      </c>
      <c r="AW249" s="13" t="s">
        <v>4</v>
      </c>
      <c r="AX249" s="13" t="s">
        <v>81</v>
      </c>
      <c r="AY249" s="236" t="s">
        <v>166</v>
      </c>
    </row>
    <row r="250" spans="1:65" s="2" customFormat="1" ht="55.5" customHeight="1">
      <c r="A250" s="40"/>
      <c r="B250" s="41"/>
      <c r="C250" s="207" t="s">
        <v>291</v>
      </c>
      <c r="D250" s="207" t="s">
        <v>169</v>
      </c>
      <c r="E250" s="208" t="s">
        <v>292</v>
      </c>
      <c r="F250" s="209" t="s">
        <v>293</v>
      </c>
      <c r="G250" s="210" t="s">
        <v>271</v>
      </c>
      <c r="H250" s="211">
        <v>0.066</v>
      </c>
      <c r="I250" s="212"/>
      <c r="J250" s="213">
        <f>ROUND(I250*H250,2)</f>
        <v>0</v>
      </c>
      <c r="K250" s="209" t="s">
        <v>172</v>
      </c>
      <c r="L250" s="46"/>
      <c r="M250" s="214" t="s">
        <v>19</v>
      </c>
      <c r="N250" s="215" t="s">
        <v>44</v>
      </c>
      <c r="O250" s="86"/>
      <c r="P250" s="216">
        <f>O250*H250</f>
        <v>0</v>
      </c>
      <c r="Q250" s="216">
        <v>0</v>
      </c>
      <c r="R250" s="216">
        <f>Q250*H250</f>
        <v>0</v>
      </c>
      <c r="S250" s="216">
        <v>0</v>
      </c>
      <c r="T250" s="217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8" t="s">
        <v>173</v>
      </c>
      <c r="AT250" s="218" t="s">
        <v>169</v>
      </c>
      <c r="AU250" s="218" t="s">
        <v>83</v>
      </c>
      <c r="AY250" s="19" t="s">
        <v>166</v>
      </c>
      <c r="BE250" s="219">
        <f>IF(N250="základní",J250,0)</f>
        <v>0</v>
      </c>
      <c r="BF250" s="219">
        <f>IF(N250="snížená",J250,0)</f>
        <v>0</v>
      </c>
      <c r="BG250" s="219">
        <f>IF(N250="zákl. přenesená",J250,0)</f>
        <v>0</v>
      </c>
      <c r="BH250" s="219">
        <f>IF(N250="sníž. přenesená",J250,0)</f>
        <v>0</v>
      </c>
      <c r="BI250" s="219">
        <f>IF(N250="nulová",J250,0)</f>
        <v>0</v>
      </c>
      <c r="BJ250" s="19" t="s">
        <v>81</v>
      </c>
      <c r="BK250" s="219">
        <f>ROUND(I250*H250,2)</f>
        <v>0</v>
      </c>
      <c r="BL250" s="19" t="s">
        <v>173</v>
      </c>
      <c r="BM250" s="218" t="s">
        <v>294</v>
      </c>
    </row>
    <row r="251" spans="1:47" s="2" customFormat="1" ht="12">
      <c r="A251" s="40"/>
      <c r="B251" s="41"/>
      <c r="C251" s="42"/>
      <c r="D251" s="220" t="s">
        <v>175</v>
      </c>
      <c r="E251" s="42"/>
      <c r="F251" s="221" t="s">
        <v>295</v>
      </c>
      <c r="G251" s="42"/>
      <c r="H251" s="42"/>
      <c r="I251" s="222"/>
      <c r="J251" s="42"/>
      <c r="K251" s="42"/>
      <c r="L251" s="46"/>
      <c r="M251" s="223"/>
      <c r="N251" s="224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175</v>
      </c>
      <c r="AU251" s="19" t="s">
        <v>83</v>
      </c>
    </row>
    <row r="252" spans="1:51" s="13" customFormat="1" ht="12">
      <c r="A252" s="13"/>
      <c r="B252" s="225"/>
      <c r="C252" s="226"/>
      <c r="D252" s="227" t="s">
        <v>177</v>
      </c>
      <c r="E252" s="226"/>
      <c r="F252" s="229" t="s">
        <v>925</v>
      </c>
      <c r="G252" s="226"/>
      <c r="H252" s="230">
        <v>0.066</v>
      </c>
      <c r="I252" s="231"/>
      <c r="J252" s="226"/>
      <c r="K252" s="226"/>
      <c r="L252" s="232"/>
      <c r="M252" s="233"/>
      <c r="N252" s="234"/>
      <c r="O252" s="234"/>
      <c r="P252" s="234"/>
      <c r="Q252" s="234"/>
      <c r="R252" s="234"/>
      <c r="S252" s="234"/>
      <c r="T252" s="235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6" t="s">
        <v>177</v>
      </c>
      <c r="AU252" s="236" t="s">
        <v>83</v>
      </c>
      <c r="AV252" s="13" t="s">
        <v>83</v>
      </c>
      <c r="AW252" s="13" t="s">
        <v>4</v>
      </c>
      <c r="AX252" s="13" t="s">
        <v>81</v>
      </c>
      <c r="AY252" s="236" t="s">
        <v>166</v>
      </c>
    </row>
    <row r="253" spans="1:65" s="2" customFormat="1" ht="37.8" customHeight="1">
      <c r="A253" s="40"/>
      <c r="B253" s="41"/>
      <c r="C253" s="207" t="s">
        <v>297</v>
      </c>
      <c r="D253" s="207" t="s">
        <v>169</v>
      </c>
      <c r="E253" s="208" t="s">
        <v>298</v>
      </c>
      <c r="F253" s="209" t="s">
        <v>299</v>
      </c>
      <c r="G253" s="210" t="s">
        <v>271</v>
      </c>
      <c r="H253" s="211">
        <v>1.152</v>
      </c>
      <c r="I253" s="212"/>
      <c r="J253" s="213">
        <f>ROUND(I253*H253,2)</f>
        <v>0</v>
      </c>
      <c r="K253" s="209" t="s">
        <v>172</v>
      </c>
      <c r="L253" s="46"/>
      <c r="M253" s="214" t="s">
        <v>19</v>
      </c>
      <c r="N253" s="215" t="s">
        <v>44</v>
      </c>
      <c r="O253" s="86"/>
      <c r="P253" s="216">
        <f>O253*H253</f>
        <v>0</v>
      </c>
      <c r="Q253" s="216">
        <v>0</v>
      </c>
      <c r="R253" s="216">
        <f>Q253*H253</f>
        <v>0</v>
      </c>
      <c r="S253" s="216">
        <v>0</v>
      </c>
      <c r="T253" s="217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18" t="s">
        <v>173</v>
      </c>
      <c r="AT253" s="218" t="s">
        <v>169</v>
      </c>
      <c r="AU253" s="218" t="s">
        <v>83</v>
      </c>
      <c r="AY253" s="19" t="s">
        <v>166</v>
      </c>
      <c r="BE253" s="219">
        <f>IF(N253="základní",J253,0)</f>
        <v>0</v>
      </c>
      <c r="BF253" s="219">
        <f>IF(N253="snížená",J253,0)</f>
        <v>0</v>
      </c>
      <c r="BG253" s="219">
        <f>IF(N253="zákl. přenesená",J253,0)</f>
        <v>0</v>
      </c>
      <c r="BH253" s="219">
        <f>IF(N253="sníž. přenesená",J253,0)</f>
        <v>0</v>
      </c>
      <c r="BI253" s="219">
        <f>IF(N253="nulová",J253,0)</f>
        <v>0</v>
      </c>
      <c r="BJ253" s="19" t="s">
        <v>81</v>
      </c>
      <c r="BK253" s="219">
        <f>ROUND(I253*H253,2)</f>
        <v>0</v>
      </c>
      <c r="BL253" s="19" t="s">
        <v>173</v>
      </c>
      <c r="BM253" s="218" t="s">
        <v>300</v>
      </c>
    </row>
    <row r="254" spans="1:47" s="2" customFormat="1" ht="12">
      <c r="A254" s="40"/>
      <c r="B254" s="41"/>
      <c r="C254" s="42"/>
      <c r="D254" s="220" t="s">
        <v>175</v>
      </c>
      <c r="E254" s="42"/>
      <c r="F254" s="221" t="s">
        <v>301</v>
      </c>
      <c r="G254" s="42"/>
      <c r="H254" s="42"/>
      <c r="I254" s="222"/>
      <c r="J254" s="42"/>
      <c r="K254" s="42"/>
      <c r="L254" s="46"/>
      <c r="M254" s="223"/>
      <c r="N254" s="224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175</v>
      </c>
      <c r="AU254" s="19" t="s">
        <v>83</v>
      </c>
    </row>
    <row r="255" spans="1:51" s="13" customFormat="1" ht="12">
      <c r="A255" s="13"/>
      <c r="B255" s="225"/>
      <c r="C255" s="226"/>
      <c r="D255" s="227" t="s">
        <v>177</v>
      </c>
      <c r="E255" s="226"/>
      <c r="F255" s="229" t="s">
        <v>926</v>
      </c>
      <c r="G255" s="226"/>
      <c r="H255" s="230">
        <v>1.152</v>
      </c>
      <c r="I255" s="231"/>
      <c r="J255" s="226"/>
      <c r="K255" s="226"/>
      <c r="L255" s="232"/>
      <c r="M255" s="233"/>
      <c r="N255" s="234"/>
      <c r="O255" s="234"/>
      <c r="P255" s="234"/>
      <c r="Q255" s="234"/>
      <c r="R255" s="234"/>
      <c r="S255" s="234"/>
      <c r="T255" s="23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6" t="s">
        <v>177</v>
      </c>
      <c r="AU255" s="236" t="s">
        <v>83</v>
      </c>
      <c r="AV255" s="13" t="s">
        <v>83</v>
      </c>
      <c r="AW255" s="13" t="s">
        <v>4</v>
      </c>
      <c r="AX255" s="13" t="s">
        <v>81</v>
      </c>
      <c r="AY255" s="236" t="s">
        <v>166</v>
      </c>
    </row>
    <row r="256" spans="1:65" s="2" customFormat="1" ht="37.8" customHeight="1">
      <c r="A256" s="40"/>
      <c r="B256" s="41"/>
      <c r="C256" s="207" t="s">
        <v>303</v>
      </c>
      <c r="D256" s="207" t="s">
        <v>169</v>
      </c>
      <c r="E256" s="208" t="s">
        <v>304</v>
      </c>
      <c r="F256" s="209" t="s">
        <v>305</v>
      </c>
      <c r="G256" s="210" t="s">
        <v>271</v>
      </c>
      <c r="H256" s="211">
        <v>0.658</v>
      </c>
      <c r="I256" s="212"/>
      <c r="J256" s="213">
        <f>ROUND(I256*H256,2)</f>
        <v>0</v>
      </c>
      <c r="K256" s="209" t="s">
        <v>172</v>
      </c>
      <c r="L256" s="46"/>
      <c r="M256" s="214" t="s">
        <v>19</v>
      </c>
      <c r="N256" s="215" t="s">
        <v>44</v>
      </c>
      <c r="O256" s="86"/>
      <c r="P256" s="216">
        <f>O256*H256</f>
        <v>0</v>
      </c>
      <c r="Q256" s="216">
        <v>0</v>
      </c>
      <c r="R256" s="216">
        <f>Q256*H256</f>
        <v>0</v>
      </c>
      <c r="S256" s="216">
        <v>0</v>
      </c>
      <c r="T256" s="217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8" t="s">
        <v>173</v>
      </c>
      <c r="AT256" s="218" t="s">
        <v>169</v>
      </c>
      <c r="AU256" s="218" t="s">
        <v>83</v>
      </c>
      <c r="AY256" s="19" t="s">
        <v>166</v>
      </c>
      <c r="BE256" s="219">
        <f>IF(N256="základní",J256,0)</f>
        <v>0</v>
      </c>
      <c r="BF256" s="219">
        <f>IF(N256="snížená",J256,0)</f>
        <v>0</v>
      </c>
      <c r="BG256" s="219">
        <f>IF(N256="zákl. přenesená",J256,0)</f>
        <v>0</v>
      </c>
      <c r="BH256" s="219">
        <f>IF(N256="sníž. přenesená",J256,0)</f>
        <v>0</v>
      </c>
      <c r="BI256" s="219">
        <f>IF(N256="nulová",J256,0)</f>
        <v>0</v>
      </c>
      <c r="BJ256" s="19" t="s">
        <v>81</v>
      </c>
      <c r="BK256" s="219">
        <f>ROUND(I256*H256,2)</f>
        <v>0</v>
      </c>
      <c r="BL256" s="19" t="s">
        <v>173</v>
      </c>
      <c r="BM256" s="218" t="s">
        <v>306</v>
      </c>
    </row>
    <row r="257" spans="1:47" s="2" customFormat="1" ht="12">
      <c r="A257" s="40"/>
      <c r="B257" s="41"/>
      <c r="C257" s="42"/>
      <c r="D257" s="220" t="s">
        <v>175</v>
      </c>
      <c r="E257" s="42"/>
      <c r="F257" s="221" t="s">
        <v>307</v>
      </c>
      <c r="G257" s="42"/>
      <c r="H257" s="42"/>
      <c r="I257" s="222"/>
      <c r="J257" s="42"/>
      <c r="K257" s="42"/>
      <c r="L257" s="46"/>
      <c r="M257" s="223"/>
      <c r="N257" s="224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175</v>
      </c>
      <c r="AU257" s="19" t="s">
        <v>83</v>
      </c>
    </row>
    <row r="258" spans="1:51" s="13" customFormat="1" ht="12">
      <c r="A258" s="13"/>
      <c r="B258" s="225"/>
      <c r="C258" s="226"/>
      <c r="D258" s="227" t="s">
        <v>177</v>
      </c>
      <c r="E258" s="226"/>
      <c r="F258" s="229" t="s">
        <v>927</v>
      </c>
      <c r="G258" s="226"/>
      <c r="H258" s="230">
        <v>0.658</v>
      </c>
      <c r="I258" s="231"/>
      <c r="J258" s="226"/>
      <c r="K258" s="226"/>
      <c r="L258" s="232"/>
      <c r="M258" s="233"/>
      <c r="N258" s="234"/>
      <c r="O258" s="234"/>
      <c r="P258" s="234"/>
      <c r="Q258" s="234"/>
      <c r="R258" s="234"/>
      <c r="S258" s="234"/>
      <c r="T258" s="23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6" t="s">
        <v>177</v>
      </c>
      <c r="AU258" s="236" t="s">
        <v>83</v>
      </c>
      <c r="AV258" s="13" t="s">
        <v>83</v>
      </c>
      <c r="AW258" s="13" t="s">
        <v>4</v>
      </c>
      <c r="AX258" s="13" t="s">
        <v>81</v>
      </c>
      <c r="AY258" s="236" t="s">
        <v>166</v>
      </c>
    </row>
    <row r="259" spans="1:63" s="12" customFormat="1" ht="22.8" customHeight="1">
      <c r="A259" s="12"/>
      <c r="B259" s="191"/>
      <c r="C259" s="192"/>
      <c r="D259" s="193" t="s">
        <v>72</v>
      </c>
      <c r="E259" s="205" t="s">
        <v>309</v>
      </c>
      <c r="F259" s="205" t="s">
        <v>310</v>
      </c>
      <c r="G259" s="192"/>
      <c r="H259" s="192"/>
      <c r="I259" s="195"/>
      <c r="J259" s="206">
        <f>BK259</f>
        <v>0</v>
      </c>
      <c r="K259" s="192"/>
      <c r="L259" s="197"/>
      <c r="M259" s="198"/>
      <c r="N259" s="199"/>
      <c r="O259" s="199"/>
      <c r="P259" s="200">
        <f>SUM(P260:P262)</f>
        <v>0</v>
      </c>
      <c r="Q259" s="199"/>
      <c r="R259" s="200">
        <f>SUM(R260:R262)</f>
        <v>0</v>
      </c>
      <c r="S259" s="199"/>
      <c r="T259" s="201">
        <f>SUM(T260:T262)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02" t="s">
        <v>81</v>
      </c>
      <c r="AT259" s="203" t="s">
        <v>72</v>
      </c>
      <c r="AU259" s="203" t="s">
        <v>81</v>
      </c>
      <c r="AY259" s="202" t="s">
        <v>166</v>
      </c>
      <c r="BK259" s="204">
        <f>SUM(BK260:BK262)</f>
        <v>0</v>
      </c>
    </row>
    <row r="260" spans="1:65" s="2" customFormat="1" ht="78" customHeight="1">
      <c r="A260" s="40"/>
      <c r="B260" s="41"/>
      <c r="C260" s="207" t="s">
        <v>311</v>
      </c>
      <c r="D260" s="207" t="s">
        <v>169</v>
      </c>
      <c r="E260" s="208" t="s">
        <v>312</v>
      </c>
      <c r="F260" s="209" t="s">
        <v>313</v>
      </c>
      <c r="G260" s="210" t="s">
        <v>271</v>
      </c>
      <c r="H260" s="211">
        <v>1</v>
      </c>
      <c r="I260" s="212"/>
      <c r="J260" s="213">
        <f>ROUND(I260*H260,2)</f>
        <v>0</v>
      </c>
      <c r="K260" s="209" t="s">
        <v>172</v>
      </c>
      <c r="L260" s="46"/>
      <c r="M260" s="214" t="s">
        <v>19</v>
      </c>
      <c r="N260" s="215" t="s">
        <v>44</v>
      </c>
      <c r="O260" s="86"/>
      <c r="P260" s="216">
        <f>O260*H260</f>
        <v>0</v>
      </c>
      <c r="Q260" s="216">
        <v>0</v>
      </c>
      <c r="R260" s="216">
        <f>Q260*H260</f>
        <v>0</v>
      </c>
      <c r="S260" s="216">
        <v>0</v>
      </c>
      <c r="T260" s="217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18" t="s">
        <v>173</v>
      </c>
      <c r="AT260" s="218" t="s">
        <v>169</v>
      </c>
      <c r="AU260" s="218" t="s">
        <v>83</v>
      </c>
      <c r="AY260" s="19" t="s">
        <v>166</v>
      </c>
      <c r="BE260" s="219">
        <f>IF(N260="základní",J260,0)</f>
        <v>0</v>
      </c>
      <c r="BF260" s="219">
        <f>IF(N260="snížená",J260,0)</f>
        <v>0</v>
      </c>
      <c r="BG260" s="219">
        <f>IF(N260="zákl. přenesená",J260,0)</f>
        <v>0</v>
      </c>
      <c r="BH260" s="219">
        <f>IF(N260="sníž. přenesená",J260,0)</f>
        <v>0</v>
      </c>
      <c r="BI260" s="219">
        <f>IF(N260="nulová",J260,0)</f>
        <v>0</v>
      </c>
      <c r="BJ260" s="19" t="s">
        <v>81</v>
      </c>
      <c r="BK260" s="219">
        <f>ROUND(I260*H260,2)</f>
        <v>0</v>
      </c>
      <c r="BL260" s="19" t="s">
        <v>173</v>
      </c>
      <c r="BM260" s="218" t="s">
        <v>314</v>
      </c>
    </row>
    <row r="261" spans="1:47" s="2" customFormat="1" ht="12">
      <c r="A261" s="40"/>
      <c r="B261" s="41"/>
      <c r="C261" s="42"/>
      <c r="D261" s="220" t="s">
        <v>175</v>
      </c>
      <c r="E261" s="42"/>
      <c r="F261" s="221" t="s">
        <v>315</v>
      </c>
      <c r="G261" s="42"/>
      <c r="H261" s="42"/>
      <c r="I261" s="222"/>
      <c r="J261" s="42"/>
      <c r="K261" s="42"/>
      <c r="L261" s="46"/>
      <c r="M261" s="223"/>
      <c r="N261" s="224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175</v>
      </c>
      <c r="AU261" s="19" t="s">
        <v>83</v>
      </c>
    </row>
    <row r="262" spans="1:47" s="2" customFormat="1" ht="12">
      <c r="A262" s="40"/>
      <c r="B262" s="41"/>
      <c r="C262" s="42"/>
      <c r="D262" s="227" t="s">
        <v>316</v>
      </c>
      <c r="E262" s="42"/>
      <c r="F262" s="279" t="s">
        <v>317</v>
      </c>
      <c r="G262" s="42"/>
      <c r="H262" s="42"/>
      <c r="I262" s="222"/>
      <c r="J262" s="42"/>
      <c r="K262" s="42"/>
      <c r="L262" s="46"/>
      <c r="M262" s="223"/>
      <c r="N262" s="224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316</v>
      </c>
      <c r="AU262" s="19" t="s">
        <v>83</v>
      </c>
    </row>
    <row r="263" spans="1:63" s="12" customFormat="1" ht="25.9" customHeight="1">
      <c r="A263" s="12"/>
      <c r="B263" s="191"/>
      <c r="C263" s="192"/>
      <c r="D263" s="193" t="s">
        <v>72</v>
      </c>
      <c r="E263" s="194" t="s">
        <v>318</v>
      </c>
      <c r="F263" s="194" t="s">
        <v>319</v>
      </c>
      <c r="G263" s="192"/>
      <c r="H263" s="192"/>
      <c r="I263" s="195"/>
      <c r="J263" s="196">
        <f>BK263</f>
        <v>0</v>
      </c>
      <c r="K263" s="192"/>
      <c r="L263" s="197"/>
      <c r="M263" s="198"/>
      <c r="N263" s="199"/>
      <c r="O263" s="199"/>
      <c r="P263" s="200">
        <f>P264+P289+P419</f>
        <v>0</v>
      </c>
      <c r="Q263" s="199"/>
      <c r="R263" s="200">
        <f>R264+R289+R419</f>
        <v>2.12055308</v>
      </c>
      <c r="S263" s="199"/>
      <c r="T263" s="201">
        <f>T264+T289+T419</f>
        <v>0.09100000000000001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02" t="s">
        <v>83</v>
      </c>
      <c r="AT263" s="203" t="s">
        <v>72</v>
      </c>
      <c r="AU263" s="203" t="s">
        <v>73</v>
      </c>
      <c r="AY263" s="202" t="s">
        <v>166</v>
      </c>
      <c r="BK263" s="204">
        <f>BK264+BK289+BK419</f>
        <v>0</v>
      </c>
    </row>
    <row r="264" spans="1:63" s="12" customFormat="1" ht="22.8" customHeight="1">
      <c r="A264" s="12"/>
      <c r="B264" s="191"/>
      <c r="C264" s="192"/>
      <c r="D264" s="193" t="s">
        <v>72</v>
      </c>
      <c r="E264" s="205" t="s">
        <v>320</v>
      </c>
      <c r="F264" s="205" t="s">
        <v>321</v>
      </c>
      <c r="G264" s="192"/>
      <c r="H264" s="192"/>
      <c r="I264" s="195"/>
      <c r="J264" s="206">
        <f>BK264</f>
        <v>0</v>
      </c>
      <c r="K264" s="192"/>
      <c r="L264" s="197"/>
      <c r="M264" s="198"/>
      <c r="N264" s="199"/>
      <c r="O264" s="199"/>
      <c r="P264" s="200">
        <f>SUM(P265:P288)</f>
        <v>0</v>
      </c>
      <c r="Q264" s="199"/>
      <c r="R264" s="200">
        <f>SUM(R265:R288)</f>
        <v>0.06202150000000001</v>
      </c>
      <c r="S264" s="199"/>
      <c r="T264" s="201">
        <f>SUM(T265:T288)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02" t="s">
        <v>83</v>
      </c>
      <c r="AT264" s="203" t="s">
        <v>72</v>
      </c>
      <c r="AU264" s="203" t="s">
        <v>81</v>
      </c>
      <c r="AY264" s="202" t="s">
        <v>166</v>
      </c>
      <c r="BK264" s="204">
        <f>SUM(BK265:BK288)</f>
        <v>0</v>
      </c>
    </row>
    <row r="265" spans="1:65" s="2" customFormat="1" ht="33" customHeight="1">
      <c r="A265" s="40"/>
      <c r="B265" s="41"/>
      <c r="C265" s="207" t="s">
        <v>322</v>
      </c>
      <c r="D265" s="207" t="s">
        <v>169</v>
      </c>
      <c r="E265" s="208" t="s">
        <v>323</v>
      </c>
      <c r="F265" s="209" t="s">
        <v>324</v>
      </c>
      <c r="G265" s="210" t="s">
        <v>103</v>
      </c>
      <c r="H265" s="211">
        <v>16.1</v>
      </c>
      <c r="I265" s="212"/>
      <c r="J265" s="213">
        <f>ROUND(I265*H265,2)</f>
        <v>0</v>
      </c>
      <c r="K265" s="209" t="s">
        <v>172</v>
      </c>
      <c r="L265" s="46"/>
      <c r="M265" s="214" t="s">
        <v>19</v>
      </c>
      <c r="N265" s="215" t="s">
        <v>44</v>
      </c>
      <c r="O265" s="86"/>
      <c r="P265" s="216">
        <f>O265*H265</f>
        <v>0</v>
      </c>
      <c r="Q265" s="216">
        <v>0.00073</v>
      </c>
      <c r="R265" s="216">
        <f>Q265*H265</f>
        <v>0.011753000000000001</v>
      </c>
      <c r="S265" s="216">
        <v>0</v>
      </c>
      <c r="T265" s="217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18" t="s">
        <v>325</v>
      </c>
      <c r="AT265" s="218" t="s">
        <v>169</v>
      </c>
      <c r="AU265" s="218" t="s">
        <v>83</v>
      </c>
      <c r="AY265" s="19" t="s">
        <v>166</v>
      </c>
      <c r="BE265" s="219">
        <f>IF(N265="základní",J265,0)</f>
        <v>0</v>
      </c>
      <c r="BF265" s="219">
        <f>IF(N265="snížená",J265,0)</f>
        <v>0</v>
      </c>
      <c r="BG265" s="219">
        <f>IF(N265="zákl. přenesená",J265,0)</f>
        <v>0</v>
      </c>
      <c r="BH265" s="219">
        <f>IF(N265="sníž. přenesená",J265,0)</f>
        <v>0</v>
      </c>
      <c r="BI265" s="219">
        <f>IF(N265="nulová",J265,0)</f>
        <v>0</v>
      </c>
      <c r="BJ265" s="19" t="s">
        <v>81</v>
      </c>
      <c r="BK265" s="219">
        <f>ROUND(I265*H265,2)</f>
        <v>0</v>
      </c>
      <c r="BL265" s="19" t="s">
        <v>325</v>
      </c>
      <c r="BM265" s="218" t="s">
        <v>326</v>
      </c>
    </row>
    <row r="266" spans="1:47" s="2" customFormat="1" ht="12">
      <c r="A266" s="40"/>
      <c r="B266" s="41"/>
      <c r="C266" s="42"/>
      <c r="D266" s="220" t="s">
        <v>175</v>
      </c>
      <c r="E266" s="42"/>
      <c r="F266" s="221" t="s">
        <v>327</v>
      </c>
      <c r="G266" s="42"/>
      <c r="H266" s="42"/>
      <c r="I266" s="222"/>
      <c r="J266" s="42"/>
      <c r="K266" s="42"/>
      <c r="L266" s="46"/>
      <c r="M266" s="223"/>
      <c r="N266" s="224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175</v>
      </c>
      <c r="AU266" s="19" t="s">
        <v>83</v>
      </c>
    </row>
    <row r="267" spans="1:51" s="15" customFormat="1" ht="12">
      <c r="A267" s="15"/>
      <c r="B267" s="258"/>
      <c r="C267" s="259"/>
      <c r="D267" s="227" t="s">
        <v>177</v>
      </c>
      <c r="E267" s="260" t="s">
        <v>19</v>
      </c>
      <c r="F267" s="261" t="s">
        <v>328</v>
      </c>
      <c r="G267" s="259"/>
      <c r="H267" s="260" t="s">
        <v>19</v>
      </c>
      <c r="I267" s="262"/>
      <c r="J267" s="259"/>
      <c r="K267" s="259"/>
      <c r="L267" s="263"/>
      <c r="M267" s="264"/>
      <c r="N267" s="265"/>
      <c r="O267" s="265"/>
      <c r="P267" s="265"/>
      <c r="Q267" s="265"/>
      <c r="R267" s="265"/>
      <c r="S267" s="265"/>
      <c r="T267" s="266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67" t="s">
        <v>177</v>
      </c>
      <c r="AU267" s="267" t="s">
        <v>83</v>
      </c>
      <c r="AV267" s="15" t="s">
        <v>81</v>
      </c>
      <c r="AW267" s="15" t="s">
        <v>35</v>
      </c>
      <c r="AX267" s="15" t="s">
        <v>73</v>
      </c>
      <c r="AY267" s="267" t="s">
        <v>166</v>
      </c>
    </row>
    <row r="268" spans="1:51" s="13" customFormat="1" ht="12">
      <c r="A268" s="13"/>
      <c r="B268" s="225"/>
      <c r="C268" s="226"/>
      <c r="D268" s="227" t="s">
        <v>177</v>
      </c>
      <c r="E268" s="228" t="s">
        <v>19</v>
      </c>
      <c r="F268" s="229" t="s">
        <v>928</v>
      </c>
      <c r="G268" s="226"/>
      <c r="H268" s="230">
        <v>2.35</v>
      </c>
      <c r="I268" s="231"/>
      <c r="J268" s="226"/>
      <c r="K268" s="226"/>
      <c r="L268" s="232"/>
      <c r="M268" s="233"/>
      <c r="N268" s="234"/>
      <c r="O268" s="234"/>
      <c r="P268" s="234"/>
      <c r="Q268" s="234"/>
      <c r="R268" s="234"/>
      <c r="S268" s="234"/>
      <c r="T268" s="235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6" t="s">
        <v>177</v>
      </c>
      <c r="AU268" s="236" t="s">
        <v>83</v>
      </c>
      <c r="AV268" s="13" t="s">
        <v>83</v>
      </c>
      <c r="AW268" s="13" t="s">
        <v>35</v>
      </c>
      <c r="AX268" s="13" t="s">
        <v>73</v>
      </c>
      <c r="AY268" s="236" t="s">
        <v>166</v>
      </c>
    </row>
    <row r="269" spans="1:51" s="13" customFormat="1" ht="12">
      <c r="A269" s="13"/>
      <c r="B269" s="225"/>
      <c r="C269" s="226"/>
      <c r="D269" s="227" t="s">
        <v>177</v>
      </c>
      <c r="E269" s="228" t="s">
        <v>19</v>
      </c>
      <c r="F269" s="229" t="s">
        <v>882</v>
      </c>
      <c r="G269" s="226"/>
      <c r="H269" s="230">
        <v>5</v>
      </c>
      <c r="I269" s="231"/>
      <c r="J269" s="226"/>
      <c r="K269" s="226"/>
      <c r="L269" s="232"/>
      <c r="M269" s="233"/>
      <c r="N269" s="234"/>
      <c r="O269" s="234"/>
      <c r="P269" s="234"/>
      <c r="Q269" s="234"/>
      <c r="R269" s="234"/>
      <c r="S269" s="234"/>
      <c r="T269" s="235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6" t="s">
        <v>177</v>
      </c>
      <c r="AU269" s="236" t="s">
        <v>83</v>
      </c>
      <c r="AV269" s="13" t="s">
        <v>83</v>
      </c>
      <c r="AW269" s="13" t="s">
        <v>35</v>
      </c>
      <c r="AX269" s="13" t="s">
        <v>73</v>
      </c>
      <c r="AY269" s="236" t="s">
        <v>166</v>
      </c>
    </row>
    <row r="270" spans="1:51" s="13" customFormat="1" ht="12">
      <c r="A270" s="13"/>
      <c r="B270" s="225"/>
      <c r="C270" s="226"/>
      <c r="D270" s="227" t="s">
        <v>177</v>
      </c>
      <c r="E270" s="228" t="s">
        <v>19</v>
      </c>
      <c r="F270" s="229" t="s">
        <v>929</v>
      </c>
      <c r="G270" s="226"/>
      <c r="H270" s="230">
        <v>3.75</v>
      </c>
      <c r="I270" s="231"/>
      <c r="J270" s="226"/>
      <c r="K270" s="226"/>
      <c r="L270" s="232"/>
      <c r="M270" s="233"/>
      <c r="N270" s="234"/>
      <c r="O270" s="234"/>
      <c r="P270" s="234"/>
      <c r="Q270" s="234"/>
      <c r="R270" s="234"/>
      <c r="S270" s="234"/>
      <c r="T270" s="235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6" t="s">
        <v>177</v>
      </c>
      <c r="AU270" s="236" t="s">
        <v>83</v>
      </c>
      <c r="AV270" s="13" t="s">
        <v>83</v>
      </c>
      <c r="AW270" s="13" t="s">
        <v>35</v>
      </c>
      <c r="AX270" s="13" t="s">
        <v>73</v>
      </c>
      <c r="AY270" s="236" t="s">
        <v>166</v>
      </c>
    </row>
    <row r="271" spans="1:51" s="13" customFormat="1" ht="12">
      <c r="A271" s="13"/>
      <c r="B271" s="225"/>
      <c r="C271" s="226"/>
      <c r="D271" s="227" t="s">
        <v>177</v>
      </c>
      <c r="E271" s="228" t="s">
        <v>19</v>
      </c>
      <c r="F271" s="229" t="s">
        <v>930</v>
      </c>
      <c r="G271" s="226"/>
      <c r="H271" s="230">
        <v>5</v>
      </c>
      <c r="I271" s="231"/>
      <c r="J271" s="226"/>
      <c r="K271" s="226"/>
      <c r="L271" s="232"/>
      <c r="M271" s="233"/>
      <c r="N271" s="234"/>
      <c r="O271" s="234"/>
      <c r="P271" s="234"/>
      <c r="Q271" s="234"/>
      <c r="R271" s="234"/>
      <c r="S271" s="234"/>
      <c r="T271" s="235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6" t="s">
        <v>177</v>
      </c>
      <c r="AU271" s="236" t="s">
        <v>83</v>
      </c>
      <c r="AV271" s="13" t="s">
        <v>83</v>
      </c>
      <c r="AW271" s="13" t="s">
        <v>35</v>
      </c>
      <c r="AX271" s="13" t="s">
        <v>73</v>
      </c>
      <c r="AY271" s="236" t="s">
        <v>166</v>
      </c>
    </row>
    <row r="272" spans="1:51" s="14" customFormat="1" ht="12">
      <c r="A272" s="14"/>
      <c r="B272" s="237"/>
      <c r="C272" s="238"/>
      <c r="D272" s="227" t="s">
        <v>177</v>
      </c>
      <c r="E272" s="239" t="s">
        <v>19</v>
      </c>
      <c r="F272" s="240" t="s">
        <v>179</v>
      </c>
      <c r="G272" s="238"/>
      <c r="H272" s="241">
        <v>16.1</v>
      </c>
      <c r="I272" s="242"/>
      <c r="J272" s="238"/>
      <c r="K272" s="238"/>
      <c r="L272" s="243"/>
      <c r="M272" s="244"/>
      <c r="N272" s="245"/>
      <c r="O272" s="245"/>
      <c r="P272" s="245"/>
      <c r="Q272" s="245"/>
      <c r="R272" s="245"/>
      <c r="S272" s="245"/>
      <c r="T272" s="246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7" t="s">
        <v>177</v>
      </c>
      <c r="AU272" s="247" t="s">
        <v>83</v>
      </c>
      <c r="AV272" s="14" t="s">
        <v>173</v>
      </c>
      <c r="AW272" s="14" t="s">
        <v>35</v>
      </c>
      <c r="AX272" s="14" t="s">
        <v>81</v>
      </c>
      <c r="AY272" s="247" t="s">
        <v>166</v>
      </c>
    </row>
    <row r="273" spans="1:65" s="2" customFormat="1" ht="37.8" customHeight="1">
      <c r="A273" s="40"/>
      <c r="B273" s="41"/>
      <c r="C273" s="207" t="s">
        <v>732</v>
      </c>
      <c r="D273" s="207" t="s">
        <v>169</v>
      </c>
      <c r="E273" s="208" t="s">
        <v>733</v>
      </c>
      <c r="F273" s="209" t="s">
        <v>734</v>
      </c>
      <c r="G273" s="210" t="s">
        <v>103</v>
      </c>
      <c r="H273" s="211">
        <v>2.5</v>
      </c>
      <c r="I273" s="212"/>
      <c r="J273" s="213">
        <f>ROUND(I273*H273,2)</f>
        <v>0</v>
      </c>
      <c r="K273" s="209" t="s">
        <v>172</v>
      </c>
      <c r="L273" s="46"/>
      <c r="M273" s="214" t="s">
        <v>19</v>
      </c>
      <c r="N273" s="215" t="s">
        <v>44</v>
      </c>
      <c r="O273" s="86"/>
      <c r="P273" s="216">
        <f>O273*H273</f>
        <v>0</v>
      </c>
      <c r="Q273" s="216">
        <v>0.00269</v>
      </c>
      <c r="R273" s="216">
        <f>Q273*H273</f>
        <v>0.006725</v>
      </c>
      <c r="S273" s="216">
        <v>0</v>
      </c>
      <c r="T273" s="217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18" t="s">
        <v>325</v>
      </c>
      <c r="AT273" s="218" t="s">
        <v>169</v>
      </c>
      <c r="AU273" s="218" t="s">
        <v>83</v>
      </c>
      <c r="AY273" s="19" t="s">
        <v>166</v>
      </c>
      <c r="BE273" s="219">
        <f>IF(N273="základní",J273,0)</f>
        <v>0</v>
      </c>
      <c r="BF273" s="219">
        <f>IF(N273="snížená",J273,0)</f>
        <v>0</v>
      </c>
      <c r="BG273" s="219">
        <f>IF(N273="zákl. přenesená",J273,0)</f>
        <v>0</v>
      </c>
      <c r="BH273" s="219">
        <f>IF(N273="sníž. přenesená",J273,0)</f>
        <v>0</v>
      </c>
      <c r="BI273" s="219">
        <f>IF(N273="nulová",J273,0)</f>
        <v>0</v>
      </c>
      <c r="BJ273" s="19" t="s">
        <v>81</v>
      </c>
      <c r="BK273" s="219">
        <f>ROUND(I273*H273,2)</f>
        <v>0</v>
      </c>
      <c r="BL273" s="19" t="s">
        <v>325</v>
      </c>
      <c r="BM273" s="218" t="s">
        <v>735</v>
      </c>
    </row>
    <row r="274" spans="1:47" s="2" customFormat="1" ht="12">
      <c r="A274" s="40"/>
      <c r="B274" s="41"/>
      <c r="C274" s="42"/>
      <c r="D274" s="220" t="s">
        <v>175</v>
      </c>
      <c r="E274" s="42"/>
      <c r="F274" s="221" t="s">
        <v>736</v>
      </c>
      <c r="G274" s="42"/>
      <c r="H274" s="42"/>
      <c r="I274" s="222"/>
      <c r="J274" s="42"/>
      <c r="K274" s="42"/>
      <c r="L274" s="46"/>
      <c r="M274" s="223"/>
      <c r="N274" s="224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175</v>
      </c>
      <c r="AU274" s="19" t="s">
        <v>83</v>
      </c>
    </row>
    <row r="275" spans="1:51" s="15" customFormat="1" ht="12">
      <c r="A275" s="15"/>
      <c r="B275" s="258"/>
      <c r="C275" s="259"/>
      <c r="D275" s="227" t="s">
        <v>177</v>
      </c>
      <c r="E275" s="260" t="s">
        <v>19</v>
      </c>
      <c r="F275" s="261" t="s">
        <v>737</v>
      </c>
      <c r="G275" s="259"/>
      <c r="H275" s="260" t="s">
        <v>19</v>
      </c>
      <c r="I275" s="262"/>
      <c r="J275" s="259"/>
      <c r="K275" s="259"/>
      <c r="L275" s="263"/>
      <c r="M275" s="264"/>
      <c r="N275" s="265"/>
      <c r="O275" s="265"/>
      <c r="P275" s="265"/>
      <c r="Q275" s="265"/>
      <c r="R275" s="265"/>
      <c r="S275" s="265"/>
      <c r="T275" s="266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67" t="s">
        <v>177</v>
      </c>
      <c r="AU275" s="267" t="s">
        <v>83</v>
      </c>
      <c r="AV275" s="15" t="s">
        <v>81</v>
      </c>
      <c r="AW275" s="15" t="s">
        <v>35</v>
      </c>
      <c r="AX275" s="15" t="s">
        <v>73</v>
      </c>
      <c r="AY275" s="267" t="s">
        <v>166</v>
      </c>
    </row>
    <row r="276" spans="1:51" s="13" customFormat="1" ht="12">
      <c r="A276" s="13"/>
      <c r="B276" s="225"/>
      <c r="C276" s="226"/>
      <c r="D276" s="227" t="s">
        <v>177</v>
      </c>
      <c r="E276" s="228" t="s">
        <v>19</v>
      </c>
      <c r="F276" s="229" t="s">
        <v>931</v>
      </c>
      <c r="G276" s="226"/>
      <c r="H276" s="230">
        <v>1.25</v>
      </c>
      <c r="I276" s="231"/>
      <c r="J276" s="226"/>
      <c r="K276" s="226"/>
      <c r="L276" s="232"/>
      <c r="M276" s="233"/>
      <c r="N276" s="234"/>
      <c r="O276" s="234"/>
      <c r="P276" s="234"/>
      <c r="Q276" s="234"/>
      <c r="R276" s="234"/>
      <c r="S276" s="234"/>
      <c r="T276" s="235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6" t="s">
        <v>177</v>
      </c>
      <c r="AU276" s="236" t="s">
        <v>83</v>
      </c>
      <c r="AV276" s="13" t="s">
        <v>83</v>
      </c>
      <c r="AW276" s="13" t="s">
        <v>35</v>
      </c>
      <c r="AX276" s="13" t="s">
        <v>73</v>
      </c>
      <c r="AY276" s="236" t="s">
        <v>166</v>
      </c>
    </row>
    <row r="277" spans="1:51" s="13" customFormat="1" ht="12">
      <c r="A277" s="13"/>
      <c r="B277" s="225"/>
      <c r="C277" s="226"/>
      <c r="D277" s="227" t="s">
        <v>177</v>
      </c>
      <c r="E277" s="228" t="s">
        <v>19</v>
      </c>
      <c r="F277" s="229" t="s">
        <v>932</v>
      </c>
      <c r="G277" s="226"/>
      <c r="H277" s="230">
        <v>1.25</v>
      </c>
      <c r="I277" s="231"/>
      <c r="J277" s="226"/>
      <c r="K277" s="226"/>
      <c r="L277" s="232"/>
      <c r="M277" s="233"/>
      <c r="N277" s="234"/>
      <c r="O277" s="234"/>
      <c r="P277" s="234"/>
      <c r="Q277" s="234"/>
      <c r="R277" s="234"/>
      <c r="S277" s="234"/>
      <c r="T277" s="235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6" t="s">
        <v>177</v>
      </c>
      <c r="AU277" s="236" t="s">
        <v>83</v>
      </c>
      <c r="AV277" s="13" t="s">
        <v>83</v>
      </c>
      <c r="AW277" s="13" t="s">
        <v>35</v>
      </c>
      <c r="AX277" s="13" t="s">
        <v>73</v>
      </c>
      <c r="AY277" s="236" t="s">
        <v>166</v>
      </c>
    </row>
    <row r="278" spans="1:51" s="14" customFormat="1" ht="12">
      <c r="A278" s="14"/>
      <c r="B278" s="237"/>
      <c r="C278" s="238"/>
      <c r="D278" s="227" t="s">
        <v>177</v>
      </c>
      <c r="E278" s="239" t="s">
        <v>19</v>
      </c>
      <c r="F278" s="240" t="s">
        <v>179</v>
      </c>
      <c r="G278" s="238"/>
      <c r="H278" s="241">
        <v>2.5</v>
      </c>
      <c r="I278" s="242"/>
      <c r="J278" s="238"/>
      <c r="K278" s="238"/>
      <c r="L278" s="243"/>
      <c r="M278" s="244"/>
      <c r="N278" s="245"/>
      <c r="O278" s="245"/>
      <c r="P278" s="245"/>
      <c r="Q278" s="245"/>
      <c r="R278" s="245"/>
      <c r="S278" s="245"/>
      <c r="T278" s="246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7" t="s">
        <v>177</v>
      </c>
      <c r="AU278" s="247" t="s">
        <v>83</v>
      </c>
      <c r="AV278" s="14" t="s">
        <v>173</v>
      </c>
      <c r="AW278" s="14" t="s">
        <v>35</v>
      </c>
      <c r="AX278" s="14" t="s">
        <v>81</v>
      </c>
      <c r="AY278" s="247" t="s">
        <v>166</v>
      </c>
    </row>
    <row r="279" spans="1:65" s="2" customFormat="1" ht="37.8" customHeight="1">
      <c r="A279" s="40"/>
      <c r="B279" s="41"/>
      <c r="C279" s="207" t="s">
        <v>570</v>
      </c>
      <c r="D279" s="207" t="s">
        <v>169</v>
      </c>
      <c r="E279" s="208" t="s">
        <v>571</v>
      </c>
      <c r="F279" s="209" t="s">
        <v>572</v>
      </c>
      <c r="G279" s="210" t="s">
        <v>103</v>
      </c>
      <c r="H279" s="211">
        <v>10.15</v>
      </c>
      <c r="I279" s="212"/>
      <c r="J279" s="213">
        <f>ROUND(I279*H279,2)</f>
        <v>0</v>
      </c>
      <c r="K279" s="209" t="s">
        <v>172</v>
      </c>
      <c r="L279" s="46"/>
      <c r="M279" s="214" t="s">
        <v>19</v>
      </c>
      <c r="N279" s="215" t="s">
        <v>44</v>
      </c>
      <c r="O279" s="86"/>
      <c r="P279" s="216">
        <f>O279*H279</f>
        <v>0</v>
      </c>
      <c r="Q279" s="216">
        <v>0.00429</v>
      </c>
      <c r="R279" s="216">
        <f>Q279*H279</f>
        <v>0.043543500000000006</v>
      </c>
      <c r="S279" s="216">
        <v>0</v>
      </c>
      <c r="T279" s="217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18" t="s">
        <v>325</v>
      </c>
      <c r="AT279" s="218" t="s">
        <v>169</v>
      </c>
      <c r="AU279" s="218" t="s">
        <v>83</v>
      </c>
      <c r="AY279" s="19" t="s">
        <v>166</v>
      </c>
      <c r="BE279" s="219">
        <f>IF(N279="základní",J279,0)</f>
        <v>0</v>
      </c>
      <c r="BF279" s="219">
        <f>IF(N279="snížená",J279,0)</f>
        <v>0</v>
      </c>
      <c r="BG279" s="219">
        <f>IF(N279="zákl. přenesená",J279,0)</f>
        <v>0</v>
      </c>
      <c r="BH279" s="219">
        <f>IF(N279="sníž. přenesená",J279,0)</f>
        <v>0</v>
      </c>
      <c r="BI279" s="219">
        <f>IF(N279="nulová",J279,0)</f>
        <v>0</v>
      </c>
      <c r="BJ279" s="19" t="s">
        <v>81</v>
      </c>
      <c r="BK279" s="219">
        <f>ROUND(I279*H279,2)</f>
        <v>0</v>
      </c>
      <c r="BL279" s="19" t="s">
        <v>325</v>
      </c>
      <c r="BM279" s="218" t="s">
        <v>573</v>
      </c>
    </row>
    <row r="280" spans="1:47" s="2" customFormat="1" ht="12">
      <c r="A280" s="40"/>
      <c r="B280" s="41"/>
      <c r="C280" s="42"/>
      <c r="D280" s="220" t="s">
        <v>175</v>
      </c>
      <c r="E280" s="42"/>
      <c r="F280" s="221" t="s">
        <v>574</v>
      </c>
      <c r="G280" s="42"/>
      <c r="H280" s="42"/>
      <c r="I280" s="222"/>
      <c r="J280" s="42"/>
      <c r="K280" s="42"/>
      <c r="L280" s="46"/>
      <c r="M280" s="223"/>
      <c r="N280" s="224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175</v>
      </c>
      <c r="AU280" s="19" t="s">
        <v>83</v>
      </c>
    </row>
    <row r="281" spans="1:51" s="15" customFormat="1" ht="12">
      <c r="A281" s="15"/>
      <c r="B281" s="258"/>
      <c r="C281" s="259"/>
      <c r="D281" s="227" t="s">
        <v>177</v>
      </c>
      <c r="E281" s="260" t="s">
        <v>19</v>
      </c>
      <c r="F281" s="261" t="s">
        <v>575</v>
      </c>
      <c r="G281" s="259"/>
      <c r="H281" s="260" t="s">
        <v>19</v>
      </c>
      <c r="I281" s="262"/>
      <c r="J281" s="259"/>
      <c r="K281" s="259"/>
      <c r="L281" s="263"/>
      <c r="M281" s="264"/>
      <c r="N281" s="265"/>
      <c r="O281" s="265"/>
      <c r="P281" s="265"/>
      <c r="Q281" s="265"/>
      <c r="R281" s="265"/>
      <c r="S281" s="265"/>
      <c r="T281" s="266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67" t="s">
        <v>177</v>
      </c>
      <c r="AU281" s="267" t="s">
        <v>83</v>
      </c>
      <c r="AV281" s="15" t="s">
        <v>81</v>
      </c>
      <c r="AW281" s="15" t="s">
        <v>35</v>
      </c>
      <c r="AX281" s="15" t="s">
        <v>73</v>
      </c>
      <c r="AY281" s="267" t="s">
        <v>166</v>
      </c>
    </row>
    <row r="282" spans="1:51" s="13" customFormat="1" ht="12">
      <c r="A282" s="13"/>
      <c r="B282" s="225"/>
      <c r="C282" s="226"/>
      <c r="D282" s="227" t="s">
        <v>177</v>
      </c>
      <c r="E282" s="228" t="s">
        <v>19</v>
      </c>
      <c r="F282" s="229" t="s">
        <v>933</v>
      </c>
      <c r="G282" s="226"/>
      <c r="H282" s="230">
        <v>1.25</v>
      </c>
      <c r="I282" s="231"/>
      <c r="J282" s="226"/>
      <c r="K282" s="226"/>
      <c r="L282" s="232"/>
      <c r="M282" s="233"/>
      <c r="N282" s="234"/>
      <c r="O282" s="234"/>
      <c r="P282" s="234"/>
      <c r="Q282" s="234"/>
      <c r="R282" s="234"/>
      <c r="S282" s="234"/>
      <c r="T282" s="235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6" t="s">
        <v>177</v>
      </c>
      <c r="AU282" s="236" t="s">
        <v>83</v>
      </c>
      <c r="AV282" s="13" t="s">
        <v>83</v>
      </c>
      <c r="AW282" s="13" t="s">
        <v>35</v>
      </c>
      <c r="AX282" s="13" t="s">
        <v>73</v>
      </c>
      <c r="AY282" s="236" t="s">
        <v>166</v>
      </c>
    </row>
    <row r="283" spans="1:51" s="13" customFormat="1" ht="12">
      <c r="A283" s="13"/>
      <c r="B283" s="225"/>
      <c r="C283" s="226"/>
      <c r="D283" s="227" t="s">
        <v>177</v>
      </c>
      <c r="E283" s="228" t="s">
        <v>19</v>
      </c>
      <c r="F283" s="229" t="s">
        <v>934</v>
      </c>
      <c r="G283" s="226"/>
      <c r="H283" s="230">
        <v>2.5</v>
      </c>
      <c r="I283" s="231"/>
      <c r="J283" s="226"/>
      <c r="K283" s="226"/>
      <c r="L283" s="232"/>
      <c r="M283" s="233"/>
      <c r="N283" s="234"/>
      <c r="O283" s="234"/>
      <c r="P283" s="234"/>
      <c r="Q283" s="234"/>
      <c r="R283" s="234"/>
      <c r="S283" s="234"/>
      <c r="T283" s="235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6" t="s">
        <v>177</v>
      </c>
      <c r="AU283" s="236" t="s">
        <v>83</v>
      </c>
      <c r="AV283" s="13" t="s">
        <v>83</v>
      </c>
      <c r="AW283" s="13" t="s">
        <v>35</v>
      </c>
      <c r="AX283" s="13" t="s">
        <v>73</v>
      </c>
      <c r="AY283" s="236" t="s">
        <v>166</v>
      </c>
    </row>
    <row r="284" spans="1:51" s="13" customFormat="1" ht="12">
      <c r="A284" s="13"/>
      <c r="B284" s="225"/>
      <c r="C284" s="226"/>
      <c r="D284" s="227" t="s">
        <v>177</v>
      </c>
      <c r="E284" s="228" t="s">
        <v>19</v>
      </c>
      <c r="F284" s="229" t="s">
        <v>935</v>
      </c>
      <c r="G284" s="226"/>
      <c r="H284" s="230">
        <v>1.4</v>
      </c>
      <c r="I284" s="231"/>
      <c r="J284" s="226"/>
      <c r="K284" s="226"/>
      <c r="L284" s="232"/>
      <c r="M284" s="233"/>
      <c r="N284" s="234"/>
      <c r="O284" s="234"/>
      <c r="P284" s="234"/>
      <c r="Q284" s="234"/>
      <c r="R284" s="234"/>
      <c r="S284" s="234"/>
      <c r="T284" s="235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6" t="s">
        <v>177</v>
      </c>
      <c r="AU284" s="236" t="s">
        <v>83</v>
      </c>
      <c r="AV284" s="13" t="s">
        <v>83</v>
      </c>
      <c r="AW284" s="13" t="s">
        <v>35</v>
      </c>
      <c r="AX284" s="13" t="s">
        <v>73</v>
      </c>
      <c r="AY284" s="236" t="s">
        <v>166</v>
      </c>
    </row>
    <row r="285" spans="1:51" s="13" customFormat="1" ht="12">
      <c r="A285" s="13"/>
      <c r="B285" s="225"/>
      <c r="C285" s="226"/>
      <c r="D285" s="227" t="s">
        <v>177</v>
      </c>
      <c r="E285" s="228" t="s">
        <v>19</v>
      </c>
      <c r="F285" s="229" t="s">
        <v>930</v>
      </c>
      <c r="G285" s="226"/>
      <c r="H285" s="230">
        <v>5</v>
      </c>
      <c r="I285" s="231"/>
      <c r="J285" s="226"/>
      <c r="K285" s="226"/>
      <c r="L285" s="232"/>
      <c r="M285" s="233"/>
      <c r="N285" s="234"/>
      <c r="O285" s="234"/>
      <c r="P285" s="234"/>
      <c r="Q285" s="234"/>
      <c r="R285" s="234"/>
      <c r="S285" s="234"/>
      <c r="T285" s="235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6" t="s">
        <v>177</v>
      </c>
      <c r="AU285" s="236" t="s">
        <v>83</v>
      </c>
      <c r="AV285" s="13" t="s">
        <v>83</v>
      </c>
      <c r="AW285" s="13" t="s">
        <v>35</v>
      </c>
      <c r="AX285" s="13" t="s">
        <v>73</v>
      </c>
      <c r="AY285" s="236" t="s">
        <v>166</v>
      </c>
    </row>
    <row r="286" spans="1:51" s="14" customFormat="1" ht="12">
      <c r="A286" s="14"/>
      <c r="B286" s="237"/>
      <c r="C286" s="238"/>
      <c r="D286" s="227" t="s">
        <v>177</v>
      </c>
      <c r="E286" s="239" t="s">
        <v>19</v>
      </c>
      <c r="F286" s="240" t="s">
        <v>179</v>
      </c>
      <c r="G286" s="238"/>
      <c r="H286" s="241">
        <v>10.15</v>
      </c>
      <c r="I286" s="242"/>
      <c r="J286" s="238"/>
      <c r="K286" s="238"/>
      <c r="L286" s="243"/>
      <c r="M286" s="244"/>
      <c r="N286" s="245"/>
      <c r="O286" s="245"/>
      <c r="P286" s="245"/>
      <c r="Q286" s="245"/>
      <c r="R286" s="245"/>
      <c r="S286" s="245"/>
      <c r="T286" s="246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47" t="s">
        <v>177</v>
      </c>
      <c r="AU286" s="247" t="s">
        <v>83</v>
      </c>
      <c r="AV286" s="14" t="s">
        <v>173</v>
      </c>
      <c r="AW286" s="14" t="s">
        <v>35</v>
      </c>
      <c r="AX286" s="14" t="s">
        <v>81</v>
      </c>
      <c r="AY286" s="247" t="s">
        <v>166</v>
      </c>
    </row>
    <row r="287" spans="1:65" s="2" customFormat="1" ht="49.05" customHeight="1">
      <c r="A287" s="40"/>
      <c r="B287" s="41"/>
      <c r="C287" s="207" t="s">
        <v>337</v>
      </c>
      <c r="D287" s="207" t="s">
        <v>169</v>
      </c>
      <c r="E287" s="208" t="s">
        <v>338</v>
      </c>
      <c r="F287" s="209" t="s">
        <v>339</v>
      </c>
      <c r="G287" s="210" t="s">
        <v>271</v>
      </c>
      <c r="H287" s="211">
        <v>0.062</v>
      </c>
      <c r="I287" s="212"/>
      <c r="J287" s="213">
        <f>ROUND(I287*H287,2)</f>
        <v>0</v>
      </c>
      <c r="K287" s="209" t="s">
        <v>172</v>
      </c>
      <c r="L287" s="46"/>
      <c r="M287" s="214" t="s">
        <v>19</v>
      </c>
      <c r="N287" s="215" t="s">
        <v>44</v>
      </c>
      <c r="O287" s="86"/>
      <c r="P287" s="216">
        <f>O287*H287</f>
        <v>0</v>
      </c>
      <c r="Q287" s="216">
        <v>0</v>
      </c>
      <c r="R287" s="216">
        <f>Q287*H287</f>
        <v>0</v>
      </c>
      <c r="S287" s="216">
        <v>0</v>
      </c>
      <c r="T287" s="217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18" t="s">
        <v>325</v>
      </c>
      <c r="AT287" s="218" t="s">
        <v>169</v>
      </c>
      <c r="AU287" s="218" t="s">
        <v>83</v>
      </c>
      <c r="AY287" s="19" t="s">
        <v>166</v>
      </c>
      <c r="BE287" s="219">
        <f>IF(N287="základní",J287,0)</f>
        <v>0</v>
      </c>
      <c r="BF287" s="219">
        <f>IF(N287="snížená",J287,0)</f>
        <v>0</v>
      </c>
      <c r="BG287" s="219">
        <f>IF(N287="zákl. přenesená",J287,0)</f>
        <v>0</v>
      </c>
      <c r="BH287" s="219">
        <f>IF(N287="sníž. přenesená",J287,0)</f>
        <v>0</v>
      </c>
      <c r="BI287" s="219">
        <f>IF(N287="nulová",J287,0)</f>
        <v>0</v>
      </c>
      <c r="BJ287" s="19" t="s">
        <v>81</v>
      </c>
      <c r="BK287" s="219">
        <f>ROUND(I287*H287,2)</f>
        <v>0</v>
      </c>
      <c r="BL287" s="19" t="s">
        <v>325</v>
      </c>
      <c r="BM287" s="218" t="s">
        <v>340</v>
      </c>
    </row>
    <row r="288" spans="1:47" s="2" customFormat="1" ht="12">
      <c r="A288" s="40"/>
      <c r="B288" s="41"/>
      <c r="C288" s="42"/>
      <c r="D288" s="220" t="s">
        <v>175</v>
      </c>
      <c r="E288" s="42"/>
      <c r="F288" s="221" t="s">
        <v>341</v>
      </c>
      <c r="G288" s="42"/>
      <c r="H288" s="42"/>
      <c r="I288" s="222"/>
      <c r="J288" s="42"/>
      <c r="K288" s="42"/>
      <c r="L288" s="46"/>
      <c r="M288" s="223"/>
      <c r="N288" s="224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175</v>
      </c>
      <c r="AU288" s="19" t="s">
        <v>83</v>
      </c>
    </row>
    <row r="289" spans="1:63" s="12" customFormat="1" ht="22.8" customHeight="1">
      <c r="A289" s="12"/>
      <c r="B289" s="191"/>
      <c r="C289" s="192"/>
      <c r="D289" s="193" t="s">
        <v>72</v>
      </c>
      <c r="E289" s="205" t="s">
        <v>342</v>
      </c>
      <c r="F289" s="205" t="s">
        <v>343</v>
      </c>
      <c r="G289" s="192"/>
      <c r="H289" s="192"/>
      <c r="I289" s="195"/>
      <c r="J289" s="206">
        <f>BK289</f>
        <v>0</v>
      </c>
      <c r="K289" s="192"/>
      <c r="L289" s="197"/>
      <c r="M289" s="198"/>
      <c r="N289" s="199"/>
      <c r="O289" s="199"/>
      <c r="P289" s="200">
        <f>SUM(P290:P418)</f>
        <v>0</v>
      </c>
      <c r="Q289" s="199"/>
      <c r="R289" s="200">
        <f>SUM(R290:R418)</f>
        <v>1.92656818</v>
      </c>
      <c r="S289" s="199"/>
      <c r="T289" s="201">
        <f>SUM(T290:T418)</f>
        <v>0.09100000000000001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02" t="s">
        <v>83</v>
      </c>
      <c r="AT289" s="203" t="s">
        <v>72</v>
      </c>
      <c r="AU289" s="203" t="s">
        <v>81</v>
      </c>
      <c r="AY289" s="202" t="s">
        <v>166</v>
      </c>
      <c r="BK289" s="204">
        <f>SUM(BK290:BK418)</f>
        <v>0</v>
      </c>
    </row>
    <row r="290" spans="1:65" s="2" customFormat="1" ht="24.15" customHeight="1">
      <c r="A290" s="40"/>
      <c r="B290" s="41"/>
      <c r="C290" s="207" t="s">
        <v>936</v>
      </c>
      <c r="D290" s="207" t="s">
        <v>169</v>
      </c>
      <c r="E290" s="208" t="s">
        <v>937</v>
      </c>
      <c r="F290" s="209" t="s">
        <v>938</v>
      </c>
      <c r="G290" s="210" t="s">
        <v>347</v>
      </c>
      <c r="H290" s="211">
        <v>1</v>
      </c>
      <c r="I290" s="212"/>
      <c r="J290" s="213">
        <f>ROUND(I290*H290,2)</f>
        <v>0</v>
      </c>
      <c r="K290" s="209" t="s">
        <v>172</v>
      </c>
      <c r="L290" s="46"/>
      <c r="M290" s="214" t="s">
        <v>19</v>
      </c>
      <c r="N290" s="215" t="s">
        <v>44</v>
      </c>
      <c r="O290" s="86"/>
      <c r="P290" s="216">
        <f>O290*H290</f>
        <v>0</v>
      </c>
      <c r="Q290" s="216">
        <v>0</v>
      </c>
      <c r="R290" s="216">
        <f>Q290*H290</f>
        <v>0</v>
      </c>
      <c r="S290" s="216">
        <v>0.004</v>
      </c>
      <c r="T290" s="217">
        <f>S290*H290</f>
        <v>0.004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18" t="s">
        <v>325</v>
      </c>
      <c r="AT290" s="218" t="s">
        <v>169</v>
      </c>
      <c r="AU290" s="218" t="s">
        <v>83</v>
      </c>
      <c r="AY290" s="19" t="s">
        <v>166</v>
      </c>
      <c r="BE290" s="219">
        <f>IF(N290="základní",J290,0)</f>
        <v>0</v>
      </c>
      <c r="BF290" s="219">
        <f>IF(N290="snížená",J290,0)</f>
        <v>0</v>
      </c>
      <c r="BG290" s="219">
        <f>IF(N290="zákl. přenesená",J290,0)</f>
        <v>0</v>
      </c>
      <c r="BH290" s="219">
        <f>IF(N290="sníž. přenesená",J290,0)</f>
        <v>0</v>
      </c>
      <c r="BI290" s="219">
        <f>IF(N290="nulová",J290,0)</f>
        <v>0</v>
      </c>
      <c r="BJ290" s="19" t="s">
        <v>81</v>
      </c>
      <c r="BK290" s="219">
        <f>ROUND(I290*H290,2)</f>
        <v>0</v>
      </c>
      <c r="BL290" s="19" t="s">
        <v>325</v>
      </c>
      <c r="BM290" s="218" t="s">
        <v>939</v>
      </c>
    </row>
    <row r="291" spans="1:47" s="2" customFormat="1" ht="12">
      <c r="A291" s="40"/>
      <c r="B291" s="41"/>
      <c r="C291" s="42"/>
      <c r="D291" s="220" t="s">
        <v>175</v>
      </c>
      <c r="E291" s="42"/>
      <c r="F291" s="221" t="s">
        <v>940</v>
      </c>
      <c r="G291" s="42"/>
      <c r="H291" s="42"/>
      <c r="I291" s="222"/>
      <c r="J291" s="42"/>
      <c r="K291" s="42"/>
      <c r="L291" s="46"/>
      <c r="M291" s="223"/>
      <c r="N291" s="224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175</v>
      </c>
      <c r="AU291" s="19" t="s">
        <v>83</v>
      </c>
    </row>
    <row r="292" spans="1:51" s="13" customFormat="1" ht="12">
      <c r="A292" s="13"/>
      <c r="B292" s="225"/>
      <c r="C292" s="226"/>
      <c r="D292" s="227" t="s">
        <v>177</v>
      </c>
      <c r="E292" s="228" t="s">
        <v>19</v>
      </c>
      <c r="F292" s="229" t="s">
        <v>941</v>
      </c>
      <c r="G292" s="226"/>
      <c r="H292" s="230">
        <v>1</v>
      </c>
      <c r="I292" s="231"/>
      <c r="J292" s="226"/>
      <c r="K292" s="226"/>
      <c r="L292" s="232"/>
      <c r="M292" s="233"/>
      <c r="N292" s="234"/>
      <c r="O292" s="234"/>
      <c r="P292" s="234"/>
      <c r="Q292" s="234"/>
      <c r="R292" s="234"/>
      <c r="S292" s="234"/>
      <c r="T292" s="235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6" t="s">
        <v>177</v>
      </c>
      <c r="AU292" s="236" t="s">
        <v>83</v>
      </c>
      <c r="AV292" s="13" t="s">
        <v>83</v>
      </c>
      <c r="AW292" s="13" t="s">
        <v>35</v>
      </c>
      <c r="AX292" s="13" t="s">
        <v>73</v>
      </c>
      <c r="AY292" s="236" t="s">
        <v>166</v>
      </c>
    </row>
    <row r="293" spans="1:51" s="14" customFormat="1" ht="12">
      <c r="A293" s="14"/>
      <c r="B293" s="237"/>
      <c r="C293" s="238"/>
      <c r="D293" s="227" t="s">
        <v>177</v>
      </c>
      <c r="E293" s="239" t="s">
        <v>19</v>
      </c>
      <c r="F293" s="240" t="s">
        <v>179</v>
      </c>
      <c r="G293" s="238"/>
      <c r="H293" s="241">
        <v>1</v>
      </c>
      <c r="I293" s="242"/>
      <c r="J293" s="238"/>
      <c r="K293" s="238"/>
      <c r="L293" s="243"/>
      <c r="M293" s="244"/>
      <c r="N293" s="245"/>
      <c r="O293" s="245"/>
      <c r="P293" s="245"/>
      <c r="Q293" s="245"/>
      <c r="R293" s="245"/>
      <c r="S293" s="245"/>
      <c r="T293" s="246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7" t="s">
        <v>177</v>
      </c>
      <c r="AU293" s="247" t="s">
        <v>83</v>
      </c>
      <c r="AV293" s="14" t="s">
        <v>173</v>
      </c>
      <c r="AW293" s="14" t="s">
        <v>35</v>
      </c>
      <c r="AX293" s="14" t="s">
        <v>81</v>
      </c>
      <c r="AY293" s="247" t="s">
        <v>166</v>
      </c>
    </row>
    <row r="294" spans="1:65" s="2" customFormat="1" ht="24.15" customHeight="1">
      <c r="A294" s="40"/>
      <c r="B294" s="41"/>
      <c r="C294" s="207" t="s">
        <v>344</v>
      </c>
      <c r="D294" s="207" t="s">
        <v>169</v>
      </c>
      <c r="E294" s="208" t="s">
        <v>345</v>
      </c>
      <c r="F294" s="209" t="s">
        <v>346</v>
      </c>
      <c r="G294" s="210" t="s">
        <v>347</v>
      </c>
      <c r="H294" s="211">
        <v>3</v>
      </c>
      <c r="I294" s="212"/>
      <c r="J294" s="213">
        <f>ROUND(I294*H294,2)</f>
        <v>0</v>
      </c>
      <c r="K294" s="209" t="s">
        <v>172</v>
      </c>
      <c r="L294" s="46"/>
      <c r="M294" s="214" t="s">
        <v>19</v>
      </c>
      <c r="N294" s="215" t="s">
        <v>44</v>
      </c>
      <c r="O294" s="86"/>
      <c r="P294" s="216">
        <f>O294*H294</f>
        <v>0</v>
      </c>
      <c r="Q294" s="216">
        <v>0</v>
      </c>
      <c r="R294" s="216">
        <f>Q294*H294</f>
        <v>0</v>
      </c>
      <c r="S294" s="216">
        <v>0.005</v>
      </c>
      <c r="T294" s="217">
        <f>S294*H294</f>
        <v>0.015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18" t="s">
        <v>325</v>
      </c>
      <c r="AT294" s="218" t="s">
        <v>169</v>
      </c>
      <c r="AU294" s="218" t="s">
        <v>83</v>
      </c>
      <c r="AY294" s="19" t="s">
        <v>166</v>
      </c>
      <c r="BE294" s="219">
        <f>IF(N294="základní",J294,0)</f>
        <v>0</v>
      </c>
      <c r="BF294" s="219">
        <f>IF(N294="snížená",J294,0)</f>
        <v>0</v>
      </c>
      <c r="BG294" s="219">
        <f>IF(N294="zákl. přenesená",J294,0)</f>
        <v>0</v>
      </c>
      <c r="BH294" s="219">
        <f>IF(N294="sníž. přenesená",J294,0)</f>
        <v>0</v>
      </c>
      <c r="BI294" s="219">
        <f>IF(N294="nulová",J294,0)</f>
        <v>0</v>
      </c>
      <c r="BJ294" s="19" t="s">
        <v>81</v>
      </c>
      <c r="BK294" s="219">
        <f>ROUND(I294*H294,2)</f>
        <v>0</v>
      </c>
      <c r="BL294" s="19" t="s">
        <v>325</v>
      </c>
      <c r="BM294" s="218" t="s">
        <v>348</v>
      </c>
    </row>
    <row r="295" spans="1:47" s="2" customFormat="1" ht="12">
      <c r="A295" s="40"/>
      <c r="B295" s="41"/>
      <c r="C295" s="42"/>
      <c r="D295" s="220" t="s">
        <v>175</v>
      </c>
      <c r="E295" s="42"/>
      <c r="F295" s="221" t="s">
        <v>349</v>
      </c>
      <c r="G295" s="42"/>
      <c r="H295" s="42"/>
      <c r="I295" s="222"/>
      <c r="J295" s="42"/>
      <c r="K295" s="42"/>
      <c r="L295" s="46"/>
      <c r="M295" s="223"/>
      <c r="N295" s="224"/>
      <c r="O295" s="86"/>
      <c r="P295" s="86"/>
      <c r="Q295" s="86"/>
      <c r="R295" s="86"/>
      <c r="S295" s="86"/>
      <c r="T295" s="87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9" t="s">
        <v>175</v>
      </c>
      <c r="AU295" s="19" t="s">
        <v>83</v>
      </c>
    </row>
    <row r="296" spans="1:51" s="13" customFormat="1" ht="12">
      <c r="A296" s="13"/>
      <c r="B296" s="225"/>
      <c r="C296" s="226"/>
      <c r="D296" s="227" t="s">
        <v>177</v>
      </c>
      <c r="E296" s="228" t="s">
        <v>19</v>
      </c>
      <c r="F296" s="229" t="s">
        <v>942</v>
      </c>
      <c r="G296" s="226"/>
      <c r="H296" s="230">
        <v>3</v>
      </c>
      <c r="I296" s="231"/>
      <c r="J296" s="226"/>
      <c r="K296" s="226"/>
      <c r="L296" s="232"/>
      <c r="M296" s="233"/>
      <c r="N296" s="234"/>
      <c r="O296" s="234"/>
      <c r="P296" s="234"/>
      <c r="Q296" s="234"/>
      <c r="R296" s="234"/>
      <c r="S296" s="234"/>
      <c r="T296" s="235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6" t="s">
        <v>177</v>
      </c>
      <c r="AU296" s="236" t="s">
        <v>83</v>
      </c>
      <c r="AV296" s="13" t="s">
        <v>83</v>
      </c>
      <c r="AW296" s="13" t="s">
        <v>35</v>
      </c>
      <c r="AX296" s="13" t="s">
        <v>73</v>
      </c>
      <c r="AY296" s="236" t="s">
        <v>166</v>
      </c>
    </row>
    <row r="297" spans="1:51" s="14" customFormat="1" ht="12">
      <c r="A297" s="14"/>
      <c r="B297" s="237"/>
      <c r="C297" s="238"/>
      <c r="D297" s="227" t="s">
        <v>177</v>
      </c>
      <c r="E297" s="239" t="s">
        <v>19</v>
      </c>
      <c r="F297" s="240" t="s">
        <v>179</v>
      </c>
      <c r="G297" s="238"/>
      <c r="H297" s="241">
        <v>3</v>
      </c>
      <c r="I297" s="242"/>
      <c r="J297" s="238"/>
      <c r="K297" s="238"/>
      <c r="L297" s="243"/>
      <c r="M297" s="244"/>
      <c r="N297" s="245"/>
      <c r="O297" s="245"/>
      <c r="P297" s="245"/>
      <c r="Q297" s="245"/>
      <c r="R297" s="245"/>
      <c r="S297" s="245"/>
      <c r="T297" s="246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7" t="s">
        <v>177</v>
      </c>
      <c r="AU297" s="247" t="s">
        <v>83</v>
      </c>
      <c r="AV297" s="14" t="s">
        <v>173</v>
      </c>
      <c r="AW297" s="14" t="s">
        <v>35</v>
      </c>
      <c r="AX297" s="14" t="s">
        <v>81</v>
      </c>
      <c r="AY297" s="247" t="s">
        <v>166</v>
      </c>
    </row>
    <row r="298" spans="1:65" s="2" customFormat="1" ht="24.15" customHeight="1">
      <c r="A298" s="40"/>
      <c r="B298" s="41"/>
      <c r="C298" s="207" t="s">
        <v>351</v>
      </c>
      <c r="D298" s="207" t="s">
        <v>169</v>
      </c>
      <c r="E298" s="208" t="s">
        <v>352</v>
      </c>
      <c r="F298" s="209" t="s">
        <v>353</v>
      </c>
      <c r="G298" s="210" t="s">
        <v>347</v>
      </c>
      <c r="H298" s="211">
        <v>12</v>
      </c>
      <c r="I298" s="212"/>
      <c r="J298" s="213">
        <f>ROUND(I298*H298,2)</f>
        <v>0</v>
      </c>
      <c r="K298" s="209" t="s">
        <v>172</v>
      </c>
      <c r="L298" s="46"/>
      <c r="M298" s="214" t="s">
        <v>19</v>
      </c>
      <c r="N298" s="215" t="s">
        <v>44</v>
      </c>
      <c r="O298" s="86"/>
      <c r="P298" s="216">
        <f>O298*H298</f>
        <v>0</v>
      </c>
      <c r="Q298" s="216">
        <v>0</v>
      </c>
      <c r="R298" s="216">
        <f>Q298*H298</f>
        <v>0</v>
      </c>
      <c r="S298" s="216">
        <v>0.006</v>
      </c>
      <c r="T298" s="217">
        <f>S298*H298</f>
        <v>0.07200000000000001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18" t="s">
        <v>325</v>
      </c>
      <c r="AT298" s="218" t="s">
        <v>169</v>
      </c>
      <c r="AU298" s="218" t="s">
        <v>83</v>
      </c>
      <c r="AY298" s="19" t="s">
        <v>166</v>
      </c>
      <c r="BE298" s="219">
        <f>IF(N298="základní",J298,0)</f>
        <v>0</v>
      </c>
      <c r="BF298" s="219">
        <f>IF(N298="snížená",J298,0)</f>
        <v>0</v>
      </c>
      <c r="BG298" s="219">
        <f>IF(N298="zákl. přenesená",J298,0)</f>
        <v>0</v>
      </c>
      <c r="BH298" s="219">
        <f>IF(N298="sníž. přenesená",J298,0)</f>
        <v>0</v>
      </c>
      <c r="BI298" s="219">
        <f>IF(N298="nulová",J298,0)</f>
        <v>0</v>
      </c>
      <c r="BJ298" s="19" t="s">
        <v>81</v>
      </c>
      <c r="BK298" s="219">
        <f>ROUND(I298*H298,2)</f>
        <v>0</v>
      </c>
      <c r="BL298" s="19" t="s">
        <v>325</v>
      </c>
      <c r="BM298" s="218" t="s">
        <v>354</v>
      </c>
    </row>
    <row r="299" spans="1:47" s="2" customFormat="1" ht="12">
      <c r="A299" s="40"/>
      <c r="B299" s="41"/>
      <c r="C299" s="42"/>
      <c r="D299" s="220" t="s">
        <v>175</v>
      </c>
      <c r="E299" s="42"/>
      <c r="F299" s="221" t="s">
        <v>355</v>
      </c>
      <c r="G299" s="42"/>
      <c r="H299" s="42"/>
      <c r="I299" s="222"/>
      <c r="J299" s="42"/>
      <c r="K299" s="42"/>
      <c r="L299" s="46"/>
      <c r="M299" s="223"/>
      <c r="N299" s="224"/>
      <c r="O299" s="86"/>
      <c r="P299" s="86"/>
      <c r="Q299" s="86"/>
      <c r="R299" s="86"/>
      <c r="S299" s="86"/>
      <c r="T299" s="87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T299" s="19" t="s">
        <v>175</v>
      </c>
      <c r="AU299" s="19" t="s">
        <v>83</v>
      </c>
    </row>
    <row r="300" spans="1:51" s="13" customFormat="1" ht="12">
      <c r="A300" s="13"/>
      <c r="B300" s="225"/>
      <c r="C300" s="226"/>
      <c r="D300" s="227" t="s">
        <v>177</v>
      </c>
      <c r="E300" s="228" t="s">
        <v>19</v>
      </c>
      <c r="F300" s="229" t="s">
        <v>943</v>
      </c>
      <c r="G300" s="226"/>
      <c r="H300" s="230">
        <v>1</v>
      </c>
      <c r="I300" s="231"/>
      <c r="J300" s="226"/>
      <c r="K300" s="226"/>
      <c r="L300" s="232"/>
      <c r="M300" s="233"/>
      <c r="N300" s="234"/>
      <c r="O300" s="234"/>
      <c r="P300" s="234"/>
      <c r="Q300" s="234"/>
      <c r="R300" s="234"/>
      <c r="S300" s="234"/>
      <c r="T300" s="235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6" t="s">
        <v>177</v>
      </c>
      <c r="AU300" s="236" t="s">
        <v>83</v>
      </c>
      <c r="AV300" s="13" t="s">
        <v>83</v>
      </c>
      <c r="AW300" s="13" t="s">
        <v>35</v>
      </c>
      <c r="AX300" s="13" t="s">
        <v>73</v>
      </c>
      <c r="AY300" s="236" t="s">
        <v>166</v>
      </c>
    </row>
    <row r="301" spans="1:51" s="13" customFormat="1" ht="12">
      <c r="A301" s="13"/>
      <c r="B301" s="225"/>
      <c r="C301" s="226"/>
      <c r="D301" s="227" t="s">
        <v>177</v>
      </c>
      <c r="E301" s="228" t="s">
        <v>19</v>
      </c>
      <c r="F301" s="229" t="s">
        <v>944</v>
      </c>
      <c r="G301" s="226"/>
      <c r="H301" s="230">
        <v>1</v>
      </c>
      <c r="I301" s="231"/>
      <c r="J301" s="226"/>
      <c r="K301" s="226"/>
      <c r="L301" s="232"/>
      <c r="M301" s="233"/>
      <c r="N301" s="234"/>
      <c r="O301" s="234"/>
      <c r="P301" s="234"/>
      <c r="Q301" s="234"/>
      <c r="R301" s="234"/>
      <c r="S301" s="234"/>
      <c r="T301" s="235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6" t="s">
        <v>177</v>
      </c>
      <c r="AU301" s="236" t="s">
        <v>83</v>
      </c>
      <c r="AV301" s="13" t="s">
        <v>83</v>
      </c>
      <c r="AW301" s="13" t="s">
        <v>35</v>
      </c>
      <c r="AX301" s="13" t="s">
        <v>73</v>
      </c>
      <c r="AY301" s="236" t="s">
        <v>166</v>
      </c>
    </row>
    <row r="302" spans="1:51" s="13" customFormat="1" ht="12">
      <c r="A302" s="13"/>
      <c r="B302" s="225"/>
      <c r="C302" s="226"/>
      <c r="D302" s="227" t="s">
        <v>177</v>
      </c>
      <c r="E302" s="228" t="s">
        <v>19</v>
      </c>
      <c r="F302" s="229" t="s">
        <v>945</v>
      </c>
      <c r="G302" s="226"/>
      <c r="H302" s="230">
        <v>4</v>
      </c>
      <c r="I302" s="231"/>
      <c r="J302" s="226"/>
      <c r="K302" s="226"/>
      <c r="L302" s="232"/>
      <c r="M302" s="233"/>
      <c r="N302" s="234"/>
      <c r="O302" s="234"/>
      <c r="P302" s="234"/>
      <c r="Q302" s="234"/>
      <c r="R302" s="234"/>
      <c r="S302" s="234"/>
      <c r="T302" s="235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6" t="s">
        <v>177</v>
      </c>
      <c r="AU302" s="236" t="s">
        <v>83</v>
      </c>
      <c r="AV302" s="13" t="s">
        <v>83</v>
      </c>
      <c r="AW302" s="13" t="s">
        <v>35</v>
      </c>
      <c r="AX302" s="13" t="s">
        <v>73</v>
      </c>
      <c r="AY302" s="236" t="s">
        <v>166</v>
      </c>
    </row>
    <row r="303" spans="1:51" s="13" customFormat="1" ht="12">
      <c r="A303" s="13"/>
      <c r="B303" s="225"/>
      <c r="C303" s="226"/>
      <c r="D303" s="227" t="s">
        <v>177</v>
      </c>
      <c r="E303" s="228" t="s">
        <v>19</v>
      </c>
      <c r="F303" s="229" t="s">
        <v>946</v>
      </c>
      <c r="G303" s="226"/>
      <c r="H303" s="230">
        <v>6</v>
      </c>
      <c r="I303" s="231"/>
      <c r="J303" s="226"/>
      <c r="K303" s="226"/>
      <c r="L303" s="232"/>
      <c r="M303" s="233"/>
      <c r="N303" s="234"/>
      <c r="O303" s="234"/>
      <c r="P303" s="234"/>
      <c r="Q303" s="234"/>
      <c r="R303" s="234"/>
      <c r="S303" s="234"/>
      <c r="T303" s="235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6" t="s">
        <v>177</v>
      </c>
      <c r="AU303" s="236" t="s">
        <v>83</v>
      </c>
      <c r="AV303" s="13" t="s">
        <v>83</v>
      </c>
      <c r="AW303" s="13" t="s">
        <v>35</v>
      </c>
      <c r="AX303" s="13" t="s">
        <v>73</v>
      </c>
      <c r="AY303" s="236" t="s">
        <v>166</v>
      </c>
    </row>
    <row r="304" spans="1:51" s="14" customFormat="1" ht="12">
      <c r="A304" s="14"/>
      <c r="B304" s="237"/>
      <c r="C304" s="238"/>
      <c r="D304" s="227" t="s">
        <v>177</v>
      </c>
      <c r="E304" s="239" t="s">
        <v>19</v>
      </c>
      <c r="F304" s="240" t="s">
        <v>179</v>
      </c>
      <c r="G304" s="238"/>
      <c r="H304" s="241">
        <v>12</v>
      </c>
      <c r="I304" s="242"/>
      <c r="J304" s="238"/>
      <c r="K304" s="238"/>
      <c r="L304" s="243"/>
      <c r="M304" s="244"/>
      <c r="N304" s="245"/>
      <c r="O304" s="245"/>
      <c r="P304" s="245"/>
      <c r="Q304" s="245"/>
      <c r="R304" s="245"/>
      <c r="S304" s="245"/>
      <c r="T304" s="246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7" t="s">
        <v>177</v>
      </c>
      <c r="AU304" s="247" t="s">
        <v>83</v>
      </c>
      <c r="AV304" s="14" t="s">
        <v>173</v>
      </c>
      <c r="AW304" s="14" t="s">
        <v>35</v>
      </c>
      <c r="AX304" s="14" t="s">
        <v>81</v>
      </c>
      <c r="AY304" s="247" t="s">
        <v>166</v>
      </c>
    </row>
    <row r="305" spans="1:65" s="2" customFormat="1" ht="33" customHeight="1">
      <c r="A305" s="40"/>
      <c r="B305" s="41"/>
      <c r="C305" s="207" t="s">
        <v>357</v>
      </c>
      <c r="D305" s="207" t="s">
        <v>169</v>
      </c>
      <c r="E305" s="208" t="s">
        <v>358</v>
      </c>
      <c r="F305" s="209" t="s">
        <v>359</v>
      </c>
      <c r="G305" s="210" t="s">
        <v>98</v>
      </c>
      <c r="H305" s="211">
        <v>55.464</v>
      </c>
      <c r="I305" s="212"/>
      <c r="J305" s="213">
        <f>ROUND(I305*H305,2)</f>
        <v>0</v>
      </c>
      <c r="K305" s="209" t="s">
        <v>172</v>
      </c>
      <c r="L305" s="46"/>
      <c r="M305" s="214" t="s">
        <v>19</v>
      </c>
      <c r="N305" s="215" t="s">
        <v>44</v>
      </c>
      <c r="O305" s="86"/>
      <c r="P305" s="216">
        <f>O305*H305</f>
        <v>0</v>
      </c>
      <c r="Q305" s="216">
        <v>0.00026</v>
      </c>
      <c r="R305" s="216">
        <f>Q305*H305</f>
        <v>0.014420639999999998</v>
      </c>
      <c r="S305" s="216">
        <v>0</v>
      </c>
      <c r="T305" s="217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18" t="s">
        <v>325</v>
      </c>
      <c r="AT305" s="218" t="s">
        <v>169</v>
      </c>
      <c r="AU305" s="218" t="s">
        <v>83</v>
      </c>
      <c r="AY305" s="19" t="s">
        <v>166</v>
      </c>
      <c r="BE305" s="219">
        <f>IF(N305="základní",J305,0)</f>
        <v>0</v>
      </c>
      <c r="BF305" s="219">
        <f>IF(N305="snížená",J305,0)</f>
        <v>0</v>
      </c>
      <c r="BG305" s="219">
        <f>IF(N305="zákl. přenesená",J305,0)</f>
        <v>0</v>
      </c>
      <c r="BH305" s="219">
        <f>IF(N305="sníž. přenesená",J305,0)</f>
        <v>0</v>
      </c>
      <c r="BI305" s="219">
        <f>IF(N305="nulová",J305,0)</f>
        <v>0</v>
      </c>
      <c r="BJ305" s="19" t="s">
        <v>81</v>
      </c>
      <c r="BK305" s="219">
        <f>ROUND(I305*H305,2)</f>
        <v>0</v>
      </c>
      <c r="BL305" s="19" t="s">
        <v>325</v>
      </c>
      <c r="BM305" s="218" t="s">
        <v>360</v>
      </c>
    </row>
    <row r="306" spans="1:47" s="2" customFormat="1" ht="12">
      <c r="A306" s="40"/>
      <c r="B306" s="41"/>
      <c r="C306" s="42"/>
      <c r="D306" s="220" t="s">
        <v>175</v>
      </c>
      <c r="E306" s="42"/>
      <c r="F306" s="221" t="s">
        <v>361</v>
      </c>
      <c r="G306" s="42"/>
      <c r="H306" s="42"/>
      <c r="I306" s="222"/>
      <c r="J306" s="42"/>
      <c r="K306" s="42"/>
      <c r="L306" s="46"/>
      <c r="M306" s="223"/>
      <c r="N306" s="224"/>
      <c r="O306" s="86"/>
      <c r="P306" s="86"/>
      <c r="Q306" s="86"/>
      <c r="R306" s="86"/>
      <c r="S306" s="86"/>
      <c r="T306" s="87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T306" s="19" t="s">
        <v>175</v>
      </c>
      <c r="AU306" s="19" t="s">
        <v>83</v>
      </c>
    </row>
    <row r="307" spans="1:51" s="13" customFormat="1" ht="12">
      <c r="A307" s="13"/>
      <c r="B307" s="225"/>
      <c r="C307" s="226"/>
      <c r="D307" s="227" t="s">
        <v>177</v>
      </c>
      <c r="E307" s="228" t="s">
        <v>19</v>
      </c>
      <c r="F307" s="229" t="s">
        <v>897</v>
      </c>
      <c r="G307" s="226"/>
      <c r="H307" s="230">
        <v>5.523</v>
      </c>
      <c r="I307" s="231"/>
      <c r="J307" s="226"/>
      <c r="K307" s="226"/>
      <c r="L307" s="232"/>
      <c r="M307" s="233"/>
      <c r="N307" s="234"/>
      <c r="O307" s="234"/>
      <c r="P307" s="234"/>
      <c r="Q307" s="234"/>
      <c r="R307" s="234"/>
      <c r="S307" s="234"/>
      <c r="T307" s="235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6" t="s">
        <v>177</v>
      </c>
      <c r="AU307" s="236" t="s">
        <v>83</v>
      </c>
      <c r="AV307" s="13" t="s">
        <v>83</v>
      </c>
      <c r="AW307" s="13" t="s">
        <v>35</v>
      </c>
      <c r="AX307" s="13" t="s">
        <v>73</v>
      </c>
      <c r="AY307" s="236" t="s">
        <v>166</v>
      </c>
    </row>
    <row r="308" spans="1:51" s="13" customFormat="1" ht="12">
      <c r="A308" s="13"/>
      <c r="B308" s="225"/>
      <c r="C308" s="226"/>
      <c r="D308" s="227" t="s">
        <v>177</v>
      </c>
      <c r="E308" s="228" t="s">
        <v>19</v>
      </c>
      <c r="F308" s="229" t="s">
        <v>898</v>
      </c>
      <c r="G308" s="226"/>
      <c r="H308" s="230">
        <v>14.69</v>
      </c>
      <c r="I308" s="231"/>
      <c r="J308" s="226"/>
      <c r="K308" s="226"/>
      <c r="L308" s="232"/>
      <c r="M308" s="233"/>
      <c r="N308" s="234"/>
      <c r="O308" s="234"/>
      <c r="P308" s="234"/>
      <c r="Q308" s="234"/>
      <c r="R308" s="234"/>
      <c r="S308" s="234"/>
      <c r="T308" s="235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6" t="s">
        <v>177</v>
      </c>
      <c r="AU308" s="236" t="s">
        <v>83</v>
      </c>
      <c r="AV308" s="13" t="s">
        <v>83</v>
      </c>
      <c r="AW308" s="13" t="s">
        <v>35</v>
      </c>
      <c r="AX308" s="13" t="s">
        <v>73</v>
      </c>
      <c r="AY308" s="236" t="s">
        <v>166</v>
      </c>
    </row>
    <row r="309" spans="1:51" s="13" customFormat="1" ht="12">
      <c r="A309" s="13"/>
      <c r="B309" s="225"/>
      <c r="C309" s="226"/>
      <c r="D309" s="227" t="s">
        <v>177</v>
      </c>
      <c r="E309" s="228" t="s">
        <v>19</v>
      </c>
      <c r="F309" s="229" t="s">
        <v>899</v>
      </c>
      <c r="G309" s="226"/>
      <c r="H309" s="230">
        <v>9.5</v>
      </c>
      <c r="I309" s="231"/>
      <c r="J309" s="226"/>
      <c r="K309" s="226"/>
      <c r="L309" s="232"/>
      <c r="M309" s="233"/>
      <c r="N309" s="234"/>
      <c r="O309" s="234"/>
      <c r="P309" s="234"/>
      <c r="Q309" s="234"/>
      <c r="R309" s="234"/>
      <c r="S309" s="234"/>
      <c r="T309" s="235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6" t="s">
        <v>177</v>
      </c>
      <c r="AU309" s="236" t="s">
        <v>83</v>
      </c>
      <c r="AV309" s="13" t="s">
        <v>83</v>
      </c>
      <c r="AW309" s="13" t="s">
        <v>35</v>
      </c>
      <c r="AX309" s="13" t="s">
        <v>73</v>
      </c>
      <c r="AY309" s="236" t="s">
        <v>166</v>
      </c>
    </row>
    <row r="310" spans="1:51" s="13" customFormat="1" ht="12">
      <c r="A310" s="13"/>
      <c r="B310" s="225"/>
      <c r="C310" s="226"/>
      <c r="D310" s="227" t="s">
        <v>177</v>
      </c>
      <c r="E310" s="228" t="s">
        <v>19</v>
      </c>
      <c r="F310" s="229" t="s">
        <v>900</v>
      </c>
      <c r="G310" s="226"/>
      <c r="H310" s="230">
        <v>4.376</v>
      </c>
      <c r="I310" s="231"/>
      <c r="J310" s="226"/>
      <c r="K310" s="226"/>
      <c r="L310" s="232"/>
      <c r="M310" s="233"/>
      <c r="N310" s="234"/>
      <c r="O310" s="234"/>
      <c r="P310" s="234"/>
      <c r="Q310" s="234"/>
      <c r="R310" s="234"/>
      <c r="S310" s="234"/>
      <c r="T310" s="235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6" t="s">
        <v>177</v>
      </c>
      <c r="AU310" s="236" t="s">
        <v>83</v>
      </c>
      <c r="AV310" s="13" t="s">
        <v>83</v>
      </c>
      <c r="AW310" s="13" t="s">
        <v>35</v>
      </c>
      <c r="AX310" s="13" t="s">
        <v>73</v>
      </c>
      <c r="AY310" s="236" t="s">
        <v>166</v>
      </c>
    </row>
    <row r="311" spans="1:51" s="13" customFormat="1" ht="12">
      <c r="A311" s="13"/>
      <c r="B311" s="225"/>
      <c r="C311" s="226"/>
      <c r="D311" s="227" t="s">
        <v>177</v>
      </c>
      <c r="E311" s="228" t="s">
        <v>19</v>
      </c>
      <c r="F311" s="229" t="s">
        <v>902</v>
      </c>
      <c r="G311" s="226"/>
      <c r="H311" s="230">
        <v>21.375</v>
      </c>
      <c r="I311" s="231"/>
      <c r="J311" s="226"/>
      <c r="K311" s="226"/>
      <c r="L311" s="232"/>
      <c r="M311" s="233"/>
      <c r="N311" s="234"/>
      <c r="O311" s="234"/>
      <c r="P311" s="234"/>
      <c r="Q311" s="234"/>
      <c r="R311" s="234"/>
      <c r="S311" s="234"/>
      <c r="T311" s="235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6" t="s">
        <v>177</v>
      </c>
      <c r="AU311" s="236" t="s">
        <v>83</v>
      </c>
      <c r="AV311" s="13" t="s">
        <v>83</v>
      </c>
      <c r="AW311" s="13" t="s">
        <v>35</v>
      </c>
      <c r="AX311" s="13" t="s">
        <v>73</v>
      </c>
      <c r="AY311" s="236" t="s">
        <v>166</v>
      </c>
    </row>
    <row r="312" spans="1:51" s="14" customFormat="1" ht="12">
      <c r="A312" s="14"/>
      <c r="B312" s="237"/>
      <c r="C312" s="238"/>
      <c r="D312" s="227" t="s">
        <v>177</v>
      </c>
      <c r="E312" s="239" t="s">
        <v>19</v>
      </c>
      <c r="F312" s="240" t="s">
        <v>179</v>
      </c>
      <c r="G312" s="238"/>
      <c r="H312" s="241">
        <v>55.464</v>
      </c>
      <c r="I312" s="242"/>
      <c r="J312" s="238"/>
      <c r="K312" s="238"/>
      <c r="L312" s="243"/>
      <c r="M312" s="244"/>
      <c r="N312" s="245"/>
      <c r="O312" s="245"/>
      <c r="P312" s="245"/>
      <c r="Q312" s="245"/>
      <c r="R312" s="245"/>
      <c r="S312" s="245"/>
      <c r="T312" s="246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7" t="s">
        <v>177</v>
      </c>
      <c r="AU312" s="247" t="s">
        <v>83</v>
      </c>
      <c r="AV312" s="14" t="s">
        <v>173</v>
      </c>
      <c r="AW312" s="14" t="s">
        <v>35</v>
      </c>
      <c r="AX312" s="14" t="s">
        <v>81</v>
      </c>
      <c r="AY312" s="247" t="s">
        <v>166</v>
      </c>
    </row>
    <row r="313" spans="1:65" s="2" customFormat="1" ht="24.15" customHeight="1">
      <c r="A313" s="40"/>
      <c r="B313" s="41"/>
      <c r="C313" s="248" t="s">
        <v>362</v>
      </c>
      <c r="D313" s="248" t="s">
        <v>190</v>
      </c>
      <c r="E313" s="249" t="s">
        <v>363</v>
      </c>
      <c r="F313" s="250" t="s">
        <v>364</v>
      </c>
      <c r="G313" s="251" t="s">
        <v>98</v>
      </c>
      <c r="H313" s="252">
        <v>55.464</v>
      </c>
      <c r="I313" s="253"/>
      <c r="J313" s="254">
        <f>ROUND(I313*H313,2)</f>
        <v>0</v>
      </c>
      <c r="K313" s="250" t="s">
        <v>172</v>
      </c>
      <c r="L313" s="255"/>
      <c r="M313" s="256" t="s">
        <v>19</v>
      </c>
      <c r="N313" s="257" t="s">
        <v>44</v>
      </c>
      <c r="O313" s="86"/>
      <c r="P313" s="216">
        <f>O313*H313</f>
        <v>0</v>
      </c>
      <c r="Q313" s="216">
        <v>0.03056</v>
      </c>
      <c r="R313" s="216">
        <f>Q313*H313</f>
        <v>1.69497984</v>
      </c>
      <c r="S313" s="216">
        <v>0</v>
      </c>
      <c r="T313" s="217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18" t="s">
        <v>291</v>
      </c>
      <c r="AT313" s="218" t="s">
        <v>190</v>
      </c>
      <c r="AU313" s="218" t="s">
        <v>83</v>
      </c>
      <c r="AY313" s="19" t="s">
        <v>166</v>
      </c>
      <c r="BE313" s="219">
        <f>IF(N313="základní",J313,0)</f>
        <v>0</v>
      </c>
      <c r="BF313" s="219">
        <f>IF(N313="snížená",J313,0)</f>
        <v>0</v>
      </c>
      <c r="BG313" s="219">
        <f>IF(N313="zákl. přenesená",J313,0)</f>
        <v>0</v>
      </c>
      <c r="BH313" s="219">
        <f>IF(N313="sníž. přenesená",J313,0)</f>
        <v>0</v>
      </c>
      <c r="BI313" s="219">
        <f>IF(N313="nulová",J313,0)</f>
        <v>0</v>
      </c>
      <c r="BJ313" s="19" t="s">
        <v>81</v>
      </c>
      <c r="BK313" s="219">
        <f>ROUND(I313*H313,2)</f>
        <v>0</v>
      </c>
      <c r="BL313" s="19" t="s">
        <v>325</v>
      </c>
      <c r="BM313" s="218" t="s">
        <v>365</v>
      </c>
    </row>
    <row r="314" spans="1:47" s="2" customFormat="1" ht="12">
      <c r="A314" s="40"/>
      <c r="B314" s="41"/>
      <c r="C314" s="42"/>
      <c r="D314" s="220" t="s">
        <v>175</v>
      </c>
      <c r="E314" s="42"/>
      <c r="F314" s="221" t="s">
        <v>366</v>
      </c>
      <c r="G314" s="42"/>
      <c r="H314" s="42"/>
      <c r="I314" s="222"/>
      <c r="J314" s="42"/>
      <c r="K314" s="42"/>
      <c r="L314" s="46"/>
      <c r="M314" s="223"/>
      <c r="N314" s="224"/>
      <c r="O314" s="86"/>
      <c r="P314" s="86"/>
      <c r="Q314" s="86"/>
      <c r="R314" s="86"/>
      <c r="S314" s="86"/>
      <c r="T314" s="87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9" t="s">
        <v>175</v>
      </c>
      <c r="AU314" s="19" t="s">
        <v>83</v>
      </c>
    </row>
    <row r="315" spans="1:65" s="2" customFormat="1" ht="24.15" customHeight="1">
      <c r="A315" s="40"/>
      <c r="B315" s="41"/>
      <c r="C315" s="207" t="s">
        <v>754</v>
      </c>
      <c r="D315" s="207" t="s">
        <v>169</v>
      </c>
      <c r="E315" s="208" t="s">
        <v>755</v>
      </c>
      <c r="F315" s="209" t="s">
        <v>756</v>
      </c>
      <c r="G315" s="210" t="s">
        <v>347</v>
      </c>
      <c r="H315" s="211">
        <v>1.4</v>
      </c>
      <c r="I315" s="212"/>
      <c r="J315" s="213">
        <f>ROUND(I315*H315,2)</f>
        <v>0</v>
      </c>
      <c r="K315" s="209" t="s">
        <v>172</v>
      </c>
      <c r="L315" s="46"/>
      <c r="M315" s="214" t="s">
        <v>19</v>
      </c>
      <c r="N315" s="215" t="s">
        <v>44</v>
      </c>
      <c r="O315" s="86"/>
      <c r="P315" s="216">
        <f>O315*H315</f>
        <v>0</v>
      </c>
      <c r="Q315" s="216">
        <v>0.00027</v>
      </c>
      <c r="R315" s="216">
        <f>Q315*H315</f>
        <v>0.00037799999999999997</v>
      </c>
      <c r="S315" s="216">
        <v>0</v>
      </c>
      <c r="T315" s="217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18" t="s">
        <v>325</v>
      </c>
      <c r="AT315" s="218" t="s">
        <v>169</v>
      </c>
      <c r="AU315" s="218" t="s">
        <v>83</v>
      </c>
      <c r="AY315" s="19" t="s">
        <v>166</v>
      </c>
      <c r="BE315" s="219">
        <f>IF(N315="základní",J315,0)</f>
        <v>0</v>
      </c>
      <c r="BF315" s="219">
        <f>IF(N315="snížená",J315,0)</f>
        <v>0</v>
      </c>
      <c r="BG315" s="219">
        <f>IF(N315="zákl. přenesená",J315,0)</f>
        <v>0</v>
      </c>
      <c r="BH315" s="219">
        <f>IF(N315="sníž. přenesená",J315,0)</f>
        <v>0</v>
      </c>
      <c r="BI315" s="219">
        <f>IF(N315="nulová",J315,0)</f>
        <v>0</v>
      </c>
      <c r="BJ315" s="19" t="s">
        <v>81</v>
      </c>
      <c r="BK315" s="219">
        <f>ROUND(I315*H315,2)</f>
        <v>0</v>
      </c>
      <c r="BL315" s="19" t="s">
        <v>325</v>
      </c>
      <c r="BM315" s="218" t="s">
        <v>757</v>
      </c>
    </row>
    <row r="316" spans="1:47" s="2" customFormat="1" ht="12">
      <c r="A316" s="40"/>
      <c r="B316" s="41"/>
      <c r="C316" s="42"/>
      <c r="D316" s="220" t="s">
        <v>175</v>
      </c>
      <c r="E316" s="42"/>
      <c r="F316" s="221" t="s">
        <v>758</v>
      </c>
      <c r="G316" s="42"/>
      <c r="H316" s="42"/>
      <c r="I316" s="222"/>
      <c r="J316" s="42"/>
      <c r="K316" s="42"/>
      <c r="L316" s="46"/>
      <c r="M316" s="223"/>
      <c r="N316" s="224"/>
      <c r="O316" s="86"/>
      <c r="P316" s="86"/>
      <c r="Q316" s="86"/>
      <c r="R316" s="86"/>
      <c r="S316" s="86"/>
      <c r="T316" s="87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9" t="s">
        <v>175</v>
      </c>
      <c r="AU316" s="19" t="s">
        <v>83</v>
      </c>
    </row>
    <row r="317" spans="1:51" s="13" customFormat="1" ht="12">
      <c r="A317" s="13"/>
      <c r="B317" s="225"/>
      <c r="C317" s="226"/>
      <c r="D317" s="227" t="s">
        <v>177</v>
      </c>
      <c r="E317" s="228" t="s">
        <v>19</v>
      </c>
      <c r="F317" s="229" t="s">
        <v>901</v>
      </c>
      <c r="G317" s="226"/>
      <c r="H317" s="230">
        <v>1.4</v>
      </c>
      <c r="I317" s="231"/>
      <c r="J317" s="226"/>
      <c r="K317" s="226"/>
      <c r="L317" s="232"/>
      <c r="M317" s="233"/>
      <c r="N317" s="234"/>
      <c r="O317" s="234"/>
      <c r="P317" s="234"/>
      <c r="Q317" s="234"/>
      <c r="R317" s="234"/>
      <c r="S317" s="234"/>
      <c r="T317" s="235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6" t="s">
        <v>177</v>
      </c>
      <c r="AU317" s="236" t="s">
        <v>83</v>
      </c>
      <c r="AV317" s="13" t="s">
        <v>83</v>
      </c>
      <c r="AW317" s="13" t="s">
        <v>35</v>
      </c>
      <c r="AX317" s="13" t="s">
        <v>73</v>
      </c>
      <c r="AY317" s="236" t="s">
        <v>166</v>
      </c>
    </row>
    <row r="318" spans="1:51" s="14" customFormat="1" ht="12">
      <c r="A318" s="14"/>
      <c r="B318" s="237"/>
      <c r="C318" s="238"/>
      <c r="D318" s="227" t="s">
        <v>177</v>
      </c>
      <c r="E318" s="239" t="s">
        <v>19</v>
      </c>
      <c r="F318" s="240" t="s">
        <v>179</v>
      </c>
      <c r="G318" s="238"/>
      <c r="H318" s="241">
        <v>1.4</v>
      </c>
      <c r="I318" s="242"/>
      <c r="J318" s="238"/>
      <c r="K318" s="238"/>
      <c r="L318" s="243"/>
      <c r="M318" s="244"/>
      <c r="N318" s="245"/>
      <c r="O318" s="245"/>
      <c r="P318" s="245"/>
      <c r="Q318" s="245"/>
      <c r="R318" s="245"/>
      <c r="S318" s="245"/>
      <c r="T318" s="246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7" t="s">
        <v>177</v>
      </c>
      <c r="AU318" s="247" t="s">
        <v>83</v>
      </c>
      <c r="AV318" s="14" t="s">
        <v>173</v>
      </c>
      <c r="AW318" s="14" t="s">
        <v>35</v>
      </c>
      <c r="AX318" s="14" t="s">
        <v>81</v>
      </c>
      <c r="AY318" s="247" t="s">
        <v>166</v>
      </c>
    </row>
    <row r="319" spans="1:65" s="2" customFormat="1" ht="24.15" customHeight="1">
      <c r="A319" s="40"/>
      <c r="B319" s="41"/>
      <c r="C319" s="248" t="s">
        <v>759</v>
      </c>
      <c r="D319" s="248" t="s">
        <v>190</v>
      </c>
      <c r="E319" s="249" t="s">
        <v>760</v>
      </c>
      <c r="F319" s="250" t="s">
        <v>761</v>
      </c>
      <c r="G319" s="251" t="s">
        <v>98</v>
      </c>
      <c r="H319" s="252">
        <v>1.4</v>
      </c>
      <c r="I319" s="253"/>
      <c r="J319" s="254">
        <f>ROUND(I319*H319,2)</f>
        <v>0</v>
      </c>
      <c r="K319" s="250" t="s">
        <v>172</v>
      </c>
      <c r="L319" s="255"/>
      <c r="M319" s="256" t="s">
        <v>19</v>
      </c>
      <c r="N319" s="257" t="s">
        <v>44</v>
      </c>
      <c r="O319" s="86"/>
      <c r="P319" s="216">
        <f>O319*H319</f>
        <v>0</v>
      </c>
      <c r="Q319" s="216">
        <v>0.04028</v>
      </c>
      <c r="R319" s="216">
        <f>Q319*H319</f>
        <v>0.056392</v>
      </c>
      <c r="S319" s="216">
        <v>0</v>
      </c>
      <c r="T319" s="217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18" t="s">
        <v>291</v>
      </c>
      <c r="AT319" s="218" t="s">
        <v>190</v>
      </c>
      <c r="AU319" s="218" t="s">
        <v>83</v>
      </c>
      <c r="AY319" s="19" t="s">
        <v>166</v>
      </c>
      <c r="BE319" s="219">
        <f>IF(N319="základní",J319,0)</f>
        <v>0</v>
      </c>
      <c r="BF319" s="219">
        <f>IF(N319="snížená",J319,0)</f>
        <v>0</v>
      </c>
      <c r="BG319" s="219">
        <f>IF(N319="zákl. přenesená",J319,0)</f>
        <v>0</v>
      </c>
      <c r="BH319" s="219">
        <f>IF(N319="sníž. přenesená",J319,0)</f>
        <v>0</v>
      </c>
      <c r="BI319" s="219">
        <f>IF(N319="nulová",J319,0)</f>
        <v>0</v>
      </c>
      <c r="BJ319" s="19" t="s">
        <v>81</v>
      </c>
      <c r="BK319" s="219">
        <f>ROUND(I319*H319,2)</f>
        <v>0</v>
      </c>
      <c r="BL319" s="19" t="s">
        <v>325</v>
      </c>
      <c r="BM319" s="218" t="s">
        <v>762</v>
      </c>
    </row>
    <row r="320" spans="1:47" s="2" customFormat="1" ht="12">
      <c r="A320" s="40"/>
      <c r="B320" s="41"/>
      <c r="C320" s="42"/>
      <c r="D320" s="220" t="s">
        <v>175</v>
      </c>
      <c r="E320" s="42"/>
      <c r="F320" s="221" t="s">
        <v>763</v>
      </c>
      <c r="G320" s="42"/>
      <c r="H320" s="42"/>
      <c r="I320" s="222"/>
      <c r="J320" s="42"/>
      <c r="K320" s="42"/>
      <c r="L320" s="46"/>
      <c r="M320" s="223"/>
      <c r="N320" s="224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175</v>
      </c>
      <c r="AU320" s="19" t="s">
        <v>83</v>
      </c>
    </row>
    <row r="321" spans="1:65" s="2" customFormat="1" ht="33" customHeight="1">
      <c r="A321" s="40"/>
      <c r="B321" s="41"/>
      <c r="C321" s="207" t="s">
        <v>367</v>
      </c>
      <c r="D321" s="207" t="s">
        <v>169</v>
      </c>
      <c r="E321" s="208" t="s">
        <v>368</v>
      </c>
      <c r="F321" s="209" t="s">
        <v>369</v>
      </c>
      <c r="G321" s="210" t="s">
        <v>103</v>
      </c>
      <c r="H321" s="211">
        <v>117.35</v>
      </c>
      <c r="I321" s="212"/>
      <c r="J321" s="213">
        <f>ROUND(I321*H321,2)</f>
        <v>0</v>
      </c>
      <c r="K321" s="209" t="s">
        <v>172</v>
      </c>
      <c r="L321" s="46"/>
      <c r="M321" s="214" t="s">
        <v>19</v>
      </c>
      <c r="N321" s="215" t="s">
        <v>44</v>
      </c>
      <c r="O321" s="86"/>
      <c r="P321" s="216">
        <f>O321*H321</f>
        <v>0</v>
      </c>
      <c r="Q321" s="216">
        <v>2E-05</v>
      </c>
      <c r="R321" s="216">
        <f>Q321*H321</f>
        <v>0.002347</v>
      </c>
      <c r="S321" s="216">
        <v>0</v>
      </c>
      <c r="T321" s="217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18" t="s">
        <v>325</v>
      </c>
      <c r="AT321" s="218" t="s">
        <v>169</v>
      </c>
      <c r="AU321" s="218" t="s">
        <v>83</v>
      </c>
      <c r="AY321" s="19" t="s">
        <v>166</v>
      </c>
      <c r="BE321" s="219">
        <f>IF(N321="základní",J321,0)</f>
        <v>0</v>
      </c>
      <c r="BF321" s="219">
        <f>IF(N321="snížená",J321,0)</f>
        <v>0</v>
      </c>
      <c r="BG321" s="219">
        <f>IF(N321="zákl. přenesená",J321,0)</f>
        <v>0</v>
      </c>
      <c r="BH321" s="219">
        <f>IF(N321="sníž. přenesená",J321,0)</f>
        <v>0</v>
      </c>
      <c r="BI321" s="219">
        <f>IF(N321="nulová",J321,0)</f>
        <v>0</v>
      </c>
      <c r="BJ321" s="19" t="s">
        <v>81</v>
      </c>
      <c r="BK321" s="219">
        <f>ROUND(I321*H321,2)</f>
        <v>0</v>
      </c>
      <c r="BL321" s="19" t="s">
        <v>325</v>
      </c>
      <c r="BM321" s="218" t="s">
        <v>370</v>
      </c>
    </row>
    <row r="322" spans="1:47" s="2" customFormat="1" ht="12">
      <c r="A322" s="40"/>
      <c r="B322" s="41"/>
      <c r="C322" s="42"/>
      <c r="D322" s="220" t="s">
        <v>175</v>
      </c>
      <c r="E322" s="42"/>
      <c r="F322" s="221" t="s">
        <v>371</v>
      </c>
      <c r="G322" s="42"/>
      <c r="H322" s="42"/>
      <c r="I322" s="222"/>
      <c r="J322" s="42"/>
      <c r="K322" s="42"/>
      <c r="L322" s="46"/>
      <c r="M322" s="223"/>
      <c r="N322" s="224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175</v>
      </c>
      <c r="AU322" s="19" t="s">
        <v>83</v>
      </c>
    </row>
    <row r="323" spans="1:51" s="13" customFormat="1" ht="12">
      <c r="A323" s="13"/>
      <c r="B323" s="225"/>
      <c r="C323" s="226"/>
      <c r="D323" s="227" t="s">
        <v>177</v>
      </c>
      <c r="E323" s="228" t="s">
        <v>19</v>
      </c>
      <c r="F323" s="229" t="s">
        <v>865</v>
      </c>
      <c r="G323" s="226"/>
      <c r="H323" s="230">
        <v>7.05</v>
      </c>
      <c r="I323" s="231"/>
      <c r="J323" s="226"/>
      <c r="K323" s="226"/>
      <c r="L323" s="232"/>
      <c r="M323" s="233"/>
      <c r="N323" s="234"/>
      <c r="O323" s="234"/>
      <c r="P323" s="234"/>
      <c r="Q323" s="234"/>
      <c r="R323" s="234"/>
      <c r="S323" s="234"/>
      <c r="T323" s="235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6" t="s">
        <v>177</v>
      </c>
      <c r="AU323" s="236" t="s">
        <v>83</v>
      </c>
      <c r="AV323" s="13" t="s">
        <v>83</v>
      </c>
      <c r="AW323" s="13" t="s">
        <v>35</v>
      </c>
      <c r="AX323" s="13" t="s">
        <v>73</v>
      </c>
      <c r="AY323" s="236" t="s">
        <v>166</v>
      </c>
    </row>
    <row r="324" spans="1:51" s="13" customFormat="1" ht="12">
      <c r="A324" s="13"/>
      <c r="B324" s="225"/>
      <c r="C324" s="226"/>
      <c r="D324" s="227" t="s">
        <v>177</v>
      </c>
      <c r="E324" s="228" t="s">
        <v>19</v>
      </c>
      <c r="F324" s="229" t="s">
        <v>947</v>
      </c>
      <c r="G324" s="226"/>
      <c r="H324" s="230">
        <v>29.75</v>
      </c>
      <c r="I324" s="231"/>
      <c r="J324" s="226"/>
      <c r="K324" s="226"/>
      <c r="L324" s="232"/>
      <c r="M324" s="233"/>
      <c r="N324" s="234"/>
      <c r="O324" s="234"/>
      <c r="P324" s="234"/>
      <c r="Q324" s="234"/>
      <c r="R324" s="234"/>
      <c r="S324" s="234"/>
      <c r="T324" s="235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6" t="s">
        <v>177</v>
      </c>
      <c r="AU324" s="236" t="s">
        <v>83</v>
      </c>
      <c r="AV324" s="13" t="s">
        <v>83</v>
      </c>
      <c r="AW324" s="13" t="s">
        <v>35</v>
      </c>
      <c r="AX324" s="13" t="s">
        <v>73</v>
      </c>
      <c r="AY324" s="236" t="s">
        <v>166</v>
      </c>
    </row>
    <row r="325" spans="1:51" s="13" customFormat="1" ht="12">
      <c r="A325" s="13"/>
      <c r="B325" s="225"/>
      <c r="C325" s="226"/>
      <c r="D325" s="227" t="s">
        <v>177</v>
      </c>
      <c r="E325" s="228" t="s">
        <v>19</v>
      </c>
      <c r="F325" s="229" t="s">
        <v>867</v>
      </c>
      <c r="G325" s="226"/>
      <c r="H325" s="230">
        <v>20.2</v>
      </c>
      <c r="I325" s="231"/>
      <c r="J325" s="226"/>
      <c r="K325" s="226"/>
      <c r="L325" s="232"/>
      <c r="M325" s="233"/>
      <c r="N325" s="234"/>
      <c r="O325" s="234"/>
      <c r="P325" s="234"/>
      <c r="Q325" s="234"/>
      <c r="R325" s="234"/>
      <c r="S325" s="234"/>
      <c r="T325" s="235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6" t="s">
        <v>177</v>
      </c>
      <c r="AU325" s="236" t="s">
        <v>83</v>
      </c>
      <c r="AV325" s="13" t="s">
        <v>83</v>
      </c>
      <c r="AW325" s="13" t="s">
        <v>35</v>
      </c>
      <c r="AX325" s="13" t="s">
        <v>73</v>
      </c>
      <c r="AY325" s="236" t="s">
        <v>166</v>
      </c>
    </row>
    <row r="326" spans="1:51" s="13" customFormat="1" ht="12">
      <c r="A326" s="13"/>
      <c r="B326" s="225"/>
      <c r="C326" s="226"/>
      <c r="D326" s="227" t="s">
        <v>177</v>
      </c>
      <c r="E326" s="228" t="s">
        <v>19</v>
      </c>
      <c r="F326" s="229" t="s">
        <v>948</v>
      </c>
      <c r="G326" s="226"/>
      <c r="H326" s="230">
        <v>9.5</v>
      </c>
      <c r="I326" s="231"/>
      <c r="J326" s="226"/>
      <c r="K326" s="226"/>
      <c r="L326" s="232"/>
      <c r="M326" s="233"/>
      <c r="N326" s="234"/>
      <c r="O326" s="234"/>
      <c r="P326" s="234"/>
      <c r="Q326" s="234"/>
      <c r="R326" s="234"/>
      <c r="S326" s="234"/>
      <c r="T326" s="235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6" t="s">
        <v>177</v>
      </c>
      <c r="AU326" s="236" t="s">
        <v>83</v>
      </c>
      <c r="AV326" s="13" t="s">
        <v>83</v>
      </c>
      <c r="AW326" s="13" t="s">
        <v>35</v>
      </c>
      <c r="AX326" s="13" t="s">
        <v>73</v>
      </c>
      <c r="AY326" s="236" t="s">
        <v>166</v>
      </c>
    </row>
    <row r="327" spans="1:51" s="13" customFormat="1" ht="12">
      <c r="A327" s="13"/>
      <c r="B327" s="225"/>
      <c r="C327" s="226"/>
      <c r="D327" s="227" t="s">
        <v>177</v>
      </c>
      <c r="E327" s="228" t="s">
        <v>19</v>
      </c>
      <c r="F327" s="229" t="s">
        <v>949</v>
      </c>
      <c r="G327" s="226"/>
      <c r="H327" s="230">
        <v>5.4</v>
      </c>
      <c r="I327" s="231"/>
      <c r="J327" s="226"/>
      <c r="K327" s="226"/>
      <c r="L327" s="232"/>
      <c r="M327" s="233"/>
      <c r="N327" s="234"/>
      <c r="O327" s="234"/>
      <c r="P327" s="234"/>
      <c r="Q327" s="234"/>
      <c r="R327" s="234"/>
      <c r="S327" s="234"/>
      <c r="T327" s="235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6" t="s">
        <v>177</v>
      </c>
      <c r="AU327" s="236" t="s">
        <v>83</v>
      </c>
      <c r="AV327" s="13" t="s">
        <v>83</v>
      </c>
      <c r="AW327" s="13" t="s">
        <v>35</v>
      </c>
      <c r="AX327" s="13" t="s">
        <v>73</v>
      </c>
      <c r="AY327" s="236" t="s">
        <v>166</v>
      </c>
    </row>
    <row r="328" spans="1:51" s="13" customFormat="1" ht="12">
      <c r="A328" s="13"/>
      <c r="B328" s="225"/>
      <c r="C328" s="226"/>
      <c r="D328" s="227" t="s">
        <v>177</v>
      </c>
      <c r="E328" s="228" t="s">
        <v>19</v>
      </c>
      <c r="F328" s="229" t="s">
        <v>950</v>
      </c>
      <c r="G328" s="226"/>
      <c r="H328" s="230">
        <v>45.45</v>
      </c>
      <c r="I328" s="231"/>
      <c r="J328" s="226"/>
      <c r="K328" s="226"/>
      <c r="L328" s="232"/>
      <c r="M328" s="233"/>
      <c r="N328" s="234"/>
      <c r="O328" s="234"/>
      <c r="P328" s="234"/>
      <c r="Q328" s="234"/>
      <c r="R328" s="234"/>
      <c r="S328" s="234"/>
      <c r="T328" s="235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6" t="s">
        <v>177</v>
      </c>
      <c r="AU328" s="236" t="s">
        <v>83</v>
      </c>
      <c r="AV328" s="13" t="s">
        <v>83</v>
      </c>
      <c r="AW328" s="13" t="s">
        <v>35</v>
      </c>
      <c r="AX328" s="13" t="s">
        <v>73</v>
      </c>
      <c r="AY328" s="236" t="s">
        <v>166</v>
      </c>
    </row>
    <row r="329" spans="1:51" s="14" customFormat="1" ht="12">
      <c r="A329" s="14"/>
      <c r="B329" s="237"/>
      <c r="C329" s="238"/>
      <c r="D329" s="227" t="s">
        <v>177</v>
      </c>
      <c r="E329" s="239" t="s">
        <v>19</v>
      </c>
      <c r="F329" s="240" t="s">
        <v>179</v>
      </c>
      <c r="G329" s="238"/>
      <c r="H329" s="241">
        <v>117.35</v>
      </c>
      <c r="I329" s="242"/>
      <c r="J329" s="238"/>
      <c r="K329" s="238"/>
      <c r="L329" s="243"/>
      <c r="M329" s="244"/>
      <c r="N329" s="245"/>
      <c r="O329" s="245"/>
      <c r="P329" s="245"/>
      <c r="Q329" s="245"/>
      <c r="R329" s="245"/>
      <c r="S329" s="245"/>
      <c r="T329" s="246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7" t="s">
        <v>177</v>
      </c>
      <c r="AU329" s="247" t="s">
        <v>83</v>
      </c>
      <c r="AV329" s="14" t="s">
        <v>173</v>
      </c>
      <c r="AW329" s="14" t="s">
        <v>35</v>
      </c>
      <c r="AX329" s="14" t="s">
        <v>81</v>
      </c>
      <c r="AY329" s="247" t="s">
        <v>166</v>
      </c>
    </row>
    <row r="330" spans="1:65" s="2" customFormat="1" ht="33" customHeight="1">
      <c r="A330" s="40"/>
      <c r="B330" s="41"/>
      <c r="C330" s="248" t="s">
        <v>372</v>
      </c>
      <c r="D330" s="248" t="s">
        <v>190</v>
      </c>
      <c r="E330" s="249" t="s">
        <v>373</v>
      </c>
      <c r="F330" s="250" t="s">
        <v>374</v>
      </c>
      <c r="G330" s="251" t="s">
        <v>103</v>
      </c>
      <c r="H330" s="252">
        <v>129.085</v>
      </c>
      <c r="I330" s="253"/>
      <c r="J330" s="254">
        <f>ROUND(I330*H330,2)</f>
        <v>0</v>
      </c>
      <c r="K330" s="250" t="s">
        <v>172</v>
      </c>
      <c r="L330" s="255"/>
      <c r="M330" s="256" t="s">
        <v>19</v>
      </c>
      <c r="N330" s="257" t="s">
        <v>44</v>
      </c>
      <c r="O330" s="86"/>
      <c r="P330" s="216">
        <f>O330*H330</f>
        <v>0</v>
      </c>
      <c r="Q330" s="216">
        <v>0.00047</v>
      </c>
      <c r="R330" s="216">
        <f>Q330*H330</f>
        <v>0.06066995</v>
      </c>
      <c r="S330" s="216">
        <v>0</v>
      </c>
      <c r="T330" s="217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18" t="s">
        <v>291</v>
      </c>
      <c r="AT330" s="218" t="s">
        <v>190</v>
      </c>
      <c r="AU330" s="218" t="s">
        <v>83</v>
      </c>
      <c r="AY330" s="19" t="s">
        <v>166</v>
      </c>
      <c r="BE330" s="219">
        <f>IF(N330="základní",J330,0)</f>
        <v>0</v>
      </c>
      <c r="BF330" s="219">
        <f>IF(N330="snížená",J330,0)</f>
        <v>0</v>
      </c>
      <c r="BG330" s="219">
        <f>IF(N330="zákl. přenesená",J330,0)</f>
        <v>0</v>
      </c>
      <c r="BH330" s="219">
        <f>IF(N330="sníž. přenesená",J330,0)</f>
        <v>0</v>
      </c>
      <c r="BI330" s="219">
        <f>IF(N330="nulová",J330,0)</f>
        <v>0</v>
      </c>
      <c r="BJ330" s="19" t="s">
        <v>81</v>
      </c>
      <c r="BK330" s="219">
        <f>ROUND(I330*H330,2)</f>
        <v>0</v>
      </c>
      <c r="BL330" s="19" t="s">
        <v>325</v>
      </c>
      <c r="BM330" s="218" t="s">
        <v>375</v>
      </c>
    </row>
    <row r="331" spans="1:47" s="2" customFormat="1" ht="12">
      <c r="A331" s="40"/>
      <c r="B331" s="41"/>
      <c r="C331" s="42"/>
      <c r="D331" s="220" t="s">
        <v>175</v>
      </c>
      <c r="E331" s="42"/>
      <c r="F331" s="221" t="s">
        <v>376</v>
      </c>
      <c r="G331" s="42"/>
      <c r="H331" s="42"/>
      <c r="I331" s="222"/>
      <c r="J331" s="42"/>
      <c r="K331" s="42"/>
      <c r="L331" s="46"/>
      <c r="M331" s="223"/>
      <c r="N331" s="224"/>
      <c r="O331" s="86"/>
      <c r="P331" s="86"/>
      <c r="Q331" s="86"/>
      <c r="R331" s="86"/>
      <c r="S331" s="86"/>
      <c r="T331" s="87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9" t="s">
        <v>175</v>
      </c>
      <c r="AU331" s="19" t="s">
        <v>83</v>
      </c>
    </row>
    <row r="332" spans="1:51" s="13" customFormat="1" ht="12">
      <c r="A332" s="13"/>
      <c r="B332" s="225"/>
      <c r="C332" s="226"/>
      <c r="D332" s="227" t="s">
        <v>177</v>
      </c>
      <c r="E332" s="226"/>
      <c r="F332" s="229" t="s">
        <v>951</v>
      </c>
      <c r="G332" s="226"/>
      <c r="H332" s="230">
        <v>129.085</v>
      </c>
      <c r="I332" s="231"/>
      <c r="J332" s="226"/>
      <c r="K332" s="226"/>
      <c r="L332" s="232"/>
      <c r="M332" s="233"/>
      <c r="N332" s="234"/>
      <c r="O332" s="234"/>
      <c r="P332" s="234"/>
      <c r="Q332" s="234"/>
      <c r="R332" s="234"/>
      <c r="S332" s="234"/>
      <c r="T332" s="235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6" t="s">
        <v>177</v>
      </c>
      <c r="AU332" s="236" t="s">
        <v>83</v>
      </c>
      <c r="AV332" s="13" t="s">
        <v>83</v>
      </c>
      <c r="AW332" s="13" t="s">
        <v>4</v>
      </c>
      <c r="AX332" s="13" t="s">
        <v>81</v>
      </c>
      <c r="AY332" s="236" t="s">
        <v>166</v>
      </c>
    </row>
    <row r="333" spans="1:65" s="2" customFormat="1" ht="24.15" customHeight="1">
      <c r="A333" s="40"/>
      <c r="B333" s="41"/>
      <c r="C333" s="207" t="s">
        <v>378</v>
      </c>
      <c r="D333" s="207" t="s">
        <v>169</v>
      </c>
      <c r="E333" s="208" t="s">
        <v>379</v>
      </c>
      <c r="F333" s="209" t="s">
        <v>952</v>
      </c>
      <c r="G333" s="210" t="s">
        <v>103</v>
      </c>
      <c r="H333" s="211">
        <v>28.75</v>
      </c>
      <c r="I333" s="212"/>
      <c r="J333" s="213">
        <f>ROUND(I333*H333,2)</f>
        <v>0</v>
      </c>
      <c r="K333" s="209" t="s">
        <v>172</v>
      </c>
      <c r="L333" s="46"/>
      <c r="M333" s="214" t="s">
        <v>19</v>
      </c>
      <c r="N333" s="215" t="s">
        <v>44</v>
      </c>
      <c r="O333" s="86"/>
      <c r="P333" s="216">
        <f>O333*H333</f>
        <v>0</v>
      </c>
      <c r="Q333" s="216">
        <v>5E-05</v>
      </c>
      <c r="R333" s="216">
        <f>Q333*H333</f>
        <v>0.0014375</v>
      </c>
      <c r="S333" s="216">
        <v>0</v>
      </c>
      <c r="T333" s="217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18" t="s">
        <v>325</v>
      </c>
      <c r="AT333" s="218" t="s">
        <v>169</v>
      </c>
      <c r="AU333" s="218" t="s">
        <v>83</v>
      </c>
      <c r="AY333" s="19" t="s">
        <v>166</v>
      </c>
      <c r="BE333" s="219">
        <f>IF(N333="základní",J333,0)</f>
        <v>0</v>
      </c>
      <c r="BF333" s="219">
        <f>IF(N333="snížená",J333,0)</f>
        <v>0</v>
      </c>
      <c r="BG333" s="219">
        <f>IF(N333="zákl. přenesená",J333,0)</f>
        <v>0</v>
      </c>
      <c r="BH333" s="219">
        <f>IF(N333="sníž. přenesená",J333,0)</f>
        <v>0</v>
      </c>
      <c r="BI333" s="219">
        <f>IF(N333="nulová",J333,0)</f>
        <v>0</v>
      </c>
      <c r="BJ333" s="19" t="s">
        <v>81</v>
      </c>
      <c r="BK333" s="219">
        <f>ROUND(I333*H333,2)</f>
        <v>0</v>
      </c>
      <c r="BL333" s="19" t="s">
        <v>325</v>
      </c>
      <c r="BM333" s="218" t="s">
        <v>381</v>
      </c>
    </row>
    <row r="334" spans="1:47" s="2" customFormat="1" ht="12">
      <c r="A334" s="40"/>
      <c r="B334" s="41"/>
      <c r="C334" s="42"/>
      <c r="D334" s="220" t="s">
        <v>175</v>
      </c>
      <c r="E334" s="42"/>
      <c r="F334" s="221" t="s">
        <v>382</v>
      </c>
      <c r="G334" s="42"/>
      <c r="H334" s="42"/>
      <c r="I334" s="222"/>
      <c r="J334" s="42"/>
      <c r="K334" s="42"/>
      <c r="L334" s="46"/>
      <c r="M334" s="223"/>
      <c r="N334" s="224"/>
      <c r="O334" s="86"/>
      <c r="P334" s="86"/>
      <c r="Q334" s="86"/>
      <c r="R334" s="86"/>
      <c r="S334" s="86"/>
      <c r="T334" s="87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9" t="s">
        <v>175</v>
      </c>
      <c r="AU334" s="19" t="s">
        <v>83</v>
      </c>
    </row>
    <row r="335" spans="1:51" s="13" customFormat="1" ht="12">
      <c r="A335" s="13"/>
      <c r="B335" s="225"/>
      <c r="C335" s="226"/>
      <c r="D335" s="227" t="s">
        <v>177</v>
      </c>
      <c r="E335" s="228" t="s">
        <v>19</v>
      </c>
      <c r="F335" s="229" t="s">
        <v>884</v>
      </c>
      <c r="G335" s="226"/>
      <c r="H335" s="230">
        <v>2.35</v>
      </c>
      <c r="I335" s="231"/>
      <c r="J335" s="226"/>
      <c r="K335" s="226"/>
      <c r="L335" s="232"/>
      <c r="M335" s="233"/>
      <c r="N335" s="234"/>
      <c r="O335" s="234"/>
      <c r="P335" s="234"/>
      <c r="Q335" s="234"/>
      <c r="R335" s="234"/>
      <c r="S335" s="234"/>
      <c r="T335" s="235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6" t="s">
        <v>177</v>
      </c>
      <c r="AU335" s="236" t="s">
        <v>83</v>
      </c>
      <c r="AV335" s="13" t="s">
        <v>83</v>
      </c>
      <c r="AW335" s="13" t="s">
        <v>35</v>
      </c>
      <c r="AX335" s="13" t="s">
        <v>73</v>
      </c>
      <c r="AY335" s="236" t="s">
        <v>166</v>
      </c>
    </row>
    <row r="336" spans="1:51" s="13" customFormat="1" ht="12">
      <c r="A336" s="13"/>
      <c r="B336" s="225"/>
      <c r="C336" s="226"/>
      <c r="D336" s="227" t="s">
        <v>177</v>
      </c>
      <c r="E336" s="228" t="s">
        <v>19</v>
      </c>
      <c r="F336" s="229" t="s">
        <v>922</v>
      </c>
      <c r="G336" s="226"/>
      <c r="H336" s="230">
        <v>6.25</v>
      </c>
      <c r="I336" s="231"/>
      <c r="J336" s="226"/>
      <c r="K336" s="226"/>
      <c r="L336" s="232"/>
      <c r="M336" s="233"/>
      <c r="N336" s="234"/>
      <c r="O336" s="234"/>
      <c r="P336" s="234"/>
      <c r="Q336" s="234"/>
      <c r="R336" s="234"/>
      <c r="S336" s="234"/>
      <c r="T336" s="235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6" t="s">
        <v>177</v>
      </c>
      <c r="AU336" s="236" t="s">
        <v>83</v>
      </c>
      <c r="AV336" s="13" t="s">
        <v>83</v>
      </c>
      <c r="AW336" s="13" t="s">
        <v>35</v>
      </c>
      <c r="AX336" s="13" t="s">
        <v>73</v>
      </c>
      <c r="AY336" s="236" t="s">
        <v>166</v>
      </c>
    </row>
    <row r="337" spans="1:51" s="13" customFormat="1" ht="12">
      <c r="A337" s="13"/>
      <c r="B337" s="225"/>
      <c r="C337" s="226"/>
      <c r="D337" s="227" t="s">
        <v>177</v>
      </c>
      <c r="E337" s="228" t="s">
        <v>19</v>
      </c>
      <c r="F337" s="229" t="s">
        <v>886</v>
      </c>
      <c r="G337" s="226"/>
      <c r="H337" s="230">
        <v>5</v>
      </c>
      <c r="I337" s="231"/>
      <c r="J337" s="226"/>
      <c r="K337" s="226"/>
      <c r="L337" s="232"/>
      <c r="M337" s="233"/>
      <c r="N337" s="234"/>
      <c r="O337" s="234"/>
      <c r="P337" s="234"/>
      <c r="Q337" s="234"/>
      <c r="R337" s="234"/>
      <c r="S337" s="234"/>
      <c r="T337" s="235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6" t="s">
        <v>177</v>
      </c>
      <c r="AU337" s="236" t="s">
        <v>83</v>
      </c>
      <c r="AV337" s="13" t="s">
        <v>83</v>
      </c>
      <c r="AW337" s="13" t="s">
        <v>35</v>
      </c>
      <c r="AX337" s="13" t="s">
        <v>73</v>
      </c>
      <c r="AY337" s="236" t="s">
        <v>166</v>
      </c>
    </row>
    <row r="338" spans="1:51" s="13" customFormat="1" ht="12">
      <c r="A338" s="13"/>
      <c r="B338" s="225"/>
      <c r="C338" s="226"/>
      <c r="D338" s="227" t="s">
        <v>177</v>
      </c>
      <c r="E338" s="228" t="s">
        <v>19</v>
      </c>
      <c r="F338" s="229" t="s">
        <v>887</v>
      </c>
      <c r="G338" s="226"/>
      <c r="H338" s="230">
        <v>2.5</v>
      </c>
      <c r="I338" s="231"/>
      <c r="J338" s="226"/>
      <c r="K338" s="226"/>
      <c r="L338" s="232"/>
      <c r="M338" s="233"/>
      <c r="N338" s="234"/>
      <c r="O338" s="234"/>
      <c r="P338" s="234"/>
      <c r="Q338" s="234"/>
      <c r="R338" s="234"/>
      <c r="S338" s="234"/>
      <c r="T338" s="235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6" t="s">
        <v>177</v>
      </c>
      <c r="AU338" s="236" t="s">
        <v>83</v>
      </c>
      <c r="AV338" s="13" t="s">
        <v>83</v>
      </c>
      <c r="AW338" s="13" t="s">
        <v>35</v>
      </c>
      <c r="AX338" s="13" t="s">
        <v>73</v>
      </c>
      <c r="AY338" s="236" t="s">
        <v>166</v>
      </c>
    </row>
    <row r="339" spans="1:51" s="13" customFormat="1" ht="12">
      <c r="A339" s="13"/>
      <c r="B339" s="225"/>
      <c r="C339" s="226"/>
      <c r="D339" s="227" t="s">
        <v>177</v>
      </c>
      <c r="E339" s="228" t="s">
        <v>19</v>
      </c>
      <c r="F339" s="229" t="s">
        <v>888</v>
      </c>
      <c r="G339" s="226"/>
      <c r="H339" s="230">
        <v>1.4</v>
      </c>
      <c r="I339" s="231"/>
      <c r="J339" s="226"/>
      <c r="K339" s="226"/>
      <c r="L339" s="232"/>
      <c r="M339" s="233"/>
      <c r="N339" s="234"/>
      <c r="O339" s="234"/>
      <c r="P339" s="234"/>
      <c r="Q339" s="234"/>
      <c r="R339" s="234"/>
      <c r="S339" s="234"/>
      <c r="T339" s="235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6" t="s">
        <v>177</v>
      </c>
      <c r="AU339" s="236" t="s">
        <v>83</v>
      </c>
      <c r="AV339" s="13" t="s">
        <v>83</v>
      </c>
      <c r="AW339" s="13" t="s">
        <v>35</v>
      </c>
      <c r="AX339" s="13" t="s">
        <v>73</v>
      </c>
      <c r="AY339" s="236" t="s">
        <v>166</v>
      </c>
    </row>
    <row r="340" spans="1:51" s="13" customFormat="1" ht="12">
      <c r="A340" s="13"/>
      <c r="B340" s="225"/>
      <c r="C340" s="226"/>
      <c r="D340" s="227" t="s">
        <v>177</v>
      </c>
      <c r="E340" s="228" t="s">
        <v>19</v>
      </c>
      <c r="F340" s="229" t="s">
        <v>889</v>
      </c>
      <c r="G340" s="226"/>
      <c r="H340" s="230">
        <v>11.25</v>
      </c>
      <c r="I340" s="231"/>
      <c r="J340" s="226"/>
      <c r="K340" s="226"/>
      <c r="L340" s="232"/>
      <c r="M340" s="233"/>
      <c r="N340" s="234"/>
      <c r="O340" s="234"/>
      <c r="P340" s="234"/>
      <c r="Q340" s="234"/>
      <c r="R340" s="234"/>
      <c r="S340" s="234"/>
      <c r="T340" s="235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6" t="s">
        <v>177</v>
      </c>
      <c r="AU340" s="236" t="s">
        <v>83</v>
      </c>
      <c r="AV340" s="13" t="s">
        <v>83</v>
      </c>
      <c r="AW340" s="13" t="s">
        <v>35</v>
      </c>
      <c r="AX340" s="13" t="s">
        <v>73</v>
      </c>
      <c r="AY340" s="236" t="s">
        <v>166</v>
      </c>
    </row>
    <row r="341" spans="1:51" s="14" customFormat="1" ht="12">
      <c r="A341" s="14"/>
      <c r="B341" s="237"/>
      <c r="C341" s="238"/>
      <c r="D341" s="227" t="s">
        <v>177</v>
      </c>
      <c r="E341" s="239" t="s">
        <v>19</v>
      </c>
      <c r="F341" s="240" t="s">
        <v>179</v>
      </c>
      <c r="G341" s="238"/>
      <c r="H341" s="241">
        <v>28.75</v>
      </c>
      <c r="I341" s="242"/>
      <c r="J341" s="238"/>
      <c r="K341" s="238"/>
      <c r="L341" s="243"/>
      <c r="M341" s="244"/>
      <c r="N341" s="245"/>
      <c r="O341" s="245"/>
      <c r="P341" s="245"/>
      <c r="Q341" s="245"/>
      <c r="R341" s="245"/>
      <c r="S341" s="245"/>
      <c r="T341" s="246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47" t="s">
        <v>177</v>
      </c>
      <c r="AU341" s="247" t="s">
        <v>83</v>
      </c>
      <c r="AV341" s="14" t="s">
        <v>173</v>
      </c>
      <c r="AW341" s="14" t="s">
        <v>35</v>
      </c>
      <c r="AX341" s="14" t="s">
        <v>81</v>
      </c>
      <c r="AY341" s="247" t="s">
        <v>166</v>
      </c>
    </row>
    <row r="342" spans="1:65" s="2" customFormat="1" ht="21.75" customHeight="1">
      <c r="A342" s="40"/>
      <c r="B342" s="41"/>
      <c r="C342" s="248" t="s">
        <v>383</v>
      </c>
      <c r="D342" s="248" t="s">
        <v>190</v>
      </c>
      <c r="E342" s="249" t="s">
        <v>384</v>
      </c>
      <c r="F342" s="250" t="s">
        <v>385</v>
      </c>
      <c r="G342" s="251" t="s">
        <v>103</v>
      </c>
      <c r="H342" s="252">
        <v>31.625</v>
      </c>
      <c r="I342" s="253"/>
      <c r="J342" s="254">
        <f>ROUND(I342*H342,2)</f>
        <v>0</v>
      </c>
      <c r="K342" s="250" t="s">
        <v>172</v>
      </c>
      <c r="L342" s="255"/>
      <c r="M342" s="256" t="s">
        <v>19</v>
      </c>
      <c r="N342" s="257" t="s">
        <v>44</v>
      </c>
      <c r="O342" s="86"/>
      <c r="P342" s="216">
        <f>O342*H342</f>
        <v>0</v>
      </c>
      <c r="Q342" s="216">
        <v>0.00035</v>
      </c>
      <c r="R342" s="216">
        <f>Q342*H342</f>
        <v>0.01106875</v>
      </c>
      <c r="S342" s="216">
        <v>0</v>
      </c>
      <c r="T342" s="217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18" t="s">
        <v>291</v>
      </c>
      <c r="AT342" s="218" t="s">
        <v>190</v>
      </c>
      <c r="AU342" s="218" t="s">
        <v>83</v>
      </c>
      <c r="AY342" s="19" t="s">
        <v>166</v>
      </c>
      <c r="BE342" s="219">
        <f>IF(N342="základní",J342,0)</f>
        <v>0</v>
      </c>
      <c r="BF342" s="219">
        <f>IF(N342="snížená",J342,0)</f>
        <v>0</v>
      </c>
      <c r="BG342" s="219">
        <f>IF(N342="zákl. přenesená",J342,0)</f>
        <v>0</v>
      </c>
      <c r="BH342" s="219">
        <f>IF(N342="sníž. přenesená",J342,0)</f>
        <v>0</v>
      </c>
      <c r="BI342" s="219">
        <f>IF(N342="nulová",J342,0)</f>
        <v>0</v>
      </c>
      <c r="BJ342" s="19" t="s">
        <v>81</v>
      </c>
      <c r="BK342" s="219">
        <f>ROUND(I342*H342,2)</f>
        <v>0</v>
      </c>
      <c r="BL342" s="19" t="s">
        <v>325</v>
      </c>
      <c r="BM342" s="218" t="s">
        <v>386</v>
      </c>
    </row>
    <row r="343" spans="1:47" s="2" customFormat="1" ht="12">
      <c r="A343" s="40"/>
      <c r="B343" s="41"/>
      <c r="C343" s="42"/>
      <c r="D343" s="220" t="s">
        <v>175</v>
      </c>
      <c r="E343" s="42"/>
      <c r="F343" s="221" t="s">
        <v>387</v>
      </c>
      <c r="G343" s="42"/>
      <c r="H343" s="42"/>
      <c r="I343" s="222"/>
      <c r="J343" s="42"/>
      <c r="K343" s="42"/>
      <c r="L343" s="46"/>
      <c r="M343" s="223"/>
      <c r="N343" s="224"/>
      <c r="O343" s="86"/>
      <c r="P343" s="86"/>
      <c r="Q343" s="86"/>
      <c r="R343" s="86"/>
      <c r="S343" s="86"/>
      <c r="T343" s="87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9" t="s">
        <v>175</v>
      </c>
      <c r="AU343" s="19" t="s">
        <v>83</v>
      </c>
    </row>
    <row r="344" spans="1:51" s="13" customFormat="1" ht="12">
      <c r="A344" s="13"/>
      <c r="B344" s="225"/>
      <c r="C344" s="226"/>
      <c r="D344" s="227" t="s">
        <v>177</v>
      </c>
      <c r="E344" s="226"/>
      <c r="F344" s="229" t="s">
        <v>953</v>
      </c>
      <c r="G344" s="226"/>
      <c r="H344" s="230">
        <v>31.625</v>
      </c>
      <c r="I344" s="231"/>
      <c r="J344" s="226"/>
      <c r="K344" s="226"/>
      <c r="L344" s="232"/>
      <c r="M344" s="233"/>
      <c r="N344" s="234"/>
      <c r="O344" s="234"/>
      <c r="P344" s="234"/>
      <c r="Q344" s="234"/>
      <c r="R344" s="234"/>
      <c r="S344" s="234"/>
      <c r="T344" s="235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6" t="s">
        <v>177</v>
      </c>
      <c r="AU344" s="236" t="s">
        <v>83</v>
      </c>
      <c r="AV344" s="13" t="s">
        <v>83</v>
      </c>
      <c r="AW344" s="13" t="s">
        <v>4</v>
      </c>
      <c r="AX344" s="13" t="s">
        <v>81</v>
      </c>
      <c r="AY344" s="236" t="s">
        <v>166</v>
      </c>
    </row>
    <row r="345" spans="1:65" s="2" customFormat="1" ht="44.25" customHeight="1">
      <c r="A345" s="40"/>
      <c r="B345" s="41"/>
      <c r="C345" s="207" t="s">
        <v>389</v>
      </c>
      <c r="D345" s="207" t="s">
        <v>169</v>
      </c>
      <c r="E345" s="208" t="s">
        <v>390</v>
      </c>
      <c r="F345" s="209" t="s">
        <v>391</v>
      </c>
      <c r="G345" s="210" t="s">
        <v>347</v>
      </c>
      <c r="H345" s="211">
        <v>6</v>
      </c>
      <c r="I345" s="212"/>
      <c r="J345" s="213">
        <f>ROUND(I345*H345,2)</f>
        <v>0</v>
      </c>
      <c r="K345" s="209" t="s">
        <v>172</v>
      </c>
      <c r="L345" s="46"/>
      <c r="M345" s="214" t="s">
        <v>19</v>
      </c>
      <c r="N345" s="215" t="s">
        <v>44</v>
      </c>
      <c r="O345" s="86"/>
      <c r="P345" s="216">
        <f>O345*H345</f>
        <v>0</v>
      </c>
      <c r="Q345" s="216">
        <v>0</v>
      </c>
      <c r="R345" s="216">
        <f>Q345*H345</f>
        <v>0</v>
      </c>
      <c r="S345" s="216">
        <v>0</v>
      </c>
      <c r="T345" s="217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18" t="s">
        <v>325</v>
      </c>
      <c r="AT345" s="218" t="s">
        <v>169</v>
      </c>
      <c r="AU345" s="218" t="s">
        <v>83</v>
      </c>
      <c r="AY345" s="19" t="s">
        <v>166</v>
      </c>
      <c r="BE345" s="219">
        <f>IF(N345="základní",J345,0)</f>
        <v>0</v>
      </c>
      <c r="BF345" s="219">
        <f>IF(N345="snížená",J345,0)</f>
        <v>0</v>
      </c>
      <c r="BG345" s="219">
        <f>IF(N345="zákl. přenesená",J345,0)</f>
        <v>0</v>
      </c>
      <c r="BH345" s="219">
        <f>IF(N345="sníž. přenesená",J345,0)</f>
        <v>0</v>
      </c>
      <c r="BI345" s="219">
        <f>IF(N345="nulová",J345,0)</f>
        <v>0</v>
      </c>
      <c r="BJ345" s="19" t="s">
        <v>81</v>
      </c>
      <c r="BK345" s="219">
        <f>ROUND(I345*H345,2)</f>
        <v>0</v>
      </c>
      <c r="BL345" s="19" t="s">
        <v>325</v>
      </c>
      <c r="BM345" s="218" t="s">
        <v>392</v>
      </c>
    </row>
    <row r="346" spans="1:47" s="2" customFormat="1" ht="12">
      <c r="A346" s="40"/>
      <c r="B346" s="41"/>
      <c r="C346" s="42"/>
      <c r="D346" s="220" t="s">
        <v>175</v>
      </c>
      <c r="E346" s="42"/>
      <c r="F346" s="221" t="s">
        <v>393</v>
      </c>
      <c r="G346" s="42"/>
      <c r="H346" s="42"/>
      <c r="I346" s="222"/>
      <c r="J346" s="42"/>
      <c r="K346" s="42"/>
      <c r="L346" s="46"/>
      <c r="M346" s="223"/>
      <c r="N346" s="224"/>
      <c r="O346" s="86"/>
      <c r="P346" s="86"/>
      <c r="Q346" s="86"/>
      <c r="R346" s="86"/>
      <c r="S346" s="86"/>
      <c r="T346" s="87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T346" s="19" t="s">
        <v>175</v>
      </c>
      <c r="AU346" s="19" t="s">
        <v>83</v>
      </c>
    </row>
    <row r="347" spans="1:51" s="15" customFormat="1" ht="12">
      <c r="A347" s="15"/>
      <c r="B347" s="258"/>
      <c r="C347" s="259"/>
      <c r="D347" s="227" t="s">
        <v>177</v>
      </c>
      <c r="E347" s="260" t="s">
        <v>19</v>
      </c>
      <c r="F347" s="261" t="s">
        <v>394</v>
      </c>
      <c r="G347" s="259"/>
      <c r="H347" s="260" t="s">
        <v>19</v>
      </c>
      <c r="I347" s="262"/>
      <c r="J347" s="259"/>
      <c r="K347" s="259"/>
      <c r="L347" s="263"/>
      <c r="M347" s="264"/>
      <c r="N347" s="265"/>
      <c r="O347" s="265"/>
      <c r="P347" s="265"/>
      <c r="Q347" s="265"/>
      <c r="R347" s="265"/>
      <c r="S347" s="265"/>
      <c r="T347" s="266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67" t="s">
        <v>177</v>
      </c>
      <c r="AU347" s="267" t="s">
        <v>83</v>
      </c>
      <c r="AV347" s="15" t="s">
        <v>81</v>
      </c>
      <c r="AW347" s="15" t="s">
        <v>35</v>
      </c>
      <c r="AX347" s="15" t="s">
        <v>73</v>
      </c>
      <c r="AY347" s="267" t="s">
        <v>166</v>
      </c>
    </row>
    <row r="348" spans="1:51" s="13" customFormat="1" ht="12">
      <c r="A348" s="13"/>
      <c r="B348" s="225"/>
      <c r="C348" s="226"/>
      <c r="D348" s="227" t="s">
        <v>177</v>
      </c>
      <c r="E348" s="228" t="s">
        <v>19</v>
      </c>
      <c r="F348" s="229" t="s">
        <v>954</v>
      </c>
      <c r="G348" s="226"/>
      <c r="H348" s="230">
        <v>4</v>
      </c>
      <c r="I348" s="231"/>
      <c r="J348" s="226"/>
      <c r="K348" s="226"/>
      <c r="L348" s="232"/>
      <c r="M348" s="233"/>
      <c r="N348" s="234"/>
      <c r="O348" s="234"/>
      <c r="P348" s="234"/>
      <c r="Q348" s="234"/>
      <c r="R348" s="234"/>
      <c r="S348" s="234"/>
      <c r="T348" s="235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6" t="s">
        <v>177</v>
      </c>
      <c r="AU348" s="236" t="s">
        <v>83</v>
      </c>
      <c r="AV348" s="13" t="s">
        <v>83</v>
      </c>
      <c r="AW348" s="13" t="s">
        <v>35</v>
      </c>
      <c r="AX348" s="13" t="s">
        <v>73</v>
      </c>
      <c r="AY348" s="236" t="s">
        <v>166</v>
      </c>
    </row>
    <row r="349" spans="1:51" s="13" customFormat="1" ht="12">
      <c r="A349" s="13"/>
      <c r="B349" s="225"/>
      <c r="C349" s="226"/>
      <c r="D349" s="227" t="s">
        <v>177</v>
      </c>
      <c r="E349" s="228" t="s">
        <v>19</v>
      </c>
      <c r="F349" s="229" t="s">
        <v>955</v>
      </c>
      <c r="G349" s="226"/>
      <c r="H349" s="230">
        <v>2</v>
      </c>
      <c r="I349" s="231"/>
      <c r="J349" s="226"/>
      <c r="K349" s="226"/>
      <c r="L349" s="232"/>
      <c r="M349" s="233"/>
      <c r="N349" s="234"/>
      <c r="O349" s="234"/>
      <c r="P349" s="234"/>
      <c r="Q349" s="234"/>
      <c r="R349" s="234"/>
      <c r="S349" s="234"/>
      <c r="T349" s="235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6" t="s">
        <v>177</v>
      </c>
      <c r="AU349" s="236" t="s">
        <v>83</v>
      </c>
      <c r="AV349" s="13" t="s">
        <v>83</v>
      </c>
      <c r="AW349" s="13" t="s">
        <v>35</v>
      </c>
      <c r="AX349" s="13" t="s">
        <v>73</v>
      </c>
      <c r="AY349" s="236" t="s">
        <v>166</v>
      </c>
    </row>
    <row r="350" spans="1:51" s="14" customFormat="1" ht="12">
      <c r="A350" s="14"/>
      <c r="B350" s="237"/>
      <c r="C350" s="238"/>
      <c r="D350" s="227" t="s">
        <v>177</v>
      </c>
      <c r="E350" s="239" t="s">
        <v>19</v>
      </c>
      <c r="F350" s="240" t="s">
        <v>179</v>
      </c>
      <c r="G350" s="238"/>
      <c r="H350" s="241">
        <v>6</v>
      </c>
      <c r="I350" s="242"/>
      <c r="J350" s="238"/>
      <c r="K350" s="238"/>
      <c r="L350" s="243"/>
      <c r="M350" s="244"/>
      <c r="N350" s="245"/>
      <c r="O350" s="245"/>
      <c r="P350" s="245"/>
      <c r="Q350" s="245"/>
      <c r="R350" s="245"/>
      <c r="S350" s="245"/>
      <c r="T350" s="246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47" t="s">
        <v>177</v>
      </c>
      <c r="AU350" s="247" t="s">
        <v>83</v>
      </c>
      <c r="AV350" s="14" t="s">
        <v>173</v>
      </c>
      <c r="AW350" s="14" t="s">
        <v>35</v>
      </c>
      <c r="AX350" s="14" t="s">
        <v>81</v>
      </c>
      <c r="AY350" s="247" t="s">
        <v>166</v>
      </c>
    </row>
    <row r="351" spans="1:65" s="2" customFormat="1" ht="21.75" customHeight="1">
      <c r="A351" s="40"/>
      <c r="B351" s="41"/>
      <c r="C351" s="248" t="s">
        <v>402</v>
      </c>
      <c r="D351" s="248" t="s">
        <v>190</v>
      </c>
      <c r="E351" s="249" t="s">
        <v>403</v>
      </c>
      <c r="F351" s="250" t="s">
        <v>404</v>
      </c>
      <c r="G351" s="251" t="s">
        <v>103</v>
      </c>
      <c r="H351" s="252">
        <v>7.5</v>
      </c>
      <c r="I351" s="253"/>
      <c r="J351" s="254">
        <f>ROUND(I351*H351,2)</f>
        <v>0</v>
      </c>
      <c r="K351" s="250" t="s">
        <v>172</v>
      </c>
      <c r="L351" s="255"/>
      <c r="M351" s="256" t="s">
        <v>19</v>
      </c>
      <c r="N351" s="257" t="s">
        <v>44</v>
      </c>
      <c r="O351" s="86"/>
      <c r="P351" s="216">
        <f>O351*H351</f>
        <v>0</v>
      </c>
      <c r="Q351" s="216">
        <v>0.0015</v>
      </c>
      <c r="R351" s="216">
        <f>Q351*H351</f>
        <v>0.01125</v>
      </c>
      <c r="S351" s="216">
        <v>0</v>
      </c>
      <c r="T351" s="217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18" t="s">
        <v>291</v>
      </c>
      <c r="AT351" s="218" t="s">
        <v>190</v>
      </c>
      <c r="AU351" s="218" t="s">
        <v>83</v>
      </c>
      <c r="AY351" s="19" t="s">
        <v>166</v>
      </c>
      <c r="BE351" s="219">
        <f>IF(N351="základní",J351,0)</f>
        <v>0</v>
      </c>
      <c r="BF351" s="219">
        <f>IF(N351="snížená",J351,0)</f>
        <v>0</v>
      </c>
      <c r="BG351" s="219">
        <f>IF(N351="zákl. přenesená",J351,0)</f>
        <v>0</v>
      </c>
      <c r="BH351" s="219">
        <f>IF(N351="sníž. přenesená",J351,0)</f>
        <v>0</v>
      </c>
      <c r="BI351" s="219">
        <f>IF(N351="nulová",J351,0)</f>
        <v>0</v>
      </c>
      <c r="BJ351" s="19" t="s">
        <v>81</v>
      </c>
      <c r="BK351" s="219">
        <f>ROUND(I351*H351,2)</f>
        <v>0</v>
      </c>
      <c r="BL351" s="19" t="s">
        <v>325</v>
      </c>
      <c r="BM351" s="218" t="s">
        <v>405</v>
      </c>
    </row>
    <row r="352" spans="1:47" s="2" customFormat="1" ht="12">
      <c r="A352" s="40"/>
      <c r="B352" s="41"/>
      <c r="C352" s="42"/>
      <c r="D352" s="220" t="s">
        <v>175</v>
      </c>
      <c r="E352" s="42"/>
      <c r="F352" s="221" t="s">
        <v>406</v>
      </c>
      <c r="G352" s="42"/>
      <c r="H352" s="42"/>
      <c r="I352" s="222"/>
      <c r="J352" s="42"/>
      <c r="K352" s="42"/>
      <c r="L352" s="46"/>
      <c r="M352" s="223"/>
      <c r="N352" s="224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9" t="s">
        <v>175</v>
      </c>
      <c r="AU352" s="19" t="s">
        <v>83</v>
      </c>
    </row>
    <row r="353" spans="1:51" s="15" customFormat="1" ht="12">
      <c r="A353" s="15"/>
      <c r="B353" s="258"/>
      <c r="C353" s="259"/>
      <c r="D353" s="227" t="s">
        <v>177</v>
      </c>
      <c r="E353" s="260" t="s">
        <v>19</v>
      </c>
      <c r="F353" s="261" t="s">
        <v>394</v>
      </c>
      <c r="G353" s="259"/>
      <c r="H353" s="260" t="s">
        <v>19</v>
      </c>
      <c r="I353" s="262"/>
      <c r="J353" s="259"/>
      <c r="K353" s="259"/>
      <c r="L353" s="263"/>
      <c r="M353" s="264"/>
      <c r="N353" s="265"/>
      <c r="O353" s="265"/>
      <c r="P353" s="265"/>
      <c r="Q353" s="265"/>
      <c r="R353" s="265"/>
      <c r="S353" s="265"/>
      <c r="T353" s="266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67" t="s">
        <v>177</v>
      </c>
      <c r="AU353" s="267" t="s">
        <v>83</v>
      </c>
      <c r="AV353" s="15" t="s">
        <v>81</v>
      </c>
      <c r="AW353" s="15" t="s">
        <v>35</v>
      </c>
      <c r="AX353" s="15" t="s">
        <v>73</v>
      </c>
      <c r="AY353" s="267" t="s">
        <v>166</v>
      </c>
    </row>
    <row r="354" spans="1:51" s="13" customFormat="1" ht="12">
      <c r="A354" s="13"/>
      <c r="B354" s="225"/>
      <c r="C354" s="226"/>
      <c r="D354" s="227" t="s">
        <v>177</v>
      </c>
      <c r="E354" s="228" t="s">
        <v>19</v>
      </c>
      <c r="F354" s="229" t="s">
        <v>882</v>
      </c>
      <c r="G354" s="226"/>
      <c r="H354" s="230">
        <v>5</v>
      </c>
      <c r="I354" s="231"/>
      <c r="J354" s="226"/>
      <c r="K354" s="226"/>
      <c r="L354" s="232"/>
      <c r="M354" s="233"/>
      <c r="N354" s="234"/>
      <c r="O354" s="234"/>
      <c r="P354" s="234"/>
      <c r="Q354" s="234"/>
      <c r="R354" s="234"/>
      <c r="S354" s="234"/>
      <c r="T354" s="235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6" t="s">
        <v>177</v>
      </c>
      <c r="AU354" s="236" t="s">
        <v>83</v>
      </c>
      <c r="AV354" s="13" t="s">
        <v>83</v>
      </c>
      <c r="AW354" s="13" t="s">
        <v>35</v>
      </c>
      <c r="AX354" s="13" t="s">
        <v>73</v>
      </c>
      <c r="AY354" s="236" t="s">
        <v>166</v>
      </c>
    </row>
    <row r="355" spans="1:51" s="13" customFormat="1" ht="12">
      <c r="A355" s="13"/>
      <c r="B355" s="225"/>
      <c r="C355" s="226"/>
      <c r="D355" s="227" t="s">
        <v>177</v>
      </c>
      <c r="E355" s="228" t="s">
        <v>19</v>
      </c>
      <c r="F355" s="229" t="s">
        <v>956</v>
      </c>
      <c r="G355" s="226"/>
      <c r="H355" s="230">
        <v>2.5</v>
      </c>
      <c r="I355" s="231"/>
      <c r="J355" s="226"/>
      <c r="K355" s="226"/>
      <c r="L355" s="232"/>
      <c r="M355" s="233"/>
      <c r="N355" s="234"/>
      <c r="O355" s="234"/>
      <c r="P355" s="234"/>
      <c r="Q355" s="234"/>
      <c r="R355" s="234"/>
      <c r="S355" s="234"/>
      <c r="T355" s="235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6" t="s">
        <v>177</v>
      </c>
      <c r="AU355" s="236" t="s">
        <v>83</v>
      </c>
      <c r="AV355" s="13" t="s">
        <v>83</v>
      </c>
      <c r="AW355" s="13" t="s">
        <v>35</v>
      </c>
      <c r="AX355" s="13" t="s">
        <v>73</v>
      </c>
      <c r="AY355" s="236" t="s">
        <v>166</v>
      </c>
    </row>
    <row r="356" spans="1:51" s="14" customFormat="1" ht="12">
      <c r="A356" s="14"/>
      <c r="B356" s="237"/>
      <c r="C356" s="238"/>
      <c r="D356" s="227" t="s">
        <v>177</v>
      </c>
      <c r="E356" s="239" t="s">
        <v>19</v>
      </c>
      <c r="F356" s="240" t="s">
        <v>179</v>
      </c>
      <c r="G356" s="238"/>
      <c r="H356" s="241">
        <v>7.5</v>
      </c>
      <c r="I356" s="242"/>
      <c r="J356" s="238"/>
      <c r="K356" s="238"/>
      <c r="L356" s="243"/>
      <c r="M356" s="244"/>
      <c r="N356" s="245"/>
      <c r="O356" s="245"/>
      <c r="P356" s="245"/>
      <c r="Q356" s="245"/>
      <c r="R356" s="245"/>
      <c r="S356" s="245"/>
      <c r="T356" s="246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47" t="s">
        <v>177</v>
      </c>
      <c r="AU356" s="247" t="s">
        <v>83</v>
      </c>
      <c r="AV356" s="14" t="s">
        <v>173</v>
      </c>
      <c r="AW356" s="14" t="s">
        <v>35</v>
      </c>
      <c r="AX356" s="14" t="s">
        <v>81</v>
      </c>
      <c r="AY356" s="247" t="s">
        <v>166</v>
      </c>
    </row>
    <row r="357" spans="1:65" s="2" customFormat="1" ht="16.5" customHeight="1">
      <c r="A357" s="40"/>
      <c r="B357" s="41"/>
      <c r="C357" s="248" t="s">
        <v>407</v>
      </c>
      <c r="D357" s="248" t="s">
        <v>190</v>
      </c>
      <c r="E357" s="249" t="s">
        <v>408</v>
      </c>
      <c r="F357" s="250" t="s">
        <v>409</v>
      </c>
      <c r="G357" s="251" t="s">
        <v>410</v>
      </c>
      <c r="H357" s="252">
        <v>6</v>
      </c>
      <c r="I357" s="253"/>
      <c r="J357" s="254">
        <f>ROUND(I357*H357,2)</f>
        <v>0</v>
      </c>
      <c r="K357" s="250" t="s">
        <v>172</v>
      </c>
      <c r="L357" s="255"/>
      <c r="M357" s="256" t="s">
        <v>19</v>
      </c>
      <c r="N357" s="257" t="s">
        <v>44</v>
      </c>
      <c r="O357" s="86"/>
      <c r="P357" s="216">
        <f>O357*H357</f>
        <v>0</v>
      </c>
      <c r="Q357" s="216">
        <v>0.0002</v>
      </c>
      <c r="R357" s="216">
        <f>Q357*H357</f>
        <v>0.0012000000000000001</v>
      </c>
      <c r="S357" s="216">
        <v>0</v>
      </c>
      <c r="T357" s="217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18" t="s">
        <v>291</v>
      </c>
      <c r="AT357" s="218" t="s">
        <v>190</v>
      </c>
      <c r="AU357" s="218" t="s">
        <v>83</v>
      </c>
      <c r="AY357" s="19" t="s">
        <v>166</v>
      </c>
      <c r="BE357" s="219">
        <f>IF(N357="základní",J357,0)</f>
        <v>0</v>
      </c>
      <c r="BF357" s="219">
        <f>IF(N357="snížená",J357,0)</f>
        <v>0</v>
      </c>
      <c r="BG357" s="219">
        <f>IF(N357="zákl. přenesená",J357,0)</f>
        <v>0</v>
      </c>
      <c r="BH357" s="219">
        <f>IF(N357="sníž. přenesená",J357,0)</f>
        <v>0</v>
      </c>
      <c r="BI357" s="219">
        <f>IF(N357="nulová",J357,0)</f>
        <v>0</v>
      </c>
      <c r="BJ357" s="19" t="s">
        <v>81</v>
      </c>
      <c r="BK357" s="219">
        <f>ROUND(I357*H357,2)</f>
        <v>0</v>
      </c>
      <c r="BL357" s="19" t="s">
        <v>325</v>
      </c>
      <c r="BM357" s="218" t="s">
        <v>411</v>
      </c>
    </row>
    <row r="358" spans="1:47" s="2" customFormat="1" ht="12">
      <c r="A358" s="40"/>
      <c r="B358" s="41"/>
      <c r="C358" s="42"/>
      <c r="D358" s="220" t="s">
        <v>175</v>
      </c>
      <c r="E358" s="42"/>
      <c r="F358" s="221" t="s">
        <v>412</v>
      </c>
      <c r="G358" s="42"/>
      <c r="H358" s="42"/>
      <c r="I358" s="222"/>
      <c r="J358" s="42"/>
      <c r="K358" s="42"/>
      <c r="L358" s="46"/>
      <c r="M358" s="223"/>
      <c r="N358" s="224"/>
      <c r="O358" s="86"/>
      <c r="P358" s="86"/>
      <c r="Q358" s="86"/>
      <c r="R358" s="86"/>
      <c r="S358" s="86"/>
      <c r="T358" s="87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T358" s="19" t="s">
        <v>175</v>
      </c>
      <c r="AU358" s="19" t="s">
        <v>83</v>
      </c>
    </row>
    <row r="359" spans="1:65" s="2" customFormat="1" ht="44.25" customHeight="1">
      <c r="A359" s="40"/>
      <c r="B359" s="41"/>
      <c r="C359" s="207" t="s">
        <v>413</v>
      </c>
      <c r="D359" s="207" t="s">
        <v>169</v>
      </c>
      <c r="E359" s="208" t="s">
        <v>414</v>
      </c>
      <c r="F359" s="209" t="s">
        <v>415</v>
      </c>
      <c r="G359" s="210" t="s">
        <v>347</v>
      </c>
      <c r="H359" s="211">
        <v>10</v>
      </c>
      <c r="I359" s="212"/>
      <c r="J359" s="213">
        <f>ROUND(I359*H359,2)</f>
        <v>0</v>
      </c>
      <c r="K359" s="209" t="s">
        <v>172</v>
      </c>
      <c r="L359" s="46"/>
      <c r="M359" s="214" t="s">
        <v>19</v>
      </c>
      <c r="N359" s="215" t="s">
        <v>44</v>
      </c>
      <c r="O359" s="86"/>
      <c r="P359" s="216">
        <f>O359*H359</f>
        <v>0</v>
      </c>
      <c r="Q359" s="216">
        <v>0</v>
      </c>
      <c r="R359" s="216">
        <f>Q359*H359</f>
        <v>0</v>
      </c>
      <c r="S359" s="216">
        <v>0</v>
      </c>
      <c r="T359" s="217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18" t="s">
        <v>325</v>
      </c>
      <c r="AT359" s="218" t="s">
        <v>169</v>
      </c>
      <c r="AU359" s="218" t="s">
        <v>83</v>
      </c>
      <c r="AY359" s="19" t="s">
        <v>166</v>
      </c>
      <c r="BE359" s="219">
        <f>IF(N359="základní",J359,0)</f>
        <v>0</v>
      </c>
      <c r="BF359" s="219">
        <f>IF(N359="snížená",J359,0)</f>
        <v>0</v>
      </c>
      <c r="BG359" s="219">
        <f>IF(N359="zákl. přenesená",J359,0)</f>
        <v>0</v>
      </c>
      <c r="BH359" s="219">
        <f>IF(N359="sníž. přenesená",J359,0)</f>
        <v>0</v>
      </c>
      <c r="BI359" s="219">
        <f>IF(N359="nulová",J359,0)</f>
        <v>0</v>
      </c>
      <c r="BJ359" s="19" t="s">
        <v>81</v>
      </c>
      <c r="BK359" s="219">
        <f>ROUND(I359*H359,2)</f>
        <v>0</v>
      </c>
      <c r="BL359" s="19" t="s">
        <v>325</v>
      </c>
      <c r="BM359" s="218" t="s">
        <v>416</v>
      </c>
    </row>
    <row r="360" spans="1:47" s="2" customFormat="1" ht="12">
      <c r="A360" s="40"/>
      <c r="B360" s="41"/>
      <c r="C360" s="42"/>
      <c r="D360" s="220" t="s">
        <v>175</v>
      </c>
      <c r="E360" s="42"/>
      <c r="F360" s="221" t="s">
        <v>417</v>
      </c>
      <c r="G360" s="42"/>
      <c r="H360" s="42"/>
      <c r="I360" s="222"/>
      <c r="J360" s="42"/>
      <c r="K360" s="42"/>
      <c r="L360" s="46"/>
      <c r="M360" s="223"/>
      <c r="N360" s="224"/>
      <c r="O360" s="86"/>
      <c r="P360" s="86"/>
      <c r="Q360" s="86"/>
      <c r="R360" s="86"/>
      <c r="S360" s="86"/>
      <c r="T360" s="87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T360" s="19" t="s">
        <v>175</v>
      </c>
      <c r="AU360" s="19" t="s">
        <v>83</v>
      </c>
    </row>
    <row r="361" spans="1:51" s="15" customFormat="1" ht="12">
      <c r="A361" s="15"/>
      <c r="B361" s="258"/>
      <c r="C361" s="259"/>
      <c r="D361" s="227" t="s">
        <v>177</v>
      </c>
      <c r="E361" s="260" t="s">
        <v>19</v>
      </c>
      <c r="F361" s="261" t="s">
        <v>394</v>
      </c>
      <c r="G361" s="259"/>
      <c r="H361" s="260" t="s">
        <v>19</v>
      </c>
      <c r="I361" s="262"/>
      <c r="J361" s="259"/>
      <c r="K361" s="259"/>
      <c r="L361" s="263"/>
      <c r="M361" s="264"/>
      <c r="N361" s="265"/>
      <c r="O361" s="265"/>
      <c r="P361" s="265"/>
      <c r="Q361" s="265"/>
      <c r="R361" s="265"/>
      <c r="S361" s="265"/>
      <c r="T361" s="266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67" t="s">
        <v>177</v>
      </c>
      <c r="AU361" s="267" t="s">
        <v>83</v>
      </c>
      <c r="AV361" s="15" t="s">
        <v>81</v>
      </c>
      <c r="AW361" s="15" t="s">
        <v>35</v>
      </c>
      <c r="AX361" s="15" t="s">
        <v>73</v>
      </c>
      <c r="AY361" s="267" t="s">
        <v>166</v>
      </c>
    </row>
    <row r="362" spans="1:51" s="13" customFormat="1" ht="12">
      <c r="A362" s="13"/>
      <c r="B362" s="225"/>
      <c r="C362" s="226"/>
      <c r="D362" s="227" t="s">
        <v>177</v>
      </c>
      <c r="E362" s="228" t="s">
        <v>19</v>
      </c>
      <c r="F362" s="229" t="s">
        <v>957</v>
      </c>
      <c r="G362" s="226"/>
      <c r="H362" s="230">
        <v>1</v>
      </c>
      <c r="I362" s="231"/>
      <c r="J362" s="226"/>
      <c r="K362" s="226"/>
      <c r="L362" s="232"/>
      <c r="M362" s="233"/>
      <c r="N362" s="234"/>
      <c r="O362" s="234"/>
      <c r="P362" s="234"/>
      <c r="Q362" s="234"/>
      <c r="R362" s="234"/>
      <c r="S362" s="234"/>
      <c r="T362" s="235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6" t="s">
        <v>177</v>
      </c>
      <c r="AU362" s="236" t="s">
        <v>83</v>
      </c>
      <c r="AV362" s="13" t="s">
        <v>83</v>
      </c>
      <c r="AW362" s="13" t="s">
        <v>35</v>
      </c>
      <c r="AX362" s="13" t="s">
        <v>73</v>
      </c>
      <c r="AY362" s="236" t="s">
        <v>166</v>
      </c>
    </row>
    <row r="363" spans="1:51" s="13" customFormat="1" ht="12">
      <c r="A363" s="13"/>
      <c r="B363" s="225"/>
      <c r="C363" s="226"/>
      <c r="D363" s="227" t="s">
        <v>177</v>
      </c>
      <c r="E363" s="228" t="s">
        <v>19</v>
      </c>
      <c r="F363" s="229" t="s">
        <v>958</v>
      </c>
      <c r="G363" s="226"/>
      <c r="H363" s="230">
        <v>4</v>
      </c>
      <c r="I363" s="231"/>
      <c r="J363" s="226"/>
      <c r="K363" s="226"/>
      <c r="L363" s="232"/>
      <c r="M363" s="233"/>
      <c r="N363" s="234"/>
      <c r="O363" s="234"/>
      <c r="P363" s="234"/>
      <c r="Q363" s="234"/>
      <c r="R363" s="234"/>
      <c r="S363" s="234"/>
      <c r="T363" s="235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6" t="s">
        <v>177</v>
      </c>
      <c r="AU363" s="236" t="s">
        <v>83</v>
      </c>
      <c r="AV363" s="13" t="s">
        <v>83</v>
      </c>
      <c r="AW363" s="13" t="s">
        <v>35</v>
      </c>
      <c r="AX363" s="13" t="s">
        <v>73</v>
      </c>
      <c r="AY363" s="236" t="s">
        <v>166</v>
      </c>
    </row>
    <row r="364" spans="1:51" s="13" customFormat="1" ht="12">
      <c r="A364" s="13"/>
      <c r="B364" s="225"/>
      <c r="C364" s="226"/>
      <c r="D364" s="227" t="s">
        <v>177</v>
      </c>
      <c r="E364" s="228" t="s">
        <v>19</v>
      </c>
      <c r="F364" s="229" t="s">
        <v>959</v>
      </c>
      <c r="G364" s="226"/>
      <c r="H364" s="230">
        <v>1</v>
      </c>
      <c r="I364" s="231"/>
      <c r="J364" s="226"/>
      <c r="K364" s="226"/>
      <c r="L364" s="232"/>
      <c r="M364" s="233"/>
      <c r="N364" s="234"/>
      <c r="O364" s="234"/>
      <c r="P364" s="234"/>
      <c r="Q364" s="234"/>
      <c r="R364" s="234"/>
      <c r="S364" s="234"/>
      <c r="T364" s="235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6" t="s">
        <v>177</v>
      </c>
      <c r="AU364" s="236" t="s">
        <v>83</v>
      </c>
      <c r="AV364" s="13" t="s">
        <v>83</v>
      </c>
      <c r="AW364" s="13" t="s">
        <v>35</v>
      </c>
      <c r="AX364" s="13" t="s">
        <v>73</v>
      </c>
      <c r="AY364" s="236" t="s">
        <v>166</v>
      </c>
    </row>
    <row r="365" spans="1:51" s="13" customFormat="1" ht="12">
      <c r="A365" s="13"/>
      <c r="B365" s="225"/>
      <c r="C365" s="226"/>
      <c r="D365" s="227" t="s">
        <v>177</v>
      </c>
      <c r="E365" s="228" t="s">
        <v>19</v>
      </c>
      <c r="F365" s="229" t="s">
        <v>960</v>
      </c>
      <c r="G365" s="226"/>
      <c r="H365" s="230">
        <v>4</v>
      </c>
      <c r="I365" s="231"/>
      <c r="J365" s="226"/>
      <c r="K365" s="226"/>
      <c r="L365" s="232"/>
      <c r="M365" s="233"/>
      <c r="N365" s="234"/>
      <c r="O365" s="234"/>
      <c r="P365" s="234"/>
      <c r="Q365" s="234"/>
      <c r="R365" s="234"/>
      <c r="S365" s="234"/>
      <c r="T365" s="235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6" t="s">
        <v>177</v>
      </c>
      <c r="AU365" s="236" t="s">
        <v>83</v>
      </c>
      <c r="AV365" s="13" t="s">
        <v>83</v>
      </c>
      <c r="AW365" s="13" t="s">
        <v>35</v>
      </c>
      <c r="AX365" s="13" t="s">
        <v>73</v>
      </c>
      <c r="AY365" s="236" t="s">
        <v>166</v>
      </c>
    </row>
    <row r="366" spans="1:51" s="14" customFormat="1" ht="12">
      <c r="A366" s="14"/>
      <c r="B366" s="237"/>
      <c r="C366" s="238"/>
      <c r="D366" s="227" t="s">
        <v>177</v>
      </c>
      <c r="E366" s="239" t="s">
        <v>19</v>
      </c>
      <c r="F366" s="240" t="s">
        <v>179</v>
      </c>
      <c r="G366" s="238"/>
      <c r="H366" s="241">
        <v>10</v>
      </c>
      <c r="I366" s="242"/>
      <c r="J366" s="238"/>
      <c r="K366" s="238"/>
      <c r="L366" s="243"/>
      <c r="M366" s="244"/>
      <c r="N366" s="245"/>
      <c r="O366" s="245"/>
      <c r="P366" s="245"/>
      <c r="Q366" s="245"/>
      <c r="R366" s="245"/>
      <c r="S366" s="245"/>
      <c r="T366" s="246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47" t="s">
        <v>177</v>
      </c>
      <c r="AU366" s="247" t="s">
        <v>83</v>
      </c>
      <c r="AV366" s="14" t="s">
        <v>173</v>
      </c>
      <c r="AW366" s="14" t="s">
        <v>35</v>
      </c>
      <c r="AX366" s="14" t="s">
        <v>81</v>
      </c>
      <c r="AY366" s="247" t="s">
        <v>166</v>
      </c>
    </row>
    <row r="367" spans="1:65" s="2" customFormat="1" ht="21.75" customHeight="1">
      <c r="A367" s="40"/>
      <c r="B367" s="41"/>
      <c r="C367" s="248" t="s">
        <v>583</v>
      </c>
      <c r="D367" s="248" t="s">
        <v>190</v>
      </c>
      <c r="E367" s="249" t="s">
        <v>584</v>
      </c>
      <c r="F367" s="250" t="s">
        <v>585</v>
      </c>
      <c r="G367" s="251" t="s">
        <v>103</v>
      </c>
      <c r="H367" s="252">
        <v>5</v>
      </c>
      <c r="I367" s="253"/>
      <c r="J367" s="254">
        <f>ROUND(I367*H367,2)</f>
        <v>0</v>
      </c>
      <c r="K367" s="250" t="s">
        <v>172</v>
      </c>
      <c r="L367" s="255"/>
      <c r="M367" s="256" t="s">
        <v>19</v>
      </c>
      <c r="N367" s="257" t="s">
        <v>44</v>
      </c>
      <c r="O367" s="86"/>
      <c r="P367" s="216">
        <f>O367*H367</f>
        <v>0</v>
      </c>
      <c r="Q367" s="216">
        <v>0.0018</v>
      </c>
      <c r="R367" s="216">
        <f>Q367*H367</f>
        <v>0.009</v>
      </c>
      <c r="S367" s="216">
        <v>0</v>
      </c>
      <c r="T367" s="217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18" t="s">
        <v>291</v>
      </c>
      <c r="AT367" s="218" t="s">
        <v>190</v>
      </c>
      <c r="AU367" s="218" t="s">
        <v>83</v>
      </c>
      <c r="AY367" s="19" t="s">
        <v>166</v>
      </c>
      <c r="BE367" s="219">
        <f>IF(N367="základní",J367,0)</f>
        <v>0</v>
      </c>
      <c r="BF367" s="219">
        <f>IF(N367="snížená",J367,0)</f>
        <v>0</v>
      </c>
      <c r="BG367" s="219">
        <f>IF(N367="zákl. přenesená",J367,0)</f>
        <v>0</v>
      </c>
      <c r="BH367" s="219">
        <f>IF(N367="sníž. přenesená",J367,0)</f>
        <v>0</v>
      </c>
      <c r="BI367" s="219">
        <f>IF(N367="nulová",J367,0)</f>
        <v>0</v>
      </c>
      <c r="BJ367" s="19" t="s">
        <v>81</v>
      </c>
      <c r="BK367" s="219">
        <f>ROUND(I367*H367,2)</f>
        <v>0</v>
      </c>
      <c r="BL367" s="19" t="s">
        <v>325</v>
      </c>
      <c r="BM367" s="218" t="s">
        <v>586</v>
      </c>
    </row>
    <row r="368" spans="1:47" s="2" customFormat="1" ht="12">
      <c r="A368" s="40"/>
      <c r="B368" s="41"/>
      <c r="C368" s="42"/>
      <c r="D368" s="220" t="s">
        <v>175</v>
      </c>
      <c r="E368" s="42"/>
      <c r="F368" s="221" t="s">
        <v>587</v>
      </c>
      <c r="G368" s="42"/>
      <c r="H368" s="42"/>
      <c r="I368" s="222"/>
      <c r="J368" s="42"/>
      <c r="K368" s="42"/>
      <c r="L368" s="46"/>
      <c r="M368" s="223"/>
      <c r="N368" s="224"/>
      <c r="O368" s="86"/>
      <c r="P368" s="86"/>
      <c r="Q368" s="86"/>
      <c r="R368" s="86"/>
      <c r="S368" s="86"/>
      <c r="T368" s="87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T368" s="19" t="s">
        <v>175</v>
      </c>
      <c r="AU368" s="19" t="s">
        <v>83</v>
      </c>
    </row>
    <row r="369" spans="1:51" s="15" customFormat="1" ht="12">
      <c r="A369" s="15"/>
      <c r="B369" s="258"/>
      <c r="C369" s="259"/>
      <c r="D369" s="227" t="s">
        <v>177</v>
      </c>
      <c r="E369" s="260" t="s">
        <v>19</v>
      </c>
      <c r="F369" s="261" t="s">
        <v>394</v>
      </c>
      <c r="G369" s="259"/>
      <c r="H369" s="260" t="s">
        <v>19</v>
      </c>
      <c r="I369" s="262"/>
      <c r="J369" s="259"/>
      <c r="K369" s="259"/>
      <c r="L369" s="263"/>
      <c r="M369" s="264"/>
      <c r="N369" s="265"/>
      <c r="O369" s="265"/>
      <c r="P369" s="265"/>
      <c r="Q369" s="265"/>
      <c r="R369" s="265"/>
      <c r="S369" s="265"/>
      <c r="T369" s="266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67" t="s">
        <v>177</v>
      </c>
      <c r="AU369" s="267" t="s">
        <v>83</v>
      </c>
      <c r="AV369" s="15" t="s">
        <v>81</v>
      </c>
      <c r="AW369" s="15" t="s">
        <v>35</v>
      </c>
      <c r="AX369" s="15" t="s">
        <v>73</v>
      </c>
      <c r="AY369" s="267" t="s">
        <v>166</v>
      </c>
    </row>
    <row r="370" spans="1:51" s="13" customFormat="1" ht="12">
      <c r="A370" s="13"/>
      <c r="B370" s="225"/>
      <c r="C370" s="226"/>
      <c r="D370" s="227" t="s">
        <v>177</v>
      </c>
      <c r="E370" s="228" t="s">
        <v>19</v>
      </c>
      <c r="F370" s="229" t="s">
        <v>930</v>
      </c>
      <c r="G370" s="226"/>
      <c r="H370" s="230">
        <v>5</v>
      </c>
      <c r="I370" s="231"/>
      <c r="J370" s="226"/>
      <c r="K370" s="226"/>
      <c r="L370" s="232"/>
      <c r="M370" s="233"/>
      <c r="N370" s="234"/>
      <c r="O370" s="234"/>
      <c r="P370" s="234"/>
      <c r="Q370" s="234"/>
      <c r="R370" s="234"/>
      <c r="S370" s="234"/>
      <c r="T370" s="235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6" t="s">
        <v>177</v>
      </c>
      <c r="AU370" s="236" t="s">
        <v>83</v>
      </c>
      <c r="AV370" s="13" t="s">
        <v>83</v>
      </c>
      <c r="AW370" s="13" t="s">
        <v>35</v>
      </c>
      <c r="AX370" s="13" t="s">
        <v>73</v>
      </c>
      <c r="AY370" s="236" t="s">
        <v>166</v>
      </c>
    </row>
    <row r="371" spans="1:51" s="14" customFormat="1" ht="12">
      <c r="A371" s="14"/>
      <c r="B371" s="237"/>
      <c r="C371" s="238"/>
      <c r="D371" s="227" t="s">
        <v>177</v>
      </c>
      <c r="E371" s="239" t="s">
        <v>19</v>
      </c>
      <c r="F371" s="240" t="s">
        <v>179</v>
      </c>
      <c r="G371" s="238"/>
      <c r="H371" s="241">
        <v>5</v>
      </c>
      <c r="I371" s="242"/>
      <c r="J371" s="238"/>
      <c r="K371" s="238"/>
      <c r="L371" s="243"/>
      <c r="M371" s="244"/>
      <c r="N371" s="245"/>
      <c r="O371" s="245"/>
      <c r="P371" s="245"/>
      <c r="Q371" s="245"/>
      <c r="R371" s="245"/>
      <c r="S371" s="245"/>
      <c r="T371" s="246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47" t="s">
        <v>177</v>
      </c>
      <c r="AU371" s="247" t="s">
        <v>83</v>
      </c>
      <c r="AV371" s="14" t="s">
        <v>173</v>
      </c>
      <c r="AW371" s="14" t="s">
        <v>35</v>
      </c>
      <c r="AX371" s="14" t="s">
        <v>81</v>
      </c>
      <c r="AY371" s="247" t="s">
        <v>166</v>
      </c>
    </row>
    <row r="372" spans="1:65" s="2" customFormat="1" ht="21.75" customHeight="1">
      <c r="A372" s="40"/>
      <c r="B372" s="41"/>
      <c r="C372" s="248" t="s">
        <v>961</v>
      </c>
      <c r="D372" s="248" t="s">
        <v>190</v>
      </c>
      <c r="E372" s="249" t="s">
        <v>962</v>
      </c>
      <c r="F372" s="250" t="s">
        <v>963</v>
      </c>
      <c r="G372" s="251" t="s">
        <v>103</v>
      </c>
      <c r="H372" s="252">
        <v>3.05</v>
      </c>
      <c r="I372" s="253"/>
      <c r="J372" s="254">
        <f>ROUND(I372*H372,2)</f>
        <v>0</v>
      </c>
      <c r="K372" s="250" t="s">
        <v>172</v>
      </c>
      <c r="L372" s="255"/>
      <c r="M372" s="256" t="s">
        <v>19</v>
      </c>
      <c r="N372" s="257" t="s">
        <v>44</v>
      </c>
      <c r="O372" s="86"/>
      <c r="P372" s="216">
        <f>O372*H372</f>
        <v>0</v>
      </c>
      <c r="Q372" s="216">
        <v>0.0021</v>
      </c>
      <c r="R372" s="216">
        <f>Q372*H372</f>
        <v>0.006404999999999999</v>
      </c>
      <c r="S372" s="216">
        <v>0</v>
      </c>
      <c r="T372" s="217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18" t="s">
        <v>291</v>
      </c>
      <c r="AT372" s="218" t="s">
        <v>190</v>
      </c>
      <c r="AU372" s="218" t="s">
        <v>83</v>
      </c>
      <c r="AY372" s="19" t="s">
        <v>166</v>
      </c>
      <c r="BE372" s="219">
        <f>IF(N372="základní",J372,0)</f>
        <v>0</v>
      </c>
      <c r="BF372" s="219">
        <f>IF(N372="snížená",J372,0)</f>
        <v>0</v>
      </c>
      <c r="BG372" s="219">
        <f>IF(N372="zákl. přenesená",J372,0)</f>
        <v>0</v>
      </c>
      <c r="BH372" s="219">
        <f>IF(N372="sníž. přenesená",J372,0)</f>
        <v>0</v>
      </c>
      <c r="BI372" s="219">
        <f>IF(N372="nulová",J372,0)</f>
        <v>0</v>
      </c>
      <c r="BJ372" s="19" t="s">
        <v>81</v>
      </c>
      <c r="BK372" s="219">
        <f>ROUND(I372*H372,2)</f>
        <v>0</v>
      </c>
      <c r="BL372" s="19" t="s">
        <v>325</v>
      </c>
      <c r="BM372" s="218" t="s">
        <v>964</v>
      </c>
    </row>
    <row r="373" spans="1:47" s="2" customFormat="1" ht="12">
      <c r="A373" s="40"/>
      <c r="B373" s="41"/>
      <c r="C373" s="42"/>
      <c r="D373" s="220" t="s">
        <v>175</v>
      </c>
      <c r="E373" s="42"/>
      <c r="F373" s="221" t="s">
        <v>965</v>
      </c>
      <c r="G373" s="42"/>
      <c r="H373" s="42"/>
      <c r="I373" s="222"/>
      <c r="J373" s="42"/>
      <c r="K373" s="42"/>
      <c r="L373" s="46"/>
      <c r="M373" s="223"/>
      <c r="N373" s="224"/>
      <c r="O373" s="86"/>
      <c r="P373" s="86"/>
      <c r="Q373" s="86"/>
      <c r="R373" s="86"/>
      <c r="S373" s="86"/>
      <c r="T373" s="87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T373" s="19" t="s">
        <v>175</v>
      </c>
      <c r="AU373" s="19" t="s">
        <v>83</v>
      </c>
    </row>
    <row r="374" spans="1:51" s="15" customFormat="1" ht="12">
      <c r="A374" s="15"/>
      <c r="B374" s="258"/>
      <c r="C374" s="259"/>
      <c r="D374" s="227" t="s">
        <v>177</v>
      </c>
      <c r="E374" s="260" t="s">
        <v>19</v>
      </c>
      <c r="F374" s="261" t="s">
        <v>394</v>
      </c>
      <c r="G374" s="259"/>
      <c r="H374" s="260" t="s">
        <v>19</v>
      </c>
      <c r="I374" s="262"/>
      <c r="J374" s="259"/>
      <c r="K374" s="259"/>
      <c r="L374" s="263"/>
      <c r="M374" s="264"/>
      <c r="N374" s="265"/>
      <c r="O374" s="265"/>
      <c r="P374" s="265"/>
      <c r="Q374" s="265"/>
      <c r="R374" s="265"/>
      <c r="S374" s="265"/>
      <c r="T374" s="266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267" t="s">
        <v>177</v>
      </c>
      <c r="AU374" s="267" t="s">
        <v>83</v>
      </c>
      <c r="AV374" s="15" t="s">
        <v>81</v>
      </c>
      <c r="AW374" s="15" t="s">
        <v>35</v>
      </c>
      <c r="AX374" s="15" t="s">
        <v>73</v>
      </c>
      <c r="AY374" s="267" t="s">
        <v>166</v>
      </c>
    </row>
    <row r="375" spans="1:51" s="13" customFormat="1" ht="12">
      <c r="A375" s="13"/>
      <c r="B375" s="225"/>
      <c r="C375" s="226"/>
      <c r="D375" s="227" t="s">
        <v>177</v>
      </c>
      <c r="E375" s="228" t="s">
        <v>19</v>
      </c>
      <c r="F375" s="229" t="s">
        <v>928</v>
      </c>
      <c r="G375" s="226"/>
      <c r="H375" s="230">
        <v>2.35</v>
      </c>
      <c r="I375" s="231"/>
      <c r="J375" s="226"/>
      <c r="K375" s="226"/>
      <c r="L375" s="232"/>
      <c r="M375" s="233"/>
      <c r="N375" s="234"/>
      <c r="O375" s="234"/>
      <c r="P375" s="234"/>
      <c r="Q375" s="234"/>
      <c r="R375" s="234"/>
      <c r="S375" s="234"/>
      <c r="T375" s="235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6" t="s">
        <v>177</v>
      </c>
      <c r="AU375" s="236" t="s">
        <v>83</v>
      </c>
      <c r="AV375" s="13" t="s">
        <v>83</v>
      </c>
      <c r="AW375" s="13" t="s">
        <v>35</v>
      </c>
      <c r="AX375" s="13" t="s">
        <v>73</v>
      </c>
      <c r="AY375" s="236" t="s">
        <v>166</v>
      </c>
    </row>
    <row r="376" spans="1:51" s="13" customFormat="1" ht="12">
      <c r="A376" s="13"/>
      <c r="B376" s="225"/>
      <c r="C376" s="226"/>
      <c r="D376" s="227" t="s">
        <v>177</v>
      </c>
      <c r="E376" s="228" t="s">
        <v>19</v>
      </c>
      <c r="F376" s="229" t="s">
        <v>966</v>
      </c>
      <c r="G376" s="226"/>
      <c r="H376" s="230">
        <v>0.7</v>
      </c>
      <c r="I376" s="231"/>
      <c r="J376" s="226"/>
      <c r="K376" s="226"/>
      <c r="L376" s="232"/>
      <c r="M376" s="233"/>
      <c r="N376" s="234"/>
      <c r="O376" s="234"/>
      <c r="P376" s="234"/>
      <c r="Q376" s="234"/>
      <c r="R376" s="234"/>
      <c r="S376" s="234"/>
      <c r="T376" s="235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6" t="s">
        <v>177</v>
      </c>
      <c r="AU376" s="236" t="s">
        <v>83</v>
      </c>
      <c r="AV376" s="13" t="s">
        <v>83</v>
      </c>
      <c r="AW376" s="13" t="s">
        <v>35</v>
      </c>
      <c r="AX376" s="13" t="s">
        <v>73</v>
      </c>
      <c r="AY376" s="236" t="s">
        <v>166</v>
      </c>
    </row>
    <row r="377" spans="1:51" s="14" customFormat="1" ht="12">
      <c r="A377" s="14"/>
      <c r="B377" s="237"/>
      <c r="C377" s="238"/>
      <c r="D377" s="227" t="s">
        <v>177</v>
      </c>
      <c r="E377" s="239" t="s">
        <v>19</v>
      </c>
      <c r="F377" s="240" t="s">
        <v>179</v>
      </c>
      <c r="G377" s="238"/>
      <c r="H377" s="241">
        <v>3.05</v>
      </c>
      <c r="I377" s="242"/>
      <c r="J377" s="238"/>
      <c r="K377" s="238"/>
      <c r="L377" s="243"/>
      <c r="M377" s="244"/>
      <c r="N377" s="245"/>
      <c r="O377" s="245"/>
      <c r="P377" s="245"/>
      <c r="Q377" s="245"/>
      <c r="R377" s="245"/>
      <c r="S377" s="245"/>
      <c r="T377" s="246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47" t="s">
        <v>177</v>
      </c>
      <c r="AU377" s="247" t="s">
        <v>83</v>
      </c>
      <c r="AV377" s="14" t="s">
        <v>173</v>
      </c>
      <c r="AW377" s="14" t="s">
        <v>35</v>
      </c>
      <c r="AX377" s="14" t="s">
        <v>81</v>
      </c>
      <c r="AY377" s="247" t="s">
        <v>166</v>
      </c>
    </row>
    <row r="378" spans="1:65" s="2" customFormat="1" ht="16.5" customHeight="1">
      <c r="A378" s="40"/>
      <c r="B378" s="41"/>
      <c r="C378" s="248" t="s">
        <v>425</v>
      </c>
      <c r="D378" s="248" t="s">
        <v>190</v>
      </c>
      <c r="E378" s="249" t="s">
        <v>426</v>
      </c>
      <c r="F378" s="250" t="s">
        <v>427</v>
      </c>
      <c r="G378" s="251" t="s">
        <v>103</v>
      </c>
      <c r="H378" s="252">
        <v>5</v>
      </c>
      <c r="I378" s="253"/>
      <c r="J378" s="254">
        <f>ROUND(I378*H378,2)</f>
        <v>0</v>
      </c>
      <c r="K378" s="250" t="s">
        <v>19</v>
      </c>
      <c r="L378" s="255"/>
      <c r="M378" s="256" t="s">
        <v>19</v>
      </c>
      <c r="N378" s="257" t="s">
        <v>44</v>
      </c>
      <c r="O378" s="86"/>
      <c r="P378" s="216">
        <f>O378*H378</f>
        <v>0</v>
      </c>
      <c r="Q378" s="216">
        <v>0.008</v>
      </c>
      <c r="R378" s="216">
        <f>Q378*H378</f>
        <v>0.04</v>
      </c>
      <c r="S378" s="216">
        <v>0</v>
      </c>
      <c r="T378" s="217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18" t="s">
        <v>291</v>
      </c>
      <c r="AT378" s="218" t="s">
        <v>190</v>
      </c>
      <c r="AU378" s="218" t="s">
        <v>83</v>
      </c>
      <c r="AY378" s="19" t="s">
        <v>166</v>
      </c>
      <c r="BE378" s="219">
        <f>IF(N378="základní",J378,0)</f>
        <v>0</v>
      </c>
      <c r="BF378" s="219">
        <f>IF(N378="snížená",J378,0)</f>
        <v>0</v>
      </c>
      <c r="BG378" s="219">
        <f>IF(N378="zákl. přenesená",J378,0)</f>
        <v>0</v>
      </c>
      <c r="BH378" s="219">
        <f>IF(N378="sníž. přenesená",J378,0)</f>
        <v>0</v>
      </c>
      <c r="BI378" s="219">
        <f>IF(N378="nulová",J378,0)</f>
        <v>0</v>
      </c>
      <c r="BJ378" s="19" t="s">
        <v>81</v>
      </c>
      <c r="BK378" s="219">
        <f>ROUND(I378*H378,2)</f>
        <v>0</v>
      </c>
      <c r="BL378" s="19" t="s">
        <v>325</v>
      </c>
      <c r="BM378" s="218" t="s">
        <v>428</v>
      </c>
    </row>
    <row r="379" spans="1:51" s="15" customFormat="1" ht="12">
      <c r="A379" s="15"/>
      <c r="B379" s="258"/>
      <c r="C379" s="259"/>
      <c r="D379" s="227" t="s">
        <v>177</v>
      </c>
      <c r="E379" s="260" t="s">
        <v>19</v>
      </c>
      <c r="F379" s="261" t="s">
        <v>394</v>
      </c>
      <c r="G379" s="259"/>
      <c r="H379" s="260" t="s">
        <v>19</v>
      </c>
      <c r="I379" s="262"/>
      <c r="J379" s="259"/>
      <c r="K379" s="259"/>
      <c r="L379" s="263"/>
      <c r="M379" s="264"/>
      <c r="N379" s="265"/>
      <c r="O379" s="265"/>
      <c r="P379" s="265"/>
      <c r="Q379" s="265"/>
      <c r="R379" s="265"/>
      <c r="S379" s="265"/>
      <c r="T379" s="266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T379" s="267" t="s">
        <v>177</v>
      </c>
      <c r="AU379" s="267" t="s">
        <v>83</v>
      </c>
      <c r="AV379" s="15" t="s">
        <v>81</v>
      </c>
      <c r="AW379" s="15" t="s">
        <v>35</v>
      </c>
      <c r="AX379" s="15" t="s">
        <v>73</v>
      </c>
      <c r="AY379" s="267" t="s">
        <v>166</v>
      </c>
    </row>
    <row r="380" spans="1:51" s="13" customFormat="1" ht="12">
      <c r="A380" s="13"/>
      <c r="B380" s="225"/>
      <c r="C380" s="226"/>
      <c r="D380" s="227" t="s">
        <v>177</v>
      </c>
      <c r="E380" s="228" t="s">
        <v>19</v>
      </c>
      <c r="F380" s="229" t="s">
        <v>431</v>
      </c>
      <c r="G380" s="226"/>
      <c r="H380" s="230">
        <v>5</v>
      </c>
      <c r="I380" s="231"/>
      <c r="J380" s="226"/>
      <c r="K380" s="226"/>
      <c r="L380" s="232"/>
      <c r="M380" s="233"/>
      <c r="N380" s="234"/>
      <c r="O380" s="234"/>
      <c r="P380" s="234"/>
      <c r="Q380" s="234"/>
      <c r="R380" s="234"/>
      <c r="S380" s="234"/>
      <c r="T380" s="235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6" t="s">
        <v>177</v>
      </c>
      <c r="AU380" s="236" t="s">
        <v>83</v>
      </c>
      <c r="AV380" s="13" t="s">
        <v>83</v>
      </c>
      <c r="AW380" s="13" t="s">
        <v>35</v>
      </c>
      <c r="AX380" s="13" t="s">
        <v>73</v>
      </c>
      <c r="AY380" s="236" t="s">
        <v>166</v>
      </c>
    </row>
    <row r="381" spans="1:51" s="14" customFormat="1" ht="12">
      <c r="A381" s="14"/>
      <c r="B381" s="237"/>
      <c r="C381" s="238"/>
      <c r="D381" s="227" t="s">
        <v>177</v>
      </c>
      <c r="E381" s="239" t="s">
        <v>19</v>
      </c>
      <c r="F381" s="240" t="s">
        <v>179</v>
      </c>
      <c r="G381" s="238"/>
      <c r="H381" s="241">
        <v>5</v>
      </c>
      <c r="I381" s="242"/>
      <c r="J381" s="238"/>
      <c r="K381" s="238"/>
      <c r="L381" s="243"/>
      <c r="M381" s="244"/>
      <c r="N381" s="245"/>
      <c r="O381" s="245"/>
      <c r="P381" s="245"/>
      <c r="Q381" s="245"/>
      <c r="R381" s="245"/>
      <c r="S381" s="245"/>
      <c r="T381" s="246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47" t="s">
        <v>177</v>
      </c>
      <c r="AU381" s="247" t="s">
        <v>83</v>
      </c>
      <c r="AV381" s="14" t="s">
        <v>173</v>
      </c>
      <c r="AW381" s="14" t="s">
        <v>35</v>
      </c>
      <c r="AX381" s="14" t="s">
        <v>81</v>
      </c>
      <c r="AY381" s="247" t="s">
        <v>166</v>
      </c>
    </row>
    <row r="382" spans="1:65" s="2" customFormat="1" ht="16.5" customHeight="1">
      <c r="A382" s="40"/>
      <c r="B382" s="41"/>
      <c r="C382" s="248" t="s">
        <v>432</v>
      </c>
      <c r="D382" s="248" t="s">
        <v>190</v>
      </c>
      <c r="E382" s="249" t="s">
        <v>408</v>
      </c>
      <c r="F382" s="250" t="s">
        <v>409</v>
      </c>
      <c r="G382" s="251" t="s">
        <v>410</v>
      </c>
      <c r="H382" s="252">
        <v>10</v>
      </c>
      <c r="I382" s="253"/>
      <c r="J382" s="254">
        <f>ROUND(I382*H382,2)</f>
        <v>0</v>
      </c>
      <c r="K382" s="250" t="s">
        <v>172</v>
      </c>
      <c r="L382" s="255"/>
      <c r="M382" s="256" t="s">
        <v>19</v>
      </c>
      <c r="N382" s="257" t="s">
        <v>44</v>
      </c>
      <c r="O382" s="86"/>
      <c r="P382" s="216">
        <f>O382*H382</f>
        <v>0</v>
      </c>
      <c r="Q382" s="216">
        <v>0.0002</v>
      </c>
      <c r="R382" s="216">
        <f>Q382*H382</f>
        <v>0.002</v>
      </c>
      <c r="S382" s="216">
        <v>0</v>
      </c>
      <c r="T382" s="217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18" t="s">
        <v>291</v>
      </c>
      <c r="AT382" s="218" t="s">
        <v>190</v>
      </c>
      <c r="AU382" s="218" t="s">
        <v>83</v>
      </c>
      <c r="AY382" s="19" t="s">
        <v>166</v>
      </c>
      <c r="BE382" s="219">
        <f>IF(N382="základní",J382,0)</f>
        <v>0</v>
      </c>
      <c r="BF382" s="219">
        <f>IF(N382="snížená",J382,0)</f>
        <v>0</v>
      </c>
      <c r="BG382" s="219">
        <f>IF(N382="zákl. přenesená",J382,0)</f>
        <v>0</v>
      </c>
      <c r="BH382" s="219">
        <f>IF(N382="sníž. přenesená",J382,0)</f>
        <v>0</v>
      </c>
      <c r="BI382" s="219">
        <f>IF(N382="nulová",J382,0)</f>
        <v>0</v>
      </c>
      <c r="BJ382" s="19" t="s">
        <v>81</v>
      </c>
      <c r="BK382" s="219">
        <f>ROUND(I382*H382,2)</f>
        <v>0</v>
      </c>
      <c r="BL382" s="19" t="s">
        <v>325</v>
      </c>
      <c r="BM382" s="218" t="s">
        <v>433</v>
      </c>
    </row>
    <row r="383" spans="1:47" s="2" customFormat="1" ht="12">
      <c r="A383" s="40"/>
      <c r="B383" s="41"/>
      <c r="C383" s="42"/>
      <c r="D383" s="220" t="s">
        <v>175</v>
      </c>
      <c r="E383" s="42"/>
      <c r="F383" s="221" t="s">
        <v>412</v>
      </c>
      <c r="G383" s="42"/>
      <c r="H383" s="42"/>
      <c r="I383" s="222"/>
      <c r="J383" s="42"/>
      <c r="K383" s="42"/>
      <c r="L383" s="46"/>
      <c r="M383" s="223"/>
      <c r="N383" s="224"/>
      <c r="O383" s="86"/>
      <c r="P383" s="86"/>
      <c r="Q383" s="86"/>
      <c r="R383" s="86"/>
      <c r="S383" s="86"/>
      <c r="T383" s="87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T383" s="19" t="s">
        <v>175</v>
      </c>
      <c r="AU383" s="19" t="s">
        <v>83</v>
      </c>
    </row>
    <row r="384" spans="1:65" s="2" customFormat="1" ht="37.8" customHeight="1">
      <c r="A384" s="40"/>
      <c r="B384" s="41"/>
      <c r="C384" s="207" t="s">
        <v>967</v>
      </c>
      <c r="D384" s="207" t="s">
        <v>169</v>
      </c>
      <c r="E384" s="208" t="s">
        <v>968</v>
      </c>
      <c r="F384" s="209" t="s">
        <v>969</v>
      </c>
      <c r="G384" s="210" t="s">
        <v>347</v>
      </c>
      <c r="H384" s="211">
        <v>1</v>
      </c>
      <c r="I384" s="212"/>
      <c r="J384" s="213">
        <f>ROUND(I384*H384,2)</f>
        <v>0</v>
      </c>
      <c r="K384" s="209" t="s">
        <v>172</v>
      </c>
      <c r="L384" s="46"/>
      <c r="M384" s="214" t="s">
        <v>19</v>
      </c>
      <c r="N384" s="215" t="s">
        <v>44</v>
      </c>
      <c r="O384" s="86"/>
      <c r="P384" s="216">
        <f>O384*H384</f>
        <v>0</v>
      </c>
      <c r="Q384" s="216">
        <v>0</v>
      </c>
      <c r="R384" s="216">
        <f>Q384*H384</f>
        <v>0</v>
      </c>
      <c r="S384" s="216">
        <v>0</v>
      </c>
      <c r="T384" s="217">
        <f>S384*H384</f>
        <v>0</v>
      </c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18" t="s">
        <v>325</v>
      </c>
      <c r="AT384" s="218" t="s">
        <v>169</v>
      </c>
      <c r="AU384" s="218" t="s">
        <v>83</v>
      </c>
      <c r="AY384" s="19" t="s">
        <v>166</v>
      </c>
      <c r="BE384" s="219">
        <f>IF(N384="základní",J384,0)</f>
        <v>0</v>
      </c>
      <c r="BF384" s="219">
        <f>IF(N384="snížená",J384,0)</f>
        <v>0</v>
      </c>
      <c r="BG384" s="219">
        <f>IF(N384="zákl. přenesená",J384,0)</f>
        <v>0</v>
      </c>
      <c r="BH384" s="219">
        <f>IF(N384="sníž. přenesená",J384,0)</f>
        <v>0</v>
      </c>
      <c r="BI384" s="219">
        <f>IF(N384="nulová",J384,0)</f>
        <v>0</v>
      </c>
      <c r="BJ384" s="19" t="s">
        <v>81</v>
      </c>
      <c r="BK384" s="219">
        <f>ROUND(I384*H384,2)</f>
        <v>0</v>
      </c>
      <c r="BL384" s="19" t="s">
        <v>325</v>
      </c>
      <c r="BM384" s="218" t="s">
        <v>970</v>
      </c>
    </row>
    <row r="385" spans="1:47" s="2" customFormat="1" ht="12">
      <c r="A385" s="40"/>
      <c r="B385" s="41"/>
      <c r="C385" s="42"/>
      <c r="D385" s="220" t="s">
        <v>175</v>
      </c>
      <c r="E385" s="42"/>
      <c r="F385" s="221" t="s">
        <v>971</v>
      </c>
      <c r="G385" s="42"/>
      <c r="H385" s="42"/>
      <c r="I385" s="222"/>
      <c r="J385" s="42"/>
      <c r="K385" s="42"/>
      <c r="L385" s="46"/>
      <c r="M385" s="223"/>
      <c r="N385" s="224"/>
      <c r="O385" s="86"/>
      <c r="P385" s="86"/>
      <c r="Q385" s="86"/>
      <c r="R385" s="86"/>
      <c r="S385" s="86"/>
      <c r="T385" s="87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T385" s="19" t="s">
        <v>175</v>
      </c>
      <c r="AU385" s="19" t="s">
        <v>83</v>
      </c>
    </row>
    <row r="386" spans="1:51" s="15" customFormat="1" ht="12">
      <c r="A386" s="15"/>
      <c r="B386" s="258"/>
      <c r="C386" s="259"/>
      <c r="D386" s="227" t="s">
        <v>177</v>
      </c>
      <c r="E386" s="260" t="s">
        <v>19</v>
      </c>
      <c r="F386" s="261" t="s">
        <v>394</v>
      </c>
      <c r="G386" s="259"/>
      <c r="H386" s="260" t="s">
        <v>19</v>
      </c>
      <c r="I386" s="262"/>
      <c r="J386" s="259"/>
      <c r="K386" s="259"/>
      <c r="L386" s="263"/>
      <c r="M386" s="264"/>
      <c r="N386" s="265"/>
      <c r="O386" s="265"/>
      <c r="P386" s="265"/>
      <c r="Q386" s="265"/>
      <c r="R386" s="265"/>
      <c r="S386" s="265"/>
      <c r="T386" s="266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T386" s="267" t="s">
        <v>177</v>
      </c>
      <c r="AU386" s="267" t="s">
        <v>83</v>
      </c>
      <c r="AV386" s="15" t="s">
        <v>81</v>
      </c>
      <c r="AW386" s="15" t="s">
        <v>35</v>
      </c>
      <c r="AX386" s="15" t="s">
        <v>73</v>
      </c>
      <c r="AY386" s="267" t="s">
        <v>166</v>
      </c>
    </row>
    <row r="387" spans="1:51" s="13" customFormat="1" ht="12">
      <c r="A387" s="13"/>
      <c r="B387" s="225"/>
      <c r="C387" s="226"/>
      <c r="D387" s="227" t="s">
        <v>177</v>
      </c>
      <c r="E387" s="228" t="s">
        <v>19</v>
      </c>
      <c r="F387" s="229" t="s">
        <v>959</v>
      </c>
      <c r="G387" s="226"/>
      <c r="H387" s="230">
        <v>1</v>
      </c>
      <c r="I387" s="231"/>
      <c r="J387" s="226"/>
      <c r="K387" s="226"/>
      <c r="L387" s="232"/>
      <c r="M387" s="233"/>
      <c r="N387" s="234"/>
      <c r="O387" s="234"/>
      <c r="P387" s="234"/>
      <c r="Q387" s="234"/>
      <c r="R387" s="234"/>
      <c r="S387" s="234"/>
      <c r="T387" s="235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6" t="s">
        <v>177</v>
      </c>
      <c r="AU387" s="236" t="s">
        <v>83</v>
      </c>
      <c r="AV387" s="13" t="s">
        <v>83</v>
      </c>
      <c r="AW387" s="13" t="s">
        <v>35</v>
      </c>
      <c r="AX387" s="13" t="s">
        <v>73</v>
      </c>
      <c r="AY387" s="236" t="s">
        <v>166</v>
      </c>
    </row>
    <row r="388" spans="1:51" s="14" customFormat="1" ht="12">
      <c r="A388" s="14"/>
      <c r="B388" s="237"/>
      <c r="C388" s="238"/>
      <c r="D388" s="227" t="s">
        <v>177</v>
      </c>
      <c r="E388" s="239" t="s">
        <v>19</v>
      </c>
      <c r="F388" s="240" t="s">
        <v>179</v>
      </c>
      <c r="G388" s="238"/>
      <c r="H388" s="241">
        <v>1</v>
      </c>
      <c r="I388" s="242"/>
      <c r="J388" s="238"/>
      <c r="K388" s="238"/>
      <c r="L388" s="243"/>
      <c r="M388" s="244"/>
      <c r="N388" s="245"/>
      <c r="O388" s="245"/>
      <c r="P388" s="245"/>
      <c r="Q388" s="245"/>
      <c r="R388" s="245"/>
      <c r="S388" s="245"/>
      <c r="T388" s="246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47" t="s">
        <v>177</v>
      </c>
      <c r="AU388" s="247" t="s">
        <v>83</v>
      </c>
      <c r="AV388" s="14" t="s">
        <v>173</v>
      </c>
      <c r="AW388" s="14" t="s">
        <v>35</v>
      </c>
      <c r="AX388" s="14" t="s">
        <v>81</v>
      </c>
      <c r="AY388" s="247" t="s">
        <v>166</v>
      </c>
    </row>
    <row r="389" spans="1:65" s="2" customFormat="1" ht="21.75" customHeight="1">
      <c r="A389" s="40"/>
      <c r="B389" s="41"/>
      <c r="C389" s="248" t="s">
        <v>972</v>
      </c>
      <c r="D389" s="248" t="s">
        <v>190</v>
      </c>
      <c r="E389" s="249" t="s">
        <v>962</v>
      </c>
      <c r="F389" s="250" t="s">
        <v>963</v>
      </c>
      <c r="G389" s="251" t="s">
        <v>103</v>
      </c>
      <c r="H389" s="252">
        <v>0.7</v>
      </c>
      <c r="I389" s="253"/>
      <c r="J389" s="254">
        <f>ROUND(I389*H389,2)</f>
        <v>0</v>
      </c>
      <c r="K389" s="250" t="s">
        <v>172</v>
      </c>
      <c r="L389" s="255"/>
      <c r="M389" s="256" t="s">
        <v>19</v>
      </c>
      <c r="N389" s="257" t="s">
        <v>44</v>
      </c>
      <c r="O389" s="86"/>
      <c r="P389" s="216">
        <f>O389*H389</f>
        <v>0</v>
      </c>
      <c r="Q389" s="216">
        <v>0.0021</v>
      </c>
      <c r="R389" s="216">
        <f>Q389*H389</f>
        <v>0.0014699999999999997</v>
      </c>
      <c r="S389" s="216">
        <v>0</v>
      </c>
      <c r="T389" s="217">
        <f>S389*H389</f>
        <v>0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18" t="s">
        <v>291</v>
      </c>
      <c r="AT389" s="218" t="s">
        <v>190</v>
      </c>
      <c r="AU389" s="218" t="s">
        <v>83</v>
      </c>
      <c r="AY389" s="19" t="s">
        <v>166</v>
      </c>
      <c r="BE389" s="219">
        <f>IF(N389="základní",J389,0)</f>
        <v>0</v>
      </c>
      <c r="BF389" s="219">
        <f>IF(N389="snížená",J389,0)</f>
        <v>0</v>
      </c>
      <c r="BG389" s="219">
        <f>IF(N389="zákl. přenesená",J389,0)</f>
        <v>0</v>
      </c>
      <c r="BH389" s="219">
        <f>IF(N389="sníž. přenesená",J389,0)</f>
        <v>0</v>
      </c>
      <c r="BI389" s="219">
        <f>IF(N389="nulová",J389,0)</f>
        <v>0</v>
      </c>
      <c r="BJ389" s="19" t="s">
        <v>81</v>
      </c>
      <c r="BK389" s="219">
        <f>ROUND(I389*H389,2)</f>
        <v>0</v>
      </c>
      <c r="BL389" s="19" t="s">
        <v>325</v>
      </c>
      <c r="BM389" s="218" t="s">
        <v>973</v>
      </c>
    </row>
    <row r="390" spans="1:47" s="2" customFormat="1" ht="12">
      <c r="A390" s="40"/>
      <c r="B390" s="41"/>
      <c r="C390" s="42"/>
      <c r="D390" s="220" t="s">
        <v>175</v>
      </c>
      <c r="E390" s="42"/>
      <c r="F390" s="221" t="s">
        <v>965</v>
      </c>
      <c r="G390" s="42"/>
      <c r="H390" s="42"/>
      <c r="I390" s="222"/>
      <c r="J390" s="42"/>
      <c r="K390" s="42"/>
      <c r="L390" s="46"/>
      <c r="M390" s="223"/>
      <c r="N390" s="224"/>
      <c r="O390" s="86"/>
      <c r="P390" s="86"/>
      <c r="Q390" s="86"/>
      <c r="R390" s="86"/>
      <c r="S390" s="86"/>
      <c r="T390" s="87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T390" s="19" t="s">
        <v>175</v>
      </c>
      <c r="AU390" s="19" t="s">
        <v>83</v>
      </c>
    </row>
    <row r="391" spans="1:51" s="15" customFormat="1" ht="12">
      <c r="A391" s="15"/>
      <c r="B391" s="258"/>
      <c r="C391" s="259"/>
      <c r="D391" s="227" t="s">
        <v>177</v>
      </c>
      <c r="E391" s="260" t="s">
        <v>19</v>
      </c>
      <c r="F391" s="261" t="s">
        <v>394</v>
      </c>
      <c r="G391" s="259"/>
      <c r="H391" s="260" t="s">
        <v>19</v>
      </c>
      <c r="I391" s="262"/>
      <c r="J391" s="259"/>
      <c r="K391" s="259"/>
      <c r="L391" s="263"/>
      <c r="M391" s="264"/>
      <c r="N391" s="265"/>
      <c r="O391" s="265"/>
      <c r="P391" s="265"/>
      <c r="Q391" s="265"/>
      <c r="R391" s="265"/>
      <c r="S391" s="265"/>
      <c r="T391" s="266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T391" s="267" t="s">
        <v>177</v>
      </c>
      <c r="AU391" s="267" t="s">
        <v>83</v>
      </c>
      <c r="AV391" s="15" t="s">
        <v>81</v>
      </c>
      <c r="AW391" s="15" t="s">
        <v>35</v>
      </c>
      <c r="AX391" s="15" t="s">
        <v>73</v>
      </c>
      <c r="AY391" s="267" t="s">
        <v>166</v>
      </c>
    </row>
    <row r="392" spans="1:51" s="13" customFormat="1" ht="12">
      <c r="A392" s="13"/>
      <c r="B392" s="225"/>
      <c r="C392" s="226"/>
      <c r="D392" s="227" t="s">
        <v>177</v>
      </c>
      <c r="E392" s="228" t="s">
        <v>19</v>
      </c>
      <c r="F392" s="229" t="s">
        <v>966</v>
      </c>
      <c r="G392" s="226"/>
      <c r="H392" s="230">
        <v>0.7</v>
      </c>
      <c r="I392" s="231"/>
      <c r="J392" s="226"/>
      <c r="K392" s="226"/>
      <c r="L392" s="232"/>
      <c r="M392" s="233"/>
      <c r="N392" s="234"/>
      <c r="O392" s="234"/>
      <c r="P392" s="234"/>
      <c r="Q392" s="234"/>
      <c r="R392" s="234"/>
      <c r="S392" s="234"/>
      <c r="T392" s="235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6" t="s">
        <v>177</v>
      </c>
      <c r="AU392" s="236" t="s">
        <v>83</v>
      </c>
      <c r="AV392" s="13" t="s">
        <v>83</v>
      </c>
      <c r="AW392" s="13" t="s">
        <v>35</v>
      </c>
      <c r="AX392" s="13" t="s">
        <v>73</v>
      </c>
      <c r="AY392" s="236" t="s">
        <v>166</v>
      </c>
    </row>
    <row r="393" spans="1:51" s="14" customFormat="1" ht="12">
      <c r="A393" s="14"/>
      <c r="B393" s="237"/>
      <c r="C393" s="238"/>
      <c r="D393" s="227" t="s">
        <v>177</v>
      </c>
      <c r="E393" s="239" t="s">
        <v>19</v>
      </c>
      <c r="F393" s="240" t="s">
        <v>179</v>
      </c>
      <c r="G393" s="238"/>
      <c r="H393" s="241">
        <v>0.7</v>
      </c>
      <c r="I393" s="242"/>
      <c r="J393" s="238"/>
      <c r="K393" s="238"/>
      <c r="L393" s="243"/>
      <c r="M393" s="244"/>
      <c r="N393" s="245"/>
      <c r="O393" s="245"/>
      <c r="P393" s="245"/>
      <c r="Q393" s="245"/>
      <c r="R393" s="245"/>
      <c r="S393" s="245"/>
      <c r="T393" s="246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47" t="s">
        <v>177</v>
      </c>
      <c r="AU393" s="247" t="s">
        <v>83</v>
      </c>
      <c r="AV393" s="14" t="s">
        <v>173</v>
      </c>
      <c r="AW393" s="14" t="s">
        <v>35</v>
      </c>
      <c r="AX393" s="14" t="s">
        <v>81</v>
      </c>
      <c r="AY393" s="247" t="s">
        <v>166</v>
      </c>
    </row>
    <row r="394" spans="1:65" s="2" customFormat="1" ht="16.5" customHeight="1">
      <c r="A394" s="40"/>
      <c r="B394" s="41"/>
      <c r="C394" s="248" t="s">
        <v>974</v>
      </c>
      <c r="D394" s="248" t="s">
        <v>190</v>
      </c>
      <c r="E394" s="249" t="s">
        <v>408</v>
      </c>
      <c r="F394" s="250" t="s">
        <v>409</v>
      </c>
      <c r="G394" s="251" t="s">
        <v>410</v>
      </c>
      <c r="H394" s="252">
        <v>1</v>
      </c>
      <c r="I394" s="253"/>
      <c r="J394" s="254">
        <f>ROUND(I394*H394,2)</f>
        <v>0</v>
      </c>
      <c r="K394" s="250" t="s">
        <v>172</v>
      </c>
      <c r="L394" s="255"/>
      <c r="M394" s="256" t="s">
        <v>19</v>
      </c>
      <c r="N394" s="257" t="s">
        <v>44</v>
      </c>
      <c r="O394" s="86"/>
      <c r="P394" s="216">
        <f>O394*H394</f>
        <v>0</v>
      </c>
      <c r="Q394" s="216">
        <v>0.0002</v>
      </c>
      <c r="R394" s="216">
        <f>Q394*H394</f>
        <v>0.0002</v>
      </c>
      <c r="S394" s="216">
        <v>0</v>
      </c>
      <c r="T394" s="217">
        <f>S394*H394</f>
        <v>0</v>
      </c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R394" s="218" t="s">
        <v>291</v>
      </c>
      <c r="AT394" s="218" t="s">
        <v>190</v>
      </c>
      <c r="AU394" s="218" t="s">
        <v>83</v>
      </c>
      <c r="AY394" s="19" t="s">
        <v>166</v>
      </c>
      <c r="BE394" s="219">
        <f>IF(N394="základní",J394,0)</f>
        <v>0</v>
      </c>
      <c r="BF394" s="219">
        <f>IF(N394="snížená",J394,0)</f>
        <v>0</v>
      </c>
      <c r="BG394" s="219">
        <f>IF(N394="zákl. přenesená",J394,0)</f>
        <v>0</v>
      </c>
      <c r="BH394" s="219">
        <f>IF(N394="sníž. přenesená",J394,0)</f>
        <v>0</v>
      </c>
      <c r="BI394" s="219">
        <f>IF(N394="nulová",J394,0)</f>
        <v>0</v>
      </c>
      <c r="BJ394" s="19" t="s">
        <v>81</v>
      </c>
      <c r="BK394" s="219">
        <f>ROUND(I394*H394,2)</f>
        <v>0</v>
      </c>
      <c r="BL394" s="19" t="s">
        <v>325</v>
      </c>
      <c r="BM394" s="218" t="s">
        <v>975</v>
      </c>
    </row>
    <row r="395" spans="1:47" s="2" customFormat="1" ht="12">
      <c r="A395" s="40"/>
      <c r="B395" s="41"/>
      <c r="C395" s="42"/>
      <c r="D395" s="220" t="s">
        <v>175</v>
      </c>
      <c r="E395" s="42"/>
      <c r="F395" s="221" t="s">
        <v>412</v>
      </c>
      <c r="G395" s="42"/>
      <c r="H395" s="42"/>
      <c r="I395" s="222"/>
      <c r="J395" s="42"/>
      <c r="K395" s="42"/>
      <c r="L395" s="46"/>
      <c r="M395" s="223"/>
      <c r="N395" s="224"/>
      <c r="O395" s="86"/>
      <c r="P395" s="86"/>
      <c r="Q395" s="86"/>
      <c r="R395" s="86"/>
      <c r="S395" s="86"/>
      <c r="T395" s="87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T395" s="19" t="s">
        <v>175</v>
      </c>
      <c r="AU395" s="19" t="s">
        <v>83</v>
      </c>
    </row>
    <row r="396" spans="1:65" s="2" customFormat="1" ht="44.25" customHeight="1">
      <c r="A396" s="40"/>
      <c r="B396" s="41"/>
      <c r="C396" s="207" t="s">
        <v>976</v>
      </c>
      <c r="D396" s="207" t="s">
        <v>169</v>
      </c>
      <c r="E396" s="208" t="s">
        <v>977</v>
      </c>
      <c r="F396" s="209" t="s">
        <v>978</v>
      </c>
      <c r="G396" s="210" t="s">
        <v>347</v>
      </c>
      <c r="H396" s="211">
        <v>1</v>
      </c>
      <c r="I396" s="212"/>
      <c r="J396" s="213">
        <f>ROUND(I396*H396,2)</f>
        <v>0</v>
      </c>
      <c r="K396" s="209" t="s">
        <v>172</v>
      </c>
      <c r="L396" s="46"/>
      <c r="M396" s="214" t="s">
        <v>19</v>
      </c>
      <c r="N396" s="215" t="s">
        <v>44</v>
      </c>
      <c r="O396" s="86"/>
      <c r="P396" s="216">
        <f>O396*H396</f>
        <v>0</v>
      </c>
      <c r="Q396" s="216">
        <v>0</v>
      </c>
      <c r="R396" s="216">
        <f>Q396*H396</f>
        <v>0</v>
      </c>
      <c r="S396" s="216">
        <v>0</v>
      </c>
      <c r="T396" s="217">
        <f>S396*H396</f>
        <v>0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18" t="s">
        <v>325</v>
      </c>
      <c r="AT396" s="218" t="s">
        <v>169</v>
      </c>
      <c r="AU396" s="218" t="s">
        <v>83</v>
      </c>
      <c r="AY396" s="19" t="s">
        <v>166</v>
      </c>
      <c r="BE396" s="219">
        <f>IF(N396="základní",J396,0)</f>
        <v>0</v>
      </c>
      <c r="BF396" s="219">
        <f>IF(N396="snížená",J396,0)</f>
        <v>0</v>
      </c>
      <c r="BG396" s="219">
        <f>IF(N396="zákl. přenesená",J396,0)</f>
        <v>0</v>
      </c>
      <c r="BH396" s="219">
        <f>IF(N396="sníž. přenesená",J396,0)</f>
        <v>0</v>
      </c>
      <c r="BI396" s="219">
        <f>IF(N396="nulová",J396,0)</f>
        <v>0</v>
      </c>
      <c r="BJ396" s="19" t="s">
        <v>81</v>
      </c>
      <c r="BK396" s="219">
        <f>ROUND(I396*H396,2)</f>
        <v>0</v>
      </c>
      <c r="BL396" s="19" t="s">
        <v>325</v>
      </c>
      <c r="BM396" s="218" t="s">
        <v>979</v>
      </c>
    </row>
    <row r="397" spans="1:47" s="2" customFormat="1" ht="12">
      <c r="A397" s="40"/>
      <c r="B397" s="41"/>
      <c r="C397" s="42"/>
      <c r="D397" s="220" t="s">
        <v>175</v>
      </c>
      <c r="E397" s="42"/>
      <c r="F397" s="221" t="s">
        <v>980</v>
      </c>
      <c r="G397" s="42"/>
      <c r="H397" s="42"/>
      <c r="I397" s="222"/>
      <c r="J397" s="42"/>
      <c r="K397" s="42"/>
      <c r="L397" s="46"/>
      <c r="M397" s="223"/>
      <c r="N397" s="224"/>
      <c r="O397" s="86"/>
      <c r="P397" s="86"/>
      <c r="Q397" s="86"/>
      <c r="R397" s="86"/>
      <c r="S397" s="86"/>
      <c r="T397" s="87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T397" s="19" t="s">
        <v>175</v>
      </c>
      <c r="AU397" s="19" t="s">
        <v>83</v>
      </c>
    </row>
    <row r="398" spans="1:51" s="15" customFormat="1" ht="12">
      <c r="A398" s="15"/>
      <c r="B398" s="258"/>
      <c r="C398" s="259"/>
      <c r="D398" s="227" t="s">
        <v>177</v>
      </c>
      <c r="E398" s="260" t="s">
        <v>19</v>
      </c>
      <c r="F398" s="261" t="s">
        <v>394</v>
      </c>
      <c r="G398" s="259"/>
      <c r="H398" s="260" t="s">
        <v>19</v>
      </c>
      <c r="I398" s="262"/>
      <c r="J398" s="259"/>
      <c r="K398" s="259"/>
      <c r="L398" s="263"/>
      <c r="M398" s="264"/>
      <c r="N398" s="265"/>
      <c r="O398" s="265"/>
      <c r="P398" s="265"/>
      <c r="Q398" s="265"/>
      <c r="R398" s="265"/>
      <c r="S398" s="265"/>
      <c r="T398" s="266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67" t="s">
        <v>177</v>
      </c>
      <c r="AU398" s="267" t="s">
        <v>83</v>
      </c>
      <c r="AV398" s="15" t="s">
        <v>81</v>
      </c>
      <c r="AW398" s="15" t="s">
        <v>35</v>
      </c>
      <c r="AX398" s="15" t="s">
        <v>73</v>
      </c>
      <c r="AY398" s="267" t="s">
        <v>166</v>
      </c>
    </row>
    <row r="399" spans="1:51" s="13" customFormat="1" ht="12">
      <c r="A399" s="13"/>
      <c r="B399" s="225"/>
      <c r="C399" s="226"/>
      <c r="D399" s="227" t="s">
        <v>177</v>
      </c>
      <c r="E399" s="228" t="s">
        <v>19</v>
      </c>
      <c r="F399" s="229" t="s">
        <v>957</v>
      </c>
      <c r="G399" s="226"/>
      <c r="H399" s="230">
        <v>1</v>
      </c>
      <c r="I399" s="231"/>
      <c r="J399" s="226"/>
      <c r="K399" s="226"/>
      <c r="L399" s="232"/>
      <c r="M399" s="233"/>
      <c r="N399" s="234"/>
      <c r="O399" s="234"/>
      <c r="P399" s="234"/>
      <c r="Q399" s="234"/>
      <c r="R399" s="234"/>
      <c r="S399" s="234"/>
      <c r="T399" s="235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6" t="s">
        <v>177</v>
      </c>
      <c r="AU399" s="236" t="s">
        <v>83</v>
      </c>
      <c r="AV399" s="13" t="s">
        <v>83</v>
      </c>
      <c r="AW399" s="13" t="s">
        <v>35</v>
      </c>
      <c r="AX399" s="13" t="s">
        <v>73</v>
      </c>
      <c r="AY399" s="236" t="s">
        <v>166</v>
      </c>
    </row>
    <row r="400" spans="1:51" s="14" customFormat="1" ht="12">
      <c r="A400" s="14"/>
      <c r="B400" s="237"/>
      <c r="C400" s="238"/>
      <c r="D400" s="227" t="s">
        <v>177</v>
      </c>
      <c r="E400" s="239" t="s">
        <v>19</v>
      </c>
      <c r="F400" s="240" t="s">
        <v>179</v>
      </c>
      <c r="G400" s="238"/>
      <c r="H400" s="241">
        <v>1</v>
      </c>
      <c r="I400" s="242"/>
      <c r="J400" s="238"/>
      <c r="K400" s="238"/>
      <c r="L400" s="243"/>
      <c r="M400" s="244"/>
      <c r="N400" s="245"/>
      <c r="O400" s="245"/>
      <c r="P400" s="245"/>
      <c r="Q400" s="245"/>
      <c r="R400" s="245"/>
      <c r="S400" s="245"/>
      <c r="T400" s="246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47" t="s">
        <v>177</v>
      </c>
      <c r="AU400" s="247" t="s">
        <v>83</v>
      </c>
      <c r="AV400" s="14" t="s">
        <v>173</v>
      </c>
      <c r="AW400" s="14" t="s">
        <v>35</v>
      </c>
      <c r="AX400" s="14" t="s">
        <v>81</v>
      </c>
      <c r="AY400" s="247" t="s">
        <v>166</v>
      </c>
    </row>
    <row r="401" spans="1:65" s="2" customFormat="1" ht="21.75" customHeight="1">
      <c r="A401" s="40"/>
      <c r="B401" s="41"/>
      <c r="C401" s="248" t="s">
        <v>981</v>
      </c>
      <c r="D401" s="248" t="s">
        <v>190</v>
      </c>
      <c r="E401" s="249" t="s">
        <v>962</v>
      </c>
      <c r="F401" s="250" t="s">
        <v>963</v>
      </c>
      <c r="G401" s="251" t="s">
        <v>103</v>
      </c>
      <c r="H401" s="252">
        <v>2.35</v>
      </c>
      <c r="I401" s="253"/>
      <c r="J401" s="254">
        <f>ROUND(I401*H401,2)</f>
        <v>0</v>
      </c>
      <c r="K401" s="250" t="s">
        <v>172</v>
      </c>
      <c r="L401" s="255"/>
      <c r="M401" s="256" t="s">
        <v>19</v>
      </c>
      <c r="N401" s="257" t="s">
        <v>44</v>
      </c>
      <c r="O401" s="86"/>
      <c r="P401" s="216">
        <f>O401*H401</f>
        <v>0</v>
      </c>
      <c r="Q401" s="216">
        <v>0.0021</v>
      </c>
      <c r="R401" s="216">
        <f>Q401*H401</f>
        <v>0.004935</v>
      </c>
      <c r="S401" s="216">
        <v>0</v>
      </c>
      <c r="T401" s="217">
        <f>S401*H401</f>
        <v>0</v>
      </c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R401" s="218" t="s">
        <v>291</v>
      </c>
      <c r="AT401" s="218" t="s">
        <v>190</v>
      </c>
      <c r="AU401" s="218" t="s">
        <v>83</v>
      </c>
      <c r="AY401" s="19" t="s">
        <v>166</v>
      </c>
      <c r="BE401" s="219">
        <f>IF(N401="základní",J401,0)</f>
        <v>0</v>
      </c>
      <c r="BF401" s="219">
        <f>IF(N401="snížená",J401,0)</f>
        <v>0</v>
      </c>
      <c r="BG401" s="219">
        <f>IF(N401="zákl. přenesená",J401,0)</f>
        <v>0</v>
      </c>
      <c r="BH401" s="219">
        <f>IF(N401="sníž. přenesená",J401,0)</f>
        <v>0</v>
      </c>
      <c r="BI401" s="219">
        <f>IF(N401="nulová",J401,0)</f>
        <v>0</v>
      </c>
      <c r="BJ401" s="19" t="s">
        <v>81</v>
      </c>
      <c r="BK401" s="219">
        <f>ROUND(I401*H401,2)</f>
        <v>0</v>
      </c>
      <c r="BL401" s="19" t="s">
        <v>325</v>
      </c>
      <c r="BM401" s="218" t="s">
        <v>982</v>
      </c>
    </row>
    <row r="402" spans="1:47" s="2" customFormat="1" ht="12">
      <c r="A402" s="40"/>
      <c r="B402" s="41"/>
      <c r="C402" s="42"/>
      <c r="D402" s="220" t="s">
        <v>175</v>
      </c>
      <c r="E402" s="42"/>
      <c r="F402" s="221" t="s">
        <v>965</v>
      </c>
      <c r="G402" s="42"/>
      <c r="H402" s="42"/>
      <c r="I402" s="222"/>
      <c r="J402" s="42"/>
      <c r="K402" s="42"/>
      <c r="L402" s="46"/>
      <c r="M402" s="223"/>
      <c r="N402" s="224"/>
      <c r="O402" s="86"/>
      <c r="P402" s="86"/>
      <c r="Q402" s="86"/>
      <c r="R402" s="86"/>
      <c r="S402" s="86"/>
      <c r="T402" s="87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T402" s="19" t="s">
        <v>175</v>
      </c>
      <c r="AU402" s="19" t="s">
        <v>83</v>
      </c>
    </row>
    <row r="403" spans="1:51" s="15" customFormat="1" ht="12">
      <c r="A403" s="15"/>
      <c r="B403" s="258"/>
      <c r="C403" s="259"/>
      <c r="D403" s="227" t="s">
        <v>177</v>
      </c>
      <c r="E403" s="260" t="s">
        <v>19</v>
      </c>
      <c r="F403" s="261" t="s">
        <v>394</v>
      </c>
      <c r="G403" s="259"/>
      <c r="H403" s="260" t="s">
        <v>19</v>
      </c>
      <c r="I403" s="262"/>
      <c r="J403" s="259"/>
      <c r="K403" s="259"/>
      <c r="L403" s="263"/>
      <c r="M403" s="264"/>
      <c r="N403" s="265"/>
      <c r="O403" s="265"/>
      <c r="P403" s="265"/>
      <c r="Q403" s="265"/>
      <c r="R403" s="265"/>
      <c r="S403" s="265"/>
      <c r="T403" s="266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T403" s="267" t="s">
        <v>177</v>
      </c>
      <c r="AU403" s="267" t="s">
        <v>83</v>
      </c>
      <c r="AV403" s="15" t="s">
        <v>81</v>
      </c>
      <c r="AW403" s="15" t="s">
        <v>35</v>
      </c>
      <c r="AX403" s="15" t="s">
        <v>73</v>
      </c>
      <c r="AY403" s="267" t="s">
        <v>166</v>
      </c>
    </row>
    <row r="404" spans="1:51" s="13" customFormat="1" ht="12">
      <c r="A404" s="13"/>
      <c r="B404" s="225"/>
      <c r="C404" s="226"/>
      <c r="D404" s="227" t="s">
        <v>177</v>
      </c>
      <c r="E404" s="228" t="s">
        <v>19</v>
      </c>
      <c r="F404" s="229" t="s">
        <v>928</v>
      </c>
      <c r="G404" s="226"/>
      <c r="H404" s="230">
        <v>2.35</v>
      </c>
      <c r="I404" s="231"/>
      <c r="J404" s="226"/>
      <c r="K404" s="226"/>
      <c r="L404" s="232"/>
      <c r="M404" s="233"/>
      <c r="N404" s="234"/>
      <c r="O404" s="234"/>
      <c r="P404" s="234"/>
      <c r="Q404" s="234"/>
      <c r="R404" s="234"/>
      <c r="S404" s="234"/>
      <c r="T404" s="235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36" t="s">
        <v>177</v>
      </c>
      <c r="AU404" s="236" t="s">
        <v>83</v>
      </c>
      <c r="AV404" s="13" t="s">
        <v>83</v>
      </c>
      <c r="AW404" s="13" t="s">
        <v>35</v>
      </c>
      <c r="AX404" s="13" t="s">
        <v>73</v>
      </c>
      <c r="AY404" s="236" t="s">
        <v>166</v>
      </c>
    </row>
    <row r="405" spans="1:51" s="14" customFormat="1" ht="12">
      <c r="A405" s="14"/>
      <c r="B405" s="237"/>
      <c r="C405" s="238"/>
      <c r="D405" s="227" t="s">
        <v>177</v>
      </c>
      <c r="E405" s="239" t="s">
        <v>19</v>
      </c>
      <c r="F405" s="240" t="s">
        <v>179</v>
      </c>
      <c r="G405" s="238"/>
      <c r="H405" s="241">
        <v>2.35</v>
      </c>
      <c r="I405" s="242"/>
      <c r="J405" s="238"/>
      <c r="K405" s="238"/>
      <c r="L405" s="243"/>
      <c r="M405" s="244"/>
      <c r="N405" s="245"/>
      <c r="O405" s="245"/>
      <c r="P405" s="245"/>
      <c r="Q405" s="245"/>
      <c r="R405" s="245"/>
      <c r="S405" s="245"/>
      <c r="T405" s="246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47" t="s">
        <v>177</v>
      </c>
      <c r="AU405" s="247" t="s">
        <v>83</v>
      </c>
      <c r="AV405" s="14" t="s">
        <v>173</v>
      </c>
      <c r="AW405" s="14" t="s">
        <v>35</v>
      </c>
      <c r="AX405" s="14" t="s">
        <v>81</v>
      </c>
      <c r="AY405" s="247" t="s">
        <v>166</v>
      </c>
    </row>
    <row r="406" spans="1:65" s="2" customFormat="1" ht="16.5" customHeight="1">
      <c r="A406" s="40"/>
      <c r="B406" s="41"/>
      <c r="C406" s="248" t="s">
        <v>983</v>
      </c>
      <c r="D406" s="248" t="s">
        <v>190</v>
      </c>
      <c r="E406" s="249" t="s">
        <v>408</v>
      </c>
      <c r="F406" s="250" t="s">
        <v>409</v>
      </c>
      <c r="G406" s="251" t="s">
        <v>410</v>
      </c>
      <c r="H406" s="252">
        <v>1</v>
      </c>
      <c r="I406" s="253"/>
      <c r="J406" s="254">
        <f>ROUND(I406*H406,2)</f>
        <v>0</v>
      </c>
      <c r="K406" s="250" t="s">
        <v>172</v>
      </c>
      <c r="L406" s="255"/>
      <c r="M406" s="256" t="s">
        <v>19</v>
      </c>
      <c r="N406" s="257" t="s">
        <v>44</v>
      </c>
      <c r="O406" s="86"/>
      <c r="P406" s="216">
        <f>O406*H406</f>
        <v>0</v>
      </c>
      <c r="Q406" s="216">
        <v>0.0002</v>
      </c>
      <c r="R406" s="216">
        <f>Q406*H406</f>
        <v>0.0002</v>
      </c>
      <c r="S406" s="216">
        <v>0</v>
      </c>
      <c r="T406" s="217">
        <f>S406*H406</f>
        <v>0</v>
      </c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R406" s="218" t="s">
        <v>291</v>
      </c>
      <c r="AT406" s="218" t="s">
        <v>190</v>
      </c>
      <c r="AU406" s="218" t="s">
        <v>83</v>
      </c>
      <c r="AY406" s="19" t="s">
        <v>166</v>
      </c>
      <c r="BE406" s="219">
        <f>IF(N406="základní",J406,0)</f>
        <v>0</v>
      </c>
      <c r="BF406" s="219">
        <f>IF(N406="snížená",J406,0)</f>
        <v>0</v>
      </c>
      <c r="BG406" s="219">
        <f>IF(N406="zákl. přenesená",J406,0)</f>
        <v>0</v>
      </c>
      <c r="BH406" s="219">
        <f>IF(N406="sníž. přenesená",J406,0)</f>
        <v>0</v>
      </c>
      <c r="BI406" s="219">
        <f>IF(N406="nulová",J406,0)</f>
        <v>0</v>
      </c>
      <c r="BJ406" s="19" t="s">
        <v>81</v>
      </c>
      <c r="BK406" s="219">
        <f>ROUND(I406*H406,2)</f>
        <v>0</v>
      </c>
      <c r="BL406" s="19" t="s">
        <v>325</v>
      </c>
      <c r="BM406" s="218" t="s">
        <v>984</v>
      </c>
    </row>
    <row r="407" spans="1:47" s="2" customFormat="1" ht="12">
      <c r="A407" s="40"/>
      <c r="B407" s="41"/>
      <c r="C407" s="42"/>
      <c r="D407" s="220" t="s">
        <v>175</v>
      </c>
      <c r="E407" s="42"/>
      <c r="F407" s="221" t="s">
        <v>412</v>
      </c>
      <c r="G407" s="42"/>
      <c r="H407" s="42"/>
      <c r="I407" s="222"/>
      <c r="J407" s="42"/>
      <c r="K407" s="42"/>
      <c r="L407" s="46"/>
      <c r="M407" s="223"/>
      <c r="N407" s="224"/>
      <c r="O407" s="86"/>
      <c r="P407" s="86"/>
      <c r="Q407" s="86"/>
      <c r="R407" s="86"/>
      <c r="S407" s="86"/>
      <c r="T407" s="87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T407" s="19" t="s">
        <v>175</v>
      </c>
      <c r="AU407" s="19" t="s">
        <v>83</v>
      </c>
    </row>
    <row r="408" spans="1:65" s="2" customFormat="1" ht="37.8" customHeight="1">
      <c r="A408" s="40"/>
      <c r="B408" s="41"/>
      <c r="C408" s="207" t="s">
        <v>434</v>
      </c>
      <c r="D408" s="207" t="s">
        <v>169</v>
      </c>
      <c r="E408" s="208" t="s">
        <v>435</v>
      </c>
      <c r="F408" s="209" t="s">
        <v>436</v>
      </c>
      <c r="G408" s="210" t="s">
        <v>103</v>
      </c>
      <c r="H408" s="211">
        <v>117.35</v>
      </c>
      <c r="I408" s="212"/>
      <c r="J408" s="213">
        <f>ROUND(I408*H408,2)</f>
        <v>0</v>
      </c>
      <c r="K408" s="209" t="s">
        <v>172</v>
      </c>
      <c r="L408" s="46"/>
      <c r="M408" s="214" t="s">
        <v>19</v>
      </c>
      <c r="N408" s="215" t="s">
        <v>44</v>
      </c>
      <c r="O408" s="86"/>
      <c r="P408" s="216">
        <f>O408*H408</f>
        <v>0</v>
      </c>
      <c r="Q408" s="216">
        <v>7E-05</v>
      </c>
      <c r="R408" s="216">
        <f>Q408*H408</f>
        <v>0.0082145</v>
      </c>
      <c r="S408" s="216">
        <v>0</v>
      </c>
      <c r="T408" s="217">
        <f>S408*H408</f>
        <v>0</v>
      </c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R408" s="218" t="s">
        <v>325</v>
      </c>
      <c r="AT408" s="218" t="s">
        <v>169</v>
      </c>
      <c r="AU408" s="218" t="s">
        <v>83</v>
      </c>
      <c r="AY408" s="19" t="s">
        <v>166</v>
      </c>
      <c r="BE408" s="219">
        <f>IF(N408="základní",J408,0)</f>
        <v>0</v>
      </c>
      <c r="BF408" s="219">
        <f>IF(N408="snížená",J408,0)</f>
        <v>0</v>
      </c>
      <c r="BG408" s="219">
        <f>IF(N408="zákl. přenesená",J408,0)</f>
        <v>0</v>
      </c>
      <c r="BH408" s="219">
        <f>IF(N408="sníž. přenesená",J408,0)</f>
        <v>0</v>
      </c>
      <c r="BI408" s="219">
        <f>IF(N408="nulová",J408,0)</f>
        <v>0</v>
      </c>
      <c r="BJ408" s="19" t="s">
        <v>81</v>
      </c>
      <c r="BK408" s="219">
        <f>ROUND(I408*H408,2)</f>
        <v>0</v>
      </c>
      <c r="BL408" s="19" t="s">
        <v>325</v>
      </c>
      <c r="BM408" s="218" t="s">
        <v>437</v>
      </c>
    </row>
    <row r="409" spans="1:47" s="2" customFormat="1" ht="12">
      <c r="A409" s="40"/>
      <c r="B409" s="41"/>
      <c r="C409" s="42"/>
      <c r="D409" s="220" t="s">
        <v>175</v>
      </c>
      <c r="E409" s="42"/>
      <c r="F409" s="221" t="s">
        <v>438</v>
      </c>
      <c r="G409" s="42"/>
      <c r="H409" s="42"/>
      <c r="I409" s="222"/>
      <c r="J409" s="42"/>
      <c r="K409" s="42"/>
      <c r="L409" s="46"/>
      <c r="M409" s="223"/>
      <c r="N409" s="224"/>
      <c r="O409" s="86"/>
      <c r="P409" s="86"/>
      <c r="Q409" s="86"/>
      <c r="R409" s="86"/>
      <c r="S409" s="86"/>
      <c r="T409" s="87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T409" s="19" t="s">
        <v>175</v>
      </c>
      <c r="AU409" s="19" t="s">
        <v>83</v>
      </c>
    </row>
    <row r="410" spans="1:51" s="13" customFormat="1" ht="12">
      <c r="A410" s="13"/>
      <c r="B410" s="225"/>
      <c r="C410" s="226"/>
      <c r="D410" s="227" t="s">
        <v>177</v>
      </c>
      <c r="E410" s="228" t="s">
        <v>19</v>
      </c>
      <c r="F410" s="229" t="s">
        <v>865</v>
      </c>
      <c r="G410" s="226"/>
      <c r="H410" s="230">
        <v>7.05</v>
      </c>
      <c r="I410" s="231"/>
      <c r="J410" s="226"/>
      <c r="K410" s="226"/>
      <c r="L410" s="232"/>
      <c r="M410" s="233"/>
      <c r="N410" s="234"/>
      <c r="O410" s="234"/>
      <c r="P410" s="234"/>
      <c r="Q410" s="234"/>
      <c r="R410" s="234"/>
      <c r="S410" s="234"/>
      <c r="T410" s="235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36" t="s">
        <v>177</v>
      </c>
      <c r="AU410" s="236" t="s">
        <v>83</v>
      </c>
      <c r="AV410" s="13" t="s">
        <v>83</v>
      </c>
      <c r="AW410" s="13" t="s">
        <v>35</v>
      </c>
      <c r="AX410" s="13" t="s">
        <v>73</v>
      </c>
      <c r="AY410" s="236" t="s">
        <v>166</v>
      </c>
    </row>
    <row r="411" spans="1:51" s="13" customFormat="1" ht="12">
      <c r="A411" s="13"/>
      <c r="B411" s="225"/>
      <c r="C411" s="226"/>
      <c r="D411" s="227" t="s">
        <v>177</v>
      </c>
      <c r="E411" s="228" t="s">
        <v>19</v>
      </c>
      <c r="F411" s="229" t="s">
        <v>947</v>
      </c>
      <c r="G411" s="226"/>
      <c r="H411" s="230">
        <v>29.75</v>
      </c>
      <c r="I411" s="231"/>
      <c r="J411" s="226"/>
      <c r="K411" s="226"/>
      <c r="L411" s="232"/>
      <c r="M411" s="233"/>
      <c r="N411" s="234"/>
      <c r="O411" s="234"/>
      <c r="P411" s="234"/>
      <c r="Q411" s="234"/>
      <c r="R411" s="234"/>
      <c r="S411" s="234"/>
      <c r="T411" s="235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6" t="s">
        <v>177</v>
      </c>
      <c r="AU411" s="236" t="s">
        <v>83</v>
      </c>
      <c r="AV411" s="13" t="s">
        <v>83</v>
      </c>
      <c r="AW411" s="13" t="s">
        <v>35</v>
      </c>
      <c r="AX411" s="13" t="s">
        <v>73</v>
      </c>
      <c r="AY411" s="236" t="s">
        <v>166</v>
      </c>
    </row>
    <row r="412" spans="1:51" s="13" customFormat="1" ht="12">
      <c r="A412" s="13"/>
      <c r="B412" s="225"/>
      <c r="C412" s="226"/>
      <c r="D412" s="227" t="s">
        <v>177</v>
      </c>
      <c r="E412" s="228" t="s">
        <v>19</v>
      </c>
      <c r="F412" s="229" t="s">
        <v>867</v>
      </c>
      <c r="G412" s="226"/>
      <c r="H412" s="230">
        <v>20.2</v>
      </c>
      <c r="I412" s="231"/>
      <c r="J412" s="226"/>
      <c r="K412" s="226"/>
      <c r="L412" s="232"/>
      <c r="M412" s="233"/>
      <c r="N412" s="234"/>
      <c r="O412" s="234"/>
      <c r="P412" s="234"/>
      <c r="Q412" s="234"/>
      <c r="R412" s="234"/>
      <c r="S412" s="234"/>
      <c r="T412" s="235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36" t="s">
        <v>177</v>
      </c>
      <c r="AU412" s="236" t="s">
        <v>83</v>
      </c>
      <c r="AV412" s="13" t="s">
        <v>83</v>
      </c>
      <c r="AW412" s="13" t="s">
        <v>35</v>
      </c>
      <c r="AX412" s="13" t="s">
        <v>73</v>
      </c>
      <c r="AY412" s="236" t="s">
        <v>166</v>
      </c>
    </row>
    <row r="413" spans="1:51" s="13" customFormat="1" ht="12">
      <c r="A413" s="13"/>
      <c r="B413" s="225"/>
      <c r="C413" s="226"/>
      <c r="D413" s="227" t="s">
        <v>177</v>
      </c>
      <c r="E413" s="228" t="s">
        <v>19</v>
      </c>
      <c r="F413" s="229" t="s">
        <v>948</v>
      </c>
      <c r="G413" s="226"/>
      <c r="H413" s="230">
        <v>9.5</v>
      </c>
      <c r="I413" s="231"/>
      <c r="J413" s="226"/>
      <c r="K413" s="226"/>
      <c r="L413" s="232"/>
      <c r="M413" s="233"/>
      <c r="N413" s="234"/>
      <c r="O413" s="234"/>
      <c r="P413" s="234"/>
      <c r="Q413" s="234"/>
      <c r="R413" s="234"/>
      <c r="S413" s="234"/>
      <c r="T413" s="235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6" t="s">
        <v>177</v>
      </c>
      <c r="AU413" s="236" t="s">
        <v>83</v>
      </c>
      <c r="AV413" s="13" t="s">
        <v>83</v>
      </c>
      <c r="AW413" s="13" t="s">
        <v>35</v>
      </c>
      <c r="AX413" s="13" t="s">
        <v>73</v>
      </c>
      <c r="AY413" s="236" t="s">
        <v>166</v>
      </c>
    </row>
    <row r="414" spans="1:51" s="13" customFormat="1" ht="12">
      <c r="A414" s="13"/>
      <c r="B414" s="225"/>
      <c r="C414" s="226"/>
      <c r="D414" s="227" t="s">
        <v>177</v>
      </c>
      <c r="E414" s="228" t="s">
        <v>19</v>
      </c>
      <c r="F414" s="229" t="s">
        <v>949</v>
      </c>
      <c r="G414" s="226"/>
      <c r="H414" s="230">
        <v>5.4</v>
      </c>
      <c r="I414" s="231"/>
      <c r="J414" s="226"/>
      <c r="K414" s="226"/>
      <c r="L414" s="232"/>
      <c r="M414" s="233"/>
      <c r="N414" s="234"/>
      <c r="O414" s="234"/>
      <c r="P414" s="234"/>
      <c r="Q414" s="234"/>
      <c r="R414" s="234"/>
      <c r="S414" s="234"/>
      <c r="T414" s="235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6" t="s">
        <v>177</v>
      </c>
      <c r="AU414" s="236" t="s">
        <v>83</v>
      </c>
      <c r="AV414" s="13" t="s">
        <v>83</v>
      </c>
      <c r="AW414" s="13" t="s">
        <v>35</v>
      </c>
      <c r="AX414" s="13" t="s">
        <v>73</v>
      </c>
      <c r="AY414" s="236" t="s">
        <v>166</v>
      </c>
    </row>
    <row r="415" spans="1:51" s="13" customFormat="1" ht="12">
      <c r="A415" s="13"/>
      <c r="B415" s="225"/>
      <c r="C415" s="226"/>
      <c r="D415" s="227" t="s">
        <v>177</v>
      </c>
      <c r="E415" s="228" t="s">
        <v>19</v>
      </c>
      <c r="F415" s="229" t="s">
        <v>950</v>
      </c>
      <c r="G415" s="226"/>
      <c r="H415" s="230">
        <v>45.45</v>
      </c>
      <c r="I415" s="231"/>
      <c r="J415" s="226"/>
      <c r="K415" s="226"/>
      <c r="L415" s="232"/>
      <c r="M415" s="233"/>
      <c r="N415" s="234"/>
      <c r="O415" s="234"/>
      <c r="P415" s="234"/>
      <c r="Q415" s="234"/>
      <c r="R415" s="234"/>
      <c r="S415" s="234"/>
      <c r="T415" s="235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6" t="s">
        <v>177</v>
      </c>
      <c r="AU415" s="236" t="s">
        <v>83</v>
      </c>
      <c r="AV415" s="13" t="s">
        <v>83</v>
      </c>
      <c r="AW415" s="13" t="s">
        <v>35</v>
      </c>
      <c r="AX415" s="13" t="s">
        <v>73</v>
      </c>
      <c r="AY415" s="236" t="s">
        <v>166</v>
      </c>
    </row>
    <row r="416" spans="1:51" s="14" customFormat="1" ht="12">
      <c r="A416" s="14"/>
      <c r="B416" s="237"/>
      <c r="C416" s="238"/>
      <c r="D416" s="227" t="s">
        <v>177</v>
      </c>
      <c r="E416" s="239" t="s">
        <v>19</v>
      </c>
      <c r="F416" s="240" t="s">
        <v>179</v>
      </c>
      <c r="G416" s="238"/>
      <c r="H416" s="241">
        <v>117.35</v>
      </c>
      <c r="I416" s="242"/>
      <c r="J416" s="238"/>
      <c r="K416" s="238"/>
      <c r="L416" s="243"/>
      <c r="M416" s="244"/>
      <c r="N416" s="245"/>
      <c r="O416" s="245"/>
      <c r="P416" s="245"/>
      <c r="Q416" s="245"/>
      <c r="R416" s="245"/>
      <c r="S416" s="245"/>
      <c r="T416" s="246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47" t="s">
        <v>177</v>
      </c>
      <c r="AU416" s="247" t="s">
        <v>83</v>
      </c>
      <c r="AV416" s="14" t="s">
        <v>173</v>
      </c>
      <c r="AW416" s="14" t="s">
        <v>35</v>
      </c>
      <c r="AX416" s="14" t="s">
        <v>81</v>
      </c>
      <c r="AY416" s="247" t="s">
        <v>166</v>
      </c>
    </row>
    <row r="417" spans="1:65" s="2" customFormat="1" ht="49.05" customHeight="1">
      <c r="A417" s="40"/>
      <c r="B417" s="41"/>
      <c r="C417" s="207" t="s">
        <v>439</v>
      </c>
      <c r="D417" s="207" t="s">
        <v>169</v>
      </c>
      <c r="E417" s="208" t="s">
        <v>440</v>
      </c>
      <c r="F417" s="209" t="s">
        <v>441</v>
      </c>
      <c r="G417" s="210" t="s">
        <v>271</v>
      </c>
      <c r="H417" s="211">
        <v>1.927</v>
      </c>
      <c r="I417" s="212"/>
      <c r="J417" s="213">
        <f>ROUND(I417*H417,2)</f>
        <v>0</v>
      </c>
      <c r="K417" s="209" t="s">
        <v>172</v>
      </c>
      <c r="L417" s="46"/>
      <c r="M417" s="214" t="s">
        <v>19</v>
      </c>
      <c r="N417" s="215" t="s">
        <v>44</v>
      </c>
      <c r="O417" s="86"/>
      <c r="P417" s="216">
        <f>O417*H417</f>
        <v>0</v>
      </c>
      <c r="Q417" s="216">
        <v>0</v>
      </c>
      <c r="R417" s="216">
        <f>Q417*H417</f>
        <v>0</v>
      </c>
      <c r="S417" s="216">
        <v>0</v>
      </c>
      <c r="T417" s="217">
        <f>S417*H417</f>
        <v>0</v>
      </c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R417" s="218" t="s">
        <v>325</v>
      </c>
      <c r="AT417" s="218" t="s">
        <v>169</v>
      </c>
      <c r="AU417" s="218" t="s">
        <v>83</v>
      </c>
      <c r="AY417" s="19" t="s">
        <v>166</v>
      </c>
      <c r="BE417" s="219">
        <f>IF(N417="základní",J417,0)</f>
        <v>0</v>
      </c>
      <c r="BF417" s="219">
        <f>IF(N417="snížená",J417,0)</f>
        <v>0</v>
      </c>
      <c r="BG417" s="219">
        <f>IF(N417="zákl. přenesená",J417,0)</f>
        <v>0</v>
      </c>
      <c r="BH417" s="219">
        <f>IF(N417="sníž. přenesená",J417,0)</f>
        <v>0</v>
      </c>
      <c r="BI417" s="219">
        <f>IF(N417="nulová",J417,0)</f>
        <v>0</v>
      </c>
      <c r="BJ417" s="19" t="s">
        <v>81</v>
      </c>
      <c r="BK417" s="219">
        <f>ROUND(I417*H417,2)</f>
        <v>0</v>
      </c>
      <c r="BL417" s="19" t="s">
        <v>325</v>
      </c>
      <c r="BM417" s="218" t="s">
        <v>442</v>
      </c>
    </row>
    <row r="418" spans="1:47" s="2" customFormat="1" ht="12">
      <c r="A418" s="40"/>
      <c r="B418" s="41"/>
      <c r="C418" s="42"/>
      <c r="D418" s="220" t="s">
        <v>175</v>
      </c>
      <c r="E418" s="42"/>
      <c r="F418" s="221" t="s">
        <v>443</v>
      </c>
      <c r="G418" s="42"/>
      <c r="H418" s="42"/>
      <c r="I418" s="222"/>
      <c r="J418" s="42"/>
      <c r="K418" s="42"/>
      <c r="L418" s="46"/>
      <c r="M418" s="223"/>
      <c r="N418" s="224"/>
      <c r="O418" s="86"/>
      <c r="P418" s="86"/>
      <c r="Q418" s="86"/>
      <c r="R418" s="86"/>
      <c r="S418" s="86"/>
      <c r="T418" s="87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T418" s="19" t="s">
        <v>175</v>
      </c>
      <c r="AU418" s="19" t="s">
        <v>83</v>
      </c>
    </row>
    <row r="419" spans="1:63" s="12" customFormat="1" ht="22.8" customHeight="1">
      <c r="A419" s="12"/>
      <c r="B419" s="191"/>
      <c r="C419" s="192"/>
      <c r="D419" s="193" t="s">
        <v>72</v>
      </c>
      <c r="E419" s="205" t="s">
        <v>777</v>
      </c>
      <c r="F419" s="205" t="s">
        <v>778</v>
      </c>
      <c r="G419" s="192"/>
      <c r="H419" s="192"/>
      <c r="I419" s="195"/>
      <c r="J419" s="206">
        <f>BK419</f>
        <v>0</v>
      </c>
      <c r="K419" s="192"/>
      <c r="L419" s="197"/>
      <c r="M419" s="198"/>
      <c r="N419" s="199"/>
      <c r="O419" s="199"/>
      <c r="P419" s="200">
        <f>SUM(P420:P467)</f>
        <v>0</v>
      </c>
      <c r="Q419" s="199"/>
      <c r="R419" s="200">
        <f>SUM(R420:R467)</f>
        <v>0.1319634</v>
      </c>
      <c r="S419" s="199"/>
      <c r="T419" s="201">
        <f>SUM(T420:T467)</f>
        <v>0</v>
      </c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R419" s="202" t="s">
        <v>83</v>
      </c>
      <c r="AT419" s="203" t="s">
        <v>72</v>
      </c>
      <c r="AU419" s="203" t="s">
        <v>81</v>
      </c>
      <c r="AY419" s="202" t="s">
        <v>166</v>
      </c>
      <c r="BK419" s="204">
        <f>SUM(BK420:BK467)</f>
        <v>0</v>
      </c>
    </row>
    <row r="420" spans="1:65" s="2" customFormat="1" ht="33" customHeight="1">
      <c r="A420" s="40"/>
      <c r="B420" s="41"/>
      <c r="C420" s="207" t="s">
        <v>779</v>
      </c>
      <c r="D420" s="207" t="s">
        <v>169</v>
      </c>
      <c r="E420" s="208" t="s">
        <v>780</v>
      </c>
      <c r="F420" s="209" t="s">
        <v>781</v>
      </c>
      <c r="G420" s="210" t="s">
        <v>98</v>
      </c>
      <c r="H420" s="211">
        <v>5.01</v>
      </c>
      <c r="I420" s="212"/>
      <c r="J420" s="213">
        <f>ROUND(I420*H420,2)</f>
        <v>0</v>
      </c>
      <c r="K420" s="209" t="s">
        <v>172</v>
      </c>
      <c r="L420" s="46"/>
      <c r="M420" s="214" t="s">
        <v>19</v>
      </c>
      <c r="N420" s="215" t="s">
        <v>44</v>
      </c>
      <c r="O420" s="86"/>
      <c r="P420" s="216">
        <f>O420*H420</f>
        <v>0</v>
      </c>
      <c r="Q420" s="216">
        <v>0.0045</v>
      </c>
      <c r="R420" s="216">
        <f>Q420*H420</f>
        <v>0.022545</v>
      </c>
      <c r="S420" s="216">
        <v>0</v>
      </c>
      <c r="T420" s="217">
        <f>S420*H420</f>
        <v>0</v>
      </c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R420" s="218" t="s">
        <v>325</v>
      </c>
      <c r="AT420" s="218" t="s">
        <v>169</v>
      </c>
      <c r="AU420" s="218" t="s">
        <v>83</v>
      </c>
      <c r="AY420" s="19" t="s">
        <v>166</v>
      </c>
      <c r="BE420" s="219">
        <f>IF(N420="základní",J420,0)</f>
        <v>0</v>
      </c>
      <c r="BF420" s="219">
        <f>IF(N420="snížená",J420,0)</f>
        <v>0</v>
      </c>
      <c r="BG420" s="219">
        <f>IF(N420="zákl. přenesená",J420,0)</f>
        <v>0</v>
      </c>
      <c r="BH420" s="219">
        <f>IF(N420="sníž. přenesená",J420,0)</f>
        <v>0</v>
      </c>
      <c r="BI420" s="219">
        <f>IF(N420="nulová",J420,0)</f>
        <v>0</v>
      </c>
      <c r="BJ420" s="19" t="s">
        <v>81</v>
      </c>
      <c r="BK420" s="219">
        <f>ROUND(I420*H420,2)</f>
        <v>0</v>
      </c>
      <c r="BL420" s="19" t="s">
        <v>325</v>
      </c>
      <c r="BM420" s="218" t="s">
        <v>782</v>
      </c>
    </row>
    <row r="421" spans="1:47" s="2" customFormat="1" ht="12">
      <c r="A421" s="40"/>
      <c r="B421" s="41"/>
      <c r="C421" s="42"/>
      <c r="D421" s="220" t="s">
        <v>175</v>
      </c>
      <c r="E421" s="42"/>
      <c r="F421" s="221" t="s">
        <v>783</v>
      </c>
      <c r="G421" s="42"/>
      <c r="H421" s="42"/>
      <c r="I421" s="222"/>
      <c r="J421" s="42"/>
      <c r="K421" s="42"/>
      <c r="L421" s="46"/>
      <c r="M421" s="223"/>
      <c r="N421" s="224"/>
      <c r="O421" s="86"/>
      <c r="P421" s="86"/>
      <c r="Q421" s="86"/>
      <c r="R421" s="86"/>
      <c r="S421" s="86"/>
      <c r="T421" s="87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T421" s="19" t="s">
        <v>175</v>
      </c>
      <c r="AU421" s="19" t="s">
        <v>83</v>
      </c>
    </row>
    <row r="422" spans="1:51" s="13" customFormat="1" ht="12">
      <c r="A422" s="13"/>
      <c r="B422" s="225"/>
      <c r="C422" s="226"/>
      <c r="D422" s="227" t="s">
        <v>177</v>
      </c>
      <c r="E422" s="228" t="s">
        <v>19</v>
      </c>
      <c r="F422" s="229" t="s">
        <v>985</v>
      </c>
      <c r="G422" s="226"/>
      <c r="H422" s="230">
        <v>3.25</v>
      </c>
      <c r="I422" s="231"/>
      <c r="J422" s="226"/>
      <c r="K422" s="226"/>
      <c r="L422" s="232"/>
      <c r="M422" s="233"/>
      <c r="N422" s="234"/>
      <c r="O422" s="234"/>
      <c r="P422" s="234"/>
      <c r="Q422" s="234"/>
      <c r="R422" s="234"/>
      <c r="S422" s="234"/>
      <c r="T422" s="235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36" t="s">
        <v>177</v>
      </c>
      <c r="AU422" s="236" t="s">
        <v>83</v>
      </c>
      <c r="AV422" s="13" t="s">
        <v>83</v>
      </c>
      <c r="AW422" s="13" t="s">
        <v>35</v>
      </c>
      <c r="AX422" s="13" t="s">
        <v>73</v>
      </c>
      <c r="AY422" s="236" t="s">
        <v>166</v>
      </c>
    </row>
    <row r="423" spans="1:51" s="13" customFormat="1" ht="12">
      <c r="A423" s="13"/>
      <c r="B423" s="225"/>
      <c r="C423" s="226"/>
      <c r="D423" s="227" t="s">
        <v>177</v>
      </c>
      <c r="E423" s="228" t="s">
        <v>19</v>
      </c>
      <c r="F423" s="229" t="s">
        <v>986</v>
      </c>
      <c r="G423" s="226"/>
      <c r="H423" s="230">
        <v>4</v>
      </c>
      <c r="I423" s="231"/>
      <c r="J423" s="226"/>
      <c r="K423" s="226"/>
      <c r="L423" s="232"/>
      <c r="M423" s="233"/>
      <c r="N423" s="234"/>
      <c r="O423" s="234"/>
      <c r="P423" s="234"/>
      <c r="Q423" s="234"/>
      <c r="R423" s="234"/>
      <c r="S423" s="234"/>
      <c r="T423" s="235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6" t="s">
        <v>177</v>
      </c>
      <c r="AU423" s="236" t="s">
        <v>83</v>
      </c>
      <c r="AV423" s="13" t="s">
        <v>83</v>
      </c>
      <c r="AW423" s="13" t="s">
        <v>35</v>
      </c>
      <c r="AX423" s="13" t="s">
        <v>73</v>
      </c>
      <c r="AY423" s="236" t="s">
        <v>166</v>
      </c>
    </row>
    <row r="424" spans="1:51" s="13" customFormat="1" ht="12">
      <c r="A424" s="13"/>
      <c r="B424" s="225"/>
      <c r="C424" s="226"/>
      <c r="D424" s="227" t="s">
        <v>177</v>
      </c>
      <c r="E424" s="228" t="s">
        <v>19</v>
      </c>
      <c r="F424" s="229" t="s">
        <v>987</v>
      </c>
      <c r="G424" s="226"/>
      <c r="H424" s="230">
        <v>2.2</v>
      </c>
      <c r="I424" s="231"/>
      <c r="J424" s="226"/>
      <c r="K424" s="226"/>
      <c r="L424" s="232"/>
      <c r="M424" s="233"/>
      <c r="N424" s="234"/>
      <c r="O424" s="234"/>
      <c r="P424" s="234"/>
      <c r="Q424" s="234"/>
      <c r="R424" s="234"/>
      <c r="S424" s="234"/>
      <c r="T424" s="235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6" t="s">
        <v>177</v>
      </c>
      <c r="AU424" s="236" t="s">
        <v>83</v>
      </c>
      <c r="AV424" s="13" t="s">
        <v>83</v>
      </c>
      <c r="AW424" s="13" t="s">
        <v>35</v>
      </c>
      <c r="AX424" s="13" t="s">
        <v>73</v>
      </c>
      <c r="AY424" s="236" t="s">
        <v>166</v>
      </c>
    </row>
    <row r="425" spans="1:51" s="13" customFormat="1" ht="12">
      <c r="A425" s="13"/>
      <c r="B425" s="225"/>
      <c r="C425" s="226"/>
      <c r="D425" s="227" t="s">
        <v>177</v>
      </c>
      <c r="E425" s="228" t="s">
        <v>19</v>
      </c>
      <c r="F425" s="229" t="s">
        <v>988</v>
      </c>
      <c r="G425" s="226"/>
      <c r="H425" s="230">
        <v>7.25</v>
      </c>
      <c r="I425" s="231"/>
      <c r="J425" s="226"/>
      <c r="K425" s="226"/>
      <c r="L425" s="232"/>
      <c r="M425" s="233"/>
      <c r="N425" s="234"/>
      <c r="O425" s="234"/>
      <c r="P425" s="234"/>
      <c r="Q425" s="234"/>
      <c r="R425" s="234"/>
      <c r="S425" s="234"/>
      <c r="T425" s="235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36" t="s">
        <v>177</v>
      </c>
      <c r="AU425" s="236" t="s">
        <v>83</v>
      </c>
      <c r="AV425" s="13" t="s">
        <v>83</v>
      </c>
      <c r="AW425" s="13" t="s">
        <v>35</v>
      </c>
      <c r="AX425" s="13" t="s">
        <v>73</v>
      </c>
      <c r="AY425" s="236" t="s">
        <v>166</v>
      </c>
    </row>
    <row r="426" spans="1:51" s="14" customFormat="1" ht="12">
      <c r="A426" s="14"/>
      <c r="B426" s="237"/>
      <c r="C426" s="238"/>
      <c r="D426" s="227" t="s">
        <v>177</v>
      </c>
      <c r="E426" s="239" t="s">
        <v>641</v>
      </c>
      <c r="F426" s="240" t="s">
        <v>179</v>
      </c>
      <c r="G426" s="238"/>
      <c r="H426" s="241">
        <v>16.7</v>
      </c>
      <c r="I426" s="242"/>
      <c r="J426" s="238"/>
      <c r="K426" s="238"/>
      <c r="L426" s="243"/>
      <c r="M426" s="244"/>
      <c r="N426" s="245"/>
      <c r="O426" s="245"/>
      <c r="P426" s="245"/>
      <c r="Q426" s="245"/>
      <c r="R426" s="245"/>
      <c r="S426" s="245"/>
      <c r="T426" s="246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47" t="s">
        <v>177</v>
      </c>
      <c r="AU426" s="247" t="s">
        <v>83</v>
      </c>
      <c r="AV426" s="14" t="s">
        <v>173</v>
      </c>
      <c r="AW426" s="14" t="s">
        <v>35</v>
      </c>
      <c r="AX426" s="14" t="s">
        <v>73</v>
      </c>
      <c r="AY426" s="247" t="s">
        <v>166</v>
      </c>
    </row>
    <row r="427" spans="1:51" s="13" customFormat="1" ht="12">
      <c r="A427" s="13"/>
      <c r="B427" s="225"/>
      <c r="C427" s="226"/>
      <c r="D427" s="227" t="s">
        <v>177</v>
      </c>
      <c r="E427" s="228" t="s">
        <v>19</v>
      </c>
      <c r="F427" s="229" t="s">
        <v>789</v>
      </c>
      <c r="G427" s="226"/>
      <c r="H427" s="230">
        <v>5.01</v>
      </c>
      <c r="I427" s="231"/>
      <c r="J427" s="226"/>
      <c r="K427" s="226"/>
      <c r="L427" s="232"/>
      <c r="M427" s="233"/>
      <c r="N427" s="234"/>
      <c r="O427" s="234"/>
      <c r="P427" s="234"/>
      <c r="Q427" s="234"/>
      <c r="R427" s="234"/>
      <c r="S427" s="234"/>
      <c r="T427" s="235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36" t="s">
        <v>177</v>
      </c>
      <c r="AU427" s="236" t="s">
        <v>83</v>
      </c>
      <c r="AV427" s="13" t="s">
        <v>83</v>
      </c>
      <c r="AW427" s="13" t="s">
        <v>35</v>
      </c>
      <c r="AX427" s="13" t="s">
        <v>73</v>
      </c>
      <c r="AY427" s="236" t="s">
        <v>166</v>
      </c>
    </row>
    <row r="428" spans="1:51" s="16" customFormat="1" ht="12">
      <c r="A428" s="16"/>
      <c r="B428" s="268"/>
      <c r="C428" s="269"/>
      <c r="D428" s="227" t="s">
        <v>177</v>
      </c>
      <c r="E428" s="270" t="s">
        <v>19</v>
      </c>
      <c r="F428" s="271" t="s">
        <v>225</v>
      </c>
      <c r="G428" s="269"/>
      <c r="H428" s="272">
        <v>5.01</v>
      </c>
      <c r="I428" s="273"/>
      <c r="J428" s="269"/>
      <c r="K428" s="269"/>
      <c r="L428" s="274"/>
      <c r="M428" s="275"/>
      <c r="N428" s="276"/>
      <c r="O428" s="276"/>
      <c r="P428" s="276"/>
      <c r="Q428" s="276"/>
      <c r="R428" s="276"/>
      <c r="S428" s="276"/>
      <c r="T428" s="277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T428" s="278" t="s">
        <v>177</v>
      </c>
      <c r="AU428" s="278" t="s">
        <v>83</v>
      </c>
      <c r="AV428" s="16" t="s">
        <v>100</v>
      </c>
      <c r="AW428" s="16" t="s">
        <v>35</v>
      </c>
      <c r="AX428" s="16" t="s">
        <v>81</v>
      </c>
      <c r="AY428" s="278" t="s">
        <v>166</v>
      </c>
    </row>
    <row r="429" spans="1:65" s="2" customFormat="1" ht="37.8" customHeight="1">
      <c r="A429" s="40"/>
      <c r="B429" s="41"/>
      <c r="C429" s="207" t="s">
        <v>790</v>
      </c>
      <c r="D429" s="207" t="s">
        <v>169</v>
      </c>
      <c r="E429" s="208" t="s">
        <v>791</v>
      </c>
      <c r="F429" s="209" t="s">
        <v>792</v>
      </c>
      <c r="G429" s="210" t="s">
        <v>98</v>
      </c>
      <c r="H429" s="211">
        <v>5.01</v>
      </c>
      <c r="I429" s="212"/>
      <c r="J429" s="213">
        <f>ROUND(I429*H429,2)</f>
        <v>0</v>
      </c>
      <c r="K429" s="209" t="s">
        <v>172</v>
      </c>
      <c r="L429" s="46"/>
      <c r="M429" s="214" t="s">
        <v>19</v>
      </c>
      <c r="N429" s="215" t="s">
        <v>44</v>
      </c>
      <c r="O429" s="86"/>
      <c r="P429" s="216">
        <f>O429*H429</f>
        <v>0</v>
      </c>
      <c r="Q429" s="216">
        <v>0.00145</v>
      </c>
      <c r="R429" s="216">
        <f>Q429*H429</f>
        <v>0.007264499999999999</v>
      </c>
      <c r="S429" s="216">
        <v>0</v>
      </c>
      <c r="T429" s="217">
        <f>S429*H429</f>
        <v>0</v>
      </c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R429" s="218" t="s">
        <v>325</v>
      </c>
      <c r="AT429" s="218" t="s">
        <v>169</v>
      </c>
      <c r="AU429" s="218" t="s">
        <v>83</v>
      </c>
      <c r="AY429" s="19" t="s">
        <v>166</v>
      </c>
      <c r="BE429" s="219">
        <f>IF(N429="základní",J429,0)</f>
        <v>0</v>
      </c>
      <c r="BF429" s="219">
        <f>IF(N429="snížená",J429,0)</f>
        <v>0</v>
      </c>
      <c r="BG429" s="219">
        <f>IF(N429="zákl. přenesená",J429,0)</f>
        <v>0</v>
      </c>
      <c r="BH429" s="219">
        <f>IF(N429="sníž. přenesená",J429,0)</f>
        <v>0</v>
      </c>
      <c r="BI429" s="219">
        <f>IF(N429="nulová",J429,0)</f>
        <v>0</v>
      </c>
      <c r="BJ429" s="19" t="s">
        <v>81</v>
      </c>
      <c r="BK429" s="219">
        <f>ROUND(I429*H429,2)</f>
        <v>0</v>
      </c>
      <c r="BL429" s="19" t="s">
        <v>325</v>
      </c>
      <c r="BM429" s="218" t="s">
        <v>793</v>
      </c>
    </row>
    <row r="430" spans="1:47" s="2" customFormat="1" ht="12">
      <c r="A430" s="40"/>
      <c r="B430" s="41"/>
      <c r="C430" s="42"/>
      <c r="D430" s="220" t="s">
        <v>175</v>
      </c>
      <c r="E430" s="42"/>
      <c r="F430" s="221" t="s">
        <v>794</v>
      </c>
      <c r="G430" s="42"/>
      <c r="H430" s="42"/>
      <c r="I430" s="222"/>
      <c r="J430" s="42"/>
      <c r="K430" s="42"/>
      <c r="L430" s="46"/>
      <c r="M430" s="223"/>
      <c r="N430" s="224"/>
      <c r="O430" s="86"/>
      <c r="P430" s="86"/>
      <c r="Q430" s="86"/>
      <c r="R430" s="86"/>
      <c r="S430" s="86"/>
      <c r="T430" s="87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T430" s="19" t="s">
        <v>175</v>
      </c>
      <c r="AU430" s="19" t="s">
        <v>83</v>
      </c>
    </row>
    <row r="431" spans="1:51" s="13" customFormat="1" ht="12">
      <c r="A431" s="13"/>
      <c r="B431" s="225"/>
      <c r="C431" s="226"/>
      <c r="D431" s="227" t="s">
        <v>177</v>
      </c>
      <c r="E431" s="228" t="s">
        <v>19</v>
      </c>
      <c r="F431" s="229" t="s">
        <v>985</v>
      </c>
      <c r="G431" s="226"/>
      <c r="H431" s="230">
        <v>3.25</v>
      </c>
      <c r="I431" s="231"/>
      <c r="J431" s="226"/>
      <c r="K431" s="226"/>
      <c r="L431" s="232"/>
      <c r="M431" s="233"/>
      <c r="N431" s="234"/>
      <c r="O431" s="234"/>
      <c r="P431" s="234"/>
      <c r="Q431" s="234"/>
      <c r="R431" s="234"/>
      <c r="S431" s="234"/>
      <c r="T431" s="235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36" t="s">
        <v>177</v>
      </c>
      <c r="AU431" s="236" t="s">
        <v>83</v>
      </c>
      <c r="AV431" s="13" t="s">
        <v>83</v>
      </c>
      <c r="AW431" s="13" t="s">
        <v>35</v>
      </c>
      <c r="AX431" s="13" t="s">
        <v>73</v>
      </c>
      <c r="AY431" s="236" t="s">
        <v>166</v>
      </c>
    </row>
    <row r="432" spans="1:51" s="13" customFormat="1" ht="12">
      <c r="A432" s="13"/>
      <c r="B432" s="225"/>
      <c r="C432" s="226"/>
      <c r="D432" s="227" t="s">
        <v>177</v>
      </c>
      <c r="E432" s="228" t="s">
        <v>19</v>
      </c>
      <c r="F432" s="229" t="s">
        <v>986</v>
      </c>
      <c r="G432" s="226"/>
      <c r="H432" s="230">
        <v>4</v>
      </c>
      <c r="I432" s="231"/>
      <c r="J432" s="226"/>
      <c r="K432" s="226"/>
      <c r="L432" s="232"/>
      <c r="M432" s="233"/>
      <c r="N432" s="234"/>
      <c r="O432" s="234"/>
      <c r="P432" s="234"/>
      <c r="Q432" s="234"/>
      <c r="R432" s="234"/>
      <c r="S432" s="234"/>
      <c r="T432" s="235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6" t="s">
        <v>177</v>
      </c>
      <c r="AU432" s="236" t="s">
        <v>83</v>
      </c>
      <c r="AV432" s="13" t="s">
        <v>83</v>
      </c>
      <c r="AW432" s="13" t="s">
        <v>35</v>
      </c>
      <c r="AX432" s="13" t="s">
        <v>73</v>
      </c>
      <c r="AY432" s="236" t="s">
        <v>166</v>
      </c>
    </row>
    <row r="433" spans="1:51" s="13" customFormat="1" ht="12">
      <c r="A433" s="13"/>
      <c r="B433" s="225"/>
      <c r="C433" s="226"/>
      <c r="D433" s="227" t="s">
        <v>177</v>
      </c>
      <c r="E433" s="228" t="s">
        <v>19</v>
      </c>
      <c r="F433" s="229" t="s">
        <v>987</v>
      </c>
      <c r="G433" s="226"/>
      <c r="H433" s="230">
        <v>2.2</v>
      </c>
      <c r="I433" s="231"/>
      <c r="J433" s="226"/>
      <c r="K433" s="226"/>
      <c r="L433" s="232"/>
      <c r="M433" s="233"/>
      <c r="N433" s="234"/>
      <c r="O433" s="234"/>
      <c r="P433" s="234"/>
      <c r="Q433" s="234"/>
      <c r="R433" s="234"/>
      <c r="S433" s="234"/>
      <c r="T433" s="235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6" t="s">
        <v>177</v>
      </c>
      <c r="AU433" s="236" t="s">
        <v>83</v>
      </c>
      <c r="AV433" s="13" t="s">
        <v>83</v>
      </c>
      <c r="AW433" s="13" t="s">
        <v>35</v>
      </c>
      <c r="AX433" s="13" t="s">
        <v>73</v>
      </c>
      <c r="AY433" s="236" t="s">
        <v>166</v>
      </c>
    </row>
    <row r="434" spans="1:51" s="13" customFormat="1" ht="12">
      <c r="A434" s="13"/>
      <c r="B434" s="225"/>
      <c r="C434" s="226"/>
      <c r="D434" s="227" t="s">
        <v>177</v>
      </c>
      <c r="E434" s="228" t="s">
        <v>19</v>
      </c>
      <c r="F434" s="229" t="s">
        <v>988</v>
      </c>
      <c r="G434" s="226"/>
      <c r="H434" s="230">
        <v>7.25</v>
      </c>
      <c r="I434" s="231"/>
      <c r="J434" s="226"/>
      <c r="K434" s="226"/>
      <c r="L434" s="232"/>
      <c r="M434" s="233"/>
      <c r="N434" s="234"/>
      <c r="O434" s="234"/>
      <c r="P434" s="234"/>
      <c r="Q434" s="234"/>
      <c r="R434" s="234"/>
      <c r="S434" s="234"/>
      <c r="T434" s="235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36" t="s">
        <v>177</v>
      </c>
      <c r="AU434" s="236" t="s">
        <v>83</v>
      </c>
      <c r="AV434" s="13" t="s">
        <v>83</v>
      </c>
      <c r="AW434" s="13" t="s">
        <v>35</v>
      </c>
      <c r="AX434" s="13" t="s">
        <v>73</v>
      </c>
      <c r="AY434" s="236" t="s">
        <v>166</v>
      </c>
    </row>
    <row r="435" spans="1:51" s="14" customFormat="1" ht="12">
      <c r="A435" s="14"/>
      <c r="B435" s="237"/>
      <c r="C435" s="238"/>
      <c r="D435" s="227" t="s">
        <v>177</v>
      </c>
      <c r="E435" s="239" t="s">
        <v>19</v>
      </c>
      <c r="F435" s="240" t="s">
        <v>179</v>
      </c>
      <c r="G435" s="238"/>
      <c r="H435" s="241">
        <v>16.7</v>
      </c>
      <c r="I435" s="242"/>
      <c r="J435" s="238"/>
      <c r="K435" s="238"/>
      <c r="L435" s="243"/>
      <c r="M435" s="244"/>
      <c r="N435" s="245"/>
      <c r="O435" s="245"/>
      <c r="P435" s="245"/>
      <c r="Q435" s="245"/>
      <c r="R435" s="245"/>
      <c r="S435" s="245"/>
      <c r="T435" s="246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47" t="s">
        <v>177</v>
      </c>
      <c r="AU435" s="247" t="s">
        <v>83</v>
      </c>
      <c r="AV435" s="14" t="s">
        <v>173</v>
      </c>
      <c r="AW435" s="14" t="s">
        <v>35</v>
      </c>
      <c r="AX435" s="14" t="s">
        <v>73</v>
      </c>
      <c r="AY435" s="247" t="s">
        <v>166</v>
      </c>
    </row>
    <row r="436" spans="1:51" s="13" customFormat="1" ht="12">
      <c r="A436" s="13"/>
      <c r="B436" s="225"/>
      <c r="C436" s="226"/>
      <c r="D436" s="227" t="s">
        <v>177</v>
      </c>
      <c r="E436" s="228" t="s">
        <v>19</v>
      </c>
      <c r="F436" s="229" t="s">
        <v>789</v>
      </c>
      <c r="G436" s="226"/>
      <c r="H436" s="230">
        <v>5.01</v>
      </c>
      <c r="I436" s="231"/>
      <c r="J436" s="226"/>
      <c r="K436" s="226"/>
      <c r="L436" s="232"/>
      <c r="M436" s="233"/>
      <c r="N436" s="234"/>
      <c r="O436" s="234"/>
      <c r="P436" s="234"/>
      <c r="Q436" s="234"/>
      <c r="R436" s="234"/>
      <c r="S436" s="234"/>
      <c r="T436" s="235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36" t="s">
        <v>177</v>
      </c>
      <c r="AU436" s="236" t="s">
        <v>83</v>
      </c>
      <c r="AV436" s="13" t="s">
        <v>83</v>
      </c>
      <c r="AW436" s="13" t="s">
        <v>35</v>
      </c>
      <c r="AX436" s="13" t="s">
        <v>73</v>
      </c>
      <c r="AY436" s="236" t="s">
        <v>166</v>
      </c>
    </row>
    <row r="437" spans="1:51" s="16" customFormat="1" ht="12">
      <c r="A437" s="16"/>
      <c r="B437" s="268"/>
      <c r="C437" s="269"/>
      <c r="D437" s="227" t="s">
        <v>177</v>
      </c>
      <c r="E437" s="270" t="s">
        <v>19</v>
      </c>
      <c r="F437" s="271" t="s">
        <v>225</v>
      </c>
      <c r="G437" s="269"/>
      <c r="H437" s="272">
        <v>5.01</v>
      </c>
      <c r="I437" s="273"/>
      <c r="J437" s="269"/>
      <c r="K437" s="269"/>
      <c r="L437" s="274"/>
      <c r="M437" s="275"/>
      <c r="N437" s="276"/>
      <c r="O437" s="276"/>
      <c r="P437" s="276"/>
      <c r="Q437" s="276"/>
      <c r="R437" s="276"/>
      <c r="S437" s="276"/>
      <c r="T437" s="277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T437" s="278" t="s">
        <v>177</v>
      </c>
      <c r="AU437" s="278" t="s">
        <v>83</v>
      </c>
      <c r="AV437" s="16" t="s">
        <v>100</v>
      </c>
      <c r="AW437" s="16" t="s">
        <v>35</v>
      </c>
      <c r="AX437" s="16" t="s">
        <v>81</v>
      </c>
      <c r="AY437" s="278" t="s">
        <v>166</v>
      </c>
    </row>
    <row r="438" spans="1:65" s="2" customFormat="1" ht="37.8" customHeight="1">
      <c r="A438" s="40"/>
      <c r="B438" s="41"/>
      <c r="C438" s="207" t="s">
        <v>795</v>
      </c>
      <c r="D438" s="207" t="s">
        <v>169</v>
      </c>
      <c r="E438" s="208" t="s">
        <v>796</v>
      </c>
      <c r="F438" s="209" t="s">
        <v>797</v>
      </c>
      <c r="G438" s="210" t="s">
        <v>98</v>
      </c>
      <c r="H438" s="211">
        <v>5.01</v>
      </c>
      <c r="I438" s="212"/>
      <c r="J438" s="213">
        <f>ROUND(I438*H438,2)</f>
        <v>0</v>
      </c>
      <c r="K438" s="209" t="s">
        <v>172</v>
      </c>
      <c r="L438" s="46"/>
      <c r="M438" s="214" t="s">
        <v>19</v>
      </c>
      <c r="N438" s="215" t="s">
        <v>44</v>
      </c>
      <c r="O438" s="86"/>
      <c r="P438" s="216">
        <f>O438*H438</f>
        <v>0</v>
      </c>
      <c r="Q438" s="216">
        <v>0.00605</v>
      </c>
      <c r="R438" s="216">
        <f>Q438*H438</f>
        <v>0.030310499999999997</v>
      </c>
      <c r="S438" s="216">
        <v>0</v>
      </c>
      <c r="T438" s="217">
        <f>S438*H438</f>
        <v>0</v>
      </c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R438" s="218" t="s">
        <v>325</v>
      </c>
      <c r="AT438" s="218" t="s">
        <v>169</v>
      </c>
      <c r="AU438" s="218" t="s">
        <v>83</v>
      </c>
      <c r="AY438" s="19" t="s">
        <v>166</v>
      </c>
      <c r="BE438" s="219">
        <f>IF(N438="základní",J438,0)</f>
        <v>0</v>
      </c>
      <c r="BF438" s="219">
        <f>IF(N438="snížená",J438,0)</f>
        <v>0</v>
      </c>
      <c r="BG438" s="219">
        <f>IF(N438="zákl. přenesená",J438,0)</f>
        <v>0</v>
      </c>
      <c r="BH438" s="219">
        <f>IF(N438="sníž. přenesená",J438,0)</f>
        <v>0</v>
      </c>
      <c r="BI438" s="219">
        <f>IF(N438="nulová",J438,0)</f>
        <v>0</v>
      </c>
      <c r="BJ438" s="19" t="s">
        <v>81</v>
      </c>
      <c r="BK438" s="219">
        <f>ROUND(I438*H438,2)</f>
        <v>0</v>
      </c>
      <c r="BL438" s="19" t="s">
        <v>325</v>
      </c>
      <c r="BM438" s="218" t="s">
        <v>798</v>
      </c>
    </row>
    <row r="439" spans="1:47" s="2" customFormat="1" ht="12">
      <c r="A439" s="40"/>
      <c r="B439" s="41"/>
      <c r="C439" s="42"/>
      <c r="D439" s="220" t="s">
        <v>175</v>
      </c>
      <c r="E439" s="42"/>
      <c r="F439" s="221" t="s">
        <v>799</v>
      </c>
      <c r="G439" s="42"/>
      <c r="H439" s="42"/>
      <c r="I439" s="222"/>
      <c r="J439" s="42"/>
      <c r="K439" s="42"/>
      <c r="L439" s="46"/>
      <c r="M439" s="223"/>
      <c r="N439" s="224"/>
      <c r="O439" s="86"/>
      <c r="P439" s="86"/>
      <c r="Q439" s="86"/>
      <c r="R439" s="86"/>
      <c r="S439" s="86"/>
      <c r="T439" s="87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T439" s="19" t="s">
        <v>175</v>
      </c>
      <c r="AU439" s="19" t="s">
        <v>83</v>
      </c>
    </row>
    <row r="440" spans="1:51" s="13" customFormat="1" ht="12">
      <c r="A440" s="13"/>
      <c r="B440" s="225"/>
      <c r="C440" s="226"/>
      <c r="D440" s="227" t="s">
        <v>177</v>
      </c>
      <c r="E440" s="228" t="s">
        <v>19</v>
      </c>
      <c r="F440" s="229" t="s">
        <v>985</v>
      </c>
      <c r="G440" s="226"/>
      <c r="H440" s="230">
        <v>3.25</v>
      </c>
      <c r="I440" s="231"/>
      <c r="J440" s="226"/>
      <c r="K440" s="226"/>
      <c r="L440" s="232"/>
      <c r="M440" s="233"/>
      <c r="N440" s="234"/>
      <c r="O440" s="234"/>
      <c r="P440" s="234"/>
      <c r="Q440" s="234"/>
      <c r="R440" s="234"/>
      <c r="S440" s="234"/>
      <c r="T440" s="235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36" t="s">
        <v>177</v>
      </c>
      <c r="AU440" s="236" t="s">
        <v>83</v>
      </c>
      <c r="AV440" s="13" t="s">
        <v>83</v>
      </c>
      <c r="AW440" s="13" t="s">
        <v>35</v>
      </c>
      <c r="AX440" s="13" t="s">
        <v>73</v>
      </c>
      <c r="AY440" s="236" t="s">
        <v>166</v>
      </c>
    </row>
    <row r="441" spans="1:51" s="13" customFormat="1" ht="12">
      <c r="A441" s="13"/>
      <c r="B441" s="225"/>
      <c r="C441" s="226"/>
      <c r="D441" s="227" t="s">
        <v>177</v>
      </c>
      <c r="E441" s="228" t="s">
        <v>19</v>
      </c>
      <c r="F441" s="229" t="s">
        <v>986</v>
      </c>
      <c r="G441" s="226"/>
      <c r="H441" s="230">
        <v>4</v>
      </c>
      <c r="I441" s="231"/>
      <c r="J441" s="226"/>
      <c r="K441" s="226"/>
      <c r="L441" s="232"/>
      <c r="M441" s="233"/>
      <c r="N441" s="234"/>
      <c r="O441" s="234"/>
      <c r="P441" s="234"/>
      <c r="Q441" s="234"/>
      <c r="R441" s="234"/>
      <c r="S441" s="234"/>
      <c r="T441" s="235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36" t="s">
        <v>177</v>
      </c>
      <c r="AU441" s="236" t="s">
        <v>83</v>
      </c>
      <c r="AV441" s="13" t="s">
        <v>83</v>
      </c>
      <c r="AW441" s="13" t="s">
        <v>35</v>
      </c>
      <c r="AX441" s="13" t="s">
        <v>73</v>
      </c>
      <c r="AY441" s="236" t="s">
        <v>166</v>
      </c>
    </row>
    <row r="442" spans="1:51" s="13" customFormat="1" ht="12">
      <c r="A442" s="13"/>
      <c r="B442" s="225"/>
      <c r="C442" s="226"/>
      <c r="D442" s="227" t="s">
        <v>177</v>
      </c>
      <c r="E442" s="228" t="s">
        <v>19</v>
      </c>
      <c r="F442" s="229" t="s">
        <v>987</v>
      </c>
      <c r="G442" s="226"/>
      <c r="H442" s="230">
        <v>2.2</v>
      </c>
      <c r="I442" s="231"/>
      <c r="J442" s="226"/>
      <c r="K442" s="226"/>
      <c r="L442" s="232"/>
      <c r="M442" s="233"/>
      <c r="N442" s="234"/>
      <c r="O442" s="234"/>
      <c r="P442" s="234"/>
      <c r="Q442" s="234"/>
      <c r="R442" s="234"/>
      <c r="S442" s="234"/>
      <c r="T442" s="235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6" t="s">
        <v>177</v>
      </c>
      <c r="AU442" s="236" t="s">
        <v>83</v>
      </c>
      <c r="AV442" s="13" t="s">
        <v>83</v>
      </c>
      <c r="AW442" s="13" t="s">
        <v>35</v>
      </c>
      <c r="AX442" s="13" t="s">
        <v>73</v>
      </c>
      <c r="AY442" s="236" t="s">
        <v>166</v>
      </c>
    </row>
    <row r="443" spans="1:51" s="13" customFormat="1" ht="12">
      <c r="A443" s="13"/>
      <c r="B443" s="225"/>
      <c r="C443" s="226"/>
      <c r="D443" s="227" t="s">
        <v>177</v>
      </c>
      <c r="E443" s="228" t="s">
        <v>19</v>
      </c>
      <c r="F443" s="229" t="s">
        <v>988</v>
      </c>
      <c r="G443" s="226"/>
      <c r="H443" s="230">
        <v>7.25</v>
      </c>
      <c r="I443" s="231"/>
      <c r="J443" s="226"/>
      <c r="K443" s="226"/>
      <c r="L443" s="232"/>
      <c r="M443" s="233"/>
      <c r="N443" s="234"/>
      <c r="O443" s="234"/>
      <c r="P443" s="234"/>
      <c r="Q443" s="234"/>
      <c r="R443" s="234"/>
      <c r="S443" s="234"/>
      <c r="T443" s="235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36" t="s">
        <v>177</v>
      </c>
      <c r="AU443" s="236" t="s">
        <v>83</v>
      </c>
      <c r="AV443" s="13" t="s">
        <v>83</v>
      </c>
      <c r="AW443" s="13" t="s">
        <v>35</v>
      </c>
      <c r="AX443" s="13" t="s">
        <v>73</v>
      </c>
      <c r="AY443" s="236" t="s">
        <v>166</v>
      </c>
    </row>
    <row r="444" spans="1:51" s="14" customFormat="1" ht="12">
      <c r="A444" s="14"/>
      <c r="B444" s="237"/>
      <c r="C444" s="238"/>
      <c r="D444" s="227" t="s">
        <v>177</v>
      </c>
      <c r="E444" s="239" t="s">
        <v>19</v>
      </c>
      <c r="F444" s="240" t="s">
        <v>179</v>
      </c>
      <c r="G444" s="238"/>
      <c r="H444" s="241">
        <v>16.7</v>
      </c>
      <c r="I444" s="242"/>
      <c r="J444" s="238"/>
      <c r="K444" s="238"/>
      <c r="L444" s="243"/>
      <c r="M444" s="244"/>
      <c r="N444" s="245"/>
      <c r="O444" s="245"/>
      <c r="P444" s="245"/>
      <c r="Q444" s="245"/>
      <c r="R444" s="245"/>
      <c r="S444" s="245"/>
      <c r="T444" s="246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47" t="s">
        <v>177</v>
      </c>
      <c r="AU444" s="247" t="s">
        <v>83</v>
      </c>
      <c r="AV444" s="14" t="s">
        <v>173</v>
      </c>
      <c r="AW444" s="14" t="s">
        <v>35</v>
      </c>
      <c r="AX444" s="14" t="s">
        <v>73</v>
      </c>
      <c r="AY444" s="247" t="s">
        <v>166</v>
      </c>
    </row>
    <row r="445" spans="1:51" s="13" customFormat="1" ht="12">
      <c r="A445" s="13"/>
      <c r="B445" s="225"/>
      <c r="C445" s="226"/>
      <c r="D445" s="227" t="s">
        <v>177</v>
      </c>
      <c r="E445" s="228" t="s">
        <v>19</v>
      </c>
      <c r="F445" s="229" t="s">
        <v>789</v>
      </c>
      <c r="G445" s="226"/>
      <c r="H445" s="230">
        <v>5.01</v>
      </c>
      <c r="I445" s="231"/>
      <c r="J445" s="226"/>
      <c r="K445" s="226"/>
      <c r="L445" s="232"/>
      <c r="M445" s="233"/>
      <c r="N445" s="234"/>
      <c r="O445" s="234"/>
      <c r="P445" s="234"/>
      <c r="Q445" s="234"/>
      <c r="R445" s="234"/>
      <c r="S445" s="234"/>
      <c r="T445" s="235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6" t="s">
        <v>177</v>
      </c>
      <c r="AU445" s="236" t="s">
        <v>83</v>
      </c>
      <c r="AV445" s="13" t="s">
        <v>83</v>
      </c>
      <c r="AW445" s="13" t="s">
        <v>35</v>
      </c>
      <c r="AX445" s="13" t="s">
        <v>73</v>
      </c>
      <c r="AY445" s="236" t="s">
        <v>166</v>
      </c>
    </row>
    <row r="446" spans="1:51" s="16" customFormat="1" ht="12">
      <c r="A446" s="16"/>
      <c r="B446" s="268"/>
      <c r="C446" s="269"/>
      <c r="D446" s="227" t="s">
        <v>177</v>
      </c>
      <c r="E446" s="270" t="s">
        <v>19</v>
      </c>
      <c r="F446" s="271" t="s">
        <v>225</v>
      </c>
      <c r="G446" s="269"/>
      <c r="H446" s="272">
        <v>5.01</v>
      </c>
      <c r="I446" s="273"/>
      <c r="J446" s="269"/>
      <c r="K446" s="269"/>
      <c r="L446" s="274"/>
      <c r="M446" s="275"/>
      <c r="N446" s="276"/>
      <c r="O446" s="276"/>
      <c r="P446" s="276"/>
      <c r="Q446" s="276"/>
      <c r="R446" s="276"/>
      <c r="S446" s="276"/>
      <c r="T446" s="277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T446" s="278" t="s">
        <v>177</v>
      </c>
      <c r="AU446" s="278" t="s">
        <v>83</v>
      </c>
      <c r="AV446" s="16" t="s">
        <v>100</v>
      </c>
      <c r="AW446" s="16" t="s">
        <v>35</v>
      </c>
      <c r="AX446" s="16" t="s">
        <v>81</v>
      </c>
      <c r="AY446" s="278" t="s">
        <v>166</v>
      </c>
    </row>
    <row r="447" spans="1:65" s="2" customFormat="1" ht="16.5" customHeight="1">
      <c r="A447" s="40"/>
      <c r="B447" s="41"/>
      <c r="C447" s="248" t="s">
        <v>800</v>
      </c>
      <c r="D447" s="248" t="s">
        <v>190</v>
      </c>
      <c r="E447" s="249" t="s">
        <v>801</v>
      </c>
      <c r="F447" s="250" t="s">
        <v>802</v>
      </c>
      <c r="G447" s="251" t="s">
        <v>98</v>
      </c>
      <c r="H447" s="252">
        <v>5.511</v>
      </c>
      <c r="I447" s="253"/>
      <c r="J447" s="254">
        <f>ROUND(I447*H447,2)</f>
        <v>0</v>
      </c>
      <c r="K447" s="250" t="s">
        <v>172</v>
      </c>
      <c r="L447" s="255"/>
      <c r="M447" s="256" t="s">
        <v>19</v>
      </c>
      <c r="N447" s="257" t="s">
        <v>44</v>
      </c>
      <c r="O447" s="86"/>
      <c r="P447" s="216">
        <f>O447*H447</f>
        <v>0</v>
      </c>
      <c r="Q447" s="216">
        <v>0.0129</v>
      </c>
      <c r="R447" s="216">
        <f>Q447*H447</f>
        <v>0.0710919</v>
      </c>
      <c r="S447" s="216">
        <v>0</v>
      </c>
      <c r="T447" s="217">
        <f>S447*H447</f>
        <v>0</v>
      </c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R447" s="218" t="s">
        <v>291</v>
      </c>
      <c r="AT447" s="218" t="s">
        <v>190</v>
      </c>
      <c r="AU447" s="218" t="s">
        <v>83</v>
      </c>
      <c r="AY447" s="19" t="s">
        <v>166</v>
      </c>
      <c r="BE447" s="219">
        <f>IF(N447="základní",J447,0)</f>
        <v>0</v>
      </c>
      <c r="BF447" s="219">
        <f>IF(N447="snížená",J447,0)</f>
        <v>0</v>
      </c>
      <c r="BG447" s="219">
        <f>IF(N447="zákl. přenesená",J447,0)</f>
        <v>0</v>
      </c>
      <c r="BH447" s="219">
        <f>IF(N447="sníž. přenesená",J447,0)</f>
        <v>0</v>
      </c>
      <c r="BI447" s="219">
        <f>IF(N447="nulová",J447,0)</f>
        <v>0</v>
      </c>
      <c r="BJ447" s="19" t="s">
        <v>81</v>
      </c>
      <c r="BK447" s="219">
        <f>ROUND(I447*H447,2)</f>
        <v>0</v>
      </c>
      <c r="BL447" s="19" t="s">
        <v>325</v>
      </c>
      <c r="BM447" s="218" t="s">
        <v>803</v>
      </c>
    </row>
    <row r="448" spans="1:47" s="2" customFormat="1" ht="12">
      <c r="A448" s="40"/>
      <c r="B448" s="41"/>
      <c r="C448" s="42"/>
      <c r="D448" s="220" t="s">
        <v>175</v>
      </c>
      <c r="E448" s="42"/>
      <c r="F448" s="221" t="s">
        <v>804</v>
      </c>
      <c r="G448" s="42"/>
      <c r="H448" s="42"/>
      <c r="I448" s="222"/>
      <c r="J448" s="42"/>
      <c r="K448" s="42"/>
      <c r="L448" s="46"/>
      <c r="M448" s="223"/>
      <c r="N448" s="224"/>
      <c r="O448" s="86"/>
      <c r="P448" s="86"/>
      <c r="Q448" s="86"/>
      <c r="R448" s="86"/>
      <c r="S448" s="86"/>
      <c r="T448" s="87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T448" s="19" t="s">
        <v>175</v>
      </c>
      <c r="AU448" s="19" t="s">
        <v>83</v>
      </c>
    </row>
    <row r="449" spans="1:51" s="13" customFormat="1" ht="12">
      <c r="A449" s="13"/>
      <c r="B449" s="225"/>
      <c r="C449" s="226"/>
      <c r="D449" s="227" t="s">
        <v>177</v>
      </c>
      <c r="E449" s="226"/>
      <c r="F449" s="229" t="s">
        <v>805</v>
      </c>
      <c r="G449" s="226"/>
      <c r="H449" s="230">
        <v>5.511</v>
      </c>
      <c r="I449" s="231"/>
      <c r="J449" s="226"/>
      <c r="K449" s="226"/>
      <c r="L449" s="232"/>
      <c r="M449" s="233"/>
      <c r="N449" s="234"/>
      <c r="O449" s="234"/>
      <c r="P449" s="234"/>
      <c r="Q449" s="234"/>
      <c r="R449" s="234"/>
      <c r="S449" s="234"/>
      <c r="T449" s="235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6" t="s">
        <v>177</v>
      </c>
      <c r="AU449" s="236" t="s">
        <v>83</v>
      </c>
      <c r="AV449" s="13" t="s">
        <v>83</v>
      </c>
      <c r="AW449" s="13" t="s">
        <v>4</v>
      </c>
      <c r="AX449" s="13" t="s">
        <v>81</v>
      </c>
      <c r="AY449" s="236" t="s">
        <v>166</v>
      </c>
    </row>
    <row r="450" spans="1:65" s="2" customFormat="1" ht="24.15" customHeight="1">
      <c r="A450" s="40"/>
      <c r="B450" s="41"/>
      <c r="C450" s="207" t="s">
        <v>806</v>
      </c>
      <c r="D450" s="207" t="s">
        <v>169</v>
      </c>
      <c r="E450" s="208" t="s">
        <v>807</v>
      </c>
      <c r="F450" s="209" t="s">
        <v>808</v>
      </c>
      <c r="G450" s="210" t="s">
        <v>103</v>
      </c>
      <c r="H450" s="211">
        <v>16.7</v>
      </c>
      <c r="I450" s="212"/>
      <c r="J450" s="213">
        <f>ROUND(I450*H450,2)</f>
        <v>0</v>
      </c>
      <c r="K450" s="209" t="s">
        <v>172</v>
      </c>
      <c r="L450" s="46"/>
      <c r="M450" s="214" t="s">
        <v>19</v>
      </c>
      <c r="N450" s="215" t="s">
        <v>44</v>
      </c>
      <c r="O450" s="86"/>
      <c r="P450" s="216">
        <f>O450*H450</f>
        <v>0</v>
      </c>
      <c r="Q450" s="216">
        <v>3E-05</v>
      </c>
      <c r="R450" s="216">
        <f>Q450*H450</f>
        <v>0.000501</v>
      </c>
      <c r="S450" s="216">
        <v>0</v>
      </c>
      <c r="T450" s="217">
        <f>S450*H450</f>
        <v>0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18" t="s">
        <v>325</v>
      </c>
      <c r="AT450" s="218" t="s">
        <v>169</v>
      </c>
      <c r="AU450" s="218" t="s">
        <v>83</v>
      </c>
      <c r="AY450" s="19" t="s">
        <v>166</v>
      </c>
      <c r="BE450" s="219">
        <f>IF(N450="základní",J450,0)</f>
        <v>0</v>
      </c>
      <c r="BF450" s="219">
        <f>IF(N450="snížená",J450,0)</f>
        <v>0</v>
      </c>
      <c r="BG450" s="219">
        <f>IF(N450="zákl. přenesená",J450,0)</f>
        <v>0</v>
      </c>
      <c r="BH450" s="219">
        <f>IF(N450="sníž. přenesená",J450,0)</f>
        <v>0</v>
      </c>
      <c r="BI450" s="219">
        <f>IF(N450="nulová",J450,0)</f>
        <v>0</v>
      </c>
      <c r="BJ450" s="19" t="s">
        <v>81</v>
      </c>
      <c r="BK450" s="219">
        <f>ROUND(I450*H450,2)</f>
        <v>0</v>
      </c>
      <c r="BL450" s="19" t="s">
        <v>325</v>
      </c>
      <c r="BM450" s="218" t="s">
        <v>809</v>
      </c>
    </row>
    <row r="451" spans="1:47" s="2" customFormat="1" ht="12">
      <c r="A451" s="40"/>
      <c r="B451" s="41"/>
      <c r="C451" s="42"/>
      <c r="D451" s="220" t="s">
        <v>175</v>
      </c>
      <c r="E451" s="42"/>
      <c r="F451" s="221" t="s">
        <v>810</v>
      </c>
      <c r="G451" s="42"/>
      <c r="H451" s="42"/>
      <c r="I451" s="222"/>
      <c r="J451" s="42"/>
      <c r="K451" s="42"/>
      <c r="L451" s="46"/>
      <c r="M451" s="223"/>
      <c r="N451" s="224"/>
      <c r="O451" s="86"/>
      <c r="P451" s="86"/>
      <c r="Q451" s="86"/>
      <c r="R451" s="86"/>
      <c r="S451" s="86"/>
      <c r="T451" s="87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T451" s="19" t="s">
        <v>175</v>
      </c>
      <c r="AU451" s="19" t="s">
        <v>83</v>
      </c>
    </row>
    <row r="452" spans="1:51" s="13" customFormat="1" ht="12">
      <c r="A452" s="13"/>
      <c r="B452" s="225"/>
      <c r="C452" s="226"/>
      <c r="D452" s="227" t="s">
        <v>177</v>
      </c>
      <c r="E452" s="228" t="s">
        <v>19</v>
      </c>
      <c r="F452" s="229" t="s">
        <v>985</v>
      </c>
      <c r="G452" s="226"/>
      <c r="H452" s="230">
        <v>3.25</v>
      </c>
      <c r="I452" s="231"/>
      <c r="J452" s="226"/>
      <c r="K452" s="226"/>
      <c r="L452" s="232"/>
      <c r="M452" s="233"/>
      <c r="N452" s="234"/>
      <c r="O452" s="234"/>
      <c r="P452" s="234"/>
      <c r="Q452" s="234"/>
      <c r="R452" s="234"/>
      <c r="S452" s="234"/>
      <c r="T452" s="235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36" t="s">
        <v>177</v>
      </c>
      <c r="AU452" s="236" t="s">
        <v>83</v>
      </c>
      <c r="AV452" s="13" t="s">
        <v>83</v>
      </c>
      <c r="AW452" s="13" t="s">
        <v>35</v>
      </c>
      <c r="AX452" s="13" t="s">
        <v>73</v>
      </c>
      <c r="AY452" s="236" t="s">
        <v>166</v>
      </c>
    </row>
    <row r="453" spans="1:51" s="13" customFormat="1" ht="12">
      <c r="A453" s="13"/>
      <c r="B453" s="225"/>
      <c r="C453" s="226"/>
      <c r="D453" s="227" t="s">
        <v>177</v>
      </c>
      <c r="E453" s="228" t="s">
        <v>19</v>
      </c>
      <c r="F453" s="229" t="s">
        <v>986</v>
      </c>
      <c r="G453" s="226"/>
      <c r="H453" s="230">
        <v>4</v>
      </c>
      <c r="I453" s="231"/>
      <c r="J453" s="226"/>
      <c r="K453" s="226"/>
      <c r="L453" s="232"/>
      <c r="M453" s="233"/>
      <c r="N453" s="234"/>
      <c r="O453" s="234"/>
      <c r="P453" s="234"/>
      <c r="Q453" s="234"/>
      <c r="R453" s="234"/>
      <c r="S453" s="234"/>
      <c r="T453" s="235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6" t="s">
        <v>177</v>
      </c>
      <c r="AU453" s="236" t="s">
        <v>83</v>
      </c>
      <c r="AV453" s="13" t="s">
        <v>83</v>
      </c>
      <c r="AW453" s="13" t="s">
        <v>35</v>
      </c>
      <c r="AX453" s="13" t="s">
        <v>73</v>
      </c>
      <c r="AY453" s="236" t="s">
        <v>166</v>
      </c>
    </row>
    <row r="454" spans="1:51" s="13" customFormat="1" ht="12">
      <c r="A454" s="13"/>
      <c r="B454" s="225"/>
      <c r="C454" s="226"/>
      <c r="D454" s="227" t="s">
        <v>177</v>
      </c>
      <c r="E454" s="228" t="s">
        <v>19</v>
      </c>
      <c r="F454" s="229" t="s">
        <v>987</v>
      </c>
      <c r="G454" s="226"/>
      <c r="H454" s="230">
        <v>2.2</v>
      </c>
      <c r="I454" s="231"/>
      <c r="J454" s="226"/>
      <c r="K454" s="226"/>
      <c r="L454" s="232"/>
      <c r="M454" s="233"/>
      <c r="N454" s="234"/>
      <c r="O454" s="234"/>
      <c r="P454" s="234"/>
      <c r="Q454" s="234"/>
      <c r="R454" s="234"/>
      <c r="S454" s="234"/>
      <c r="T454" s="235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36" t="s">
        <v>177</v>
      </c>
      <c r="AU454" s="236" t="s">
        <v>83</v>
      </c>
      <c r="AV454" s="13" t="s">
        <v>83</v>
      </c>
      <c r="AW454" s="13" t="s">
        <v>35</v>
      </c>
      <c r="AX454" s="13" t="s">
        <v>73</v>
      </c>
      <c r="AY454" s="236" t="s">
        <v>166</v>
      </c>
    </row>
    <row r="455" spans="1:51" s="13" customFormat="1" ht="12">
      <c r="A455" s="13"/>
      <c r="B455" s="225"/>
      <c r="C455" s="226"/>
      <c r="D455" s="227" t="s">
        <v>177</v>
      </c>
      <c r="E455" s="228" t="s">
        <v>19</v>
      </c>
      <c r="F455" s="229" t="s">
        <v>988</v>
      </c>
      <c r="G455" s="226"/>
      <c r="H455" s="230">
        <v>7.25</v>
      </c>
      <c r="I455" s="231"/>
      <c r="J455" s="226"/>
      <c r="K455" s="226"/>
      <c r="L455" s="232"/>
      <c r="M455" s="233"/>
      <c r="N455" s="234"/>
      <c r="O455" s="234"/>
      <c r="P455" s="234"/>
      <c r="Q455" s="234"/>
      <c r="R455" s="234"/>
      <c r="S455" s="234"/>
      <c r="T455" s="235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36" t="s">
        <v>177</v>
      </c>
      <c r="AU455" s="236" t="s">
        <v>83</v>
      </c>
      <c r="AV455" s="13" t="s">
        <v>83</v>
      </c>
      <c r="AW455" s="13" t="s">
        <v>35</v>
      </c>
      <c r="AX455" s="13" t="s">
        <v>73</v>
      </c>
      <c r="AY455" s="236" t="s">
        <v>166</v>
      </c>
    </row>
    <row r="456" spans="1:51" s="14" customFormat="1" ht="12">
      <c r="A456" s="14"/>
      <c r="B456" s="237"/>
      <c r="C456" s="238"/>
      <c r="D456" s="227" t="s">
        <v>177</v>
      </c>
      <c r="E456" s="239" t="s">
        <v>19</v>
      </c>
      <c r="F456" s="240" t="s">
        <v>179</v>
      </c>
      <c r="G456" s="238"/>
      <c r="H456" s="241">
        <v>16.7</v>
      </c>
      <c r="I456" s="242"/>
      <c r="J456" s="238"/>
      <c r="K456" s="238"/>
      <c r="L456" s="243"/>
      <c r="M456" s="244"/>
      <c r="N456" s="245"/>
      <c r="O456" s="245"/>
      <c r="P456" s="245"/>
      <c r="Q456" s="245"/>
      <c r="R456" s="245"/>
      <c r="S456" s="245"/>
      <c r="T456" s="246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47" t="s">
        <v>177</v>
      </c>
      <c r="AU456" s="247" t="s">
        <v>83</v>
      </c>
      <c r="AV456" s="14" t="s">
        <v>173</v>
      </c>
      <c r="AW456" s="14" t="s">
        <v>35</v>
      </c>
      <c r="AX456" s="14" t="s">
        <v>81</v>
      </c>
      <c r="AY456" s="247" t="s">
        <v>166</v>
      </c>
    </row>
    <row r="457" spans="1:65" s="2" customFormat="1" ht="24.15" customHeight="1">
      <c r="A457" s="40"/>
      <c r="B457" s="41"/>
      <c r="C457" s="207" t="s">
        <v>811</v>
      </c>
      <c r="D457" s="207" t="s">
        <v>169</v>
      </c>
      <c r="E457" s="208" t="s">
        <v>812</v>
      </c>
      <c r="F457" s="209" t="s">
        <v>813</v>
      </c>
      <c r="G457" s="210" t="s">
        <v>98</v>
      </c>
      <c r="H457" s="211">
        <v>5.01</v>
      </c>
      <c r="I457" s="212"/>
      <c r="J457" s="213">
        <f>ROUND(I457*H457,2)</f>
        <v>0</v>
      </c>
      <c r="K457" s="209" t="s">
        <v>172</v>
      </c>
      <c r="L457" s="46"/>
      <c r="M457" s="214" t="s">
        <v>19</v>
      </c>
      <c r="N457" s="215" t="s">
        <v>44</v>
      </c>
      <c r="O457" s="86"/>
      <c r="P457" s="216">
        <f>O457*H457</f>
        <v>0</v>
      </c>
      <c r="Q457" s="216">
        <v>5E-05</v>
      </c>
      <c r="R457" s="216">
        <f>Q457*H457</f>
        <v>0.0002505</v>
      </c>
      <c r="S457" s="216">
        <v>0</v>
      </c>
      <c r="T457" s="217">
        <f>S457*H457</f>
        <v>0</v>
      </c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R457" s="218" t="s">
        <v>325</v>
      </c>
      <c r="AT457" s="218" t="s">
        <v>169</v>
      </c>
      <c r="AU457" s="218" t="s">
        <v>83</v>
      </c>
      <c r="AY457" s="19" t="s">
        <v>166</v>
      </c>
      <c r="BE457" s="219">
        <f>IF(N457="základní",J457,0)</f>
        <v>0</v>
      </c>
      <c r="BF457" s="219">
        <f>IF(N457="snížená",J457,0)</f>
        <v>0</v>
      </c>
      <c r="BG457" s="219">
        <f>IF(N457="zákl. přenesená",J457,0)</f>
        <v>0</v>
      </c>
      <c r="BH457" s="219">
        <f>IF(N457="sníž. přenesená",J457,0)</f>
        <v>0</v>
      </c>
      <c r="BI457" s="219">
        <f>IF(N457="nulová",J457,0)</f>
        <v>0</v>
      </c>
      <c r="BJ457" s="19" t="s">
        <v>81</v>
      </c>
      <c r="BK457" s="219">
        <f>ROUND(I457*H457,2)</f>
        <v>0</v>
      </c>
      <c r="BL457" s="19" t="s">
        <v>325</v>
      </c>
      <c r="BM457" s="218" t="s">
        <v>814</v>
      </c>
    </row>
    <row r="458" spans="1:47" s="2" customFormat="1" ht="12">
      <c r="A458" s="40"/>
      <c r="B458" s="41"/>
      <c r="C458" s="42"/>
      <c r="D458" s="220" t="s">
        <v>175</v>
      </c>
      <c r="E458" s="42"/>
      <c r="F458" s="221" t="s">
        <v>815</v>
      </c>
      <c r="G458" s="42"/>
      <c r="H458" s="42"/>
      <c r="I458" s="222"/>
      <c r="J458" s="42"/>
      <c r="K458" s="42"/>
      <c r="L458" s="46"/>
      <c r="M458" s="223"/>
      <c r="N458" s="224"/>
      <c r="O458" s="86"/>
      <c r="P458" s="86"/>
      <c r="Q458" s="86"/>
      <c r="R458" s="86"/>
      <c r="S458" s="86"/>
      <c r="T458" s="87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T458" s="19" t="s">
        <v>175</v>
      </c>
      <c r="AU458" s="19" t="s">
        <v>83</v>
      </c>
    </row>
    <row r="459" spans="1:51" s="13" customFormat="1" ht="12">
      <c r="A459" s="13"/>
      <c r="B459" s="225"/>
      <c r="C459" s="226"/>
      <c r="D459" s="227" t="s">
        <v>177</v>
      </c>
      <c r="E459" s="228" t="s">
        <v>19</v>
      </c>
      <c r="F459" s="229" t="s">
        <v>985</v>
      </c>
      <c r="G459" s="226"/>
      <c r="H459" s="230">
        <v>3.25</v>
      </c>
      <c r="I459" s="231"/>
      <c r="J459" s="226"/>
      <c r="K459" s="226"/>
      <c r="L459" s="232"/>
      <c r="M459" s="233"/>
      <c r="N459" s="234"/>
      <c r="O459" s="234"/>
      <c r="P459" s="234"/>
      <c r="Q459" s="234"/>
      <c r="R459" s="234"/>
      <c r="S459" s="234"/>
      <c r="T459" s="235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36" t="s">
        <v>177</v>
      </c>
      <c r="AU459" s="236" t="s">
        <v>83</v>
      </c>
      <c r="AV459" s="13" t="s">
        <v>83</v>
      </c>
      <c r="AW459" s="13" t="s">
        <v>35</v>
      </c>
      <c r="AX459" s="13" t="s">
        <v>73</v>
      </c>
      <c r="AY459" s="236" t="s">
        <v>166</v>
      </c>
    </row>
    <row r="460" spans="1:51" s="13" customFormat="1" ht="12">
      <c r="A460" s="13"/>
      <c r="B460" s="225"/>
      <c r="C460" s="226"/>
      <c r="D460" s="227" t="s">
        <v>177</v>
      </c>
      <c r="E460" s="228" t="s">
        <v>19</v>
      </c>
      <c r="F460" s="229" t="s">
        <v>986</v>
      </c>
      <c r="G460" s="226"/>
      <c r="H460" s="230">
        <v>4</v>
      </c>
      <c r="I460" s="231"/>
      <c r="J460" s="226"/>
      <c r="K460" s="226"/>
      <c r="L460" s="232"/>
      <c r="M460" s="233"/>
      <c r="N460" s="234"/>
      <c r="O460" s="234"/>
      <c r="P460" s="234"/>
      <c r="Q460" s="234"/>
      <c r="R460" s="234"/>
      <c r="S460" s="234"/>
      <c r="T460" s="235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36" t="s">
        <v>177</v>
      </c>
      <c r="AU460" s="236" t="s">
        <v>83</v>
      </c>
      <c r="AV460" s="13" t="s">
        <v>83</v>
      </c>
      <c r="AW460" s="13" t="s">
        <v>35</v>
      </c>
      <c r="AX460" s="13" t="s">
        <v>73</v>
      </c>
      <c r="AY460" s="236" t="s">
        <v>166</v>
      </c>
    </row>
    <row r="461" spans="1:51" s="13" customFormat="1" ht="12">
      <c r="A461" s="13"/>
      <c r="B461" s="225"/>
      <c r="C461" s="226"/>
      <c r="D461" s="227" t="s">
        <v>177</v>
      </c>
      <c r="E461" s="228" t="s">
        <v>19</v>
      </c>
      <c r="F461" s="229" t="s">
        <v>987</v>
      </c>
      <c r="G461" s="226"/>
      <c r="H461" s="230">
        <v>2.2</v>
      </c>
      <c r="I461" s="231"/>
      <c r="J461" s="226"/>
      <c r="K461" s="226"/>
      <c r="L461" s="232"/>
      <c r="M461" s="233"/>
      <c r="N461" s="234"/>
      <c r="O461" s="234"/>
      <c r="P461" s="234"/>
      <c r="Q461" s="234"/>
      <c r="R461" s="234"/>
      <c r="S461" s="234"/>
      <c r="T461" s="235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36" t="s">
        <v>177</v>
      </c>
      <c r="AU461" s="236" t="s">
        <v>83</v>
      </c>
      <c r="AV461" s="13" t="s">
        <v>83</v>
      </c>
      <c r="AW461" s="13" t="s">
        <v>35</v>
      </c>
      <c r="AX461" s="13" t="s">
        <v>73</v>
      </c>
      <c r="AY461" s="236" t="s">
        <v>166</v>
      </c>
    </row>
    <row r="462" spans="1:51" s="13" customFormat="1" ht="12">
      <c r="A462" s="13"/>
      <c r="B462" s="225"/>
      <c r="C462" s="226"/>
      <c r="D462" s="227" t="s">
        <v>177</v>
      </c>
      <c r="E462" s="228" t="s">
        <v>19</v>
      </c>
      <c r="F462" s="229" t="s">
        <v>988</v>
      </c>
      <c r="G462" s="226"/>
      <c r="H462" s="230">
        <v>7.25</v>
      </c>
      <c r="I462" s="231"/>
      <c r="J462" s="226"/>
      <c r="K462" s="226"/>
      <c r="L462" s="232"/>
      <c r="M462" s="233"/>
      <c r="N462" s="234"/>
      <c r="O462" s="234"/>
      <c r="P462" s="234"/>
      <c r="Q462" s="234"/>
      <c r="R462" s="234"/>
      <c r="S462" s="234"/>
      <c r="T462" s="235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36" t="s">
        <v>177</v>
      </c>
      <c r="AU462" s="236" t="s">
        <v>83</v>
      </c>
      <c r="AV462" s="13" t="s">
        <v>83</v>
      </c>
      <c r="AW462" s="13" t="s">
        <v>35</v>
      </c>
      <c r="AX462" s="13" t="s">
        <v>73</v>
      </c>
      <c r="AY462" s="236" t="s">
        <v>166</v>
      </c>
    </row>
    <row r="463" spans="1:51" s="14" customFormat="1" ht="12">
      <c r="A463" s="14"/>
      <c r="B463" s="237"/>
      <c r="C463" s="238"/>
      <c r="D463" s="227" t="s">
        <v>177</v>
      </c>
      <c r="E463" s="239" t="s">
        <v>19</v>
      </c>
      <c r="F463" s="240" t="s">
        <v>179</v>
      </c>
      <c r="G463" s="238"/>
      <c r="H463" s="241">
        <v>16.7</v>
      </c>
      <c r="I463" s="242"/>
      <c r="J463" s="238"/>
      <c r="K463" s="238"/>
      <c r="L463" s="243"/>
      <c r="M463" s="244"/>
      <c r="N463" s="245"/>
      <c r="O463" s="245"/>
      <c r="P463" s="245"/>
      <c r="Q463" s="245"/>
      <c r="R463" s="245"/>
      <c r="S463" s="245"/>
      <c r="T463" s="246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47" t="s">
        <v>177</v>
      </c>
      <c r="AU463" s="247" t="s">
        <v>83</v>
      </c>
      <c r="AV463" s="14" t="s">
        <v>173</v>
      </c>
      <c r="AW463" s="14" t="s">
        <v>35</v>
      </c>
      <c r="AX463" s="14" t="s">
        <v>73</v>
      </c>
      <c r="AY463" s="247" t="s">
        <v>166</v>
      </c>
    </row>
    <row r="464" spans="1:51" s="13" customFormat="1" ht="12">
      <c r="A464" s="13"/>
      <c r="B464" s="225"/>
      <c r="C464" s="226"/>
      <c r="D464" s="227" t="s">
        <v>177</v>
      </c>
      <c r="E464" s="228" t="s">
        <v>19</v>
      </c>
      <c r="F464" s="229" t="s">
        <v>789</v>
      </c>
      <c r="G464" s="226"/>
      <c r="H464" s="230">
        <v>5.01</v>
      </c>
      <c r="I464" s="231"/>
      <c r="J464" s="226"/>
      <c r="K464" s="226"/>
      <c r="L464" s="232"/>
      <c r="M464" s="233"/>
      <c r="N464" s="234"/>
      <c r="O464" s="234"/>
      <c r="P464" s="234"/>
      <c r="Q464" s="234"/>
      <c r="R464" s="234"/>
      <c r="S464" s="234"/>
      <c r="T464" s="235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36" t="s">
        <v>177</v>
      </c>
      <c r="AU464" s="236" t="s">
        <v>83</v>
      </c>
      <c r="AV464" s="13" t="s">
        <v>83</v>
      </c>
      <c r="AW464" s="13" t="s">
        <v>35</v>
      </c>
      <c r="AX464" s="13" t="s">
        <v>73</v>
      </c>
      <c r="AY464" s="236" t="s">
        <v>166</v>
      </c>
    </row>
    <row r="465" spans="1:51" s="16" customFormat="1" ht="12">
      <c r="A465" s="16"/>
      <c r="B465" s="268"/>
      <c r="C465" s="269"/>
      <c r="D465" s="227" t="s">
        <v>177</v>
      </c>
      <c r="E465" s="270" t="s">
        <v>19</v>
      </c>
      <c r="F465" s="271" t="s">
        <v>225</v>
      </c>
      <c r="G465" s="269"/>
      <c r="H465" s="272">
        <v>5.01</v>
      </c>
      <c r="I465" s="273"/>
      <c r="J465" s="269"/>
      <c r="K465" s="269"/>
      <c r="L465" s="274"/>
      <c r="M465" s="275"/>
      <c r="N465" s="276"/>
      <c r="O465" s="276"/>
      <c r="P465" s="276"/>
      <c r="Q465" s="276"/>
      <c r="R465" s="276"/>
      <c r="S465" s="276"/>
      <c r="T465" s="277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T465" s="278" t="s">
        <v>177</v>
      </c>
      <c r="AU465" s="278" t="s">
        <v>83</v>
      </c>
      <c r="AV465" s="16" t="s">
        <v>100</v>
      </c>
      <c r="AW465" s="16" t="s">
        <v>35</v>
      </c>
      <c r="AX465" s="16" t="s">
        <v>81</v>
      </c>
      <c r="AY465" s="278" t="s">
        <v>166</v>
      </c>
    </row>
    <row r="466" spans="1:65" s="2" customFormat="1" ht="49.05" customHeight="1">
      <c r="A466" s="40"/>
      <c r="B466" s="41"/>
      <c r="C466" s="207" t="s">
        <v>816</v>
      </c>
      <c r="D466" s="207" t="s">
        <v>169</v>
      </c>
      <c r="E466" s="208" t="s">
        <v>817</v>
      </c>
      <c r="F466" s="209" t="s">
        <v>818</v>
      </c>
      <c r="G466" s="210" t="s">
        <v>271</v>
      </c>
      <c r="H466" s="211">
        <v>0.132</v>
      </c>
      <c r="I466" s="212"/>
      <c r="J466" s="213">
        <f>ROUND(I466*H466,2)</f>
        <v>0</v>
      </c>
      <c r="K466" s="209" t="s">
        <v>172</v>
      </c>
      <c r="L466" s="46"/>
      <c r="M466" s="214" t="s">
        <v>19</v>
      </c>
      <c r="N466" s="215" t="s">
        <v>44</v>
      </c>
      <c r="O466" s="86"/>
      <c r="P466" s="216">
        <f>O466*H466</f>
        <v>0</v>
      </c>
      <c r="Q466" s="216">
        <v>0</v>
      </c>
      <c r="R466" s="216">
        <f>Q466*H466</f>
        <v>0</v>
      </c>
      <c r="S466" s="216">
        <v>0</v>
      </c>
      <c r="T466" s="217">
        <f>S466*H466</f>
        <v>0</v>
      </c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R466" s="218" t="s">
        <v>325</v>
      </c>
      <c r="AT466" s="218" t="s">
        <v>169</v>
      </c>
      <c r="AU466" s="218" t="s">
        <v>83</v>
      </c>
      <c r="AY466" s="19" t="s">
        <v>166</v>
      </c>
      <c r="BE466" s="219">
        <f>IF(N466="základní",J466,0)</f>
        <v>0</v>
      </c>
      <c r="BF466" s="219">
        <f>IF(N466="snížená",J466,0)</f>
        <v>0</v>
      </c>
      <c r="BG466" s="219">
        <f>IF(N466="zákl. přenesená",J466,0)</f>
        <v>0</v>
      </c>
      <c r="BH466" s="219">
        <f>IF(N466="sníž. přenesená",J466,0)</f>
        <v>0</v>
      </c>
      <c r="BI466" s="219">
        <f>IF(N466="nulová",J466,0)</f>
        <v>0</v>
      </c>
      <c r="BJ466" s="19" t="s">
        <v>81</v>
      </c>
      <c r="BK466" s="219">
        <f>ROUND(I466*H466,2)</f>
        <v>0</v>
      </c>
      <c r="BL466" s="19" t="s">
        <v>325</v>
      </c>
      <c r="BM466" s="218" t="s">
        <v>819</v>
      </c>
    </row>
    <row r="467" spans="1:47" s="2" customFormat="1" ht="12">
      <c r="A467" s="40"/>
      <c r="B467" s="41"/>
      <c r="C467" s="42"/>
      <c r="D467" s="220" t="s">
        <v>175</v>
      </c>
      <c r="E467" s="42"/>
      <c r="F467" s="221" t="s">
        <v>820</v>
      </c>
      <c r="G467" s="42"/>
      <c r="H467" s="42"/>
      <c r="I467" s="222"/>
      <c r="J467" s="42"/>
      <c r="K467" s="42"/>
      <c r="L467" s="46"/>
      <c r="M467" s="223"/>
      <c r="N467" s="224"/>
      <c r="O467" s="86"/>
      <c r="P467" s="86"/>
      <c r="Q467" s="86"/>
      <c r="R467" s="86"/>
      <c r="S467" s="86"/>
      <c r="T467" s="87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T467" s="19" t="s">
        <v>175</v>
      </c>
      <c r="AU467" s="19" t="s">
        <v>83</v>
      </c>
    </row>
    <row r="468" spans="1:63" s="12" customFormat="1" ht="25.9" customHeight="1">
      <c r="A468" s="12"/>
      <c r="B468" s="191"/>
      <c r="C468" s="192"/>
      <c r="D468" s="193" t="s">
        <v>72</v>
      </c>
      <c r="E468" s="194" t="s">
        <v>453</v>
      </c>
      <c r="F468" s="194" t="s">
        <v>454</v>
      </c>
      <c r="G468" s="192"/>
      <c r="H468" s="192"/>
      <c r="I468" s="195"/>
      <c r="J468" s="196">
        <f>BK468</f>
        <v>0</v>
      </c>
      <c r="K468" s="192"/>
      <c r="L468" s="197"/>
      <c r="M468" s="198"/>
      <c r="N468" s="199"/>
      <c r="O468" s="199"/>
      <c r="P468" s="200">
        <f>SUM(P469:P470)</f>
        <v>0</v>
      </c>
      <c r="Q468" s="199"/>
      <c r="R468" s="200">
        <f>SUM(R469:R470)</f>
        <v>0</v>
      </c>
      <c r="S468" s="199"/>
      <c r="T468" s="201">
        <f>SUM(T469:T470)</f>
        <v>0</v>
      </c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R468" s="202" t="s">
        <v>173</v>
      </c>
      <c r="AT468" s="203" t="s">
        <v>72</v>
      </c>
      <c r="AU468" s="203" t="s">
        <v>73</v>
      </c>
      <c r="AY468" s="202" t="s">
        <v>166</v>
      </c>
      <c r="BK468" s="204">
        <f>SUM(BK469:BK470)</f>
        <v>0</v>
      </c>
    </row>
    <row r="469" spans="1:65" s="2" customFormat="1" ht="21.75" customHeight="1">
      <c r="A469" s="40"/>
      <c r="B469" s="41"/>
      <c r="C469" s="207" t="s">
        <v>455</v>
      </c>
      <c r="D469" s="207" t="s">
        <v>169</v>
      </c>
      <c r="E469" s="208" t="s">
        <v>456</v>
      </c>
      <c r="F469" s="209" t="s">
        <v>457</v>
      </c>
      <c r="G469" s="210" t="s">
        <v>458</v>
      </c>
      <c r="H469" s="211">
        <v>1</v>
      </c>
      <c r="I469" s="212"/>
      <c r="J469" s="213">
        <f>ROUND(I469*H469,2)</f>
        <v>0</v>
      </c>
      <c r="K469" s="209" t="s">
        <v>172</v>
      </c>
      <c r="L469" s="46"/>
      <c r="M469" s="214" t="s">
        <v>19</v>
      </c>
      <c r="N469" s="215" t="s">
        <v>44</v>
      </c>
      <c r="O469" s="86"/>
      <c r="P469" s="216">
        <f>O469*H469</f>
        <v>0</v>
      </c>
      <c r="Q469" s="216">
        <v>0</v>
      </c>
      <c r="R469" s="216">
        <f>Q469*H469</f>
        <v>0</v>
      </c>
      <c r="S469" s="216">
        <v>0</v>
      </c>
      <c r="T469" s="217">
        <f>S469*H469</f>
        <v>0</v>
      </c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R469" s="218" t="s">
        <v>459</v>
      </c>
      <c r="AT469" s="218" t="s">
        <v>169</v>
      </c>
      <c r="AU469" s="218" t="s">
        <v>81</v>
      </c>
      <c r="AY469" s="19" t="s">
        <v>166</v>
      </c>
      <c r="BE469" s="219">
        <f>IF(N469="základní",J469,0)</f>
        <v>0</v>
      </c>
      <c r="BF469" s="219">
        <f>IF(N469="snížená",J469,0)</f>
        <v>0</v>
      </c>
      <c r="BG469" s="219">
        <f>IF(N469="zákl. přenesená",J469,0)</f>
        <v>0</v>
      </c>
      <c r="BH469" s="219">
        <f>IF(N469="sníž. přenesená",J469,0)</f>
        <v>0</v>
      </c>
      <c r="BI469" s="219">
        <f>IF(N469="nulová",J469,0)</f>
        <v>0</v>
      </c>
      <c r="BJ469" s="19" t="s">
        <v>81</v>
      </c>
      <c r="BK469" s="219">
        <f>ROUND(I469*H469,2)</f>
        <v>0</v>
      </c>
      <c r="BL469" s="19" t="s">
        <v>459</v>
      </c>
      <c r="BM469" s="218" t="s">
        <v>460</v>
      </c>
    </row>
    <row r="470" spans="1:47" s="2" customFormat="1" ht="12">
      <c r="A470" s="40"/>
      <c r="B470" s="41"/>
      <c r="C470" s="42"/>
      <c r="D470" s="220" t="s">
        <v>175</v>
      </c>
      <c r="E470" s="42"/>
      <c r="F470" s="221" t="s">
        <v>461</v>
      </c>
      <c r="G470" s="42"/>
      <c r="H470" s="42"/>
      <c r="I470" s="222"/>
      <c r="J470" s="42"/>
      <c r="K470" s="42"/>
      <c r="L470" s="46"/>
      <c r="M470" s="223"/>
      <c r="N470" s="224"/>
      <c r="O470" s="86"/>
      <c r="P470" s="86"/>
      <c r="Q470" s="86"/>
      <c r="R470" s="86"/>
      <c r="S470" s="86"/>
      <c r="T470" s="87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T470" s="19" t="s">
        <v>175</v>
      </c>
      <c r="AU470" s="19" t="s">
        <v>81</v>
      </c>
    </row>
    <row r="471" spans="1:63" s="12" customFormat="1" ht="25.9" customHeight="1">
      <c r="A471" s="12"/>
      <c r="B471" s="191"/>
      <c r="C471" s="192"/>
      <c r="D471" s="193" t="s">
        <v>72</v>
      </c>
      <c r="E471" s="194" t="s">
        <v>462</v>
      </c>
      <c r="F471" s="194" t="s">
        <v>463</v>
      </c>
      <c r="G471" s="192"/>
      <c r="H471" s="192"/>
      <c r="I471" s="195"/>
      <c r="J471" s="196">
        <f>BK471</f>
        <v>0</v>
      </c>
      <c r="K471" s="192"/>
      <c r="L471" s="197"/>
      <c r="M471" s="198"/>
      <c r="N471" s="199"/>
      <c r="O471" s="199"/>
      <c r="P471" s="200">
        <f>P472+P475+P482+P485</f>
        <v>0</v>
      </c>
      <c r="Q471" s="199"/>
      <c r="R471" s="200">
        <f>R472+R475+R482+R485</f>
        <v>0</v>
      </c>
      <c r="S471" s="199"/>
      <c r="T471" s="201">
        <f>T472+T475+T482+T485</f>
        <v>0</v>
      </c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R471" s="202" t="s">
        <v>197</v>
      </c>
      <c r="AT471" s="203" t="s">
        <v>72</v>
      </c>
      <c r="AU471" s="203" t="s">
        <v>73</v>
      </c>
      <c r="AY471" s="202" t="s">
        <v>166</v>
      </c>
      <c r="BK471" s="204">
        <f>BK472+BK475+BK482+BK485</f>
        <v>0</v>
      </c>
    </row>
    <row r="472" spans="1:63" s="12" customFormat="1" ht="22.8" customHeight="1">
      <c r="A472" s="12"/>
      <c r="B472" s="191"/>
      <c r="C472" s="192"/>
      <c r="D472" s="193" t="s">
        <v>72</v>
      </c>
      <c r="E472" s="205" t="s">
        <v>464</v>
      </c>
      <c r="F472" s="205" t="s">
        <v>465</v>
      </c>
      <c r="G472" s="192"/>
      <c r="H472" s="192"/>
      <c r="I472" s="195"/>
      <c r="J472" s="206">
        <f>BK472</f>
        <v>0</v>
      </c>
      <c r="K472" s="192"/>
      <c r="L472" s="197"/>
      <c r="M472" s="198"/>
      <c r="N472" s="199"/>
      <c r="O472" s="199"/>
      <c r="P472" s="200">
        <f>SUM(P473:P474)</f>
        <v>0</v>
      </c>
      <c r="Q472" s="199"/>
      <c r="R472" s="200">
        <f>SUM(R473:R474)</f>
        <v>0</v>
      </c>
      <c r="S472" s="199"/>
      <c r="T472" s="201">
        <f>SUM(T473:T474)</f>
        <v>0</v>
      </c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R472" s="202" t="s">
        <v>197</v>
      </c>
      <c r="AT472" s="203" t="s">
        <v>72</v>
      </c>
      <c r="AU472" s="203" t="s">
        <v>81</v>
      </c>
      <c r="AY472" s="202" t="s">
        <v>166</v>
      </c>
      <c r="BK472" s="204">
        <f>SUM(BK473:BK474)</f>
        <v>0</v>
      </c>
    </row>
    <row r="473" spans="1:65" s="2" customFormat="1" ht="16.5" customHeight="1">
      <c r="A473" s="40"/>
      <c r="B473" s="41"/>
      <c r="C473" s="207" t="s">
        <v>466</v>
      </c>
      <c r="D473" s="207" t="s">
        <v>169</v>
      </c>
      <c r="E473" s="208" t="s">
        <v>467</v>
      </c>
      <c r="F473" s="209" t="s">
        <v>468</v>
      </c>
      <c r="G473" s="210" t="s">
        <v>458</v>
      </c>
      <c r="H473" s="211">
        <v>1</v>
      </c>
      <c r="I473" s="212"/>
      <c r="J473" s="213">
        <f>ROUND(I473*H473,2)</f>
        <v>0</v>
      </c>
      <c r="K473" s="209" t="s">
        <v>172</v>
      </c>
      <c r="L473" s="46"/>
      <c r="M473" s="214" t="s">
        <v>19</v>
      </c>
      <c r="N473" s="215" t="s">
        <v>44</v>
      </c>
      <c r="O473" s="86"/>
      <c r="P473" s="216">
        <f>O473*H473</f>
        <v>0</v>
      </c>
      <c r="Q473" s="216">
        <v>0</v>
      </c>
      <c r="R473" s="216">
        <f>Q473*H473</f>
        <v>0</v>
      </c>
      <c r="S473" s="216">
        <v>0</v>
      </c>
      <c r="T473" s="217">
        <f>S473*H473</f>
        <v>0</v>
      </c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R473" s="218" t="s">
        <v>459</v>
      </c>
      <c r="AT473" s="218" t="s">
        <v>169</v>
      </c>
      <c r="AU473" s="218" t="s">
        <v>83</v>
      </c>
      <c r="AY473" s="19" t="s">
        <v>166</v>
      </c>
      <c r="BE473" s="219">
        <f>IF(N473="základní",J473,0)</f>
        <v>0</v>
      </c>
      <c r="BF473" s="219">
        <f>IF(N473="snížená",J473,0)</f>
        <v>0</v>
      </c>
      <c r="BG473" s="219">
        <f>IF(N473="zákl. přenesená",J473,0)</f>
        <v>0</v>
      </c>
      <c r="BH473" s="219">
        <f>IF(N473="sníž. přenesená",J473,0)</f>
        <v>0</v>
      </c>
      <c r="BI473" s="219">
        <f>IF(N473="nulová",J473,0)</f>
        <v>0</v>
      </c>
      <c r="BJ473" s="19" t="s">
        <v>81</v>
      </c>
      <c r="BK473" s="219">
        <f>ROUND(I473*H473,2)</f>
        <v>0</v>
      </c>
      <c r="BL473" s="19" t="s">
        <v>459</v>
      </c>
      <c r="BM473" s="218" t="s">
        <v>469</v>
      </c>
    </row>
    <row r="474" spans="1:47" s="2" customFormat="1" ht="12">
      <c r="A474" s="40"/>
      <c r="B474" s="41"/>
      <c r="C474" s="42"/>
      <c r="D474" s="220" t="s">
        <v>175</v>
      </c>
      <c r="E474" s="42"/>
      <c r="F474" s="221" t="s">
        <v>470</v>
      </c>
      <c r="G474" s="42"/>
      <c r="H474" s="42"/>
      <c r="I474" s="222"/>
      <c r="J474" s="42"/>
      <c r="K474" s="42"/>
      <c r="L474" s="46"/>
      <c r="M474" s="223"/>
      <c r="N474" s="224"/>
      <c r="O474" s="86"/>
      <c r="P474" s="86"/>
      <c r="Q474" s="86"/>
      <c r="R474" s="86"/>
      <c r="S474" s="86"/>
      <c r="T474" s="87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T474" s="19" t="s">
        <v>175</v>
      </c>
      <c r="AU474" s="19" t="s">
        <v>83</v>
      </c>
    </row>
    <row r="475" spans="1:63" s="12" customFormat="1" ht="22.8" customHeight="1">
      <c r="A475" s="12"/>
      <c r="B475" s="191"/>
      <c r="C475" s="192"/>
      <c r="D475" s="193" t="s">
        <v>72</v>
      </c>
      <c r="E475" s="205" t="s">
        <v>471</v>
      </c>
      <c r="F475" s="205" t="s">
        <v>472</v>
      </c>
      <c r="G475" s="192"/>
      <c r="H475" s="192"/>
      <c r="I475" s="195"/>
      <c r="J475" s="206">
        <f>BK475</f>
        <v>0</v>
      </c>
      <c r="K475" s="192"/>
      <c r="L475" s="197"/>
      <c r="M475" s="198"/>
      <c r="N475" s="199"/>
      <c r="O475" s="199"/>
      <c r="P475" s="200">
        <f>SUM(P476:P481)</f>
        <v>0</v>
      </c>
      <c r="Q475" s="199"/>
      <c r="R475" s="200">
        <f>SUM(R476:R481)</f>
        <v>0</v>
      </c>
      <c r="S475" s="199"/>
      <c r="T475" s="201">
        <f>SUM(T476:T481)</f>
        <v>0</v>
      </c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R475" s="202" t="s">
        <v>197</v>
      </c>
      <c r="AT475" s="203" t="s">
        <v>72</v>
      </c>
      <c r="AU475" s="203" t="s">
        <v>81</v>
      </c>
      <c r="AY475" s="202" t="s">
        <v>166</v>
      </c>
      <c r="BK475" s="204">
        <f>SUM(BK476:BK481)</f>
        <v>0</v>
      </c>
    </row>
    <row r="476" spans="1:65" s="2" customFormat="1" ht="16.5" customHeight="1">
      <c r="A476" s="40"/>
      <c r="B476" s="41"/>
      <c r="C476" s="207" t="s">
        <v>473</v>
      </c>
      <c r="D476" s="207" t="s">
        <v>169</v>
      </c>
      <c r="E476" s="208" t="s">
        <v>474</v>
      </c>
      <c r="F476" s="209" t="s">
        <v>472</v>
      </c>
      <c r="G476" s="210" t="s">
        <v>458</v>
      </c>
      <c r="H476" s="211">
        <v>1</v>
      </c>
      <c r="I476" s="212"/>
      <c r="J476" s="213">
        <f>ROUND(I476*H476,2)</f>
        <v>0</v>
      </c>
      <c r="K476" s="209" t="s">
        <v>172</v>
      </c>
      <c r="L476" s="46"/>
      <c r="M476" s="214" t="s">
        <v>19</v>
      </c>
      <c r="N476" s="215" t="s">
        <v>44</v>
      </c>
      <c r="O476" s="86"/>
      <c r="P476" s="216">
        <f>O476*H476</f>
        <v>0</v>
      </c>
      <c r="Q476" s="216">
        <v>0</v>
      </c>
      <c r="R476" s="216">
        <f>Q476*H476</f>
        <v>0</v>
      </c>
      <c r="S476" s="216">
        <v>0</v>
      </c>
      <c r="T476" s="217">
        <f>S476*H476</f>
        <v>0</v>
      </c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R476" s="218" t="s">
        <v>459</v>
      </c>
      <c r="AT476" s="218" t="s">
        <v>169</v>
      </c>
      <c r="AU476" s="218" t="s">
        <v>83</v>
      </c>
      <c r="AY476" s="19" t="s">
        <v>166</v>
      </c>
      <c r="BE476" s="219">
        <f>IF(N476="základní",J476,0)</f>
        <v>0</v>
      </c>
      <c r="BF476" s="219">
        <f>IF(N476="snížená",J476,0)</f>
        <v>0</v>
      </c>
      <c r="BG476" s="219">
        <f>IF(N476="zákl. přenesená",J476,0)</f>
        <v>0</v>
      </c>
      <c r="BH476" s="219">
        <f>IF(N476="sníž. přenesená",J476,0)</f>
        <v>0</v>
      </c>
      <c r="BI476" s="219">
        <f>IF(N476="nulová",J476,0)</f>
        <v>0</v>
      </c>
      <c r="BJ476" s="19" t="s">
        <v>81</v>
      </c>
      <c r="BK476" s="219">
        <f>ROUND(I476*H476,2)</f>
        <v>0</v>
      </c>
      <c r="BL476" s="19" t="s">
        <v>459</v>
      </c>
      <c r="BM476" s="218" t="s">
        <v>475</v>
      </c>
    </row>
    <row r="477" spans="1:47" s="2" customFormat="1" ht="12">
      <c r="A477" s="40"/>
      <c r="B477" s="41"/>
      <c r="C477" s="42"/>
      <c r="D477" s="220" t="s">
        <v>175</v>
      </c>
      <c r="E477" s="42"/>
      <c r="F477" s="221" t="s">
        <v>476</v>
      </c>
      <c r="G477" s="42"/>
      <c r="H477" s="42"/>
      <c r="I477" s="222"/>
      <c r="J477" s="42"/>
      <c r="K477" s="42"/>
      <c r="L477" s="46"/>
      <c r="M477" s="223"/>
      <c r="N477" s="224"/>
      <c r="O477" s="86"/>
      <c r="P477" s="86"/>
      <c r="Q477" s="86"/>
      <c r="R477" s="86"/>
      <c r="S477" s="86"/>
      <c r="T477" s="87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T477" s="19" t="s">
        <v>175</v>
      </c>
      <c r="AU477" s="19" t="s">
        <v>83</v>
      </c>
    </row>
    <row r="478" spans="1:65" s="2" customFormat="1" ht="16.5" customHeight="1">
      <c r="A478" s="40"/>
      <c r="B478" s="41"/>
      <c r="C478" s="207" t="s">
        <v>477</v>
      </c>
      <c r="D478" s="207" t="s">
        <v>169</v>
      </c>
      <c r="E478" s="208" t="s">
        <v>478</v>
      </c>
      <c r="F478" s="209" t="s">
        <v>479</v>
      </c>
      <c r="G478" s="210" t="s">
        <v>458</v>
      </c>
      <c r="H478" s="211">
        <v>1</v>
      </c>
      <c r="I478" s="212"/>
      <c r="J478" s="213">
        <f>ROUND(I478*H478,2)</f>
        <v>0</v>
      </c>
      <c r="K478" s="209" t="s">
        <v>172</v>
      </c>
      <c r="L478" s="46"/>
      <c r="M478" s="214" t="s">
        <v>19</v>
      </c>
      <c r="N478" s="215" t="s">
        <v>44</v>
      </c>
      <c r="O478" s="86"/>
      <c r="P478" s="216">
        <f>O478*H478</f>
        <v>0</v>
      </c>
      <c r="Q478" s="216">
        <v>0</v>
      </c>
      <c r="R478" s="216">
        <f>Q478*H478</f>
        <v>0</v>
      </c>
      <c r="S478" s="216">
        <v>0</v>
      </c>
      <c r="T478" s="217">
        <f>S478*H478</f>
        <v>0</v>
      </c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R478" s="218" t="s">
        <v>459</v>
      </c>
      <c r="AT478" s="218" t="s">
        <v>169</v>
      </c>
      <c r="AU478" s="218" t="s">
        <v>83</v>
      </c>
      <c r="AY478" s="19" t="s">
        <v>166</v>
      </c>
      <c r="BE478" s="219">
        <f>IF(N478="základní",J478,0)</f>
        <v>0</v>
      </c>
      <c r="BF478" s="219">
        <f>IF(N478="snížená",J478,0)</f>
        <v>0</v>
      </c>
      <c r="BG478" s="219">
        <f>IF(N478="zákl. přenesená",J478,0)</f>
        <v>0</v>
      </c>
      <c r="BH478" s="219">
        <f>IF(N478="sníž. přenesená",J478,0)</f>
        <v>0</v>
      </c>
      <c r="BI478" s="219">
        <f>IF(N478="nulová",J478,0)</f>
        <v>0</v>
      </c>
      <c r="BJ478" s="19" t="s">
        <v>81</v>
      </c>
      <c r="BK478" s="219">
        <f>ROUND(I478*H478,2)</f>
        <v>0</v>
      </c>
      <c r="BL478" s="19" t="s">
        <v>459</v>
      </c>
      <c r="BM478" s="218" t="s">
        <v>480</v>
      </c>
    </row>
    <row r="479" spans="1:47" s="2" customFormat="1" ht="12">
      <c r="A479" s="40"/>
      <c r="B479" s="41"/>
      <c r="C479" s="42"/>
      <c r="D479" s="220" t="s">
        <v>175</v>
      </c>
      <c r="E479" s="42"/>
      <c r="F479" s="221" t="s">
        <v>481</v>
      </c>
      <c r="G479" s="42"/>
      <c r="H479" s="42"/>
      <c r="I479" s="222"/>
      <c r="J479" s="42"/>
      <c r="K479" s="42"/>
      <c r="L479" s="46"/>
      <c r="M479" s="223"/>
      <c r="N479" s="224"/>
      <c r="O479" s="86"/>
      <c r="P479" s="86"/>
      <c r="Q479" s="86"/>
      <c r="R479" s="86"/>
      <c r="S479" s="86"/>
      <c r="T479" s="87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T479" s="19" t="s">
        <v>175</v>
      </c>
      <c r="AU479" s="19" t="s">
        <v>83</v>
      </c>
    </row>
    <row r="480" spans="1:65" s="2" customFormat="1" ht="16.5" customHeight="1">
      <c r="A480" s="40"/>
      <c r="B480" s="41"/>
      <c r="C480" s="207" t="s">
        <v>482</v>
      </c>
      <c r="D480" s="207" t="s">
        <v>169</v>
      </c>
      <c r="E480" s="208" t="s">
        <v>483</v>
      </c>
      <c r="F480" s="209" t="s">
        <v>484</v>
      </c>
      <c r="G480" s="210" t="s">
        <v>458</v>
      </c>
      <c r="H480" s="211">
        <v>1</v>
      </c>
      <c r="I480" s="212"/>
      <c r="J480" s="213">
        <f>ROUND(I480*H480,2)</f>
        <v>0</v>
      </c>
      <c r="K480" s="209" t="s">
        <v>172</v>
      </c>
      <c r="L480" s="46"/>
      <c r="M480" s="214" t="s">
        <v>19</v>
      </c>
      <c r="N480" s="215" t="s">
        <v>44</v>
      </c>
      <c r="O480" s="86"/>
      <c r="P480" s="216">
        <f>O480*H480</f>
        <v>0</v>
      </c>
      <c r="Q480" s="216">
        <v>0</v>
      </c>
      <c r="R480" s="216">
        <f>Q480*H480</f>
        <v>0</v>
      </c>
      <c r="S480" s="216">
        <v>0</v>
      </c>
      <c r="T480" s="217">
        <f>S480*H480</f>
        <v>0</v>
      </c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R480" s="218" t="s">
        <v>459</v>
      </c>
      <c r="AT480" s="218" t="s">
        <v>169</v>
      </c>
      <c r="AU480" s="218" t="s">
        <v>83</v>
      </c>
      <c r="AY480" s="19" t="s">
        <v>166</v>
      </c>
      <c r="BE480" s="219">
        <f>IF(N480="základní",J480,0)</f>
        <v>0</v>
      </c>
      <c r="BF480" s="219">
        <f>IF(N480="snížená",J480,0)</f>
        <v>0</v>
      </c>
      <c r="BG480" s="219">
        <f>IF(N480="zákl. přenesená",J480,0)</f>
        <v>0</v>
      </c>
      <c r="BH480" s="219">
        <f>IF(N480="sníž. přenesená",J480,0)</f>
        <v>0</v>
      </c>
      <c r="BI480" s="219">
        <f>IF(N480="nulová",J480,0)</f>
        <v>0</v>
      </c>
      <c r="BJ480" s="19" t="s">
        <v>81</v>
      </c>
      <c r="BK480" s="219">
        <f>ROUND(I480*H480,2)</f>
        <v>0</v>
      </c>
      <c r="BL480" s="19" t="s">
        <v>459</v>
      </c>
      <c r="BM480" s="218" t="s">
        <v>485</v>
      </c>
    </row>
    <row r="481" spans="1:47" s="2" customFormat="1" ht="12">
      <c r="A481" s="40"/>
      <c r="B481" s="41"/>
      <c r="C481" s="42"/>
      <c r="D481" s="220" t="s">
        <v>175</v>
      </c>
      <c r="E481" s="42"/>
      <c r="F481" s="221" t="s">
        <v>486</v>
      </c>
      <c r="G481" s="42"/>
      <c r="H481" s="42"/>
      <c r="I481" s="222"/>
      <c r="J481" s="42"/>
      <c r="K481" s="42"/>
      <c r="L481" s="46"/>
      <c r="M481" s="223"/>
      <c r="N481" s="224"/>
      <c r="O481" s="86"/>
      <c r="P481" s="86"/>
      <c r="Q481" s="86"/>
      <c r="R481" s="86"/>
      <c r="S481" s="86"/>
      <c r="T481" s="87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T481" s="19" t="s">
        <v>175</v>
      </c>
      <c r="AU481" s="19" t="s">
        <v>83</v>
      </c>
    </row>
    <row r="482" spans="1:63" s="12" customFormat="1" ht="22.8" customHeight="1">
      <c r="A482" s="12"/>
      <c r="B482" s="191"/>
      <c r="C482" s="192"/>
      <c r="D482" s="193" t="s">
        <v>72</v>
      </c>
      <c r="E482" s="205" t="s">
        <v>487</v>
      </c>
      <c r="F482" s="205" t="s">
        <v>488</v>
      </c>
      <c r="G482" s="192"/>
      <c r="H482" s="192"/>
      <c r="I482" s="195"/>
      <c r="J482" s="206">
        <f>BK482</f>
        <v>0</v>
      </c>
      <c r="K482" s="192"/>
      <c r="L482" s="197"/>
      <c r="M482" s="198"/>
      <c r="N482" s="199"/>
      <c r="O482" s="199"/>
      <c r="P482" s="200">
        <f>SUM(P483:P484)</f>
        <v>0</v>
      </c>
      <c r="Q482" s="199"/>
      <c r="R482" s="200">
        <f>SUM(R483:R484)</f>
        <v>0</v>
      </c>
      <c r="S482" s="199"/>
      <c r="T482" s="201">
        <f>SUM(T483:T484)</f>
        <v>0</v>
      </c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R482" s="202" t="s">
        <v>197</v>
      </c>
      <c r="AT482" s="203" t="s">
        <v>72</v>
      </c>
      <c r="AU482" s="203" t="s">
        <v>81</v>
      </c>
      <c r="AY482" s="202" t="s">
        <v>166</v>
      </c>
      <c r="BK482" s="204">
        <f>SUM(BK483:BK484)</f>
        <v>0</v>
      </c>
    </row>
    <row r="483" spans="1:65" s="2" customFormat="1" ht="16.5" customHeight="1">
      <c r="A483" s="40"/>
      <c r="B483" s="41"/>
      <c r="C483" s="207" t="s">
        <v>489</v>
      </c>
      <c r="D483" s="207" t="s">
        <v>169</v>
      </c>
      <c r="E483" s="208" t="s">
        <v>490</v>
      </c>
      <c r="F483" s="209" t="s">
        <v>491</v>
      </c>
      <c r="G483" s="210" t="s">
        <v>458</v>
      </c>
      <c r="H483" s="211">
        <v>1</v>
      </c>
      <c r="I483" s="212"/>
      <c r="J483" s="213">
        <f>ROUND(I483*H483,2)</f>
        <v>0</v>
      </c>
      <c r="K483" s="209" t="s">
        <v>172</v>
      </c>
      <c r="L483" s="46"/>
      <c r="M483" s="214" t="s">
        <v>19</v>
      </c>
      <c r="N483" s="215" t="s">
        <v>44</v>
      </c>
      <c r="O483" s="86"/>
      <c r="P483" s="216">
        <f>O483*H483</f>
        <v>0</v>
      </c>
      <c r="Q483" s="216">
        <v>0</v>
      </c>
      <c r="R483" s="216">
        <f>Q483*H483</f>
        <v>0</v>
      </c>
      <c r="S483" s="216">
        <v>0</v>
      </c>
      <c r="T483" s="217">
        <f>S483*H483</f>
        <v>0</v>
      </c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R483" s="218" t="s">
        <v>459</v>
      </c>
      <c r="AT483" s="218" t="s">
        <v>169</v>
      </c>
      <c r="AU483" s="218" t="s">
        <v>83</v>
      </c>
      <c r="AY483" s="19" t="s">
        <v>166</v>
      </c>
      <c r="BE483" s="219">
        <f>IF(N483="základní",J483,0)</f>
        <v>0</v>
      </c>
      <c r="BF483" s="219">
        <f>IF(N483="snížená",J483,0)</f>
        <v>0</v>
      </c>
      <c r="BG483" s="219">
        <f>IF(N483="zákl. přenesená",J483,0)</f>
        <v>0</v>
      </c>
      <c r="BH483" s="219">
        <f>IF(N483="sníž. přenesená",J483,0)</f>
        <v>0</v>
      </c>
      <c r="BI483" s="219">
        <f>IF(N483="nulová",J483,0)</f>
        <v>0</v>
      </c>
      <c r="BJ483" s="19" t="s">
        <v>81</v>
      </c>
      <c r="BK483" s="219">
        <f>ROUND(I483*H483,2)</f>
        <v>0</v>
      </c>
      <c r="BL483" s="19" t="s">
        <v>459</v>
      </c>
      <c r="BM483" s="218" t="s">
        <v>492</v>
      </c>
    </row>
    <row r="484" spans="1:47" s="2" customFormat="1" ht="12">
      <c r="A484" s="40"/>
      <c r="B484" s="41"/>
      <c r="C484" s="42"/>
      <c r="D484" s="220" t="s">
        <v>175</v>
      </c>
      <c r="E484" s="42"/>
      <c r="F484" s="221" t="s">
        <v>493</v>
      </c>
      <c r="G484" s="42"/>
      <c r="H484" s="42"/>
      <c r="I484" s="222"/>
      <c r="J484" s="42"/>
      <c r="K484" s="42"/>
      <c r="L484" s="46"/>
      <c r="M484" s="223"/>
      <c r="N484" s="224"/>
      <c r="O484" s="86"/>
      <c r="P484" s="86"/>
      <c r="Q484" s="86"/>
      <c r="R484" s="86"/>
      <c r="S484" s="86"/>
      <c r="T484" s="87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T484" s="19" t="s">
        <v>175</v>
      </c>
      <c r="AU484" s="19" t="s">
        <v>83</v>
      </c>
    </row>
    <row r="485" spans="1:63" s="12" customFormat="1" ht="22.8" customHeight="1">
      <c r="A485" s="12"/>
      <c r="B485" s="191"/>
      <c r="C485" s="192"/>
      <c r="D485" s="193" t="s">
        <v>72</v>
      </c>
      <c r="E485" s="205" t="s">
        <v>494</v>
      </c>
      <c r="F485" s="205" t="s">
        <v>495</v>
      </c>
      <c r="G485" s="192"/>
      <c r="H485" s="192"/>
      <c r="I485" s="195"/>
      <c r="J485" s="206">
        <f>BK485</f>
        <v>0</v>
      </c>
      <c r="K485" s="192"/>
      <c r="L485" s="197"/>
      <c r="M485" s="198"/>
      <c r="N485" s="199"/>
      <c r="O485" s="199"/>
      <c r="P485" s="200">
        <f>SUM(P486:P487)</f>
        <v>0</v>
      </c>
      <c r="Q485" s="199"/>
      <c r="R485" s="200">
        <f>SUM(R486:R487)</f>
        <v>0</v>
      </c>
      <c r="S485" s="199"/>
      <c r="T485" s="201">
        <f>SUM(T486:T487)</f>
        <v>0</v>
      </c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R485" s="202" t="s">
        <v>197</v>
      </c>
      <c r="AT485" s="203" t="s">
        <v>72</v>
      </c>
      <c r="AU485" s="203" t="s">
        <v>81</v>
      </c>
      <c r="AY485" s="202" t="s">
        <v>166</v>
      </c>
      <c r="BK485" s="204">
        <f>SUM(BK486:BK487)</f>
        <v>0</v>
      </c>
    </row>
    <row r="486" spans="1:65" s="2" customFormat="1" ht="16.5" customHeight="1">
      <c r="A486" s="40"/>
      <c r="B486" s="41"/>
      <c r="C486" s="207" t="s">
        <v>496</v>
      </c>
      <c r="D486" s="207" t="s">
        <v>169</v>
      </c>
      <c r="E486" s="208" t="s">
        <v>497</v>
      </c>
      <c r="F486" s="209" t="s">
        <v>498</v>
      </c>
      <c r="G486" s="210" t="s">
        <v>458</v>
      </c>
      <c r="H486" s="211">
        <v>1</v>
      </c>
      <c r="I486" s="212"/>
      <c r="J486" s="213">
        <f>ROUND(I486*H486,2)</f>
        <v>0</v>
      </c>
      <c r="K486" s="209" t="s">
        <v>172</v>
      </c>
      <c r="L486" s="46"/>
      <c r="M486" s="214" t="s">
        <v>19</v>
      </c>
      <c r="N486" s="215" t="s">
        <v>44</v>
      </c>
      <c r="O486" s="86"/>
      <c r="P486" s="216">
        <f>O486*H486</f>
        <v>0</v>
      </c>
      <c r="Q486" s="216">
        <v>0</v>
      </c>
      <c r="R486" s="216">
        <f>Q486*H486</f>
        <v>0</v>
      </c>
      <c r="S486" s="216">
        <v>0</v>
      </c>
      <c r="T486" s="217">
        <f>S486*H486</f>
        <v>0</v>
      </c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R486" s="218" t="s">
        <v>173</v>
      </c>
      <c r="AT486" s="218" t="s">
        <v>169</v>
      </c>
      <c r="AU486" s="218" t="s">
        <v>83</v>
      </c>
      <c r="AY486" s="19" t="s">
        <v>166</v>
      </c>
      <c r="BE486" s="219">
        <f>IF(N486="základní",J486,0)</f>
        <v>0</v>
      </c>
      <c r="BF486" s="219">
        <f>IF(N486="snížená",J486,0)</f>
        <v>0</v>
      </c>
      <c r="BG486" s="219">
        <f>IF(N486="zákl. přenesená",J486,0)</f>
        <v>0</v>
      </c>
      <c r="BH486" s="219">
        <f>IF(N486="sníž. přenesená",J486,0)</f>
        <v>0</v>
      </c>
      <c r="BI486" s="219">
        <f>IF(N486="nulová",J486,0)</f>
        <v>0</v>
      </c>
      <c r="BJ486" s="19" t="s">
        <v>81</v>
      </c>
      <c r="BK486" s="219">
        <f>ROUND(I486*H486,2)</f>
        <v>0</v>
      </c>
      <c r="BL486" s="19" t="s">
        <v>173</v>
      </c>
      <c r="BM486" s="218" t="s">
        <v>499</v>
      </c>
    </row>
    <row r="487" spans="1:47" s="2" customFormat="1" ht="12">
      <c r="A487" s="40"/>
      <c r="B487" s="41"/>
      <c r="C487" s="42"/>
      <c r="D487" s="220" t="s">
        <v>175</v>
      </c>
      <c r="E487" s="42"/>
      <c r="F487" s="221" t="s">
        <v>500</v>
      </c>
      <c r="G487" s="42"/>
      <c r="H487" s="42"/>
      <c r="I487" s="222"/>
      <c r="J487" s="42"/>
      <c r="K487" s="42"/>
      <c r="L487" s="46"/>
      <c r="M487" s="280"/>
      <c r="N487" s="281"/>
      <c r="O487" s="282"/>
      <c r="P487" s="282"/>
      <c r="Q487" s="282"/>
      <c r="R487" s="282"/>
      <c r="S487" s="282"/>
      <c r="T487" s="283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T487" s="19" t="s">
        <v>175</v>
      </c>
      <c r="AU487" s="19" t="s">
        <v>83</v>
      </c>
    </row>
    <row r="488" spans="1:31" s="2" customFormat="1" ht="6.95" customHeight="1">
      <c r="A488" s="40"/>
      <c r="B488" s="61"/>
      <c r="C488" s="62"/>
      <c r="D488" s="62"/>
      <c r="E488" s="62"/>
      <c r="F488" s="62"/>
      <c r="G488" s="62"/>
      <c r="H488" s="62"/>
      <c r="I488" s="62"/>
      <c r="J488" s="62"/>
      <c r="K488" s="62"/>
      <c r="L488" s="46"/>
      <c r="M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</row>
  </sheetData>
  <sheetProtection password="CC35" sheet="1" objects="1" scenarios="1" formatColumns="0" formatRows="0" autoFilter="0"/>
  <autoFilter ref="C94:K487"/>
  <mergeCells count="9">
    <mergeCell ref="E7:H7"/>
    <mergeCell ref="E9:H9"/>
    <mergeCell ref="E18:H18"/>
    <mergeCell ref="E27:H27"/>
    <mergeCell ref="E48:H48"/>
    <mergeCell ref="E50:H50"/>
    <mergeCell ref="E85:H85"/>
    <mergeCell ref="E87:H87"/>
    <mergeCell ref="L2:V2"/>
  </mergeCells>
  <hyperlinks>
    <hyperlink ref="F99" r:id="rId1" display="https://podminky.urs.cz/item/CS_URS_2021_02/612325302"/>
    <hyperlink ref="F110" r:id="rId2" display="https://podminky.urs.cz/item/CS_URS_2021_02/619991021"/>
    <hyperlink ref="F119" r:id="rId3" display="https://podminky.urs.cz/item/CS_URS_2021_02/622143004"/>
    <hyperlink ref="F128" r:id="rId4" display="https://podminky.urs.cz/item/CS_URS_2021_02/59051476"/>
    <hyperlink ref="F131" r:id="rId5" display="https://podminky.urs.cz/item/CS_URS_2021_02/622212021"/>
    <hyperlink ref="F136" r:id="rId6" display="https://podminky.urs.cz/item/CS_URS_2021_02/28375938"/>
    <hyperlink ref="F144" r:id="rId7" display="https://podminky.urs.cz/item/CS_URS_2021_02/622212071"/>
    <hyperlink ref="F154" r:id="rId8" display="https://podminky.urs.cz/item/CS_URS_2021_02/28375938"/>
    <hyperlink ref="F167" r:id="rId9" display="https://podminky.urs.cz/item/CS_URS_2021_02/629991001"/>
    <hyperlink ref="F178" r:id="rId10" display="https://podminky.urs.cz/item/CS_URS_2021_02/629991011"/>
    <hyperlink ref="F188" r:id="rId11" display="https://podminky.urs.cz/item/CS_URS_2021_02/952901106"/>
    <hyperlink ref="F192" r:id="rId12" display="https://podminky.urs.cz/item/CS_URS_2021_02/952901107"/>
    <hyperlink ref="F198" r:id="rId13" display="https://podminky.urs.cz/item/CS_URS_2021_02/952901108"/>
    <hyperlink ref="F203" r:id="rId14" display="https://podminky.urs.cz/item/CS_URS_2021_02/952902021"/>
    <hyperlink ref="F207" r:id="rId15" display="https://podminky.urs.cz/item/CS_URS_2021_02/952902221"/>
    <hyperlink ref="F210" r:id="rId16" display="https://podminky.urs.cz/item/CS_URS_2021_02/968062354"/>
    <hyperlink ref="F214" r:id="rId17" display="https://podminky.urs.cz/item/CS_URS_2021_02/968062356"/>
    <hyperlink ref="F221" r:id="rId18" display="https://podminky.urs.cz/item/CS_URS_2021_02/968062357"/>
    <hyperlink ref="F224" r:id="rId19" display="https://podminky.urs.cz/item/CS_URS_2021_02/978059351"/>
    <hyperlink ref="F229" r:id="rId20" display="https://podminky.urs.cz/item/CS_URS_2021_02/949101111"/>
    <hyperlink ref="F241" r:id="rId21" display="https://podminky.urs.cz/item/CS_URS_2021_02/997013213"/>
    <hyperlink ref="F243" r:id="rId22" display="https://podminky.urs.cz/item/CS_URS_2021_02/997013501"/>
    <hyperlink ref="F245" r:id="rId23" display="https://podminky.urs.cz/item/CS_URS_2021_02/997013509"/>
    <hyperlink ref="F248" r:id="rId24" display="https://podminky.urs.cz/item/CS_URS_2021_02/997013603"/>
    <hyperlink ref="F251" r:id="rId25" display="https://podminky.urs.cz/item/CS_URS_2021_02/997013609"/>
    <hyperlink ref="F254" r:id="rId26" display="https://podminky.urs.cz/item/CS_URS_2021_02/997013804"/>
    <hyperlink ref="F257" r:id="rId27" display="https://podminky.urs.cz/item/CS_URS_2021_02/997013811"/>
    <hyperlink ref="F261" r:id="rId28" display="https://podminky.urs.cz/item/CS_URS_2021_02/998014021"/>
    <hyperlink ref="F266" r:id="rId29" display="https://podminky.urs.cz/item/CS_URS_2021_02/764011620"/>
    <hyperlink ref="F274" r:id="rId30" display="https://podminky.urs.cz/item/CS_URS_2021_02/764216643"/>
    <hyperlink ref="F280" r:id="rId31" display="https://podminky.urs.cz/item/CS_URS_2021_02/764216645"/>
    <hyperlink ref="F288" r:id="rId32" display="https://podminky.urs.cz/item/CS_URS_2021_02/998764102"/>
    <hyperlink ref="F291" r:id="rId33" display="https://podminky.urs.cz/item/CS_URS_2021_02/766441812"/>
    <hyperlink ref="F295" r:id="rId34" display="https://podminky.urs.cz/item/CS_URS_2021_02/766441821"/>
    <hyperlink ref="F299" r:id="rId35" display="https://podminky.urs.cz/item/CS_URS_2021_02/766441822"/>
    <hyperlink ref="F306" r:id="rId36" display="https://podminky.urs.cz/item/CS_URS_2021_02/766621212"/>
    <hyperlink ref="F314" r:id="rId37" display="https://podminky.urs.cz/item/CS_URS_2021_02/61110012"/>
    <hyperlink ref="F316" r:id="rId38" display="https://podminky.urs.cz/item/CS_URS_2021_02/766621622"/>
    <hyperlink ref="F320" r:id="rId39" display="https://podminky.urs.cz/item/CS_URS_2021_02/61110008"/>
    <hyperlink ref="F322" r:id="rId40" display="https://podminky.urs.cz/item/CS_URS_2021_02/766629631"/>
    <hyperlink ref="F331" r:id="rId41" display="https://podminky.urs.cz/item/CS_URS_2021_02/59071035"/>
    <hyperlink ref="F334" r:id="rId42" display="https://podminky.urs.cz/item/CS_URS_2021_02/766629639"/>
    <hyperlink ref="F343" r:id="rId43" display="https://podminky.urs.cz/item/CS_URS_2021_02/59071047"/>
    <hyperlink ref="F346" r:id="rId44" display="https://podminky.urs.cz/item/CS_URS_2021_02/766694112"/>
    <hyperlink ref="F352" r:id="rId45" display="https://podminky.urs.cz/item/CS_URS_2021_02/61144401"/>
    <hyperlink ref="F358" r:id="rId46" display="https://podminky.urs.cz/item/CS_URS_2021_02/61144019"/>
    <hyperlink ref="F360" r:id="rId47" display="https://podminky.urs.cz/item/CS_URS_2021_02/766694113"/>
    <hyperlink ref="F368" r:id="rId48" display="https://podminky.urs.cz/item/CS_URS_2021_02/61144402"/>
    <hyperlink ref="F373" r:id="rId49" display="https://podminky.urs.cz/item/CS_URS_2021_02/61144403"/>
    <hyperlink ref="F383" r:id="rId50" display="https://podminky.urs.cz/item/CS_URS_2021_02/61144019"/>
    <hyperlink ref="F385" r:id="rId51" display="https://podminky.urs.cz/item/CS_URS_2021_02/766694121"/>
    <hyperlink ref="F390" r:id="rId52" display="https://podminky.urs.cz/item/CS_URS_2021_02/61144403"/>
    <hyperlink ref="F395" r:id="rId53" display="https://podminky.urs.cz/item/CS_URS_2021_02/61144019"/>
    <hyperlink ref="F397" r:id="rId54" display="https://podminky.urs.cz/item/CS_URS_2021_02/766694123"/>
    <hyperlink ref="F402" r:id="rId55" display="https://podminky.urs.cz/item/CS_URS_2021_02/61144403"/>
    <hyperlink ref="F407" r:id="rId56" display="https://podminky.urs.cz/item/CS_URS_2021_02/61144019"/>
    <hyperlink ref="F409" r:id="rId57" display="https://podminky.urs.cz/item/CS_URS_2021_02/767627308"/>
    <hyperlink ref="F418" r:id="rId58" display="https://podminky.urs.cz/item/CS_URS_2021_02/998766102"/>
    <hyperlink ref="F421" r:id="rId59" display="https://podminky.urs.cz/item/CS_URS_2021_02/781151031"/>
    <hyperlink ref="F430" r:id="rId60" display="https://podminky.urs.cz/item/CS_URS_2021_02/781151041"/>
    <hyperlink ref="F439" r:id="rId61" display="https://podminky.urs.cz/item/CS_URS_2021_02/781474113"/>
    <hyperlink ref="F448" r:id="rId62" display="https://podminky.urs.cz/item/CS_URS_2021_02/59761071"/>
    <hyperlink ref="F451" r:id="rId63" display="https://podminky.urs.cz/item/CS_URS_2021_02/781495115"/>
    <hyperlink ref="F458" r:id="rId64" display="https://podminky.urs.cz/item/CS_URS_2021_02/781495211"/>
    <hyperlink ref="F467" r:id="rId65" display="https://podminky.urs.cz/item/CS_URS_2021_02/998781102"/>
    <hyperlink ref="F470" r:id="rId66" display="https://podminky.urs.cz/item/CS_URS_2021_02/039002001"/>
    <hyperlink ref="F474" r:id="rId67" display="https://podminky.urs.cz/item/CS_URS_2021_02/013244000"/>
    <hyperlink ref="F477" r:id="rId68" display="https://podminky.urs.cz/item/CS_URS_2021_02/030001000"/>
    <hyperlink ref="F479" r:id="rId69" display="https://podminky.urs.cz/item/CS_URS_2021_02/034002000"/>
    <hyperlink ref="F481" r:id="rId70" display="https://podminky.urs.cz/item/CS_URS_2021_02/034303000"/>
    <hyperlink ref="F484" r:id="rId71" display="https://podminky.urs.cz/item/CS_URS_2021_02/079002000"/>
    <hyperlink ref="F487" r:id="rId72" display="https://podminky.urs.cz/item/CS_URS_2021_02/09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95</v>
      </c>
      <c r="AZ2" s="130" t="s">
        <v>989</v>
      </c>
      <c r="BA2" s="130" t="s">
        <v>990</v>
      </c>
      <c r="BB2" s="130" t="s">
        <v>103</v>
      </c>
      <c r="BC2" s="130" t="s">
        <v>991</v>
      </c>
      <c r="BD2" s="130" t="s">
        <v>100</v>
      </c>
    </row>
    <row r="3" spans="2:5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83</v>
      </c>
      <c r="AZ3" s="130" t="s">
        <v>992</v>
      </c>
      <c r="BA3" s="130" t="s">
        <v>993</v>
      </c>
      <c r="BB3" s="130" t="s">
        <v>103</v>
      </c>
      <c r="BC3" s="130" t="s">
        <v>994</v>
      </c>
      <c r="BD3" s="130" t="s">
        <v>100</v>
      </c>
    </row>
    <row r="4" spans="2:56" s="1" customFormat="1" ht="24.95" customHeight="1">
      <c r="B4" s="22"/>
      <c r="D4" s="133" t="s">
        <v>105</v>
      </c>
      <c r="L4" s="22"/>
      <c r="M4" s="134" t="s">
        <v>10</v>
      </c>
      <c r="AT4" s="19" t="s">
        <v>4</v>
      </c>
      <c r="AZ4" s="130" t="s">
        <v>995</v>
      </c>
      <c r="BA4" s="130" t="s">
        <v>996</v>
      </c>
      <c r="BB4" s="130" t="s">
        <v>103</v>
      </c>
      <c r="BC4" s="130" t="s">
        <v>997</v>
      </c>
      <c r="BD4" s="130" t="s">
        <v>100</v>
      </c>
    </row>
    <row r="5" spans="2:56" s="1" customFormat="1" ht="6.95" customHeight="1">
      <c r="B5" s="22"/>
      <c r="L5" s="22"/>
      <c r="AZ5" s="130" t="s">
        <v>998</v>
      </c>
      <c r="BA5" s="130" t="s">
        <v>999</v>
      </c>
      <c r="BB5" s="130" t="s">
        <v>103</v>
      </c>
      <c r="BC5" s="130" t="s">
        <v>620</v>
      </c>
      <c r="BD5" s="130" t="s">
        <v>100</v>
      </c>
    </row>
    <row r="6" spans="2:56" s="1" customFormat="1" ht="12" customHeight="1">
      <c r="B6" s="22"/>
      <c r="D6" s="135" t="s">
        <v>16</v>
      </c>
      <c r="L6" s="22"/>
      <c r="AZ6" s="130" t="s">
        <v>115</v>
      </c>
      <c r="BA6" s="130" t="s">
        <v>19</v>
      </c>
      <c r="BB6" s="130" t="s">
        <v>19</v>
      </c>
      <c r="BC6" s="130" t="s">
        <v>1000</v>
      </c>
      <c r="BD6" s="130" t="s">
        <v>83</v>
      </c>
    </row>
    <row r="7" spans="2:56" s="1" customFormat="1" ht="26.25" customHeight="1">
      <c r="B7" s="22"/>
      <c r="E7" s="136" t="str">
        <f>'Rekapitulace stavby'!K6</f>
        <v>VÝMĚNA OKENNÍCH VÝPLNÍ ČP. 5 NÁMĚSTÍ ČESKÉHO RÁJE V TURNOVĚ</v>
      </c>
      <c r="F7" s="135"/>
      <c r="G7" s="135"/>
      <c r="H7" s="135"/>
      <c r="L7" s="22"/>
      <c r="AZ7" s="130" t="s">
        <v>1001</v>
      </c>
      <c r="BA7" s="130" t="s">
        <v>1002</v>
      </c>
      <c r="BB7" s="130" t="s">
        <v>103</v>
      </c>
      <c r="BC7" s="130" t="s">
        <v>1003</v>
      </c>
      <c r="BD7" s="130" t="s">
        <v>100</v>
      </c>
    </row>
    <row r="8" spans="1:56" s="2" customFormat="1" ht="12" customHeight="1">
      <c r="A8" s="40"/>
      <c r="B8" s="46"/>
      <c r="C8" s="40"/>
      <c r="D8" s="135" t="s">
        <v>117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130" t="s">
        <v>1004</v>
      </c>
      <c r="BA8" s="130" t="s">
        <v>1005</v>
      </c>
      <c r="BB8" s="130" t="s">
        <v>103</v>
      </c>
      <c r="BC8" s="130" t="s">
        <v>1003</v>
      </c>
      <c r="BD8" s="130" t="s">
        <v>100</v>
      </c>
    </row>
    <row r="9" spans="1:56" s="2" customFormat="1" ht="16.5" customHeight="1">
      <c r="A9" s="40"/>
      <c r="B9" s="46"/>
      <c r="C9" s="40"/>
      <c r="D9" s="40"/>
      <c r="E9" s="138" t="s">
        <v>1006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130" t="s">
        <v>1007</v>
      </c>
      <c r="BA9" s="130" t="s">
        <v>1008</v>
      </c>
      <c r="BB9" s="130" t="s">
        <v>103</v>
      </c>
      <c r="BC9" s="130" t="s">
        <v>1003</v>
      </c>
      <c r="BD9" s="130" t="s">
        <v>100</v>
      </c>
    </row>
    <row r="10" spans="1:56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130" t="s">
        <v>1009</v>
      </c>
      <c r="BA10" s="130" t="s">
        <v>1010</v>
      </c>
      <c r="BB10" s="130" t="s">
        <v>103</v>
      </c>
      <c r="BC10" s="130" t="s">
        <v>108</v>
      </c>
      <c r="BD10" s="130" t="s">
        <v>100</v>
      </c>
    </row>
    <row r="11" spans="1:56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35" t="s">
        <v>20</v>
      </c>
      <c r="J11" s="139" t="s">
        <v>19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130" t="s">
        <v>123</v>
      </c>
      <c r="BA11" s="130" t="s">
        <v>19</v>
      </c>
      <c r="BB11" s="130" t="s">
        <v>19</v>
      </c>
      <c r="BC11" s="130" t="s">
        <v>1011</v>
      </c>
      <c r="BD11" s="130" t="s">
        <v>83</v>
      </c>
    </row>
    <row r="12" spans="1:56" s="2" customFormat="1" ht="12" customHeight="1">
      <c r="A12" s="40"/>
      <c r="B12" s="46"/>
      <c r="C12" s="40"/>
      <c r="D12" s="135" t="s">
        <v>21</v>
      </c>
      <c r="E12" s="40"/>
      <c r="F12" s="139" t="s">
        <v>22</v>
      </c>
      <c r="G12" s="40"/>
      <c r="H12" s="40"/>
      <c r="I12" s="135" t="s">
        <v>23</v>
      </c>
      <c r="J12" s="140" t="str">
        <f>'Rekapitulace stavby'!AN8</f>
        <v>12. 9. 2021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130" t="s">
        <v>125</v>
      </c>
      <c r="BA12" s="130" t="s">
        <v>19</v>
      </c>
      <c r="BB12" s="130" t="s">
        <v>19</v>
      </c>
      <c r="BC12" s="130" t="s">
        <v>234</v>
      </c>
      <c r="BD12" s="130" t="s">
        <v>83</v>
      </c>
    </row>
    <row r="13" spans="1:56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130" t="s">
        <v>641</v>
      </c>
      <c r="BA13" s="130" t="s">
        <v>19</v>
      </c>
      <c r="BB13" s="130" t="s">
        <v>19</v>
      </c>
      <c r="BC13" s="130" t="s">
        <v>1012</v>
      </c>
      <c r="BD13" s="130" t="s">
        <v>83</v>
      </c>
    </row>
    <row r="14" spans="1:56" s="2" customFormat="1" ht="12" customHeight="1">
      <c r="A14" s="40"/>
      <c r="B14" s="46"/>
      <c r="C14" s="40"/>
      <c r="D14" s="135" t="s">
        <v>25</v>
      </c>
      <c r="E14" s="40"/>
      <c r="F14" s="40"/>
      <c r="G14" s="40"/>
      <c r="H14" s="40"/>
      <c r="I14" s="135" t="s">
        <v>26</v>
      </c>
      <c r="J14" s="139" t="s">
        <v>27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Z14" s="130" t="s">
        <v>1013</v>
      </c>
      <c r="BA14" s="130" t="s">
        <v>1014</v>
      </c>
      <c r="BB14" s="130" t="s">
        <v>98</v>
      </c>
      <c r="BC14" s="130" t="s">
        <v>1015</v>
      </c>
      <c r="BD14" s="130" t="s">
        <v>100</v>
      </c>
    </row>
    <row r="15" spans="1:56" s="2" customFormat="1" ht="18" customHeight="1">
      <c r="A15" s="40"/>
      <c r="B15" s="46"/>
      <c r="C15" s="40"/>
      <c r="D15" s="40"/>
      <c r="E15" s="139" t="s">
        <v>28</v>
      </c>
      <c r="F15" s="40"/>
      <c r="G15" s="40"/>
      <c r="H15" s="40"/>
      <c r="I15" s="135" t="s">
        <v>29</v>
      </c>
      <c r="J15" s="139" t="s">
        <v>19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Z15" s="130" t="s">
        <v>1016</v>
      </c>
      <c r="BA15" s="130" t="s">
        <v>1017</v>
      </c>
      <c r="BB15" s="130" t="s">
        <v>98</v>
      </c>
      <c r="BC15" s="130" t="s">
        <v>1018</v>
      </c>
      <c r="BD15" s="130" t="s">
        <v>100</v>
      </c>
    </row>
    <row r="16" spans="1:56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Z16" s="130" t="s">
        <v>1019</v>
      </c>
      <c r="BA16" s="130" t="s">
        <v>1020</v>
      </c>
      <c r="BB16" s="130" t="s">
        <v>98</v>
      </c>
      <c r="BC16" s="130" t="s">
        <v>1021</v>
      </c>
      <c r="BD16" s="130" t="s">
        <v>100</v>
      </c>
    </row>
    <row r="17" spans="1:56" s="2" customFormat="1" ht="12" customHeight="1">
      <c r="A17" s="40"/>
      <c r="B17" s="46"/>
      <c r="C17" s="40"/>
      <c r="D17" s="135" t="s">
        <v>30</v>
      </c>
      <c r="E17" s="40"/>
      <c r="F17" s="40"/>
      <c r="G17" s="40"/>
      <c r="H17" s="40"/>
      <c r="I17" s="135" t="s">
        <v>26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Z17" s="130" t="s">
        <v>1022</v>
      </c>
      <c r="BA17" s="130" t="s">
        <v>1023</v>
      </c>
      <c r="BB17" s="130" t="s">
        <v>98</v>
      </c>
      <c r="BC17" s="130" t="s">
        <v>599</v>
      </c>
      <c r="BD17" s="130" t="s">
        <v>100</v>
      </c>
    </row>
    <row r="18" spans="1:56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29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Z18" s="130" t="s">
        <v>1024</v>
      </c>
      <c r="BA18" s="130" t="s">
        <v>506</v>
      </c>
      <c r="BB18" s="130" t="s">
        <v>98</v>
      </c>
      <c r="BC18" s="130" t="s">
        <v>1025</v>
      </c>
      <c r="BD18" s="130" t="s">
        <v>100</v>
      </c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32</v>
      </c>
      <c r="E20" s="40"/>
      <c r="F20" s="40"/>
      <c r="G20" s="40"/>
      <c r="H20" s="40"/>
      <c r="I20" s="135" t="s">
        <v>26</v>
      </c>
      <c r="J20" s="139" t="s">
        <v>33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34</v>
      </c>
      <c r="F21" s="40"/>
      <c r="G21" s="40"/>
      <c r="H21" s="40"/>
      <c r="I21" s="135" t="s">
        <v>29</v>
      </c>
      <c r="J21" s="139" t="s">
        <v>19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36</v>
      </c>
      <c r="E23" s="40"/>
      <c r="F23" s="40"/>
      <c r="G23" s="40"/>
      <c r="H23" s="40"/>
      <c r="I23" s="135" t="s">
        <v>26</v>
      </c>
      <c r="J23" s="139" t="s">
        <v>33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">
        <v>34</v>
      </c>
      <c r="F24" s="40"/>
      <c r="G24" s="40"/>
      <c r="H24" s="40"/>
      <c r="I24" s="135" t="s">
        <v>29</v>
      </c>
      <c r="J24" s="139" t="s">
        <v>19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37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39</v>
      </c>
      <c r="E30" s="40"/>
      <c r="F30" s="40"/>
      <c r="G30" s="40"/>
      <c r="H30" s="40"/>
      <c r="I30" s="40"/>
      <c r="J30" s="147">
        <f>ROUND(J96,2)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41</v>
      </c>
      <c r="G32" s="40"/>
      <c r="H32" s="40"/>
      <c r="I32" s="148" t="s">
        <v>40</v>
      </c>
      <c r="J32" s="148" t="s">
        <v>42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43</v>
      </c>
      <c r="E33" s="135" t="s">
        <v>44</v>
      </c>
      <c r="F33" s="150">
        <f>ROUND((SUM(BE96:BE364)),2)</f>
        <v>0</v>
      </c>
      <c r="G33" s="40"/>
      <c r="H33" s="40"/>
      <c r="I33" s="151">
        <v>0.21</v>
      </c>
      <c r="J33" s="150">
        <f>ROUND(((SUM(BE96:BE364))*I33),2)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45</v>
      </c>
      <c r="F34" s="150">
        <f>ROUND((SUM(BF96:BF364)),2)</f>
        <v>0</v>
      </c>
      <c r="G34" s="40"/>
      <c r="H34" s="40"/>
      <c r="I34" s="151">
        <v>0.15</v>
      </c>
      <c r="J34" s="150">
        <f>ROUND(((SUM(BF96:BF364))*I34),2)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46</v>
      </c>
      <c r="F35" s="150">
        <f>ROUND((SUM(BG96:BG364)),2)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47</v>
      </c>
      <c r="F36" s="150">
        <f>ROUND((SUM(BH96:BH364)),2)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48</v>
      </c>
      <c r="F37" s="150">
        <f>ROUND((SUM(BI96:BI364)),2)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49</v>
      </c>
      <c r="E39" s="154"/>
      <c r="F39" s="154"/>
      <c r="G39" s="155" t="s">
        <v>50</v>
      </c>
      <c r="H39" s="156" t="s">
        <v>51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131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6.25" customHeight="1">
      <c r="A48" s="40"/>
      <c r="B48" s="41"/>
      <c r="C48" s="42"/>
      <c r="D48" s="42"/>
      <c r="E48" s="163" t="str">
        <f>E7</f>
        <v>VÝMĚNA OKENNÍCH VÝPLNÍ ČP. 5 NÁMĚSTÍ ČESKÉHO RÁJE V TURNOVĚ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117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E05 - Etapa V.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na st.p.č. 54 v k.ú. Turnov</v>
      </c>
      <c r="G52" s="42"/>
      <c r="H52" s="42"/>
      <c r="I52" s="34" t="s">
        <v>23</v>
      </c>
      <c r="J52" s="74" t="str">
        <f>IF(J12="","",J12)</f>
        <v>12. 9. 2021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Město Turnov</v>
      </c>
      <c r="G54" s="42"/>
      <c r="H54" s="42"/>
      <c r="I54" s="34" t="s">
        <v>32</v>
      </c>
      <c r="J54" s="38" t="str">
        <f>E21</f>
        <v>ACTIV Projekce, s.r.o.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25.6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>ACTIV Projekce, s.r.o.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132</v>
      </c>
      <c r="D57" s="165"/>
      <c r="E57" s="165"/>
      <c r="F57" s="165"/>
      <c r="G57" s="165"/>
      <c r="H57" s="165"/>
      <c r="I57" s="165"/>
      <c r="J57" s="166" t="s">
        <v>133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71</v>
      </c>
      <c r="D59" s="42"/>
      <c r="E59" s="42"/>
      <c r="F59" s="42"/>
      <c r="G59" s="42"/>
      <c r="H59" s="42"/>
      <c r="I59" s="42"/>
      <c r="J59" s="104">
        <f>J96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134</v>
      </c>
    </row>
    <row r="60" spans="1:31" s="9" customFormat="1" ht="24.95" customHeight="1">
      <c r="A60" s="9"/>
      <c r="B60" s="168"/>
      <c r="C60" s="169"/>
      <c r="D60" s="170" t="s">
        <v>135</v>
      </c>
      <c r="E60" s="171"/>
      <c r="F60" s="171"/>
      <c r="G60" s="171"/>
      <c r="H60" s="171"/>
      <c r="I60" s="171"/>
      <c r="J60" s="172">
        <f>J97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136</v>
      </c>
      <c r="E61" s="177"/>
      <c r="F61" s="177"/>
      <c r="G61" s="177"/>
      <c r="H61" s="177"/>
      <c r="I61" s="177"/>
      <c r="J61" s="178">
        <f>J98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137</v>
      </c>
      <c r="E62" s="177"/>
      <c r="F62" s="177"/>
      <c r="G62" s="177"/>
      <c r="H62" s="177"/>
      <c r="I62" s="177"/>
      <c r="J62" s="178">
        <f>J149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138</v>
      </c>
      <c r="E63" s="177"/>
      <c r="F63" s="177"/>
      <c r="G63" s="177"/>
      <c r="H63" s="177"/>
      <c r="I63" s="177"/>
      <c r="J63" s="178">
        <f>J179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139</v>
      </c>
      <c r="E64" s="177"/>
      <c r="F64" s="177"/>
      <c r="G64" s="177"/>
      <c r="H64" s="177"/>
      <c r="I64" s="177"/>
      <c r="J64" s="178">
        <f>J189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140</v>
      </c>
      <c r="E65" s="177"/>
      <c r="F65" s="177"/>
      <c r="G65" s="177"/>
      <c r="H65" s="177"/>
      <c r="I65" s="177"/>
      <c r="J65" s="178">
        <f>J209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8"/>
      <c r="C66" s="169"/>
      <c r="D66" s="170" t="s">
        <v>141</v>
      </c>
      <c r="E66" s="171"/>
      <c r="F66" s="171"/>
      <c r="G66" s="171"/>
      <c r="H66" s="171"/>
      <c r="I66" s="171"/>
      <c r="J66" s="172">
        <f>J213</f>
        <v>0</v>
      </c>
      <c r="K66" s="169"/>
      <c r="L66" s="17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4"/>
      <c r="C67" s="175"/>
      <c r="D67" s="176" t="s">
        <v>142</v>
      </c>
      <c r="E67" s="177"/>
      <c r="F67" s="177"/>
      <c r="G67" s="177"/>
      <c r="H67" s="177"/>
      <c r="I67" s="177"/>
      <c r="J67" s="178">
        <f>J214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4"/>
      <c r="C68" s="175"/>
      <c r="D68" s="176" t="s">
        <v>143</v>
      </c>
      <c r="E68" s="177"/>
      <c r="F68" s="177"/>
      <c r="G68" s="177"/>
      <c r="H68" s="177"/>
      <c r="I68" s="177"/>
      <c r="J68" s="178">
        <f>J234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4"/>
      <c r="C69" s="175"/>
      <c r="D69" s="176" t="s">
        <v>144</v>
      </c>
      <c r="E69" s="177"/>
      <c r="F69" s="177"/>
      <c r="G69" s="177"/>
      <c r="H69" s="177"/>
      <c r="I69" s="177"/>
      <c r="J69" s="178">
        <f>J294</f>
        <v>0</v>
      </c>
      <c r="K69" s="175"/>
      <c r="L69" s="17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4"/>
      <c r="C70" s="175"/>
      <c r="D70" s="176" t="s">
        <v>645</v>
      </c>
      <c r="E70" s="177"/>
      <c r="F70" s="177"/>
      <c r="G70" s="177"/>
      <c r="H70" s="177"/>
      <c r="I70" s="177"/>
      <c r="J70" s="178">
        <f>J311</f>
        <v>0</v>
      </c>
      <c r="K70" s="175"/>
      <c r="L70" s="17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68"/>
      <c r="C71" s="169"/>
      <c r="D71" s="170" t="s">
        <v>145</v>
      </c>
      <c r="E71" s="171"/>
      <c r="F71" s="171"/>
      <c r="G71" s="171"/>
      <c r="H71" s="171"/>
      <c r="I71" s="171"/>
      <c r="J71" s="172">
        <f>J345</f>
        <v>0</v>
      </c>
      <c r="K71" s="169"/>
      <c r="L71" s="173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68"/>
      <c r="C72" s="169"/>
      <c r="D72" s="170" t="s">
        <v>146</v>
      </c>
      <c r="E72" s="171"/>
      <c r="F72" s="171"/>
      <c r="G72" s="171"/>
      <c r="H72" s="171"/>
      <c r="I72" s="171"/>
      <c r="J72" s="172">
        <f>J348</f>
        <v>0</v>
      </c>
      <c r="K72" s="169"/>
      <c r="L72" s="173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74"/>
      <c r="C73" s="175"/>
      <c r="D73" s="176" t="s">
        <v>147</v>
      </c>
      <c r="E73" s="177"/>
      <c r="F73" s="177"/>
      <c r="G73" s="177"/>
      <c r="H73" s="177"/>
      <c r="I73" s="177"/>
      <c r="J73" s="178">
        <f>J349</f>
        <v>0</v>
      </c>
      <c r="K73" s="175"/>
      <c r="L73" s="17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4"/>
      <c r="C74" s="175"/>
      <c r="D74" s="176" t="s">
        <v>148</v>
      </c>
      <c r="E74" s="177"/>
      <c r="F74" s="177"/>
      <c r="G74" s="177"/>
      <c r="H74" s="177"/>
      <c r="I74" s="177"/>
      <c r="J74" s="178">
        <f>J352</f>
        <v>0</v>
      </c>
      <c r="K74" s="175"/>
      <c r="L74" s="17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4"/>
      <c r="C75" s="175"/>
      <c r="D75" s="176" t="s">
        <v>149</v>
      </c>
      <c r="E75" s="177"/>
      <c r="F75" s="177"/>
      <c r="G75" s="177"/>
      <c r="H75" s="177"/>
      <c r="I75" s="177"/>
      <c r="J75" s="178">
        <f>J359</f>
        <v>0</v>
      </c>
      <c r="K75" s="175"/>
      <c r="L75" s="17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4"/>
      <c r="C76" s="175"/>
      <c r="D76" s="176" t="s">
        <v>150</v>
      </c>
      <c r="E76" s="177"/>
      <c r="F76" s="177"/>
      <c r="G76" s="177"/>
      <c r="H76" s="177"/>
      <c r="I76" s="177"/>
      <c r="J76" s="178">
        <f>J362</f>
        <v>0</v>
      </c>
      <c r="K76" s="175"/>
      <c r="L76" s="179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2" customFormat="1" ht="21.8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61"/>
      <c r="C78" s="62"/>
      <c r="D78" s="62"/>
      <c r="E78" s="62"/>
      <c r="F78" s="62"/>
      <c r="G78" s="62"/>
      <c r="H78" s="62"/>
      <c r="I78" s="62"/>
      <c r="J78" s="62"/>
      <c r="K78" s="6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82" spans="1:31" s="2" customFormat="1" ht="6.95" customHeight="1">
      <c r="A82" s="40"/>
      <c r="B82" s="63"/>
      <c r="C82" s="64"/>
      <c r="D82" s="64"/>
      <c r="E82" s="64"/>
      <c r="F82" s="64"/>
      <c r="G82" s="64"/>
      <c r="H82" s="64"/>
      <c r="I82" s="64"/>
      <c r="J82" s="64"/>
      <c r="K82" s="64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4.95" customHeight="1">
      <c r="A83" s="40"/>
      <c r="B83" s="41"/>
      <c r="C83" s="25" t="s">
        <v>151</v>
      </c>
      <c r="D83" s="42"/>
      <c r="E83" s="42"/>
      <c r="F83" s="42"/>
      <c r="G83" s="42"/>
      <c r="H83" s="42"/>
      <c r="I83" s="42"/>
      <c r="J83" s="42"/>
      <c r="K83" s="4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16</v>
      </c>
      <c r="D85" s="42"/>
      <c r="E85" s="42"/>
      <c r="F85" s="42"/>
      <c r="G85" s="42"/>
      <c r="H85" s="42"/>
      <c r="I85" s="42"/>
      <c r="J85" s="42"/>
      <c r="K85" s="42"/>
      <c r="L85" s="13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26.25" customHeight="1">
      <c r="A86" s="40"/>
      <c r="B86" s="41"/>
      <c r="C86" s="42"/>
      <c r="D86" s="42"/>
      <c r="E86" s="163" t="str">
        <f>E7</f>
        <v>VÝMĚNA OKENNÍCH VÝPLNÍ ČP. 5 NÁMĚSTÍ ČESKÉHO RÁJE V TURNOVĚ</v>
      </c>
      <c r="F86" s="34"/>
      <c r="G86" s="34"/>
      <c r="H86" s="34"/>
      <c r="I86" s="42"/>
      <c r="J86" s="42"/>
      <c r="K86" s="42"/>
      <c r="L86" s="13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117</v>
      </c>
      <c r="D87" s="42"/>
      <c r="E87" s="42"/>
      <c r="F87" s="42"/>
      <c r="G87" s="42"/>
      <c r="H87" s="42"/>
      <c r="I87" s="42"/>
      <c r="J87" s="42"/>
      <c r="K87" s="42"/>
      <c r="L87" s="13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6.5" customHeight="1">
      <c r="A88" s="40"/>
      <c r="B88" s="41"/>
      <c r="C88" s="42"/>
      <c r="D88" s="42"/>
      <c r="E88" s="71" t="str">
        <f>E9</f>
        <v>E05 - Etapa V.</v>
      </c>
      <c r="F88" s="42"/>
      <c r="G88" s="42"/>
      <c r="H88" s="42"/>
      <c r="I88" s="42"/>
      <c r="J88" s="42"/>
      <c r="K88" s="42"/>
      <c r="L88" s="13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3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2" customHeight="1">
      <c r="A90" s="40"/>
      <c r="B90" s="41"/>
      <c r="C90" s="34" t="s">
        <v>21</v>
      </c>
      <c r="D90" s="42"/>
      <c r="E90" s="42"/>
      <c r="F90" s="29" t="str">
        <f>F12</f>
        <v>na st.p.č. 54 v k.ú. Turnov</v>
      </c>
      <c r="G90" s="42"/>
      <c r="H90" s="42"/>
      <c r="I90" s="34" t="s">
        <v>23</v>
      </c>
      <c r="J90" s="74" t="str">
        <f>IF(J12="","",J12)</f>
        <v>12. 9. 2021</v>
      </c>
      <c r="K90" s="42"/>
      <c r="L90" s="13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6.95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3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4" t="s">
        <v>25</v>
      </c>
      <c r="D92" s="42"/>
      <c r="E92" s="42"/>
      <c r="F92" s="29" t="str">
        <f>E15</f>
        <v>Město Turnov</v>
      </c>
      <c r="G92" s="42"/>
      <c r="H92" s="42"/>
      <c r="I92" s="34" t="s">
        <v>32</v>
      </c>
      <c r="J92" s="38" t="str">
        <f>E21</f>
        <v>ACTIV Projekce, s.r.o.</v>
      </c>
      <c r="K92" s="42"/>
      <c r="L92" s="13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25.65" customHeight="1">
      <c r="A93" s="40"/>
      <c r="B93" s="41"/>
      <c r="C93" s="34" t="s">
        <v>30</v>
      </c>
      <c r="D93" s="42"/>
      <c r="E93" s="42"/>
      <c r="F93" s="29" t="str">
        <f>IF(E18="","",E18)</f>
        <v>Vyplň údaj</v>
      </c>
      <c r="G93" s="42"/>
      <c r="H93" s="42"/>
      <c r="I93" s="34" t="s">
        <v>36</v>
      </c>
      <c r="J93" s="38" t="str">
        <f>E24</f>
        <v>ACTIV Projekce, s.r.o.</v>
      </c>
      <c r="K93" s="42"/>
      <c r="L93" s="13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0.3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137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11" customFormat="1" ht="29.25" customHeight="1">
      <c r="A95" s="180"/>
      <c r="B95" s="181"/>
      <c r="C95" s="182" t="s">
        <v>152</v>
      </c>
      <c r="D95" s="183" t="s">
        <v>58</v>
      </c>
      <c r="E95" s="183" t="s">
        <v>54</v>
      </c>
      <c r="F95" s="183" t="s">
        <v>55</v>
      </c>
      <c r="G95" s="183" t="s">
        <v>153</v>
      </c>
      <c r="H95" s="183" t="s">
        <v>154</v>
      </c>
      <c r="I95" s="183" t="s">
        <v>155</v>
      </c>
      <c r="J95" s="183" t="s">
        <v>133</v>
      </c>
      <c r="K95" s="184" t="s">
        <v>156</v>
      </c>
      <c r="L95" s="185"/>
      <c r="M95" s="94" t="s">
        <v>19</v>
      </c>
      <c r="N95" s="95" t="s">
        <v>43</v>
      </c>
      <c r="O95" s="95" t="s">
        <v>157</v>
      </c>
      <c r="P95" s="95" t="s">
        <v>158</v>
      </c>
      <c r="Q95" s="95" t="s">
        <v>159</v>
      </c>
      <c r="R95" s="95" t="s">
        <v>160</v>
      </c>
      <c r="S95" s="95" t="s">
        <v>161</v>
      </c>
      <c r="T95" s="96" t="s">
        <v>162</v>
      </c>
      <c r="U95" s="180"/>
      <c r="V95" s="180"/>
      <c r="W95" s="180"/>
      <c r="X95" s="180"/>
      <c r="Y95" s="180"/>
      <c r="Z95" s="180"/>
      <c r="AA95" s="180"/>
      <c r="AB95" s="180"/>
      <c r="AC95" s="180"/>
      <c r="AD95" s="180"/>
      <c r="AE95" s="180"/>
    </row>
    <row r="96" spans="1:63" s="2" customFormat="1" ht="22.8" customHeight="1">
      <c r="A96" s="40"/>
      <c r="B96" s="41"/>
      <c r="C96" s="101" t="s">
        <v>163</v>
      </c>
      <c r="D96" s="42"/>
      <c r="E96" s="42"/>
      <c r="F96" s="42"/>
      <c r="G96" s="42"/>
      <c r="H96" s="42"/>
      <c r="I96" s="42"/>
      <c r="J96" s="186">
        <f>BK96</f>
        <v>0</v>
      </c>
      <c r="K96" s="42"/>
      <c r="L96" s="46"/>
      <c r="M96" s="97"/>
      <c r="N96" s="187"/>
      <c r="O96" s="98"/>
      <c r="P96" s="188">
        <f>P97+P213+P345+P348</f>
        <v>0</v>
      </c>
      <c r="Q96" s="98"/>
      <c r="R96" s="188">
        <f>R97+R213+R345+R348</f>
        <v>1.30403266</v>
      </c>
      <c r="S96" s="98"/>
      <c r="T96" s="189">
        <f>T97+T213+T345+T348</f>
        <v>0.9914129999999999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72</v>
      </c>
      <c r="AU96" s="19" t="s">
        <v>134</v>
      </c>
      <c r="BK96" s="190">
        <f>BK97+BK213+BK345+BK348</f>
        <v>0</v>
      </c>
    </row>
    <row r="97" spans="1:63" s="12" customFormat="1" ht="25.9" customHeight="1">
      <c r="A97" s="12"/>
      <c r="B97" s="191"/>
      <c r="C97" s="192"/>
      <c r="D97" s="193" t="s">
        <v>72</v>
      </c>
      <c r="E97" s="194" t="s">
        <v>164</v>
      </c>
      <c r="F97" s="194" t="s">
        <v>165</v>
      </c>
      <c r="G97" s="192"/>
      <c r="H97" s="192"/>
      <c r="I97" s="195"/>
      <c r="J97" s="196">
        <f>BK97</f>
        <v>0</v>
      </c>
      <c r="K97" s="192"/>
      <c r="L97" s="197"/>
      <c r="M97" s="198"/>
      <c r="N97" s="199"/>
      <c r="O97" s="199"/>
      <c r="P97" s="200">
        <f>P98+P149+P179+P189+P209</f>
        <v>0</v>
      </c>
      <c r="Q97" s="199"/>
      <c r="R97" s="200">
        <f>R98+R149+R179+R189+R209</f>
        <v>0.38609236</v>
      </c>
      <c r="S97" s="199"/>
      <c r="T97" s="201">
        <f>T98+T149+T179+T189+T209</f>
        <v>0.8126129999999999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2" t="s">
        <v>81</v>
      </c>
      <c r="AT97" s="203" t="s">
        <v>72</v>
      </c>
      <c r="AU97" s="203" t="s">
        <v>73</v>
      </c>
      <c r="AY97" s="202" t="s">
        <v>166</v>
      </c>
      <c r="BK97" s="204">
        <f>BK98+BK149+BK179+BK189+BK209</f>
        <v>0</v>
      </c>
    </row>
    <row r="98" spans="1:63" s="12" customFormat="1" ht="22.8" customHeight="1">
      <c r="A98" s="12"/>
      <c r="B98" s="191"/>
      <c r="C98" s="192"/>
      <c r="D98" s="193" t="s">
        <v>72</v>
      </c>
      <c r="E98" s="205" t="s">
        <v>167</v>
      </c>
      <c r="F98" s="205" t="s">
        <v>168</v>
      </c>
      <c r="G98" s="192"/>
      <c r="H98" s="192"/>
      <c r="I98" s="195"/>
      <c r="J98" s="206">
        <f>BK98</f>
        <v>0</v>
      </c>
      <c r="K98" s="192"/>
      <c r="L98" s="197"/>
      <c r="M98" s="198"/>
      <c r="N98" s="199"/>
      <c r="O98" s="199"/>
      <c r="P98" s="200">
        <f>SUM(P99:P148)</f>
        <v>0</v>
      </c>
      <c r="Q98" s="199"/>
      <c r="R98" s="200">
        <f>SUM(R99:R148)</f>
        <v>0.38288366</v>
      </c>
      <c r="S98" s="199"/>
      <c r="T98" s="201">
        <f>SUM(T99:T148)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2" t="s">
        <v>81</v>
      </c>
      <c r="AT98" s="203" t="s">
        <v>72</v>
      </c>
      <c r="AU98" s="203" t="s">
        <v>81</v>
      </c>
      <c r="AY98" s="202" t="s">
        <v>166</v>
      </c>
      <c r="BK98" s="204">
        <f>SUM(BK99:BK148)</f>
        <v>0</v>
      </c>
    </row>
    <row r="99" spans="1:65" s="2" customFormat="1" ht="24.15" customHeight="1">
      <c r="A99" s="40"/>
      <c r="B99" s="41"/>
      <c r="C99" s="207" t="s">
        <v>81</v>
      </c>
      <c r="D99" s="207" t="s">
        <v>169</v>
      </c>
      <c r="E99" s="208" t="s">
        <v>170</v>
      </c>
      <c r="F99" s="209" t="s">
        <v>171</v>
      </c>
      <c r="G99" s="210" t="s">
        <v>98</v>
      </c>
      <c r="H99" s="211">
        <v>11.188</v>
      </c>
      <c r="I99" s="212"/>
      <c r="J99" s="213">
        <f>ROUND(I99*H99,2)</f>
        <v>0</v>
      </c>
      <c r="K99" s="209" t="s">
        <v>172</v>
      </c>
      <c r="L99" s="46"/>
      <c r="M99" s="214" t="s">
        <v>19</v>
      </c>
      <c r="N99" s="215" t="s">
        <v>44</v>
      </c>
      <c r="O99" s="86"/>
      <c r="P99" s="216">
        <f>O99*H99</f>
        <v>0</v>
      </c>
      <c r="Q99" s="216">
        <v>0.03358</v>
      </c>
      <c r="R99" s="216">
        <f>Q99*H99</f>
        <v>0.37569304000000003</v>
      </c>
      <c r="S99" s="216">
        <v>0</v>
      </c>
      <c r="T99" s="217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8" t="s">
        <v>173</v>
      </c>
      <c r="AT99" s="218" t="s">
        <v>169</v>
      </c>
      <c r="AU99" s="218" t="s">
        <v>83</v>
      </c>
      <c r="AY99" s="19" t="s">
        <v>166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9" t="s">
        <v>81</v>
      </c>
      <c r="BK99" s="219">
        <f>ROUND(I99*H99,2)</f>
        <v>0</v>
      </c>
      <c r="BL99" s="19" t="s">
        <v>173</v>
      </c>
      <c r="BM99" s="218" t="s">
        <v>174</v>
      </c>
    </row>
    <row r="100" spans="1:47" s="2" customFormat="1" ht="12">
      <c r="A100" s="40"/>
      <c r="B100" s="41"/>
      <c r="C100" s="42"/>
      <c r="D100" s="220" t="s">
        <v>175</v>
      </c>
      <c r="E100" s="42"/>
      <c r="F100" s="221" t="s">
        <v>176</v>
      </c>
      <c r="G100" s="42"/>
      <c r="H100" s="42"/>
      <c r="I100" s="222"/>
      <c r="J100" s="42"/>
      <c r="K100" s="42"/>
      <c r="L100" s="46"/>
      <c r="M100" s="223"/>
      <c r="N100" s="224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175</v>
      </c>
      <c r="AU100" s="19" t="s">
        <v>83</v>
      </c>
    </row>
    <row r="101" spans="1:51" s="13" customFormat="1" ht="12">
      <c r="A101" s="13"/>
      <c r="B101" s="225"/>
      <c r="C101" s="226"/>
      <c r="D101" s="227" t="s">
        <v>177</v>
      </c>
      <c r="E101" s="228" t="s">
        <v>19</v>
      </c>
      <c r="F101" s="229" t="s">
        <v>1026</v>
      </c>
      <c r="G101" s="226"/>
      <c r="H101" s="230">
        <v>25.2</v>
      </c>
      <c r="I101" s="231"/>
      <c r="J101" s="226"/>
      <c r="K101" s="226"/>
      <c r="L101" s="232"/>
      <c r="M101" s="233"/>
      <c r="N101" s="234"/>
      <c r="O101" s="234"/>
      <c r="P101" s="234"/>
      <c r="Q101" s="234"/>
      <c r="R101" s="234"/>
      <c r="S101" s="234"/>
      <c r="T101" s="23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6" t="s">
        <v>177</v>
      </c>
      <c r="AU101" s="236" t="s">
        <v>83</v>
      </c>
      <c r="AV101" s="13" t="s">
        <v>83</v>
      </c>
      <c r="AW101" s="13" t="s">
        <v>35</v>
      </c>
      <c r="AX101" s="13" t="s">
        <v>73</v>
      </c>
      <c r="AY101" s="236" t="s">
        <v>166</v>
      </c>
    </row>
    <row r="102" spans="1:51" s="13" customFormat="1" ht="12">
      <c r="A102" s="13"/>
      <c r="B102" s="225"/>
      <c r="C102" s="226"/>
      <c r="D102" s="227" t="s">
        <v>177</v>
      </c>
      <c r="E102" s="228" t="s">
        <v>19</v>
      </c>
      <c r="F102" s="229" t="s">
        <v>1027</v>
      </c>
      <c r="G102" s="226"/>
      <c r="H102" s="230">
        <v>10</v>
      </c>
      <c r="I102" s="231"/>
      <c r="J102" s="226"/>
      <c r="K102" s="226"/>
      <c r="L102" s="232"/>
      <c r="M102" s="233"/>
      <c r="N102" s="234"/>
      <c r="O102" s="234"/>
      <c r="P102" s="234"/>
      <c r="Q102" s="234"/>
      <c r="R102" s="234"/>
      <c r="S102" s="234"/>
      <c r="T102" s="23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6" t="s">
        <v>177</v>
      </c>
      <c r="AU102" s="236" t="s">
        <v>83</v>
      </c>
      <c r="AV102" s="13" t="s">
        <v>83</v>
      </c>
      <c r="AW102" s="13" t="s">
        <v>35</v>
      </c>
      <c r="AX102" s="13" t="s">
        <v>73</v>
      </c>
      <c r="AY102" s="236" t="s">
        <v>166</v>
      </c>
    </row>
    <row r="103" spans="1:51" s="13" customFormat="1" ht="12">
      <c r="A103" s="13"/>
      <c r="B103" s="225"/>
      <c r="C103" s="226"/>
      <c r="D103" s="227" t="s">
        <v>177</v>
      </c>
      <c r="E103" s="228" t="s">
        <v>19</v>
      </c>
      <c r="F103" s="229" t="s">
        <v>1028</v>
      </c>
      <c r="G103" s="226"/>
      <c r="H103" s="230">
        <v>4.5</v>
      </c>
      <c r="I103" s="231"/>
      <c r="J103" s="226"/>
      <c r="K103" s="226"/>
      <c r="L103" s="232"/>
      <c r="M103" s="233"/>
      <c r="N103" s="234"/>
      <c r="O103" s="234"/>
      <c r="P103" s="234"/>
      <c r="Q103" s="234"/>
      <c r="R103" s="234"/>
      <c r="S103" s="234"/>
      <c r="T103" s="23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6" t="s">
        <v>177</v>
      </c>
      <c r="AU103" s="236" t="s">
        <v>83</v>
      </c>
      <c r="AV103" s="13" t="s">
        <v>83</v>
      </c>
      <c r="AW103" s="13" t="s">
        <v>35</v>
      </c>
      <c r="AX103" s="13" t="s">
        <v>73</v>
      </c>
      <c r="AY103" s="236" t="s">
        <v>166</v>
      </c>
    </row>
    <row r="104" spans="1:51" s="13" customFormat="1" ht="12">
      <c r="A104" s="13"/>
      <c r="B104" s="225"/>
      <c r="C104" s="226"/>
      <c r="D104" s="227" t="s">
        <v>177</v>
      </c>
      <c r="E104" s="228" t="s">
        <v>19</v>
      </c>
      <c r="F104" s="229" t="s">
        <v>1029</v>
      </c>
      <c r="G104" s="226"/>
      <c r="H104" s="230">
        <v>5.05</v>
      </c>
      <c r="I104" s="231"/>
      <c r="J104" s="226"/>
      <c r="K104" s="226"/>
      <c r="L104" s="232"/>
      <c r="M104" s="233"/>
      <c r="N104" s="234"/>
      <c r="O104" s="234"/>
      <c r="P104" s="234"/>
      <c r="Q104" s="234"/>
      <c r="R104" s="234"/>
      <c r="S104" s="234"/>
      <c r="T104" s="23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6" t="s">
        <v>177</v>
      </c>
      <c r="AU104" s="236" t="s">
        <v>83</v>
      </c>
      <c r="AV104" s="13" t="s">
        <v>83</v>
      </c>
      <c r="AW104" s="13" t="s">
        <v>35</v>
      </c>
      <c r="AX104" s="13" t="s">
        <v>73</v>
      </c>
      <c r="AY104" s="236" t="s">
        <v>166</v>
      </c>
    </row>
    <row r="105" spans="1:51" s="14" customFormat="1" ht="12">
      <c r="A105" s="14"/>
      <c r="B105" s="237"/>
      <c r="C105" s="238"/>
      <c r="D105" s="227" t="s">
        <v>177</v>
      </c>
      <c r="E105" s="239" t="s">
        <v>115</v>
      </c>
      <c r="F105" s="240" t="s">
        <v>179</v>
      </c>
      <c r="G105" s="238"/>
      <c r="H105" s="241">
        <v>44.75</v>
      </c>
      <c r="I105" s="242"/>
      <c r="J105" s="238"/>
      <c r="K105" s="238"/>
      <c r="L105" s="243"/>
      <c r="M105" s="244"/>
      <c r="N105" s="245"/>
      <c r="O105" s="245"/>
      <c r="P105" s="245"/>
      <c r="Q105" s="245"/>
      <c r="R105" s="245"/>
      <c r="S105" s="245"/>
      <c r="T105" s="246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7" t="s">
        <v>177</v>
      </c>
      <c r="AU105" s="247" t="s">
        <v>83</v>
      </c>
      <c r="AV105" s="14" t="s">
        <v>173</v>
      </c>
      <c r="AW105" s="14" t="s">
        <v>35</v>
      </c>
      <c r="AX105" s="14" t="s">
        <v>73</v>
      </c>
      <c r="AY105" s="247" t="s">
        <v>166</v>
      </c>
    </row>
    <row r="106" spans="1:51" s="13" customFormat="1" ht="12">
      <c r="A106" s="13"/>
      <c r="B106" s="225"/>
      <c r="C106" s="226"/>
      <c r="D106" s="227" t="s">
        <v>177</v>
      </c>
      <c r="E106" s="228" t="s">
        <v>19</v>
      </c>
      <c r="F106" s="229" t="s">
        <v>180</v>
      </c>
      <c r="G106" s="226"/>
      <c r="H106" s="230">
        <v>11.188</v>
      </c>
      <c r="I106" s="231"/>
      <c r="J106" s="226"/>
      <c r="K106" s="226"/>
      <c r="L106" s="232"/>
      <c r="M106" s="233"/>
      <c r="N106" s="234"/>
      <c r="O106" s="234"/>
      <c r="P106" s="234"/>
      <c r="Q106" s="234"/>
      <c r="R106" s="234"/>
      <c r="S106" s="234"/>
      <c r="T106" s="23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6" t="s">
        <v>177</v>
      </c>
      <c r="AU106" s="236" t="s">
        <v>83</v>
      </c>
      <c r="AV106" s="13" t="s">
        <v>83</v>
      </c>
      <c r="AW106" s="13" t="s">
        <v>35</v>
      </c>
      <c r="AX106" s="13" t="s">
        <v>73</v>
      </c>
      <c r="AY106" s="236" t="s">
        <v>166</v>
      </c>
    </row>
    <row r="107" spans="1:51" s="14" customFormat="1" ht="12">
      <c r="A107" s="14"/>
      <c r="B107" s="237"/>
      <c r="C107" s="238"/>
      <c r="D107" s="227" t="s">
        <v>177</v>
      </c>
      <c r="E107" s="239" t="s">
        <v>19</v>
      </c>
      <c r="F107" s="240" t="s">
        <v>179</v>
      </c>
      <c r="G107" s="238"/>
      <c r="H107" s="241">
        <v>11.188</v>
      </c>
      <c r="I107" s="242"/>
      <c r="J107" s="238"/>
      <c r="K107" s="238"/>
      <c r="L107" s="243"/>
      <c r="M107" s="244"/>
      <c r="N107" s="245"/>
      <c r="O107" s="245"/>
      <c r="P107" s="245"/>
      <c r="Q107" s="245"/>
      <c r="R107" s="245"/>
      <c r="S107" s="245"/>
      <c r="T107" s="246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7" t="s">
        <v>177</v>
      </c>
      <c r="AU107" s="247" t="s">
        <v>83</v>
      </c>
      <c r="AV107" s="14" t="s">
        <v>173</v>
      </c>
      <c r="AW107" s="14" t="s">
        <v>35</v>
      </c>
      <c r="AX107" s="14" t="s">
        <v>81</v>
      </c>
      <c r="AY107" s="247" t="s">
        <v>166</v>
      </c>
    </row>
    <row r="108" spans="1:65" s="2" customFormat="1" ht="37.8" customHeight="1">
      <c r="A108" s="40"/>
      <c r="B108" s="41"/>
      <c r="C108" s="207" t="s">
        <v>83</v>
      </c>
      <c r="D108" s="207" t="s">
        <v>169</v>
      </c>
      <c r="E108" s="208" t="s">
        <v>181</v>
      </c>
      <c r="F108" s="209" t="s">
        <v>182</v>
      </c>
      <c r="G108" s="210" t="s">
        <v>103</v>
      </c>
      <c r="H108" s="211">
        <v>64.9</v>
      </c>
      <c r="I108" s="212"/>
      <c r="J108" s="213">
        <f>ROUND(I108*H108,2)</f>
        <v>0</v>
      </c>
      <c r="K108" s="209" t="s">
        <v>172</v>
      </c>
      <c r="L108" s="46"/>
      <c r="M108" s="214" t="s">
        <v>19</v>
      </c>
      <c r="N108" s="215" t="s">
        <v>44</v>
      </c>
      <c r="O108" s="86"/>
      <c r="P108" s="216">
        <f>O108*H108</f>
        <v>0</v>
      </c>
      <c r="Q108" s="216">
        <v>0</v>
      </c>
      <c r="R108" s="216">
        <f>Q108*H108</f>
        <v>0</v>
      </c>
      <c r="S108" s="216">
        <v>0</v>
      </c>
      <c r="T108" s="217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8" t="s">
        <v>173</v>
      </c>
      <c r="AT108" s="218" t="s">
        <v>169</v>
      </c>
      <c r="AU108" s="218" t="s">
        <v>83</v>
      </c>
      <c r="AY108" s="19" t="s">
        <v>166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9" t="s">
        <v>81</v>
      </c>
      <c r="BK108" s="219">
        <f>ROUND(I108*H108,2)</f>
        <v>0</v>
      </c>
      <c r="BL108" s="19" t="s">
        <v>173</v>
      </c>
      <c r="BM108" s="218" t="s">
        <v>183</v>
      </c>
    </row>
    <row r="109" spans="1:47" s="2" customFormat="1" ht="12">
      <c r="A109" s="40"/>
      <c r="B109" s="41"/>
      <c r="C109" s="42"/>
      <c r="D109" s="220" t="s">
        <v>175</v>
      </c>
      <c r="E109" s="42"/>
      <c r="F109" s="221" t="s">
        <v>184</v>
      </c>
      <c r="G109" s="42"/>
      <c r="H109" s="42"/>
      <c r="I109" s="222"/>
      <c r="J109" s="42"/>
      <c r="K109" s="42"/>
      <c r="L109" s="46"/>
      <c r="M109" s="223"/>
      <c r="N109" s="224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175</v>
      </c>
      <c r="AU109" s="19" t="s">
        <v>83</v>
      </c>
    </row>
    <row r="110" spans="1:51" s="13" customFormat="1" ht="12">
      <c r="A110" s="13"/>
      <c r="B110" s="225"/>
      <c r="C110" s="226"/>
      <c r="D110" s="227" t="s">
        <v>177</v>
      </c>
      <c r="E110" s="228" t="s">
        <v>19</v>
      </c>
      <c r="F110" s="229" t="s">
        <v>1030</v>
      </c>
      <c r="G110" s="226"/>
      <c r="H110" s="230">
        <v>33.6</v>
      </c>
      <c r="I110" s="231"/>
      <c r="J110" s="226"/>
      <c r="K110" s="226"/>
      <c r="L110" s="232"/>
      <c r="M110" s="233"/>
      <c r="N110" s="234"/>
      <c r="O110" s="234"/>
      <c r="P110" s="234"/>
      <c r="Q110" s="234"/>
      <c r="R110" s="234"/>
      <c r="S110" s="234"/>
      <c r="T110" s="235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6" t="s">
        <v>177</v>
      </c>
      <c r="AU110" s="236" t="s">
        <v>83</v>
      </c>
      <c r="AV110" s="13" t="s">
        <v>83</v>
      </c>
      <c r="AW110" s="13" t="s">
        <v>35</v>
      </c>
      <c r="AX110" s="13" t="s">
        <v>73</v>
      </c>
      <c r="AY110" s="236" t="s">
        <v>166</v>
      </c>
    </row>
    <row r="111" spans="1:51" s="13" customFormat="1" ht="12">
      <c r="A111" s="13"/>
      <c r="B111" s="225"/>
      <c r="C111" s="226"/>
      <c r="D111" s="227" t="s">
        <v>177</v>
      </c>
      <c r="E111" s="228" t="s">
        <v>19</v>
      </c>
      <c r="F111" s="229" t="s">
        <v>1031</v>
      </c>
      <c r="G111" s="226"/>
      <c r="H111" s="230">
        <v>12.4</v>
      </c>
      <c r="I111" s="231"/>
      <c r="J111" s="226"/>
      <c r="K111" s="226"/>
      <c r="L111" s="232"/>
      <c r="M111" s="233"/>
      <c r="N111" s="234"/>
      <c r="O111" s="234"/>
      <c r="P111" s="234"/>
      <c r="Q111" s="234"/>
      <c r="R111" s="234"/>
      <c r="S111" s="234"/>
      <c r="T111" s="23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6" t="s">
        <v>177</v>
      </c>
      <c r="AU111" s="236" t="s">
        <v>83</v>
      </c>
      <c r="AV111" s="13" t="s">
        <v>83</v>
      </c>
      <c r="AW111" s="13" t="s">
        <v>35</v>
      </c>
      <c r="AX111" s="13" t="s">
        <v>73</v>
      </c>
      <c r="AY111" s="236" t="s">
        <v>166</v>
      </c>
    </row>
    <row r="112" spans="1:51" s="13" customFormat="1" ht="12">
      <c r="A112" s="13"/>
      <c r="B112" s="225"/>
      <c r="C112" s="226"/>
      <c r="D112" s="227" t="s">
        <v>177</v>
      </c>
      <c r="E112" s="228" t="s">
        <v>19</v>
      </c>
      <c r="F112" s="229" t="s">
        <v>1032</v>
      </c>
      <c r="G112" s="226"/>
      <c r="H112" s="230">
        <v>12.6</v>
      </c>
      <c r="I112" s="231"/>
      <c r="J112" s="226"/>
      <c r="K112" s="226"/>
      <c r="L112" s="232"/>
      <c r="M112" s="233"/>
      <c r="N112" s="234"/>
      <c r="O112" s="234"/>
      <c r="P112" s="234"/>
      <c r="Q112" s="234"/>
      <c r="R112" s="234"/>
      <c r="S112" s="234"/>
      <c r="T112" s="23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6" t="s">
        <v>177</v>
      </c>
      <c r="AU112" s="236" t="s">
        <v>83</v>
      </c>
      <c r="AV112" s="13" t="s">
        <v>83</v>
      </c>
      <c r="AW112" s="13" t="s">
        <v>35</v>
      </c>
      <c r="AX112" s="13" t="s">
        <v>73</v>
      </c>
      <c r="AY112" s="236" t="s">
        <v>166</v>
      </c>
    </row>
    <row r="113" spans="1:51" s="13" customFormat="1" ht="12">
      <c r="A113" s="13"/>
      <c r="B113" s="225"/>
      <c r="C113" s="226"/>
      <c r="D113" s="227" t="s">
        <v>177</v>
      </c>
      <c r="E113" s="228" t="s">
        <v>19</v>
      </c>
      <c r="F113" s="229" t="s">
        <v>1033</v>
      </c>
      <c r="G113" s="226"/>
      <c r="H113" s="230">
        <v>6.3</v>
      </c>
      <c r="I113" s="231"/>
      <c r="J113" s="226"/>
      <c r="K113" s="226"/>
      <c r="L113" s="232"/>
      <c r="M113" s="233"/>
      <c r="N113" s="234"/>
      <c r="O113" s="234"/>
      <c r="P113" s="234"/>
      <c r="Q113" s="234"/>
      <c r="R113" s="234"/>
      <c r="S113" s="234"/>
      <c r="T113" s="23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6" t="s">
        <v>177</v>
      </c>
      <c r="AU113" s="236" t="s">
        <v>83</v>
      </c>
      <c r="AV113" s="13" t="s">
        <v>83</v>
      </c>
      <c r="AW113" s="13" t="s">
        <v>35</v>
      </c>
      <c r="AX113" s="13" t="s">
        <v>73</v>
      </c>
      <c r="AY113" s="236" t="s">
        <v>166</v>
      </c>
    </row>
    <row r="114" spans="1:51" s="14" customFormat="1" ht="12">
      <c r="A114" s="14"/>
      <c r="B114" s="237"/>
      <c r="C114" s="238"/>
      <c r="D114" s="227" t="s">
        <v>177</v>
      </c>
      <c r="E114" s="239" t="s">
        <v>19</v>
      </c>
      <c r="F114" s="240" t="s">
        <v>179</v>
      </c>
      <c r="G114" s="238"/>
      <c r="H114" s="241">
        <v>64.9</v>
      </c>
      <c r="I114" s="242"/>
      <c r="J114" s="238"/>
      <c r="K114" s="238"/>
      <c r="L114" s="243"/>
      <c r="M114" s="244"/>
      <c r="N114" s="245"/>
      <c r="O114" s="245"/>
      <c r="P114" s="245"/>
      <c r="Q114" s="245"/>
      <c r="R114" s="245"/>
      <c r="S114" s="245"/>
      <c r="T114" s="246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7" t="s">
        <v>177</v>
      </c>
      <c r="AU114" s="247" t="s">
        <v>83</v>
      </c>
      <c r="AV114" s="14" t="s">
        <v>173</v>
      </c>
      <c r="AW114" s="14" t="s">
        <v>35</v>
      </c>
      <c r="AX114" s="14" t="s">
        <v>81</v>
      </c>
      <c r="AY114" s="247" t="s">
        <v>166</v>
      </c>
    </row>
    <row r="115" spans="1:65" s="2" customFormat="1" ht="55.5" customHeight="1">
      <c r="A115" s="40"/>
      <c r="B115" s="41"/>
      <c r="C115" s="207" t="s">
        <v>100</v>
      </c>
      <c r="D115" s="207" t="s">
        <v>169</v>
      </c>
      <c r="E115" s="208" t="s">
        <v>186</v>
      </c>
      <c r="F115" s="209" t="s">
        <v>187</v>
      </c>
      <c r="G115" s="210" t="s">
        <v>103</v>
      </c>
      <c r="H115" s="211">
        <v>48.05</v>
      </c>
      <c r="I115" s="212"/>
      <c r="J115" s="213">
        <f>ROUND(I115*H115,2)</f>
        <v>0</v>
      </c>
      <c r="K115" s="209" t="s">
        <v>172</v>
      </c>
      <c r="L115" s="46"/>
      <c r="M115" s="214" t="s">
        <v>19</v>
      </c>
      <c r="N115" s="215" t="s">
        <v>44</v>
      </c>
      <c r="O115" s="86"/>
      <c r="P115" s="216">
        <f>O115*H115</f>
        <v>0</v>
      </c>
      <c r="Q115" s="216">
        <v>0</v>
      </c>
      <c r="R115" s="216">
        <f>Q115*H115</f>
        <v>0</v>
      </c>
      <c r="S115" s="216">
        <v>0</v>
      </c>
      <c r="T115" s="217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8" t="s">
        <v>173</v>
      </c>
      <c r="AT115" s="218" t="s">
        <v>169</v>
      </c>
      <c r="AU115" s="218" t="s">
        <v>83</v>
      </c>
      <c r="AY115" s="19" t="s">
        <v>166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9" t="s">
        <v>81</v>
      </c>
      <c r="BK115" s="219">
        <f>ROUND(I115*H115,2)</f>
        <v>0</v>
      </c>
      <c r="BL115" s="19" t="s">
        <v>173</v>
      </c>
      <c r="BM115" s="218" t="s">
        <v>188</v>
      </c>
    </row>
    <row r="116" spans="1:47" s="2" customFormat="1" ht="12">
      <c r="A116" s="40"/>
      <c r="B116" s="41"/>
      <c r="C116" s="42"/>
      <c r="D116" s="220" t="s">
        <v>175</v>
      </c>
      <c r="E116" s="42"/>
      <c r="F116" s="221" t="s">
        <v>189</v>
      </c>
      <c r="G116" s="42"/>
      <c r="H116" s="42"/>
      <c r="I116" s="222"/>
      <c r="J116" s="42"/>
      <c r="K116" s="42"/>
      <c r="L116" s="46"/>
      <c r="M116" s="223"/>
      <c r="N116" s="224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175</v>
      </c>
      <c r="AU116" s="19" t="s">
        <v>83</v>
      </c>
    </row>
    <row r="117" spans="1:51" s="13" customFormat="1" ht="12">
      <c r="A117" s="13"/>
      <c r="B117" s="225"/>
      <c r="C117" s="226"/>
      <c r="D117" s="227" t="s">
        <v>177</v>
      </c>
      <c r="E117" s="228" t="s">
        <v>19</v>
      </c>
      <c r="F117" s="229" t="s">
        <v>1026</v>
      </c>
      <c r="G117" s="226"/>
      <c r="H117" s="230">
        <v>25.2</v>
      </c>
      <c r="I117" s="231"/>
      <c r="J117" s="226"/>
      <c r="K117" s="226"/>
      <c r="L117" s="232"/>
      <c r="M117" s="233"/>
      <c r="N117" s="234"/>
      <c r="O117" s="234"/>
      <c r="P117" s="234"/>
      <c r="Q117" s="234"/>
      <c r="R117" s="234"/>
      <c r="S117" s="234"/>
      <c r="T117" s="235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6" t="s">
        <v>177</v>
      </c>
      <c r="AU117" s="236" t="s">
        <v>83</v>
      </c>
      <c r="AV117" s="13" t="s">
        <v>83</v>
      </c>
      <c r="AW117" s="13" t="s">
        <v>35</v>
      </c>
      <c r="AX117" s="13" t="s">
        <v>73</v>
      </c>
      <c r="AY117" s="236" t="s">
        <v>166</v>
      </c>
    </row>
    <row r="118" spans="1:51" s="13" customFormat="1" ht="12">
      <c r="A118" s="13"/>
      <c r="B118" s="225"/>
      <c r="C118" s="226"/>
      <c r="D118" s="227" t="s">
        <v>177</v>
      </c>
      <c r="E118" s="228" t="s">
        <v>19</v>
      </c>
      <c r="F118" s="229" t="s">
        <v>1027</v>
      </c>
      <c r="G118" s="226"/>
      <c r="H118" s="230">
        <v>10</v>
      </c>
      <c r="I118" s="231"/>
      <c r="J118" s="226"/>
      <c r="K118" s="226"/>
      <c r="L118" s="232"/>
      <c r="M118" s="233"/>
      <c r="N118" s="234"/>
      <c r="O118" s="234"/>
      <c r="P118" s="234"/>
      <c r="Q118" s="234"/>
      <c r="R118" s="234"/>
      <c r="S118" s="234"/>
      <c r="T118" s="23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6" t="s">
        <v>177</v>
      </c>
      <c r="AU118" s="236" t="s">
        <v>83</v>
      </c>
      <c r="AV118" s="13" t="s">
        <v>83</v>
      </c>
      <c r="AW118" s="13" t="s">
        <v>35</v>
      </c>
      <c r="AX118" s="13" t="s">
        <v>73</v>
      </c>
      <c r="AY118" s="236" t="s">
        <v>166</v>
      </c>
    </row>
    <row r="119" spans="1:51" s="13" customFormat="1" ht="12">
      <c r="A119" s="13"/>
      <c r="B119" s="225"/>
      <c r="C119" s="226"/>
      <c r="D119" s="227" t="s">
        <v>177</v>
      </c>
      <c r="E119" s="228" t="s">
        <v>19</v>
      </c>
      <c r="F119" s="229" t="s">
        <v>1034</v>
      </c>
      <c r="G119" s="226"/>
      <c r="H119" s="230">
        <v>7.8</v>
      </c>
      <c r="I119" s="231"/>
      <c r="J119" s="226"/>
      <c r="K119" s="226"/>
      <c r="L119" s="232"/>
      <c r="M119" s="233"/>
      <c r="N119" s="234"/>
      <c r="O119" s="234"/>
      <c r="P119" s="234"/>
      <c r="Q119" s="234"/>
      <c r="R119" s="234"/>
      <c r="S119" s="234"/>
      <c r="T119" s="23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6" t="s">
        <v>177</v>
      </c>
      <c r="AU119" s="236" t="s">
        <v>83</v>
      </c>
      <c r="AV119" s="13" t="s">
        <v>83</v>
      </c>
      <c r="AW119" s="13" t="s">
        <v>35</v>
      </c>
      <c r="AX119" s="13" t="s">
        <v>73</v>
      </c>
      <c r="AY119" s="236" t="s">
        <v>166</v>
      </c>
    </row>
    <row r="120" spans="1:51" s="13" customFormat="1" ht="12">
      <c r="A120" s="13"/>
      <c r="B120" s="225"/>
      <c r="C120" s="226"/>
      <c r="D120" s="227" t="s">
        <v>177</v>
      </c>
      <c r="E120" s="228" t="s">
        <v>19</v>
      </c>
      <c r="F120" s="229" t="s">
        <v>1029</v>
      </c>
      <c r="G120" s="226"/>
      <c r="H120" s="230">
        <v>5.05</v>
      </c>
      <c r="I120" s="231"/>
      <c r="J120" s="226"/>
      <c r="K120" s="226"/>
      <c r="L120" s="232"/>
      <c r="M120" s="233"/>
      <c r="N120" s="234"/>
      <c r="O120" s="234"/>
      <c r="P120" s="234"/>
      <c r="Q120" s="234"/>
      <c r="R120" s="234"/>
      <c r="S120" s="234"/>
      <c r="T120" s="23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6" t="s">
        <v>177</v>
      </c>
      <c r="AU120" s="236" t="s">
        <v>83</v>
      </c>
      <c r="AV120" s="13" t="s">
        <v>83</v>
      </c>
      <c r="AW120" s="13" t="s">
        <v>35</v>
      </c>
      <c r="AX120" s="13" t="s">
        <v>73</v>
      </c>
      <c r="AY120" s="236" t="s">
        <v>166</v>
      </c>
    </row>
    <row r="121" spans="1:51" s="14" customFormat="1" ht="12">
      <c r="A121" s="14"/>
      <c r="B121" s="237"/>
      <c r="C121" s="238"/>
      <c r="D121" s="227" t="s">
        <v>177</v>
      </c>
      <c r="E121" s="239" t="s">
        <v>19</v>
      </c>
      <c r="F121" s="240" t="s">
        <v>179</v>
      </c>
      <c r="G121" s="238"/>
      <c r="H121" s="241">
        <v>48.05</v>
      </c>
      <c r="I121" s="242"/>
      <c r="J121" s="238"/>
      <c r="K121" s="238"/>
      <c r="L121" s="243"/>
      <c r="M121" s="244"/>
      <c r="N121" s="245"/>
      <c r="O121" s="245"/>
      <c r="P121" s="245"/>
      <c r="Q121" s="245"/>
      <c r="R121" s="245"/>
      <c r="S121" s="245"/>
      <c r="T121" s="246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7" t="s">
        <v>177</v>
      </c>
      <c r="AU121" s="247" t="s">
        <v>83</v>
      </c>
      <c r="AV121" s="14" t="s">
        <v>173</v>
      </c>
      <c r="AW121" s="14" t="s">
        <v>35</v>
      </c>
      <c r="AX121" s="14" t="s">
        <v>81</v>
      </c>
      <c r="AY121" s="247" t="s">
        <v>166</v>
      </c>
    </row>
    <row r="122" spans="1:65" s="2" customFormat="1" ht="24.15" customHeight="1">
      <c r="A122" s="40"/>
      <c r="B122" s="41"/>
      <c r="C122" s="248" t="s">
        <v>173</v>
      </c>
      <c r="D122" s="248" t="s">
        <v>190</v>
      </c>
      <c r="E122" s="249" t="s">
        <v>191</v>
      </c>
      <c r="F122" s="250" t="s">
        <v>192</v>
      </c>
      <c r="G122" s="251" t="s">
        <v>103</v>
      </c>
      <c r="H122" s="252">
        <v>50.453</v>
      </c>
      <c r="I122" s="253"/>
      <c r="J122" s="254">
        <f>ROUND(I122*H122,2)</f>
        <v>0</v>
      </c>
      <c r="K122" s="250" t="s">
        <v>172</v>
      </c>
      <c r="L122" s="255"/>
      <c r="M122" s="256" t="s">
        <v>19</v>
      </c>
      <c r="N122" s="257" t="s">
        <v>44</v>
      </c>
      <c r="O122" s="86"/>
      <c r="P122" s="216">
        <f>O122*H122</f>
        <v>0</v>
      </c>
      <c r="Q122" s="216">
        <v>4E-05</v>
      </c>
      <c r="R122" s="216">
        <f>Q122*H122</f>
        <v>0.0020181200000000004</v>
      </c>
      <c r="S122" s="216">
        <v>0</v>
      </c>
      <c r="T122" s="217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8" t="s">
        <v>193</v>
      </c>
      <c r="AT122" s="218" t="s">
        <v>190</v>
      </c>
      <c r="AU122" s="218" t="s">
        <v>83</v>
      </c>
      <c r="AY122" s="19" t="s">
        <v>166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9" t="s">
        <v>81</v>
      </c>
      <c r="BK122" s="219">
        <f>ROUND(I122*H122,2)</f>
        <v>0</v>
      </c>
      <c r="BL122" s="19" t="s">
        <v>173</v>
      </c>
      <c r="BM122" s="218" t="s">
        <v>194</v>
      </c>
    </row>
    <row r="123" spans="1:47" s="2" customFormat="1" ht="12">
      <c r="A123" s="40"/>
      <c r="B123" s="41"/>
      <c r="C123" s="42"/>
      <c r="D123" s="220" t="s">
        <v>175</v>
      </c>
      <c r="E123" s="42"/>
      <c r="F123" s="221" t="s">
        <v>195</v>
      </c>
      <c r="G123" s="42"/>
      <c r="H123" s="42"/>
      <c r="I123" s="222"/>
      <c r="J123" s="42"/>
      <c r="K123" s="42"/>
      <c r="L123" s="46"/>
      <c r="M123" s="223"/>
      <c r="N123" s="224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175</v>
      </c>
      <c r="AU123" s="19" t="s">
        <v>83</v>
      </c>
    </row>
    <row r="124" spans="1:51" s="13" customFormat="1" ht="12">
      <c r="A124" s="13"/>
      <c r="B124" s="225"/>
      <c r="C124" s="226"/>
      <c r="D124" s="227" t="s">
        <v>177</v>
      </c>
      <c r="E124" s="226"/>
      <c r="F124" s="229" t="s">
        <v>1035</v>
      </c>
      <c r="G124" s="226"/>
      <c r="H124" s="230">
        <v>50.453</v>
      </c>
      <c r="I124" s="231"/>
      <c r="J124" s="226"/>
      <c r="K124" s="226"/>
      <c r="L124" s="232"/>
      <c r="M124" s="233"/>
      <c r="N124" s="234"/>
      <c r="O124" s="234"/>
      <c r="P124" s="234"/>
      <c r="Q124" s="234"/>
      <c r="R124" s="234"/>
      <c r="S124" s="234"/>
      <c r="T124" s="23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6" t="s">
        <v>177</v>
      </c>
      <c r="AU124" s="236" t="s">
        <v>83</v>
      </c>
      <c r="AV124" s="13" t="s">
        <v>83</v>
      </c>
      <c r="AW124" s="13" t="s">
        <v>4</v>
      </c>
      <c r="AX124" s="13" t="s">
        <v>81</v>
      </c>
      <c r="AY124" s="236" t="s">
        <v>166</v>
      </c>
    </row>
    <row r="125" spans="1:65" s="2" customFormat="1" ht="55.5" customHeight="1">
      <c r="A125" s="40"/>
      <c r="B125" s="41"/>
      <c r="C125" s="207" t="s">
        <v>210</v>
      </c>
      <c r="D125" s="207" t="s">
        <v>169</v>
      </c>
      <c r="E125" s="208" t="s">
        <v>211</v>
      </c>
      <c r="F125" s="209" t="s">
        <v>212</v>
      </c>
      <c r="G125" s="210" t="s">
        <v>103</v>
      </c>
      <c r="H125" s="211">
        <v>1.25</v>
      </c>
      <c r="I125" s="212"/>
      <c r="J125" s="213">
        <f>ROUND(I125*H125,2)</f>
        <v>0</v>
      </c>
      <c r="K125" s="209" t="s">
        <v>172</v>
      </c>
      <c r="L125" s="46"/>
      <c r="M125" s="214" t="s">
        <v>19</v>
      </c>
      <c r="N125" s="215" t="s">
        <v>44</v>
      </c>
      <c r="O125" s="86"/>
      <c r="P125" s="216">
        <f>O125*H125</f>
        <v>0</v>
      </c>
      <c r="Q125" s="216">
        <v>0.00339</v>
      </c>
      <c r="R125" s="216">
        <f>Q125*H125</f>
        <v>0.0042375</v>
      </c>
      <c r="S125" s="216">
        <v>0</v>
      </c>
      <c r="T125" s="217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8" t="s">
        <v>173</v>
      </c>
      <c r="AT125" s="218" t="s">
        <v>169</v>
      </c>
      <c r="AU125" s="218" t="s">
        <v>83</v>
      </c>
      <c r="AY125" s="19" t="s">
        <v>166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9" t="s">
        <v>81</v>
      </c>
      <c r="BK125" s="219">
        <f>ROUND(I125*H125,2)</f>
        <v>0</v>
      </c>
      <c r="BL125" s="19" t="s">
        <v>173</v>
      </c>
      <c r="BM125" s="218" t="s">
        <v>213</v>
      </c>
    </row>
    <row r="126" spans="1:47" s="2" customFormat="1" ht="12">
      <c r="A126" s="40"/>
      <c r="B126" s="41"/>
      <c r="C126" s="42"/>
      <c r="D126" s="220" t="s">
        <v>175</v>
      </c>
      <c r="E126" s="42"/>
      <c r="F126" s="221" t="s">
        <v>214</v>
      </c>
      <c r="G126" s="42"/>
      <c r="H126" s="42"/>
      <c r="I126" s="222"/>
      <c r="J126" s="42"/>
      <c r="K126" s="42"/>
      <c r="L126" s="46"/>
      <c r="M126" s="223"/>
      <c r="N126" s="224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175</v>
      </c>
      <c r="AU126" s="19" t="s">
        <v>83</v>
      </c>
    </row>
    <row r="127" spans="1:51" s="15" customFormat="1" ht="12">
      <c r="A127" s="15"/>
      <c r="B127" s="258"/>
      <c r="C127" s="259"/>
      <c r="D127" s="227" t="s">
        <v>177</v>
      </c>
      <c r="E127" s="260" t="s">
        <v>19</v>
      </c>
      <c r="F127" s="261" t="s">
        <v>202</v>
      </c>
      <c r="G127" s="259"/>
      <c r="H127" s="260" t="s">
        <v>19</v>
      </c>
      <c r="I127" s="262"/>
      <c r="J127" s="259"/>
      <c r="K127" s="259"/>
      <c r="L127" s="263"/>
      <c r="M127" s="264"/>
      <c r="N127" s="265"/>
      <c r="O127" s="265"/>
      <c r="P127" s="265"/>
      <c r="Q127" s="265"/>
      <c r="R127" s="265"/>
      <c r="S127" s="265"/>
      <c r="T127" s="266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67" t="s">
        <v>177</v>
      </c>
      <c r="AU127" s="267" t="s">
        <v>83</v>
      </c>
      <c r="AV127" s="15" t="s">
        <v>81</v>
      </c>
      <c r="AW127" s="15" t="s">
        <v>35</v>
      </c>
      <c r="AX127" s="15" t="s">
        <v>73</v>
      </c>
      <c r="AY127" s="267" t="s">
        <v>166</v>
      </c>
    </row>
    <row r="128" spans="1:51" s="13" customFormat="1" ht="12">
      <c r="A128" s="13"/>
      <c r="B128" s="225"/>
      <c r="C128" s="226"/>
      <c r="D128" s="227" t="s">
        <v>177</v>
      </c>
      <c r="E128" s="228" t="s">
        <v>19</v>
      </c>
      <c r="F128" s="229" t="s">
        <v>1036</v>
      </c>
      <c r="G128" s="226"/>
      <c r="H128" s="230">
        <v>1.25</v>
      </c>
      <c r="I128" s="231"/>
      <c r="J128" s="226"/>
      <c r="K128" s="226"/>
      <c r="L128" s="232"/>
      <c r="M128" s="233"/>
      <c r="N128" s="234"/>
      <c r="O128" s="234"/>
      <c r="P128" s="234"/>
      <c r="Q128" s="234"/>
      <c r="R128" s="234"/>
      <c r="S128" s="234"/>
      <c r="T128" s="23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6" t="s">
        <v>177</v>
      </c>
      <c r="AU128" s="236" t="s">
        <v>83</v>
      </c>
      <c r="AV128" s="13" t="s">
        <v>83</v>
      </c>
      <c r="AW128" s="13" t="s">
        <v>35</v>
      </c>
      <c r="AX128" s="13" t="s">
        <v>73</v>
      </c>
      <c r="AY128" s="236" t="s">
        <v>166</v>
      </c>
    </row>
    <row r="129" spans="1:51" s="14" customFormat="1" ht="12">
      <c r="A129" s="14"/>
      <c r="B129" s="237"/>
      <c r="C129" s="238"/>
      <c r="D129" s="227" t="s">
        <v>177</v>
      </c>
      <c r="E129" s="239" t="s">
        <v>19</v>
      </c>
      <c r="F129" s="240" t="s">
        <v>179</v>
      </c>
      <c r="G129" s="238"/>
      <c r="H129" s="241">
        <v>1.25</v>
      </c>
      <c r="I129" s="242"/>
      <c r="J129" s="238"/>
      <c r="K129" s="238"/>
      <c r="L129" s="243"/>
      <c r="M129" s="244"/>
      <c r="N129" s="245"/>
      <c r="O129" s="245"/>
      <c r="P129" s="245"/>
      <c r="Q129" s="245"/>
      <c r="R129" s="245"/>
      <c r="S129" s="245"/>
      <c r="T129" s="246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7" t="s">
        <v>177</v>
      </c>
      <c r="AU129" s="247" t="s">
        <v>83</v>
      </c>
      <c r="AV129" s="14" t="s">
        <v>173</v>
      </c>
      <c r="AW129" s="14" t="s">
        <v>35</v>
      </c>
      <c r="AX129" s="14" t="s">
        <v>81</v>
      </c>
      <c r="AY129" s="247" t="s">
        <v>166</v>
      </c>
    </row>
    <row r="130" spans="1:65" s="2" customFormat="1" ht="16.5" customHeight="1">
      <c r="A130" s="40"/>
      <c r="B130" s="41"/>
      <c r="C130" s="248" t="s">
        <v>193</v>
      </c>
      <c r="D130" s="248" t="s">
        <v>190</v>
      </c>
      <c r="E130" s="249" t="s">
        <v>204</v>
      </c>
      <c r="F130" s="250" t="s">
        <v>205</v>
      </c>
      <c r="G130" s="251" t="s">
        <v>98</v>
      </c>
      <c r="H130" s="252">
        <v>0.55</v>
      </c>
      <c r="I130" s="253"/>
      <c r="J130" s="254">
        <f>ROUND(I130*H130,2)</f>
        <v>0</v>
      </c>
      <c r="K130" s="250" t="s">
        <v>172</v>
      </c>
      <c r="L130" s="255"/>
      <c r="M130" s="256" t="s">
        <v>19</v>
      </c>
      <c r="N130" s="257" t="s">
        <v>44</v>
      </c>
      <c r="O130" s="86"/>
      <c r="P130" s="216">
        <f>O130*H130</f>
        <v>0</v>
      </c>
      <c r="Q130" s="216">
        <v>0.0017</v>
      </c>
      <c r="R130" s="216">
        <f>Q130*H130</f>
        <v>0.0009350000000000001</v>
      </c>
      <c r="S130" s="216">
        <v>0</v>
      </c>
      <c r="T130" s="217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8" t="s">
        <v>193</v>
      </c>
      <c r="AT130" s="218" t="s">
        <v>190</v>
      </c>
      <c r="AU130" s="218" t="s">
        <v>83</v>
      </c>
      <c r="AY130" s="19" t="s">
        <v>166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9" t="s">
        <v>81</v>
      </c>
      <c r="BK130" s="219">
        <f>ROUND(I130*H130,2)</f>
        <v>0</v>
      </c>
      <c r="BL130" s="19" t="s">
        <v>173</v>
      </c>
      <c r="BM130" s="218" t="s">
        <v>216</v>
      </c>
    </row>
    <row r="131" spans="1:47" s="2" customFormat="1" ht="12">
      <c r="A131" s="40"/>
      <c r="B131" s="41"/>
      <c r="C131" s="42"/>
      <c r="D131" s="220" t="s">
        <v>175</v>
      </c>
      <c r="E131" s="42"/>
      <c r="F131" s="221" t="s">
        <v>207</v>
      </c>
      <c r="G131" s="42"/>
      <c r="H131" s="42"/>
      <c r="I131" s="222"/>
      <c r="J131" s="42"/>
      <c r="K131" s="42"/>
      <c r="L131" s="46"/>
      <c r="M131" s="223"/>
      <c r="N131" s="224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175</v>
      </c>
      <c r="AU131" s="19" t="s">
        <v>83</v>
      </c>
    </row>
    <row r="132" spans="1:51" s="13" customFormat="1" ht="12">
      <c r="A132" s="13"/>
      <c r="B132" s="225"/>
      <c r="C132" s="226"/>
      <c r="D132" s="227" t="s">
        <v>177</v>
      </c>
      <c r="E132" s="226"/>
      <c r="F132" s="229" t="s">
        <v>1037</v>
      </c>
      <c r="G132" s="226"/>
      <c r="H132" s="230">
        <v>0.55</v>
      </c>
      <c r="I132" s="231"/>
      <c r="J132" s="226"/>
      <c r="K132" s="226"/>
      <c r="L132" s="232"/>
      <c r="M132" s="233"/>
      <c r="N132" s="234"/>
      <c r="O132" s="234"/>
      <c r="P132" s="234"/>
      <c r="Q132" s="234"/>
      <c r="R132" s="234"/>
      <c r="S132" s="234"/>
      <c r="T132" s="23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6" t="s">
        <v>177</v>
      </c>
      <c r="AU132" s="236" t="s">
        <v>83</v>
      </c>
      <c r="AV132" s="13" t="s">
        <v>83</v>
      </c>
      <c r="AW132" s="13" t="s">
        <v>4</v>
      </c>
      <c r="AX132" s="13" t="s">
        <v>81</v>
      </c>
      <c r="AY132" s="236" t="s">
        <v>166</v>
      </c>
    </row>
    <row r="133" spans="1:65" s="2" customFormat="1" ht="37.8" customHeight="1">
      <c r="A133" s="40"/>
      <c r="B133" s="41"/>
      <c r="C133" s="207" t="s">
        <v>219</v>
      </c>
      <c r="D133" s="207" t="s">
        <v>169</v>
      </c>
      <c r="E133" s="208" t="s">
        <v>220</v>
      </c>
      <c r="F133" s="209" t="s">
        <v>221</v>
      </c>
      <c r="G133" s="210" t="s">
        <v>98</v>
      </c>
      <c r="H133" s="211">
        <v>52</v>
      </c>
      <c r="I133" s="212"/>
      <c r="J133" s="213">
        <f>ROUND(I133*H133,2)</f>
        <v>0</v>
      </c>
      <c r="K133" s="209" t="s">
        <v>172</v>
      </c>
      <c r="L133" s="46"/>
      <c r="M133" s="214" t="s">
        <v>19</v>
      </c>
      <c r="N133" s="215" t="s">
        <v>44</v>
      </c>
      <c r="O133" s="86"/>
      <c r="P133" s="216">
        <f>O133*H133</f>
        <v>0</v>
      </c>
      <c r="Q133" s="216">
        <v>0</v>
      </c>
      <c r="R133" s="216">
        <f>Q133*H133</f>
        <v>0</v>
      </c>
      <c r="S133" s="216">
        <v>0</v>
      </c>
      <c r="T133" s="217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8" t="s">
        <v>173</v>
      </c>
      <c r="AT133" s="218" t="s">
        <v>169</v>
      </c>
      <c r="AU133" s="218" t="s">
        <v>83</v>
      </c>
      <c r="AY133" s="19" t="s">
        <v>166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9" t="s">
        <v>81</v>
      </c>
      <c r="BK133" s="219">
        <f>ROUND(I133*H133,2)</f>
        <v>0</v>
      </c>
      <c r="BL133" s="19" t="s">
        <v>173</v>
      </c>
      <c r="BM133" s="218" t="s">
        <v>222</v>
      </c>
    </row>
    <row r="134" spans="1:47" s="2" customFormat="1" ht="12">
      <c r="A134" s="40"/>
      <c r="B134" s="41"/>
      <c r="C134" s="42"/>
      <c r="D134" s="220" t="s">
        <v>175</v>
      </c>
      <c r="E134" s="42"/>
      <c r="F134" s="221" t="s">
        <v>223</v>
      </c>
      <c r="G134" s="42"/>
      <c r="H134" s="42"/>
      <c r="I134" s="222"/>
      <c r="J134" s="42"/>
      <c r="K134" s="42"/>
      <c r="L134" s="46"/>
      <c r="M134" s="223"/>
      <c r="N134" s="224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175</v>
      </c>
      <c r="AU134" s="19" t="s">
        <v>83</v>
      </c>
    </row>
    <row r="135" spans="1:51" s="13" customFormat="1" ht="12">
      <c r="A135" s="13"/>
      <c r="B135" s="225"/>
      <c r="C135" s="226"/>
      <c r="D135" s="227" t="s">
        <v>177</v>
      </c>
      <c r="E135" s="228" t="s">
        <v>19</v>
      </c>
      <c r="F135" s="229" t="s">
        <v>1038</v>
      </c>
      <c r="G135" s="226"/>
      <c r="H135" s="230">
        <v>7</v>
      </c>
      <c r="I135" s="231"/>
      <c r="J135" s="226"/>
      <c r="K135" s="226"/>
      <c r="L135" s="232"/>
      <c r="M135" s="233"/>
      <c r="N135" s="234"/>
      <c r="O135" s="234"/>
      <c r="P135" s="234"/>
      <c r="Q135" s="234"/>
      <c r="R135" s="234"/>
      <c r="S135" s="234"/>
      <c r="T135" s="23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6" t="s">
        <v>177</v>
      </c>
      <c r="AU135" s="236" t="s">
        <v>83</v>
      </c>
      <c r="AV135" s="13" t="s">
        <v>83</v>
      </c>
      <c r="AW135" s="13" t="s">
        <v>35</v>
      </c>
      <c r="AX135" s="13" t="s">
        <v>73</v>
      </c>
      <c r="AY135" s="236" t="s">
        <v>166</v>
      </c>
    </row>
    <row r="136" spans="1:51" s="13" customFormat="1" ht="12">
      <c r="A136" s="13"/>
      <c r="B136" s="225"/>
      <c r="C136" s="226"/>
      <c r="D136" s="227" t="s">
        <v>177</v>
      </c>
      <c r="E136" s="228" t="s">
        <v>19</v>
      </c>
      <c r="F136" s="229" t="s">
        <v>1039</v>
      </c>
      <c r="G136" s="226"/>
      <c r="H136" s="230">
        <v>2</v>
      </c>
      <c r="I136" s="231"/>
      <c r="J136" s="226"/>
      <c r="K136" s="226"/>
      <c r="L136" s="232"/>
      <c r="M136" s="233"/>
      <c r="N136" s="234"/>
      <c r="O136" s="234"/>
      <c r="P136" s="234"/>
      <c r="Q136" s="234"/>
      <c r="R136" s="234"/>
      <c r="S136" s="234"/>
      <c r="T136" s="23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6" t="s">
        <v>177</v>
      </c>
      <c r="AU136" s="236" t="s">
        <v>83</v>
      </c>
      <c r="AV136" s="13" t="s">
        <v>83</v>
      </c>
      <c r="AW136" s="13" t="s">
        <v>35</v>
      </c>
      <c r="AX136" s="13" t="s">
        <v>73</v>
      </c>
      <c r="AY136" s="236" t="s">
        <v>166</v>
      </c>
    </row>
    <row r="137" spans="1:51" s="13" customFormat="1" ht="12">
      <c r="A137" s="13"/>
      <c r="B137" s="225"/>
      <c r="C137" s="226"/>
      <c r="D137" s="227" t="s">
        <v>177</v>
      </c>
      <c r="E137" s="228" t="s">
        <v>19</v>
      </c>
      <c r="F137" s="229" t="s">
        <v>1040</v>
      </c>
      <c r="G137" s="226"/>
      <c r="H137" s="230">
        <v>3</v>
      </c>
      <c r="I137" s="231"/>
      <c r="J137" s="226"/>
      <c r="K137" s="226"/>
      <c r="L137" s="232"/>
      <c r="M137" s="233"/>
      <c r="N137" s="234"/>
      <c r="O137" s="234"/>
      <c r="P137" s="234"/>
      <c r="Q137" s="234"/>
      <c r="R137" s="234"/>
      <c r="S137" s="234"/>
      <c r="T137" s="23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6" t="s">
        <v>177</v>
      </c>
      <c r="AU137" s="236" t="s">
        <v>83</v>
      </c>
      <c r="AV137" s="13" t="s">
        <v>83</v>
      </c>
      <c r="AW137" s="13" t="s">
        <v>35</v>
      </c>
      <c r="AX137" s="13" t="s">
        <v>73</v>
      </c>
      <c r="AY137" s="236" t="s">
        <v>166</v>
      </c>
    </row>
    <row r="138" spans="1:51" s="13" customFormat="1" ht="12">
      <c r="A138" s="13"/>
      <c r="B138" s="225"/>
      <c r="C138" s="226"/>
      <c r="D138" s="227" t="s">
        <v>177</v>
      </c>
      <c r="E138" s="228" t="s">
        <v>19</v>
      </c>
      <c r="F138" s="229" t="s">
        <v>1041</v>
      </c>
      <c r="G138" s="226"/>
      <c r="H138" s="230">
        <v>1</v>
      </c>
      <c r="I138" s="231"/>
      <c r="J138" s="226"/>
      <c r="K138" s="226"/>
      <c r="L138" s="232"/>
      <c r="M138" s="233"/>
      <c r="N138" s="234"/>
      <c r="O138" s="234"/>
      <c r="P138" s="234"/>
      <c r="Q138" s="234"/>
      <c r="R138" s="234"/>
      <c r="S138" s="234"/>
      <c r="T138" s="23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6" t="s">
        <v>177</v>
      </c>
      <c r="AU138" s="236" t="s">
        <v>83</v>
      </c>
      <c r="AV138" s="13" t="s">
        <v>83</v>
      </c>
      <c r="AW138" s="13" t="s">
        <v>35</v>
      </c>
      <c r="AX138" s="13" t="s">
        <v>73</v>
      </c>
      <c r="AY138" s="236" t="s">
        <v>166</v>
      </c>
    </row>
    <row r="139" spans="1:51" s="16" customFormat="1" ht="12">
      <c r="A139" s="16"/>
      <c r="B139" s="268"/>
      <c r="C139" s="269"/>
      <c r="D139" s="227" t="s">
        <v>177</v>
      </c>
      <c r="E139" s="270" t="s">
        <v>125</v>
      </c>
      <c r="F139" s="271" t="s">
        <v>225</v>
      </c>
      <c r="G139" s="269"/>
      <c r="H139" s="272">
        <v>13</v>
      </c>
      <c r="I139" s="273"/>
      <c r="J139" s="269"/>
      <c r="K139" s="269"/>
      <c r="L139" s="274"/>
      <c r="M139" s="275"/>
      <c r="N139" s="276"/>
      <c r="O139" s="276"/>
      <c r="P139" s="276"/>
      <c r="Q139" s="276"/>
      <c r="R139" s="276"/>
      <c r="S139" s="276"/>
      <c r="T139" s="277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T139" s="278" t="s">
        <v>177</v>
      </c>
      <c r="AU139" s="278" t="s">
        <v>83</v>
      </c>
      <c r="AV139" s="16" t="s">
        <v>100</v>
      </c>
      <c r="AW139" s="16" t="s">
        <v>35</v>
      </c>
      <c r="AX139" s="16" t="s">
        <v>73</v>
      </c>
      <c r="AY139" s="278" t="s">
        <v>166</v>
      </c>
    </row>
    <row r="140" spans="1:51" s="13" customFormat="1" ht="12">
      <c r="A140" s="13"/>
      <c r="B140" s="225"/>
      <c r="C140" s="226"/>
      <c r="D140" s="227" t="s">
        <v>177</v>
      </c>
      <c r="E140" s="228" t="s">
        <v>19</v>
      </c>
      <c r="F140" s="229" t="s">
        <v>226</v>
      </c>
      <c r="G140" s="226"/>
      <c r="H140" s="230">
        <v>52</v>
      </c>
      <c r="I140" s="231"/>
      <c r="J140" s="226"/>
      <c r="K140" s="226"/>
      <c r="L140" s="232"/>
      <c r="M140" s="233"/>
      <c r="N140" s="234"/>
      <c r="O140" s="234"/>
      <c r="P140" s="234"/>
      <c r="Q140" s="234"/>
      <c r="R140" s="234"/>
      <c r="S140" s="234"/>
      <c r="T140" s="23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6" t="s">
        <v>177</v>
      </c>
      <c r="AU140" s="236" t="s">
        <v>83</v>
      </c>
      <c r="AV140" s="13" t="s">
        <v>83</v>
      </c>
      <c r="AW140" s="13" t="s">
        <v>35</v>
      </c>
      <c r="AX140" s="13" t="s">
        <v>73</v>
      </c>
      <c r="AY140" s="236" t="s">
        <v>166</v>
      </c>
    </row>
    <row r="141" spans="1:51" s="16" customFormat="1" ht="12">
      <c r="A141" s="16"/>
      <c r="B141" s="268"/>
      <c r="C141" s="269"/>
      <c r="D141" s="227" t="s">
        <v>177</v>
      </c>
      <c r="E141" s="270" t="s">
        <v>19</v>
      </c>
      <c r="F141" s="271" t="s">
        <v>225</v>
      </c>
      <c r="G141" s="269"/>
      <c r="H141" s="272">
        <v>52</v>
      </c>
      <c r="I141" s="273"/>
      <c r="J141" s="269"/>
      <c r="K141" s="269"/>
      <c r="L141" s="274"/>
      <c r="M141" s="275"/>
      <c r="N141" s="276"/>
      <c r="O141" s="276"/>
      <c r="P141" s="276"/>
      <c r="Q141" s="276"/>
      <c r="R141" s="276"/>
      <c r="S141" s="276"/>
      <c r="T141" s="277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T141" s="278" t="s">
        <v>177</v>
      </c>
      <c r="AU141" s="278" t="s">
        <v>83</v>
      </c>
      <c r="AV141" s="16" t="s">
        <v>100</v>
      </c>
      <c r="AW141" s="16" t="s">
        <v>35</v>
      </c>
      <c r="AX141" s="16" t="s">
        <v>81</v>
      </c>
      <c r="AY141" s="278" t="s">
        <v>166</v>
      </c>
    </row>
    <row r="142" spans="1:65" s="2" customFormat="1" ht="37.8" customHeight="1">
      <c r="A142" s="40"/>
      <c r="B142" s="41"/>
      <c r="C142" s="207" t="s">
        <v>227</v>
      </c>
      <c r="D142" s="207" t="s">
        <v>169</v>
      </c>
      <c r="E142" s="208" t="s">
        <v>228</v>
      </c>
      <c r="F142" s="209" t="s">
        <v>229</v>
      </c>
      <c r="G142" s="210" t="s">
        <v>98</v>
      </c>
      <c r="H142" s="211">
        <v>20.255</v>
      </c>
      <c r="I142" s="212"/>
      <c r="J142" s="213">
        <f>ROUND(I142*H142,2)</f>
        <v>0</v>
      </c>
      <c r="K142" s="209" t="s">
        <v>172</v>
      </c>
      <c r="L142" s="46"/>
      <c r="M142" s="214" t="s">
        <v>19</v>
      </c>
      <c r="N142" s="215" t="s">
        <v>44</v>
      </c>
      <c r="O142" s="86"/>
      <c r="P142" s="216">
        <f>O142*H142</f>
        <v>0</v>
      </c>
      <c r="Q142" s="216">
        <v>0</v>
      </c>
      <c r="R142" s="216">
        <f>Q142*H142</f>
        <v>0</v>
      </c>
      <c r="S142" s="216">
        <v>0</v>
      </c>
      <c r="T142" s="217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8" t="s">
        <v>173</v>
      </c>
      <c r="AT142" s="218" t="s">
        <v>169</v>
      </c>
      <c r="AU142" s="218" t="s">
        <v>83</v>
      </c>
      <c r="AY142" s="19" t="s">
        <v>166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9" t="s">
        <v>81</v>
      </c>
      <c r="BK142" s="219">
        <f>ROUND(I142*H142,2)</f>
        <v>0</v>
      </c>
      <c r="BL142" s="19" t="s">
        <v>173</v>
      </c>
      <c r="BM142" s="218" t="s">
        <v>230</v>
      </c>
    </row>
    <row r="143" spans="1:47" s="2" customFormat="1" ht="12">
      <c r="A143" s="40"/>
      <c r="B143" s="41"/>
      <c r="C143" s="42"/>
      <c r="D143" s="220" t="s">
        <v>175</v>
      </c>
      <c r="E143" s="42"/>
      <c r="F143" s="221" t="s">
        <v>231</v>
      </c>
      <c r="G143" s="42"/>
      <c r="H143" s="42"/>
      <c r="I143" s="222"/>
      <c r="J143" s="42"/>
      <c r="K143" s="42"/>
      <c r="L143" s="46"/>
      <c r="M143" s="223"/>
      <c r="N143" s="224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175</v>
      </c>
      <c r="AU143" s="19" t="s">
        <v>83</v>
      </c>
    </row>
    <row r="144" spans="1:51" s="13" customFormat="1" ht="12">
      <c r="A144" s="13"/>
      <c r="B144" s="225"/>
      <c r="C144" s="226"/>
      <c r="D144" s="227" t="s">
        <v>177</v>
      </c>
      <c r="E144" s="228" t="s">
        <v>19</v>
      </c>
      <c r="F144" s="229" t="s">
        <v>1042</v>
      </c>
      <c r="G144" s="226"/>
      <c r="H144" s="230">
        <v>10.08</v>
      </c>
      <c r="I144" s="231"/>
      <c r="J144" s="226"/>
      <c r="K144" s="226"/>
      <c r="L144" s="232"/>
      <c r="M144" s="233"/>
      <c r="N144" s="234"/>
      <c r="O144" s="234"/>
      <c r="P144" s="234"/>
      <c r="Q144" s="234"/>
      <c r="R144" s="234"/>
      <c r="S144" s="234"/>
      <c r="T144" s="23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6" t="s">
        <v>177</v>
      </c>
      <c r="AU144" s="236" t="s">
        <v>83</v>
      </c>
      <c r="AV144" s="13" t="s">
        <v>83</v>
      </c>
      <c r="AW144" s="13" t="s">
        <v>35</v>
      </c>
      <c r="AX144" s="13" t="s">
        <v>73</v>
      </c>
      <c r="AY144" s="236" t="s">
        <v>166</v>
      </c>
    </row>
    <row r="145" spans="1:51" s="13" customFormat="1" ht="12">
      <c r="A145" s="13"/>
      <c r="B145" s="225"/>
      <c r="C145" s="226"/>
      <c r="D145" s="227" t="s">
        <v>177</v>
      </c>
      <c r="E145" s="228" t="s">
        <v>19</v>
      </c>
      <c r="F145" s="229" t="s">
        <v>1043</v>
      </c>
      <c r="G145" s="226"/>
      <c r="H145" s="230">
        <v>4.56</v>
      </c>
      <c r="I145" s="231"/>
      <c r="J145" s="226"/>
      <c r="K145" s="226"/>
      <c r="L145" s="232"/>
      <c r="M145" s="233"/>
      <c r="N145" s="234"/>
      <c r="O145" s="234"/>
      <c r="P145" s="234"/>
      <c r="Q145" s="234"/>
      <c r="R145" s="234"/>
      <c r="S145" s="234"/>
      <c r="T145" s="23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6" t="s">
        <v>177</v>
      </c>
      <c r="AU145" s="236" t="s">
        <v>83</v>
      </c>
      <c r="AV145" s="13" t="s">
        <v>83</v>
      </c>
      <c r="AW145" s="13" t="s">
        <v>35</v>
      </c>
      <c r="AX145" s="13" t="s">
        <v>73</v>
      </c>
      <c r="AY145" s="236" t="s">
        <v>166</v>
      </c>
    </row>
    <row r="146" spans="1:51" s="13" customFormat="1" ht="12">
      <c r="A146" s="13"/>
      <c r="B146" s="225"/>
      <c r="C146" s="226"/>
      <c r="D146" s="227" t="s">
        <v>177</v>
      </c>
      <c r="E146" s="228" t="s">
        <v>19</v>
      </c>
      <c r="F146" s="229" t="s">
        <v>1044</v>
      </c>
      <c r="G146" s="226"/>
      <c r="H146" s="230">
        <v>3.24</v>
      </c>
      <c r="I146" s="231"/>
      <c r="J146" s="226"/>
      <c r="K146" s="226"/>
      <c r="L146" s="232"/>
      <c r="M146" s="233"/>
      <c r="N146" s="234"/>
      <c r="O146" s="234"/>
      <c r="P146" s="234"/>
      <c r="Q146" s="234"/>
      <c r="R146" s="234"/>
      <c r="S146" s="234"/>
      <c r="T146" s="23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6" t="s">
        <v>177</v>
      </c>
      <c r="AU146" s="236" t="s">
        <v>83</v>
      </c>
      <c r="AV146" s="13" t="s">
        <v>83</v>
      </c>
      <c r="AW146" s="13" t="s">
        <v>35</v>
      </c>
      <c r="AX146" s="13" t="s">
        <v>73</v>
      </c>
      <c r="AY146" s="236" t="s">
        <v>166</v>
      </c>
    </row>
    <row r="147" spans="1:51" s="13" customFormat="1" ht="12">
      <c r="A147" s="13"/>
      <c r="B147" s="225"/>
      <c r="C147" s="226"/>
      <c r="D147" s="227" t="s">
        <v>177</v>
      </c>
      <c r="E147" s="228" t="s">
        <v>19</v>
      </c>
      <c r="F147" s="229" t="s">
        <v>1045</v>
      </c>
      <c r="G147" s="226"/>
      <c r="H147" s="230">
        <v>2.375</v>
      </c>
      <c r="I147" s="231"/>
      <c r="J147" s="226"/>
      <c r="K147" s="226"/>
      <c r="L147" s="232"/>
      <c r="M147" s="233"/>
      <c r="N147" s="234"/>
      <c r="O147" s="234"/>
      <c r="P147" s="234"/>
      <c r="Q147" s="234"/>
      <c r="R147" s="234"/>
      <c r="S147" s="234"/>
      <c r="T147" s="23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6" t="s">
        <v>177</v>
      </c>
      <c r="AU147" s="236" t="s">
        <v>83</v>
      </c>
      <c r="AV147" s="13" t="s">
        <v>83</v>
      </c>
      <c r="AW147" s="13" t="s">
        <v>35</v>
      </c>
      <c r="AX147" s="13" t="s">
        <v>73</v>
      </c>
      <c r="AY147" s="236" t="s">
        <v>166</v>
      </c>
    </row>
    <row r="148" spans="1:51" s="14" customFormat="1" ht="12">
      <c r="A148" s="14"/>
      <c r="B148" s="237"/>
      <c r="C148" s="238"/>
      <c r="D148" s="227" t="s">
        <v>177</v>
      </c>
      <c r="E148" s="239" t="s">
        <v>19</v>
      </c>
      <c r="F148" s="240" t="s">
        <v>179</v>
      </c>
      <c r="G148" s="238"/>
      <c r="H148" s="241">
        <v>20.255</v>
      </c>
      <c r="I148" s="242"/>
      <c r="J148" s="238"/>
      <c r="K148" s="238"/>
      <c r="L148" s="243"/>
      <c r="M148" s="244"/>
      <c r="N148" s="245"/>
      <c r="O148" s="245"/>
      <c r="P148" s="245"/>
      <c r="Q148" s="245"/>
      <c r="R148" s="245"/>
      <c r="S148" s="245"/>
      <c r="T148" s="246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7" t="s">
        <v>177</v>
      </c>
      <c r="AU148" s="247" t="s">
        <v>83</v>
      </c>
      <c r="AV148" s="14" t="s">
        <v>173</v>
      </c>
      <c r="AW148" s="14" t="s">
        <v>35</v>
      </c>
      <c r="AX148" s="14" t="s">
        <v>81</v>
      </c>
      <c r="AY148" s="247" t="s">
        <v>166</v>
      </c>
    </row>
    <row r="149" spans="1:63" s="12" customFormat="1" ht="22.8" customHeight="1">
      <c r="A149" s="12"/>
      <c r="B149" s="191"/>
      <c r="C149" s="192"/>
      <c r="D149" s="193" t="s">
        <v>72</v>
      </c>
      <c r="E149" s="205" t="s">
        <v>219</v>
      </c>
      <c r="F149" s="205" t="s">
        <v>233</v>
      </c>
      <c r="G149" s="192"/>
      <c r="H149" s="192"/>
      <c r="I149" s="195"/>
      <c r="J149" s="206">
        <f>BK149</f>
        <v>0</v>
      </c>
      <c r="K149" s="192"/>
      <c r="L149" s="197"/>
      <c r="M149" s="198"/>
      <c r="N149" s="199"/>
      <c r="O149" s="199"/>
      <c r="P149" s="200">
        <f>SUM(P150:P178)</f>
        <v>0</v>
      </c>
      <c r="Q149" s="199"/>
      <c r="R149" s="200">
        <f>SUM(R150:R178)</f>
        <v>0.00015695000000000002</v>
      </c>
      <c r="S149" s="199"/>
      <c r="T149" s="201">
        <f>SUM(T150:T178)</f>
        <v>0.8126129999999999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2" t="s">
        <v>81</v>
      </c>
      <c r="AT149" s="203" t="s">
        <v>72</v>
      </c>
      <c r="AU149" s="203" t="s">
        <v>81</v>
      </c>
      <c r="AY149" s="202" t="s">
        <v>166</v>
      </c>
      <c r="BK149" s="204">
        <f>SUM(BK150:BK178)</f>
        <v>0</v>
      </c>
    </row>
    <row r="150" spans="1:65" s="2" customFormat="1" ht="37.8" customHeight="1">
      <c r="A150" s="40"/>
      <c r="B150" s="41"/>
      <c r="C150" s="207" t="s">
        <v>692</v>
      </c>
      <c r="D150" s="207" t="s">
        <v>169</v>
      </c>
      <c r="E150" s="208" t="s">
        <v>693</v>
      </c>
      <c r="F150" s="209" t="s">
        <v>694</v>
      </c>
      <c r="G150" s="210" t="s">
        <v>98</v>
      </c>
      <c r="H150" s="211">
        <v>13.32</v>
      </c>
      <c r="I150" s="212"/>
      <c r="J150" s="213">
        <f>ROUND(I150*H150,2)</f>
        <v>0</v>
      </c>
      <c r="K150" s="209" t="s">
        <v>172</v>
      </c>
      <c r="L150" s="46"/>
      <c r="M150" s="214" t="s">
        <v>19</v>
      </c>
      <c r="N150" s="215" t="s">
        <v>44</v>
      </c>
      <c r="O150" s="86"/>
      <c r="P150" s="216">
        <f>O150*H150</f>
        <v>0</v>
      </c>
      <c r="Q150" s="216">
        <v>1E-05</v>
      </c>
      <c r="R150" s="216">
        <f>Q150*H150</f>
        <v>0.0001332</v>
      </c>
      <c r="S150" s="216">
        <v>0</v>
      </c>
      <c r="T150" s="217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8" t="s">
        <v>173</v>
      </c>
      <c r="AT150" s="218" t="s">
        <v>169</v>
      </c>
      <c r="AU150" s="218" t="s">
        <v>83</v>
      </c>
      <c r="AY150" s="19" t="s">
        <v>166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19" t="s">
        <v>81</v>
      </c>
      <c r="BK150" s="219">
        <f>ROUND(I150*H150,2)</f>
        <v>0</v>
      </c>
      <c r="BL150" s="19" t="s">
        <v>173</v>
      </c>
      <c r="BM150" s="218" t="s">
        <v>695</v>
      </c>
    </row>
    <row r="151" spans="1:47" s="2" customFormat="1" ht="12">
      <c r="A151" s="40"/>
      <c r="B151" s="41"/>
      <c r="C151" s="42"/>
      <c r="D151" s="220" t="s">
        <v>175</v>
      </c>
      <c r="E151" s="42"/>
      <c r="F151" s="221" t="s">
        <v>696</v>
      </c>
      <c r="G151" s="42"/>
      <c r="H151" s="42"/>
      <c r="I151" s="222"/>
      <c r="J151" s="42"/>
      <c r="K151" s="42"/>
      <c r="L151" s="46"/>
      <c r="M151" s="223"/>
      <c r="N151" s="224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175</v>
      </c>
      <c r="AU151" s="19" t="s">
        <v>83</v>
      </c>
    </row>
    <row r="152" spans="1:51" s="13" customFormat="1" ht="12">
      <c r="A152" s="13"/>
      <c r="B152" s="225"/>
      <c r="C152" s="226"/>
      <c r="D152" s="227" t="s">
        <v>177</v>
      </c>
      <c r="E152" s="228" t="s">
        <v>19</v>
      </c>
      <c r="F152" s="229" t="s">
        <v>1046</v>
      </c>
      <c r="G152" s="226"/>
      <c r="H152" s="230">
        <v>3.24</v>
      </c>
      <c r="I152" s="231"/>
      <c r="J152" s="226"/>
      <c r="K152" s="226"/>
      <c r="L152" s="232"/>
      <c r="M152" s="233"/>
      <c r="N152" s="234"/>
      <c r="O152" s="234"/>
      <c r="P152" s="234"/>
      <c r="Q152" s="234"/>
      <c r="R152" s="234"/>
      <c r="S152" s="234"/>
      <c r="T152" s="23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6" t="s">
        <v>177</v>
      </c>
      <c r="AU152" s="236" t="s">
        <v>83</v>
      </c>
      <c r="AV152" s="13" t="s">
        <v>83</v>
      </c>
      <c r="AW152" s="13" t="s">
        <v>35</v>
      </c>
      <c r="AX152" s="13" t="s">
        <v>73</v>
      </c>
      <c r="AY152" s="236" t="s">
        <v>166</v>
      </c>
    </row>
    <row r="153" spans="1:51" s="13" customFormat="1" ht="12">
      <c r="A153" s="13"/>
      <c r="B153" s="225"/>
      <c r="C153" s="226"/>
      <c r="D153" s="227" t="s">
        <v>177</v>
      </c>
      <c r="E153" s="228" t="s">
        <v>19</v>
      </c>
      <c r="F153" s="229" t="s">
        <v>1047</v>
      </c>
      <c r="G153" s="226"/>
      <c r="H153" s="230">
        <v>10.08</v>
      </c>
      <c r="I153" s="231"/>
      <c r="J153" s="226"/>
      <c r="K153" s="226"/>
      <c r="L153" s="232"/>
      <c r="M153" s="233"/>
      <c r="N153" s="234"/>
      <c r="O153" s="234"/>
      <c r="P153" s="234"/>
      <c r="Q153" s="234"/>
      <c r="R153" s="234"/>
      <c r="S153" s="234"/>
      <c r="T153" s="23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6" t="s">
        <v>177</v>
      </c>
      <c r="AU153" s="236" t="s">
        <v>83</v>
      </c>
      <c r="AV153" s="13" t="s">
        <v>83</v>
      </c>
      <c r="AW153" s="13" t="s">
        <v>35</v>
      </c>
      <c r="AX153" s="13" t="s">
        <v>73</v>
      </c>
      <c r="AY153" s="236" t="s">
        <v>166</v>
      </c>
    </row>
    <row r="154" spans="1:51" s="14" customFormat="1" ht="12">
      <c r="A154" s="14"/>
      <c r="B154" s="237"/>
      <c r="C154" s="238"/>
      <c r="D154" s="227" t="s">
        <v>177</v>
      </c>
      <c r="E154" s="239" t="s">
        <v>19</v>
      </c>
      <c r="F154" s="240" t="s">
        <v>179</v>
      </c>
      <c r="G154" s="238"/>
      <c r="H154" s="241">
        <v>13.32</v>
      </c>
      <c r="I154" s="242"/>
      <c r="J154" s="238"/>
      <c r="K154" s="238"/>
      <c r="L154" s="243"/>
      <c r="M154" s="244"/>
      <c r="N154" s="245"/>
      <c r="O154" s="245"/>
      <c r="P154" s="245"/>
      <c r="Q154" s="245"/>
      <c r="R154" s="245"/>
      <c r="S154" s="245"/>
      <c r="T154" s="246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7" t="s">
        <v>177</v>
      </c>
      <c r="AU154" s="247" t="s">
        <v>83</v>
      </c>
      <c r="AV154" s="14" t="s">
        <v>173</v>
      </c>
      <c r="AW154" s="14" t="s">
        <v>35</v>
      </c>
      <c r="AX154" s="14" t="s">
        <v>81</v>
      </c>
      <c r="AY154" s="247" t="s">
        <v>166</v>
      </c>
    </row>
    <row r="155" spans="1:65" s="2" customFormat="1" ht="37.8" customHeight="1">
      <c r="A155" s="40"/>
      <c r="B155" s="41"/>
      <c r="C155" s="207" t="s">
        <v>698</v>
      </c>
      <c r="D155" s="207" t="s">
        <v>169</v>
      </c>
      <c r="E155" s="208" t="s">
        <v>699</v>
      </c>
      <c r="F155" s="209" t="s">
        <v>700</v>
      </c>
      <c r="G155" s="210" t="s">
        <v>98</v>
      </c>
      <c r="H155" s="211">
        <v>2.375</v>
      </c>
      <c r="I155" s="212"/>
      <c r="J155" s="213">
        <f>ROUND(I155*H155,2)</f>
        <v>0</v>
      </c>
      <c r="K155" s="209" t="s">
        <v>172</v>
      </c>
      <c r="L155" s="46"/>
      <c r="M155" s="214" t="s">
        <v>19</v>
      </c>
      <c r="N155" s="215" t="s">
        <v>44</v>
      </c>
      <c r="O155" s="86"/>
      <c r="P155" s="216">
        <f>O155*H155</f>
        <v>0</v>
      </c>
      <c r="Q155" s="216">
        <v>1E-05</v>
      </c>
      <c r="R155" s="216">
        <f>Q155*H155</f>
        <v>2.375E-05</v>
      </c>
      <c r="S155" s="216">
        <v>0</v>
      </c>
      <c r="T155" s="217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8" t="s">
        <v>173</v>
      </c>
      <c r="AT155" s="218" t="s">
        <v>169</v>
      </c>
      <c r="AU155" s="218" t="s">
        <v>83</v>
      </c>
      <c r="AY155" s="19" t="s">
        <v>166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19" t="s">
        <v>81</v>
      </c>
      <c r="BK155" s="219">
        <f>ROUND(I155*H155,2)</f>
        <v>0</v>
      </c>
      <c r="BL155" s="19" t="s">
        <v>173</v>
      </c>
      <c r="BM155" s="218" t="s">
        <v>701</v>
      </c>
    </row>
    <row r="156" spans="1:47" s="2" customFormat="1" ht="12">
      <c r="A156" s="40"/>
      <c r="B156" s="41"/>
      <c r="C156" s="42"/>
      <c r="D156" s="220" t="s">
        <v>175</v>
      </c>
      <c r="E156" s="42"/>
      <c r="F156" s="221" t="s">
        <v>702</v>
      </c>
      <c r="G156" s="42"/>
      <c r="H156" s="42"/>
      <c r="I156" s="222"/>
      <c r="J156" s="42"/>
      <c r="K156" s="42"/>
      <c r="L156" s="46"/>
      <c r="M156" s="223"/>
      <c r="N156" s="224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175</v>
      </c>
      <c r="AU156" s="19" t="s">
        <v>83</v>
      </c>
    </row>
    <row r="157" spans="1:51" s="13" customFormat="1" ht="12">
      <c r="A157" s="13"/>
      <c r="B157" s="225"/>
      <c r="C157" s="226"/>
      <c r="D157" s="227" t="s">
        <v>177</v>
      </c>
      <c r="E157" s="228" t="s">
        <v>19</v>
      </c>
      <c r="F157" s="229" t="s">
        <v>1048</v>
      </c>
      <c r="G157" s="226"/>
      <c r="H157" s="230">
        <v>2.375</v>
      </c>
      <c r="I157" s="231"/>
      <c r="J157" s="226"/>
      <c r="K157" s="226"/>
      <c r="L157" s="232"/>
      <c r="M157" s="233"/>
      <c r="N157" s="234"/>
      <c r="O157" s="234"/>
      <c r="P157" s="234"/>
      <c r="Q157" s="234"/>
      <c r="R157" s="234"/>
      <c r="S157" s="234"/>
      <c r="T157" s="23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6" t="s">
        <v>177</v>
      </c>
      <c r="AU157" s="236" t="s">
        <v>83</v>
      </c>
      <c r="AV157" s="13" t="s">
        <v>83</v>
      </c>
      <c r="AW157" s="13" t="s">
        <v>35</v>
      </c>
      <c r="AX157" s="13" t="s">
        <v>73</v>
      </c>
      <c r="AY157" s="236" t="s">
        <v>166</v>
      </c>
    </row>
    <row r="158" spans="1:51" s="14" customFormat="1" ht="12">
      <c r="A158" s="14"/>
      <c r="B158" s="237"/>
      <c r="C158" s="238"/>
      <c r="D158" s="227" t="s">
        <v>177</v>
      </c>
      <c r="E158" s="239" t="s">
        <v>19</v>
      </c>
      <c r="F158" s="240" t="s">
        <v>179</v>
      </c>
      <c r="G158" s="238"/>
      <c r="H158" s="241">
        <v>2.375</v>
      </c>
      <c r="I158" s="242"/>
      <c r="J158" s="238"/>
      <c r="K158" s="238"/>
      <c r="L158" s="243"/>
      <c r="M158" s="244"/>
      <c r="N158" s="245"/>
      <c r="O158" s="245"/>
      <c r="P158" s="245"/>
      <c r="Q158" s="245"/>
      <c r="R158" s="245"/>
      <c r="S158" s="245"/>
      <c r="T158" s="246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7" t="s">
        <v>177</v>
      </c>
      <c r="AU158" s="247" t="s">
        <v>83</v>
      </c>
      <c r="AV158" s="14" t="s">
        <v>173</v>
      </c>
      <c r="AW158" s="14" t="s">
        <v>35</v>
      </c>
      <c r="AX158" s="14" t="s">
        <v>81</v>
      </c>
      <c r="AY158" s="247" t="s">
        <v>166</v>
      </c>
    </row>
    <row r="159" spans="1:65" s="2" customFormat="1" ht="24.15" customHeight="1">
      <c r="A159" s="40"/>
      <c r="B159" s="41"/>
      <c r="C159" s="207" t="s">
        <v>240</v>
      </c>
      <c r="D159" s="207" t="s">
        <v>169</v>
      </c>
      <c r="E159" s="208" t="s">
        <v>241</v>
      </c>
      <c r="F159" s="209" t="s">
        <v>242</v>
      </c>
      <c r="G159" s="210" t="s">
        <v>98</v>
      </c>
      <c r="H159" s="211">
        <v>160</v>
      </c>
      <c r="I159" s="212"/>
      <c r="J159" s="213">
        <f>ROUND(I159*H159,2)</f>
        <v>0</v>
      </c>
      <c r="K159" s="209" t="s">
        <v>172</v>
      </c>
      <c r="L159" s="46"/>
      <c r="M159" s="214" t="s">
        <v>19</v>
      </c>
      <c r="N159" s="215" t="s">
        <v>44</v>
      </c>
      <c r="O159" s="86"/>
      <c r="P159" s="216">
        <f>O159*H159</f>
        <v>0</v>
      </c>
      <c r="Q159" s="216">
        <v>0</v>
      </c>
      <c r="R159" s="216">
        <f>Q159*H159</f>
        <v>0</v>
      </c>
      <c r="S159" s="216">
        <v>0</v>
      </c>
      <c r="T159" s="217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8" t="s">
        <v>173</v>
      </c>
      <c r="AT159" s="218" t="s">
        <v>169</v>
      </c>
      <c r="AU159" s="218" t="s">
        <v>83</v>
      </c>
      <c r="AY159" s="19" t="s">
        <v>166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19" t="s">
        <v>81</v>
      </c>
      <c r="BK159" s="219">
        <f>ROUND(I159*H159,2)</f>
        <v>0</v>
      </c>
      <c r="BL159" s="19" t="s">
        <v>173</v>
      </c>
      <c r="BM159" s="218" t="s">
        <v>243</v>
      </c>
    </row>
    <row r="160" spans="1:47" s="2" customFormat="1" ht="12">
      <c r="A160" s="40"/>
      <c r="B160" s="41"/>
      <c r="C160" s="42"/>
      <c r="D160" s="220" t="s">
        <v>175</v>
      </c>
      <c r="E160" s="42"/>
      <c r="F160" s="221" t="s">
        <v>244</v>
      </c>
      <c r="G160" s="42"/>
      <c r="H160" s="42"/>
      <c r="I160" s="222"/>
      <c r="J160" s="42"/>
      <c r="K160" s="42"/>
      <c r="L160" s="46"/>
      <c r="M160" s="223"/>
      <c r="N160" s="224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175</v>
      </c>
      <c r="AU160" s="19" t="s">
        <v>83</v>
      </c>
    </row>
    <row r="161" spans="1:51" s="13" customFormat="1" ht="12">
      <c r="A161" s="13"/>
      <c r="B161" s="225"/>
      <c r="C161" s="226"/>
      <c r="D161" s="227" t="s">
        <v>177</v>
      </c>
      <c r="E161" s="228" t="s">
        <v>19</v>
      </c>
      <c r="F161" s="229" t="s">
        <v>1049</v>
      </c>
      <c r="G161" s="226"/>
      <c r="H161" s="230">
        <v>160</v>
      </c>
      <c r="I161" s="231"/>
      <c r="J161" s="226"/>
      <c r="K161" s="226"/>
      <c r="L161" s="232"/>
      <c r="M161" s="233"/>
      <c r="N161" s="234"/>
      <c r="O161" s="234"/>
      <c r="P161" s="234"/>
      <c r="Q161" s="234"/>
      <c r="R161" s="234"/>
      <c r="S161" s="234"/>
      <c r="T161" s="23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6" t="s">
        <v>177</v>
      </c>
      <c r="AU161" s="236" t="s">
        <v>83</v>
      </c>
      <c r="AV161" s="13" t="s">
        <v>83</v>
      </c>
      <c r="AW161" s="13" t="s">
        <v>35</v>
      </c>
      <c r="AX161" s="13" t="s">
        <v>73</v>
      </c>
      <c r="AY161" s="236" t="s">
        <v>166</v>
      </c>
    </row>
    <row r="162" spans="1:51" s="14" customFormat="1" ht="12">
      <c r="A162" s="14"/>
      <c r="B162" s="237"/>
      <c r="C162" s="238"/>
      <c r="D162" s="227" t="s">
        <v>177</v>
      </c>
      <c r="E162" s="239" t="s">
        <v>19</v>
      </c>
      <c r="F162" s="240" t="s">
        <v>179</v>
      </c>
      <c r="G162" s="238"/>
      <c r="H162" s="241">
        <v>160</v>
      </c>
      <c r="I162" s="242"/>
      <c r="J162" s="238"/>
      <c r="K162" s="238"/>
      <c r="L162" s="243"/>
      <c r="M162" s="244"/>
      <c r="N162" s="245"/>
      <c r="O162" s="245"/>
      <c r="P162" s="245"/>
      <c r="Q162" s="245"/>
      <c r="R162" s="245"/>
      <c r="S162" s="245"/>
      <c r="T162" s="246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7" t="s">
        <v>177</v>
      </c>
      <c r="AU162" s="247" t="s">
        <v>83</v>
      </c>
      <c r="AV162" s="14" t="s">
        <v>173</v>
      </c>
      <c r="AW162" s="14" t="s">
        <v>35</v>
      </c>
      <c r="AX162" s="14" t="s">
        <v>81</v>
      </c>
      <c r="AY162" s="247" t="s">
        <v>166</v>
      </c>
    </row>
    <row r="163" spans="1:65" s="2" customFormat="1" ht="37.8" customHeight="1">
      <c r="A163" s="40"/>
      <c r="B163" s="41"/>
      <c r="C163" s="207" t="s">
        <v>246</v>
      </c>
      <c r="D163" s="207" t="s">
        <v>169</v>
      </c>
      <c r="E163" s="208" t="s">
        <v>247</v>
      </c>
      <c r="F163" s="209" t="s">
        <v>248</v>
      </c>
      <c r="G163" s="210" t="s">
        <v>98</v>
      </c>
      <c r="H163" s="211">
        <v>2.375</v>
      </c>
      <c r="I163" s="212"/>
      <c r="J163" s="213">
        <f>ROUND(I163*H163,2)</f>
        <v>0</v>
      </c>
      <c r="K163" s="209" t="s">
        <v>172</v>
      </c>
      <c r="L163" s="46"/>
      <c r="M163" s="214" t="s">
        <v>19</v>
      </c>
      <c r="N163" s="215" t="s">
        <v>44</v>
      </c>
      <c r="O163" s="86"/>
      <c r="P163" s="216">
        <f>O163*H163</f>
        <v>0</v>
      </c>
      <c r="Q163" s="216">
        <v>0</v>
      </c>
      <c r="R163" s="216">
        <f>Q163*H163</f>
        <v>0</v>
      </c>
      <c r="S163" s="216">
        <v>0.054</v>
      </c>
      <c r="T163" s="217">
        <f>S163*H163</f>
        <v>0.12825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8" t="s">
        <v>173</v>
      </c>
      <c r="AT163" s="218" t="s">
        <v>169</v>
      </c>
      <c r="AU163" s="218" t="s">
        <v>83</v>
      </c>
      <c r="AY163" s="19" t="s">
        <v>166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19" t="s">
        <v>81</v>
      </c>
      <c r="BK163" s="219">
        <f>ROUND(I163*H163,2)</f>
        <v>0</v>
      </c>
      <c r="BL163" s="19" t="s">
        <v>173</v>
      </c>
      <c r="BM163" s="218" t="s">
        <v>249</v>
      </c>
    </row>
    <row r="164" spans="1:47" s="2" customFormat="1" ht="12">
      <c r="A164" s="40"/>
      <c r="B164" s="41"/>
      <c r="C164" s="42"/>
      <c r="D164" s="220" t="s">
        <v>175</v>
      </c>
      <c r="E164" s="42"/>
      <c r="F164" s="221" t="s">
        <v>250</v>
      </c>
      <c r="G164" s="42"/>
      <c r="H164" s="42"/>
      <c r="I164" s="222"/>
      <c r="J164" s="42"/>
      <c r="K164" s="42"/>
      <c r="L164" s="46"/>
      <c r="M164" s="223"/>
      <c r="N164" s="224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175</v>
      </c>
      <c r="AU164" s="19" t="s">
        <v>83</v>
      </c>
    </row>
    <row r="165" spans="1:51" s="13" customFormat="1" ht="12">
      <c r="A165" s="13"/>
      <c r="B165" s="225"/>
      <c r="C165" s="226"/>
      <c r="D165" s="227" t="s">
        <v>177</v>
      </c>
      <c r="E165" s="228" t="s">
        <v>19</v>
      </c>
      <c r="F165" s="229" t="s">
        <v>1050</v>
      </c>
      <c r="G165" s="226"/>
      <c r="H165" s="230">
        <v>2.375</v>
      </c>
      <c r="I165" s="231"/>
      <c r="J165" s="226"/>
      <c r="K165" s="226"/>
      <c r="L165" s="232"/>
      <c r="M165" s="233"/>
      <c r="N165" s="234"/>
      <c r="O165" s="234"/>
      <c r="P165" s="234"/>
      <c r="Q165" s="234"/>
      <c r="R165" s="234"/>
      <c r="S165" s="234"/>
      <c r="T165" s="23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6" t="s">
        <v>177</v>
      </c>
      <c r="AU165" s="236" t="s">
        <v>83</v>
      </c>
      <c r="AV165" s="13" t="s">
        <v>83</v>
      </c>
      <c r="AW165" s="13" t="s">
        <v>35</v>
      </c>
      <c r="AX165" s="13" t="s">
        <v>73</v>
      </c>
      <c r="AY165" s="236" t="s">
        <v>166</v>
      </c>
    </row>
    <row r="166" spans="1:51" s="14" customFormat="1" ht="12">
      <c r="A166" s="14"/>
      <c r="B166" s="237"/>
      <c r="C166" s="238"/>
      <c r="D166" s="227" t="s">
        <v>177</v>
      </c>
      <c r="E166" s="239" t="s">
        <v>19</v>
      </c>
      <c r="F166" s="240" t="s">
        <v>179</v>
      </c>
      <c r="G166" s="238"/>
      <c r="H166" s="241">
        <v>2.375</v>
      </c>
      <c r="I166" s="242"/>
      <c r="J166" s="238"/>
      <c r="K166" s="238"/>
      <c r="L166" s="243"/>
      <c r="M166" s="244"/>
      <c r="N166" s="245"/>
      <c r="O166" s="245"/>
      <c r="P166" s="245"/>
      <c r="Q166" s="245"/>
      <c r="R166" s="245"/>
      <c r="S166" s="245"/>
      <c r="T166" s="246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7" t="s">
        <v>177</v>
      </c>
      <c r="AU166" s="247" t="s">
        <v>83</v>
      </c>
      <c r="AV166" s="14" t="s">
        <v>173</v>
      </c>
      <c r="AW166" s="14" t="s">
        <v>35</v>
      </c>
      <c r="AX166" s="14" t="s">
        <v>81</v>
      </c>
      <c r="AY166" s="247" t="s">
        <v>166</v>
      </c>
    </row>
    <row r="167" spans="1:65" s="2" customFormat="1" ht="44.25" customHeight="1">
      <c r="A167" s="40"/>
      <c r="B167" s="41"/>
      <c r="C167" s="207" t="s">
        <v>1051</v>
      </c>
      <c r="D167" s="207" t="s">
        <v>169</v>
      </c>
      <c r="E167" s="208" t="s">
        <v>1052</v>
      </c>
      <c r="F167" s="209" t="s">
        <v>1053</v>
      </c>
      <c r="G167" s="210" t="s">
        <v>98</v>
      </c>
      <c r="H167" s="211">
        <v>13.32</v>
      </c>
      <c r="I167" s="212"/>
      <c r="J167" s="213">
        <f>ROUND(I167*H167,2)</f>
        <v>0</v>
      </c>
      <c r="K167" s="209" t="s">
        <v>172</v>
      </c>
      <c r="L167" s="46"/>
      <c r="M167" s="214" t="s">
        <v>19</v>
      </c>
      <c r="N167" s="215" t="s">
        <v>44</v>
      </c>
      <c r="O167" s="86"/>
      <c r="P167" s="216">
        <f>O167*H167</f>
        <v>0</v>
      </c>
      <c r="Q167" s="216">
        <v>0</v>
      </c>
      <c r="R167" s="216">
        <f>Q167*H167</f>
        <v>0</v>
      </c>
      <c r="S167" s="216">
        <v>0.038</v>
      </c>
      <c r="T167" s="217">
        <f>S167*H167</f>
        <v>0.5061599999999999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8" t="s">
        <v>173</v>
      </c>
      <c r="AT167" s="218" t="s">
        <v>169</v>
      </c>
      <c r="AU167" s="218" t="s">
        <v>83</v>
      </c>
      <c r="AY167" s="19" t="s">
        <v>166</v>
      </c>
      <c r="BE167" s="219">
        <f>IF(N167="základní",J167,0)</f>
        <v>0</v>
      </c>
      <c r="BF167" s="219">
        <f>IF(N167="snížená",J167,0)</f>
        <v>0</v>
      </c>
      <c r="BG167" s="219">
        <f>IF(N167="zákl. přenesená",J167,0)</f>
        <v>0</v>
      </c>
      <c r="BH167" s="219">
        <f>IF(N167="sníž. přenesená",J167,0)</f>
        <v>0</v>
      </c>
      <c r="BI167" s="219">
        <f>IF(N167="nulová",J167,0)</f>
        <v>0</v>
      </c>
      <c r="BJ167" s="19" t="s">
        <v>81</v>
      </c>
      <c r="BK167" s="219">
        <f>ROUND(I167*H167,2)</f>
        <v>0</v>
      </c>
      <c r="BL167" s="19" t="s">
        <v>173</v>
      </c>
      <c r="BM167" s="218" t="s">
        <v>1054</v>
      </c>
    </row>
    <row r="168" spans="1:47" s="2" customFormat="1" ht="12">
      <c r="A168" s="40"/>
      <c r="B168" s="41"/>
      <c r="C168" s="42"/>
      <c r="D168" s="220" t="s">
        <v>175</v>
      </c>
      <c r="E168" s="42"/>
      <c r="F168" s="221" t="s">
        <v>1055</v>
      </c>
      <c r="G168" s="42"/>
      <c r="H168" s="42"/>
      <c r="I168" s="222"/>
      <c r="J168" s="42"/>
      <c r="K168" s="42"/>
      <c r="L168" s="46"/>
      <c r="M168" s="223"/>
      <c r="N168" s="224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175</v>
      </c>
      <c r="AU168" s="19" t="s">
        <v>83</v>
      </c>
    </row>
    <row r="169" spans="1:51" s="13" customFormat="1" ht="12">
      <c r="A169" s="13"/>
      <c r="B169" s="225"/>
      <c r="C169" s="226"/>
      <c r="D169" s="227" t="s">
        <v>177</v>
      </c>
      <c r="E169" s="228" t="s">
        <v>19</v>
      </c>
      <c r="F169" s="229" t="s">
        <v>1056</v>
      </c>
      <c r="G169" s="226"/>
      <c r="H169" s="230">
        <v>10.08</v>
      </c>
      <c r="I169" s="231"/>
      <c r="J169" s="226"/>
      <c r="K169" s="226"/>
      <c r="L169" s="232"/>
      <c r="M169" s="233"/>
      <c r="N169" s="234"/>
      <c r="O169" s="234"/>
      <c r="P169" s="234"/>
      <c r="Q169" s="234"/>
      <c r="R169" s="234"/>
      <c r="S169" s="234"/>
      <c r="T169" s="23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6" t="s">
        <v>177</v>
      </c>
      <c r="AU169" s="236" t="s">
        <v>83</v>
      </c>
      <c r="AV169" s="13" t="s">
        <v>83</v>
      </c>
      <c r="AW169" s="13" t="s">
        <v>35</v>
      </c>
      <c r="AX169" s="13" t="s">
        <v>73</v>
      </c>
      <c r="AY169" s="236" t="s">
        <v>166</v>
      </c>
    </row>
    <row r="170" spans="1:51" s="13" customFormat="1" ht="12">
      <c r="A170" s="13"/>
      <c r="B170" s="225"/>
      <c r="C170" s="226"/>
      <c r="D170" s="227" t="s">
        <v>177</v>
      </c>
      <c r="E170" s="228" t="s">
        <v>19</v>
      </c>
      <c r="F170" s="229" t="s">
        <v>1057</v>
      </c>
      <c r="G170" s="226"/>
      <c r="H170" s="230">
        <v>3.24</v>
      </c>
      <c r="I170" s="231"/>
      <c r="J170" s="226"/>
      <c r="K170" s="226"/>
      <c r="L170" s="232"/>
      <c r="M170" s="233"/>
      <c r="N170" s="234"/>
      <c r="O170" s="234"/>
      <c r="P170" s="234"/>
      <c r="Q170" s="234"/>
      <c r="R170" s="234"/>
      <c r="S170" s="234"/>
      <c r="T170" s="23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6" t="s">
        <v>177</v>
      </c>
      <c r="AU170" s="236" t="s">
        <v>83</v>
      </c>
      <c r="AV170" s="13" t="s">
        <v>83</v>
      </c>
      <c r="AW170" s="13" t="s">
        <v>35</v>
      </c>
      <c r="AX170" s="13" t="s">
        <v>73</v>
      </c>
      <c r="AY170" s="236" t="s">
        <v>166</v>
      </c>
    </row>
    <row r="171" spans="1:51" s="14" customFormat="1" ht="12">
      <c r="A171" s="14"/>
      <c r="B171" s="237"/>
      <c r="C171" s="238"/>
      <c r="D171" s="227" t="s">
        <v>177</v>
      </c>
      <c r="E171" s="239" t="s">
        <v>19</v>
      </c>
      <c r="F171" s="240" t="s">
        <v>179</v>
      </c>
      <c r="G171" s="238"/>
      <c r="H171" s="241">
        <v>13.32</v>
      </c>
      <c r="I171" s="242"/>
      <c r="J171" s="238"/>
      <c r="K171" s="238"/>
      <c r="L171" s="243"/>
      <c r="M171" s="244"/>
      <c r="N171" s="245"/>
      <c r="O171" s="245"/>
      <c r="P171" s="245"/>
      <c r="Q171" s="245"/>
      <c r="R171" s="245"/>
      <c r="S171" s="245"/>
      <c r="T171" s="246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7" t="s">
        <v>177</v>
      </c>
      <c r="AU171" s="247" t="s">
        <v>83</v>
      </c>
      <c r="AV171" s="14" t="s">
        <v>173</v>
      </c>
      <c r="AW171" s="14" t="s">
        <v>35</v>
      </c>
      <c r="AX171" s="14" t="s">
        <v>81</v>
      </c>
      <c r="AY171" s="247" t="s">
        <v>166</v>
      </c>
    </row>
    <row r="172" spans="1:65" s="2" customFormat="1" ht="44.25" customHeight="1">
      <c r="A172" s="40"/>
      <c r="B172" s="41"/>
      <c r="C172" s="207" t="s">
        <v>7</v>
      </c>
      <c r="D172" s="207" t="s">
        <v>169</v>
      </c>
      <c r="E172" s="208" t="s">
        <v>1058</v>
      </c>
      <c r="F172" s="209" t="s">
        <v>1059</v>
      </c>
      <c r="G172" s="210" t="s">
        <v>98</v>
      </c>
      <c r="H172" s="211">
        <v>4.56</v>
      </c>
      <c r="I172" s="212"/>
      <c r="J172" s="213">
        <f>ROUND(I172*H172,2)</f>
        <v>0</v>
      </c>
      <c r="K172" s="209" t="s">
        <v>172</v>
      </c>
      <c r="L172" s="46"/>
      <c r="M172" s="214" t="s">
        <v>19</v>
      </c>
      <c r="N172" s="215" t="s">
        <v>44</v>
      </c>
      <c r="O172" s="86"/>
      <c r="P172" s="216">
        <f>O172*H172</f>
        <v>0</v>
      </c>
      <c r="Q172" s="216">
        <v>0</v>
      </c>
      <c r="R172" s="216">
        <f>Q172*H172</f>
        <v>0</v>
      </c>
      <c r="S172" s="216">
        <v>0.034</v>
      </c>
      <c r="T172" s="217">
        <f>S172*H172</f>
        <v>0.15504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8" t="s">
        <v>173</v>
      </c>
      <c r="AT172" s="218" t="s">
        <v>169</v>
      </c>
      <c r="AU172" s="218" t="s">
        <v>83</v>
      </c>
      <c r="AY172" s="19" t="s">
        <v>166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19" t="s">
        <v>81</v>
      </c>
      <c r="BK172" s="219">
        <f>ROUND(I172*H172,2)</f>
        <v>0</v>
      </c>
      <c r="BL172" s="19" t="s">
        <v>173</v>
      </c>
      <c r="BM172" s="218" t="s">
        <v>1060</v>
      </c>
    </row>
    <row r="173" spans="1:47" s="2" customFormat="1" ht="12">
      <c r="A173" s="40"/>
      <c r="B173" s="41"/>
      <c r="C173" s="42"/>
      <c r="D173" s="220" t="s">
        <v>175</v>
      </c>
      <c r="E173" s="42"/>
      <c r="F173" s="221" t="s">
        <v>1061</v>
      </c>
      <c r="G173" s="42"/>
      <c r="H173" s="42"/>
      <c r="I173" s="222"/>
      <c r="J173" s="42"/>
      <c r="K173" s="42"/>
      <c r="L173" s="46"/>
      <c r="M173" s="223"/>
      <c r="N173" s="224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175</v>
      </c>
      <c r="AU173" s="19" t="s">
        <v>83</v>
      </c>
    </row>
    <row r="174" spans="1:51" s="13" customFormat="1" ht="12">
      <c r="A174" s="13"/>
      <c r="B174" s="225"/>
      <c r="C174" s="226"/>
      <c r="D174" s="227" t="s">
        <v>177</v>
      </c>
      <c r="E174" s="228" t="s">
        <v>19</v>
      </c>
      <c r="F174" s="229" t="s">
        <v>1062</v>
      </c>
      <c r="G174" s="226"/>
      <c r="H174" s="230">
        <v>4.56</v>
      </c>
      <c r="I174" s="231"/>
      <c r="J174" s="226"/>
      <c r="K174" s="226"/>
      <c r="L174" s="232"/>
      <c r="M174" s="233"/>
      <c r="N174" s="234"/>
      <c r="O174" s="234"/>
      <c r="P174" s="234"/>
      <c r="Q174" s="234"/>
      <c r="R174" s="234"/>
      <c r="S174" s="234"/>
      <c r="T174" s="23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6" t="s">
        <v>177</v>
      </c>
      <c r="AU174" s="236" t="s">
        <v>83</v>
      </c>
      <c r="AV174" s="13" t="s">
        <v>83</v>
      </c>
      <c r="AW174" s="13" t="s">
        <v>35</v>
      </c>
      <c r="AX174" s="13" t="s">
        <v>81</v>
      </c>
      <c r="AY174" s="236" t="s">
        <v>166</v>
      </c>
    </row>
    <row r="175" spans="1:65" s="2" customFormat="1" ht="37.8" customHeight="1">
      <c r="A175" s="40"/>
      <c r="B175" s="41"/>
      <c r="C175" s="207" t="s">
        <v>252</v>
      </c>
      <c r="D175" s="207" t="s">
        <v>169</v>
      </c>
      <c r="E175" s="208" t="s">
        <v>253</v>
      </c>
      <c r="F175" s="209" t="s">
        <v>254</v>
      </c>
      <c r="G175" s="210" t="s">
        <v>98</v>
      </c>
      <c r="H175" s="211">
        <v>1.103</v>
      </c>
      <c r="I175" s="212"/>
      <c r="J175" s="213">
        <f>ROUND(I175*H175,2)</f>
        <v>0</v>
      </c>
      <c r="K175" s="209" t="s">
        <v>172</v>
      </c>
      <c r="L175" s="46"/>
      <c r="M175" s="214" t="s">
        <v>19</v>
      </c>
      <c r="N175" s="215" t="s">
        <v>44</v>
      </c>
      <c r="O175" s="86"/>
      <c r="P175" s="216">
        <f>O175*H175</f>
        <v>0</v>
      </c>
      <c r="Q175" s="216">
        <v>0</v>
      </c>
      <c r="R175" s="216">
        <f>Q175*H175</f>
        <v>0</v>
      </c>
      <c r="S175" s="216">
        <v>0.021</v>
      </c>
      <c r="T175" s="217">
        <f>S175*H175</f>
        <v>0.023163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8" t="s">
        <v>173</v>
      </c>
      <c r="AT175" s="218" t="s">
        <v>169</v>
      </c>
      <c r="AU175" s="218" t="s">
        <v>83</v>
      </c>
      <c r="AY175" s="19" t="s">
        <v>166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19" t="s">
        <v>81</v>
      </c>
      <c r="BK175" s="219">
        <f>ROUND(I175*H175,2)</f>
        <v>0</v>
      </c>
      <c r="BL175" s="19" t="s">
        <v>173</v>
      </c>
      <c r="BM175" s="218" t="s">
        <v>255</v>
      </c>
    </row>
    <row r="176" spans="1:47" s="2" customFormat="1" ht="12">
      <c r="A176" s="40"/>
      <c r="B176" s="41"/>
      <c r="C176" s="42"/>
      <c r="D176" s="220" t="s">
        <v>175</v>
      </c>
      <c r="E176" s="42"/>
      <c r="F176" s="221" t="s">
        <v>256</v>
      </c>
      <c r="G176" s="42"/>
      <c r="H176" s="42"/>
      <c r="I176" s="222"/>
      <c r="J176" s="42"/>
      <c r="K176" s="42"/>
      <c r="L176" s="46"/>
      <c r="M176" s="223"/>
      <c r="N176" s="224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175</v>
      </c>
      <c r="AU176" s="19" t="s">
        <v>83</v>
      </c>
    </row>
    <row r="177" spans="1:51" s="13" customFormat="1" ht="12">
      <c r="A177" s="13"/>
      <c r="B177" s="225"/>
      <c r="C177" s="226"/>
      <c r="D177" s="227" t="s">
        <v>177</v>
      </c>
      <c r="E177" s="228" t="s">
        <v>19</v>
      </c>
      <c r="F177" s="229" t="s">
        <v>1024</v>
      </c>
      <c r="G177" s="226"/>
      <c r="H177" s="230">
        <v>1.103</v>
      </c>
      <c r="I177" s="231"/>
      <c r="J177" s="226"/>
      <c r="K177" s="226"/>
      <c r="L177" s="232"/>
      <c r="M177" s="233"/>
      <c r="N177" s="234"/>
      <c r="O177" s="234"/>
      <c r="P177" s="234"/>
      <c r="Q177" s="234"/>
      <c r="R177" s="234"/>
      <c r="S177" s="234"/>
      <c r="T177" s="23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6" t="s">
        <v>177</v>
      </c>
      <c r="AU177" s="236" t="s">
        <v>83</v>
      </c>
      <c r="AV177" s="13" t="s">
        <v>83</v>
      </c>
      <c r="AW177" s="13" t="s">
        <v>35</v>
      </c>
      <c r="AX177" s="13" t="s">
        <v>73</v>
      </c>
      <c r="AY177" s="236" t="s">
        <v>166</v>
      </c>
    </row>
    <row r="178" spans="1:51" s="14" customFormat="1" ht="12">
      <c r="A178" s="14"/>
      <c r="B178" s="237"/>
      <c r="C178" s="238"/>
      <c r="D178" s="227" t="s">
        <v>177</v>
      </c>
      <c r="E178" s="239" t="s">
        <v>19</v>
      </c>
      <c r="F178" s="240" t="s">
        <v>179</v>
      </c>
      <c r="G178" s="238"/>
      <c r="H178" s="241">
        <v>1.103</v>
      </c>
      <c r="I178" s="242"/>
      <c r="J178" s="238"/>
      <c r="K178" s="238"/>
      <c r="L178" s="243"/>
      <c r="M178" s="244"/>
      <c r="N178" s="245"/>
      <c r="O178" s="245"/>
      <c r="P178" s="245"/>
      <c r="Q178" s="245"/>
      <c r="R178" s="245"/>
      <c r="S178" s="245"/>
      <c r="T178" s="246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7" t="s">
        <v>177</v>
      </c>
      <c r="AU178" s="247" t="s">
        <v>83</v>
      </c>
      <c r="AV178" s="14" t="s">
        <v>173</v>
      </c>
      <c r="AW178" s="14" t="s">
        <v>35</v>
      </c>
      <c r="AX178" s="14" t="s">
        <v>81</v>
      </c>
      <c r="AY178" s="247" t="s">
        <v>166</v>
      </c>
    </row>
    <row r="179" spans="1:63" s="12" customFormat="1" ht="22.8" customHeight="1">
      <c r="A179" s="12"/>
      <c r="B179" s="191"/>
      <c r="C179" s="192"/>
      <c r="D179" s="193" t="s">
        <v>72</v>
      </c>
      <c r="E179" s="205" t="s">
        <v>257</v>
      </c>
      <c r="F179" s="205" t="s">
        <v>258</v>
      </c>
      <c r="G179" s="192"/>
      <c r="H179" s="192"/>
      <c r="I179" s="195"/>
      <c r="J179" s="206">
        <f>BK179</f>
        <v>0</v>
      </c>
      <c r="K179" s="192"/>
      <c r="L179" s="197"/>
      <c r="M179" s="198"/>
      <c r="N179" s="199"/>
      <c r="O179" s="199"/>
      <c r="P179" s="200">
        <f>SUM(P180:P188)</f>
        <v>0</v>
      </c>
      <c r="Q179" s="199"/>
      <c r="R179" s="200">
        <f>SUM(R180:R188)</f>
        <v>0.0030517499999999998</v>
      </c>
      <c r="S179" s="199"/>
      <c r="T179" s="201">
        <f>SUM(T180:T188)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2" t="s">
        <v>81</v>
      </c>
      <c r="AT179" s="203" t="s">
        <v>72</v>
      </c>
      <c r="AU179" s="203" t="s">
        <v>81</v>
      </c>
      <c r="AY179" s="202" t="s">
        <v>166</v>
      </c>
      <c r="BK179" s="204">
        <f>SUM(BK180:BK188)</f>
        <v>0</v>
      </c>
    </row>
    <row r="180" spans="1:65" s="2" customFormat="1" ht="37.8" customHeight="1">
      <c r="A180" s="40"/>
      <c r="B180" s="41"/>
      <c r="C180" s="207" t="s">
        <v>259</v>
      </c>
      <c r="D180" s="207" t="s">
        <v>169</v>
      </c>
      <c r="E180" s="208" t="s">
        <v>260</v>
      </c>
      <c r="F180" s="209" t="s">
        <v>261</v>
      </c>
      <c r="G180" s="210" t="s">
        <v>98</v>
      </c>
      <c r="H180" s="211">
        <v>23.475</v>
      </c>
      <c r="I180" s="212"/>
      <c r="J180" s="213">
        <f>ROUND(I180*H180,2)</f>
        <v>0</v>
      </c>
      <c r="K180" s="209" t="s">
        <v>172</v>
      </c>
      <c r="L180" s="46"/>
      <c r="M180" s="214" t="s">
        <v>19</v>
      </c>
      <c r="N180" s="215" t="s">
        <v>44</v>
      </c>
      <c r="O180" s="86"/>
      <c r="P180" s="216">
        <f>O180*H180</f>
        <v>0</v>
      </c>
      <c r="Q180" s="216">
        <v>0.00013</v>
      </c>
      <c r="R180" s="216">
        <f>Q180*H180</f>
        <v>0.0030517499999999998</v>
      </c>
      <c r="S180" s="216">
        <v>0</v>
      </c>
      <c r="T180" s="217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8" t="s">
        <v>173</v>
      </c>
      <c r="AT180" s="218" t="s">
        <v>169</v>
      </c>
      <c r="AU180" s="218" t="s">
        <v>83</v>
      </c>
      <c r="AY180" s="19" t="s">
        <v>166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9" t="s">
        <v>81</v>
      </c>
      <c r="BK180" s="219">
        <f>ROUND(I180*H180,2)</f>
        <v>0</v>
      </c>
      <c r="BL180" s="19" t="s">
        <v>173</v>
      </c>
      <c r="BM180" s="218" t="s">
        <v>262</v>
      </c>
    </row>
    <row r="181" spans="1:47" s="2" customFormat="1" ht="12">
      <c r="A181" s="40"/>
      <c r="B181" s="41"/>
      <c r="C181" s="42"/>
      <c r="D181" s="220" t="s">
        <v>175</v>
      </c>
      <c r="E181" s="42"/>
      <c r="F181" s="221" t="s">
        <v>263</v>
      </c>
      <c r="G181" s="42"/>
      <c r="H181" s="42"/>
      <c r="I181" s="222"/>
      <c r="J181" s="42"/>
      <c r="K181" s="42"/>
      <c r="L181" s="46"/>
      <c r="M181" s="223"/>
      <c r="N181" s="224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175</v>
      </c>
      <c r="AU181" s="19" t="s">
        <v>83</v>
      </c>
    </row>
    <row r="182" spans="1:51" s="13" customFormat="1" ht="12">
      <c r="A182" s="13"/>
      <c r="B182" s="225"/>
      <c r="C182" s="226"/>
      <c r="D182" s="227" t="s">
        <v>177</v>
      </c>
      <c r="E182" s="228" t="s">
        <v>19</v>
      </c>
      <c r="F182" s="229" t="s">
        <v>1063</v>
      </c>
      <c r="G182" s="226"/>
      <c r="H182" s="230">
        <v>8.4</v>
      </c>
      <c r="I182" s="231"/>
      <c r="J182" s="226"/>
      <c r="K182" s="226"/>
      <c r="L182" s="232"/>
      <c r="M182" s="233"/>
      <c r="N182" s="234"/>
      <c r="O182" s="234"/>
      <c r="P182" s="234"/>
      <c r="Q182" s="234"/>
      <c r="R182" s="234"/>
      <c r="S182" s="234"/>
      <c r="T182" s="23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6" t="s">
        <v>177</v>
      </c>
      <c r="AU182" s="236" t="s">
        <v>83</v>
      </c>
      <c r="AV182" s="13" t="s">
        <v>83</v>
      </c>
      <c r="AW182" s="13" t="s">
        <v>35</v>
      </c>
      <c r="AX182" s="13" t="s">
        <v>73</v>
      </c>
      <c r="AY182" s="236" t="s">
        <v>166</v>
      </c>
    </row>
    <row r="183" spans="1:51" s="13" customFormat="1" ht="12">
      <c r="A183" s="13"/>
      <c r="B183" s="225"/>
      <c r="C183" s="226"/>
      <c r="D183" s="227" t="s">
        <v>177</v>
      </c>
      <c r="E183" s="228" t="s">
        <v>19</v>
      </c>
      <c r="F183" s="229" t="s">
        <v>1064</v>
      </c>
      <c r="G183" s="226"/>
      <c r="H183" s="230">
        <v>2.4</v>
      </c>
      <c r="I183" s="231"/>
      <c r="J183" s="226"/>
      <c r="K183" s="226"/>
      <c r="L183" s="232"/>
      <c r="M183" s="233"/>
      <c r="N183" s="234"/>
      <c r="O183" s="234"/>
      <c r="P183" s="234"/>
      <c r="Q183" s="234"/>
      <c r="R183" s="234"/>
      <c r="S183" s="234"/>
      <c r="T183" s="23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6" t="s">
        <v>177</v>
      </c>
      <c r="AU183" s="236" t="s">
        <v>83</v>
      </c>
      <c r="AV183" s="13" t="s">
        <v>83</v>
      </c>
      <c r="AW183" s="13" t="s">
        <v>35</v>
      </c>
      <c r="AX183" s="13" t="s">
        <v>73</v>
      </c>
      <c r="AY183" s="236" t="s">
        <v>166</v>
      </c>
    </row>
    <row r="184" spans="1:51" s="13" customFormat="1" ht="12">
      <c r="A184" s="13"/>
      <c r="B184" s="225"/>
      <c r="C184" s="226"/>
      <c r="D184" s="227" t="s">
        <v>177</v>
      </c>
      <c r="E184" s="228" t="s">
        <v>19</v>
      </c>
      <c r="F184" s="229" t="s">
        <v>1065</v>
      </c>
      <c r="G184" s="226"/>
      <c r="H184" s="230">
        <v>3.6</v>
      </c>
      <c r="I184" s="231"/>
      <c r="J184" s="226"/>
      <c r="K184" s="226"/>
      <c r="L184" s="232"/>
      <c r="M184" s="233"/>
      <c r="N184" s="234"/>
      <c r="O184" s="234"/>
      <c r="P184" s="234"/>
      <c r="Q184" s="234"/>
      <c r="R184" s="234"/>
      <c r="S184" s="234"/>
      <c r="T184" s="23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6" t="s">
        <v>177</v>
      </c>
      <c r="AU184" s="236" t="s">
        <v>83</v>
      </c>
      <c r="AV184" s="13" t="s">
        <v>83</v>
      </c>
      <c r="AW184" s="13" t="s">
        <v>35</v>
      </c>
      <c r="AX184" s="13" t="s">
        <v>73</v>
      </c>
      <c r="AY184" s="236" t="s">
        <v>166</v>
      </c>
    </row>
    <row r="185" spans="1:51" s="13" customFormat="1" ht="12">
      <c r="A185" s="13"/>
      <c r="B185" s="225"/>
      <c r="C185" s="226"/>
      <c r="D185" s="227" t="s">
        <v>177</v>
      </c>
      <c r="E185" s="228" t="s">
        <v>19</v>
      </c>
      <c r="F185" s="229" t="s">
        <v>1036</v>
      </c>
      <c r="G185" s="226"/>
      <c r="H185" s="230">
        <v>1.25</v>
      </c>
      <c r="I185" s="231"/>
      <c r="J185" s="226"/>
      <c r="K185" s="226"/>
      <c r="L185" s="232"/>
      <c r="M185" s="233"/>
      <c r="N185" s="234"/>
      <c r="O185" s="234"/>
      <c r="P185" s="234"/>
      <c r="Q185" s="234"/>
      <c r="R185" s="234"/>
      <c r="S185" s="234"/>
      <c r="T185" s="23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6" t="s">
        <v>177</v>
      </c>
      <c r="AU185" s="236" t="s">
        <v>83</v>
      </c>
      <c r="AV185" s="13" t="s">
        <v>83</v>
      </c>
      <c r="AW185" s="13" t="s">
        <v>35</v>
      </c>
      <c r="AX185" s="13" t="s">
        <v>73</v>
      </c>
      <c r="AY185" s="236" t="s">
        <v>166</v>
      </c>
    </row>
    <row r="186" spans="1:51" s="14" customFormat="1" ht="12">
      <c r="A186" s="14"/>
      <c r="B186" s="237"/>
      <c r="C186" s="238"/>
      <c r="D186" s="227" t="s">
        <v>177</v>
      </c>
      <c r="E186" s="239" t="s">
        <v>123</v>
      </c>
      <c r="F186" s="240" t="s">
        <v>179</v>
      </c>
      <c r="G186" s="238"/>
      <c r="H186" s="241">
        <v>15.65</v>
      </c>
      <c r="I186" s="242"/>
      <c r="J186" s="238"/>
      <c r="K186" s="238"/>
      <c r="L186" s="243"/>
      <c r="M186" s="244"/>
      <c r="N186" s="245"/>
      <c r="O186" s="245"/>
      <c r="P186" s="245"/>
      <c r="Q186" s="245"/>
      <c r="R186" s="245"/>
      <c r="S186" s="245"/>
      <c r="T186" s="246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7" t="s">
        <v>177</v>
      </c>
      <c r="AU186" s="247" t="s">
        <v>83</v>
      </c>
      <c r="AV186" s="14" t="s">
        <v>173</v>
      </c>
      <c r="AW186" s="14" t="s">
        <v>35</v>
      </c>
      <c r="AX186" s="14" t="s">
        <v>73</v>
      </c>
      <c r="AY186" s="247" t="s">
        <v>166</v>
      </c>
    </row>
    <row r="187" spans="1:51" s="13" customFormat="1" ht="12">
      <c r="A187" s="13"/>
      <c r="B187" s="225"/>
      <c r="C187" s="226"/>
      <c r="D187" s="227" t="s">
        <v>177</v>
      </c>
      <c r="E187" s="228" t="s">
        <v>19</v>
      </c>
      <c r="F187" s="229" t="s">
        <v>265</v>
      </c>
      <c r="G187" s="226"/>
      <c r="H187" s="230">
        <v>23.475</v>
      </c>
      <c r="I187" s="231"/>
      <c r="J187" s="226"/>
      <c r="K187" s="226"/>
      <c r="L187" s="232"/>
      <c r="M187" s="233"/>
      <c r="N187" s="234"/>
      <c r="O187" s="234"/>
      <c r="P187" s="234"/>
      <c r="Q187" s="234"/>
      <c r="R187" s="234"/>
      <c r="S187" s="234"/>
      <c r="T187" s="23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6" t="s">
        <v>177</v>
      </c>
      <c r="AU187" s="236" t="s">
        <v>83</v>
      </c>
      <c r="AV187" s="13" t="s">
        <v>83</v>
      </c>
      <c r="AW187" s="13" t="s">
        <v>35</v>
      </c>
      <c r="AX187" s="13" t="s">
        <v>73</v>
      </c>
      <c r="AY187" s="236" t="s">
        <v>166</v>
      </c>
    </row>
    <row r="188" spans="1:51" s="14" customFormat="1" ht="12">
      <c r="A188" s="14"/>
      <c r="B188" s="237"/>
      <c r="C188" s="238"/>
      <c r="D188" s="227" t="s">
        <v>177</v>
      </c>
      <c r="E188" s="239" t="s">
        <v>19</v>
      </c>
      <c r="F188" s="240" t="s">
        <v>179</v>
      </c>
      <c r="G188" s="238"/>
      <c r="H188" s="241">
        <v>23.475</v>
      </c>
      <c r="I188" s="242"/>
      <c r="J188" s="238"/>
      <c r="K188" s="238"/>
      <c r="L188" s="243"/>
      <c r="M188" s="244"/>
      <c r="N188" s="245"/>
      <c r="O188" s="245"/>
      <c r="P188" s="245"/>
      <c r="Q188" s="245"/>
      <c r="R188" s="245"/>
      <c r="S188" s="245"/>
      <c r="T188" s="246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7" t="s">
        <v>177</v>
      </c>
      <c r="AU188" s="247" t="s">
        <v>83</v>
      </c>
      <c r="AV188" s="14" t="s">
        <v>173</v>
      </c>
      <c r="AW188" s="14" t="s">
        <v>35</v>
      </c>
      <c r="AX188" s="14" t="s">
        <v>81</v>
      </c>
      <c r="AY188" s="247" t="s">
        <v>166</v>
      </c>
    </row>
    <row r="189" spans="1:63" s="12" customFormat="1" ht="22.8" customHeight="1">
      <c r="A189" s="12"/>
      <c r="B189" s="191"/>
      <c r="C189" s="192"/>
      <c r="D189" s="193" t="s">
        <v>72</v>
      </c>
      <c r="E189" s="205" t="s">
        <v>266</v>
      </c>
      <c r="F189" s="205" t="s">
        <v>267</v>
      </c>
      <c r="G189" s="192"/>
      <c r="H189" s="192"/>
      <c r="I189" s="195"/>
      <c r="J189" s="206">
        <f>BK189</f>
        <v>0</v>
      </c>
      <c r="K189" s="192"/>
      <c r="L189" s="197"/>
      <c r="M189" s="198"/>
      <c r="N189" s="199"/>
      <c r="O189" s="199"/>
      <c r="P189" s="200">
        <f>SUM(P190:P208)</f>
        <v>0</v>
      </c>
      <c r="Q189" s="199"/>
      <c r="R189" s="200">
        <f>SUM(R190:R208)</f>
        <v>0</v>
      </c>
      <c r="S189" s="199"/>
      <c r="T189" s="201">
        <f>SUM(T190:T208)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02" t="s">
        <v>81</v>
      </c>
      <c r="AT189" s="203" t="s">
        <v>72</v>
      </c>
      <c r="AU189" s="203" t="s">
        <v>81</v>
      </c>
      <c r="AY189" s="202" t="s">
        <v>166</v>
      </c>
      <c r="BK189" s="204">
        <f>SUM(BK190:BK208)</f>
        <v>0</v>
      </c>
    </row>
    <row r="190" spans="1:65" s="2" customFormat="1" ht="37.8" customHeight="1">
      <c r="A190" s="40"/>
      <c r="B190" s="41"/>
      <c r="C190" s="207" t="s">
        <v>268</v>
      </c>
      <c r="D190" s="207" t="s">
        <v>169</v>
      </c>
      <c r="E190" s="208" t="s">
        <v>269</v>
      </c>
      <c r="F190" s="209" t="s">
        <v>270</v>
      </c>
      <c r="G190" s="210" t="s">
        <v>271</v>
      </c>
      <c r="H190" s="211">
        <v>0.991</v>
      </c>
      <c r="I190" s="212"/>
      <c r="J190" s="213">
        <f>ROUND(I190*H190,2)</f>
        <v>0</v>
      </c>
      <c r="K190" s="209" t="s">
        <v>172</v>
      </c>
      <c r="L190" s="46"/>
      <c r="M190" s="214" t="s">
        <v>19</v>
      </c>
      <c r="N190" s="215" t="s">
        <v>44</v>
      </c>
      <c r="O190" s="86"/>
      <c r="P190" s="216">
        <f>O190*H190</f>
        <v>0</v>
      </c>
      <c r="Q190" s="216">
        <v>0</v>
      </c>
      <c r="R190" s="216">
        <f>Q190*H190</f>
        <v>0</v>
      </c>
      <c r="S190" s="216">
        <v>0</v>
      </c>
      <c r="T190" s="217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8" t="s">
        <v>173</v>
      </c>
      <c r="AT190" s="218" t="s">
        <v>169</v>
      </c>
      <c r="AU190" s="218" t="s">
        <v>83</v>
      </c>
      <c r="AY190" s="19" t="s">
        <v>166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19" t="s">
        <v>81</v>
      </c>
      <c r="BK190" s="219">
        <f>ROUND(I190*H190,2)</f>
        <v>0</v>
      </c>
      <c r="BL190" s="19" t="s">
        <v>173</v>
      </c>
      <c r="BM190" s="218" t="s">
        <v>272</v>
      </c>
    </row>
    <row r="191" spans="1:47" s="2" customFormat="1" ht="12">
      <c r="A191" s="40"/>
      <c r="B191" s="41"/>
      <c r="C191" s="42"/>
      <c r="D191" s="220" t="s">
        <v>175</v>
      </c>
      <c r="E191" s="42"/>
      <c r="F191" s="221" t="s">
        <v>273</v>
      </c>
      <c r="G191" s="42"/>
      <c r="H191" s="42"/>
      <c r="I191" s="222"/>
      <c r="J191" s="42"/>
      <c r="K191" s="42"/>
      <c r="L191" s="46"/>
      <c r="M191" s="223"/>
      <c r="N191" s="224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175</v>
      </c>
      <c r="AU191" s="19" t="s">
        <v>83</v>
      </c>
    </row>
    <row r="192" spans="1:65" s="2" customFormat="1" ht="33" customHeight="1">
      <c r="A192" s="40"/>
      <c r="B192" s="41"/>
      <c r="C192" s="207" t="s">
        <v>274</v>
      </c>
      <c r="D192" s="207" t="s">
        <v>169</v>
      </c>
      <c r="E192" s="208" t="s">
        <v>275</v>
      </c>
      <c r="F192" s="209" t="s">
        <v>276</v>
      </c>
      <c r="G192" s="210" t="s">
        <v>271</v>
      </c>
      <c r="H192" s="211">
        <v>0.991</v>
      </c>
      <c r="I192" s="212"/>
      <c r="J192" s="213">
        <f>ROUND(I192*H192,2)</f>
        <v>0</v>
      </c>
      <c r="K192" s="209" t="s">
        <v>172</v>
      </c>
      <c r="L192" s="46"/>
      <c r="M192" s="214" t="s">
        <v>19</v>
      </c>
      <c r="N192" s="215" t="s">
        <v>44</v>
      </c>
      <c r="O192" s="86"/>
      <c r="P192" s="216">
        <f>O192*H192</f>
        <v>0</v>
      </c>
      <c r="Q192" s="216">
        <v>0</v>
      </c>
      <c r="R192" s="216">
        <f>Q192*H192</f>
        <v>0</v>
      </c>
      <c r="S192" s="216">
        <v>0</v>
      </c>
      <c r="T192" s="217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8" t="s">
        <v>173</v>
      </c>
      <c r="AT192" s="218" t="s">
        <v>169</v>
      </c>
      <c r="AU192" s="218" t="s">
        <v>83</v>
      </c>
      <c r="AY192" s="19" t="s">
        <v>166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9" t="s">
        <v>81</v>
      </c>
      <c r="BK192" s="219">
        <f>ROUND(I192*H192,2)</f>
        <v>0</v>
      </c>
      <c r="BL192" s="19" t="s">
        <v>173</v>
      </c>
      <c r="BM192" s="218" t="s">
        <v>277</v>
      </c>
    </row>
    <row r="193" spans="1:47" s="2" customFormat="1" ht="12">
      <c r="A193" s="40"/>
      <c r="B193" s="41"/>
      <c r="C193" s="42"/>
      <c r="D193" s="220" t="s">
        <v>175</v>
      </c>
      <c r="E193" s="42"/>
      <c r="F193" s="221" t="s">
        <v>278</v>
      </c>
      <c r="G193" s="42"/>
      <c r="H193" s="42"/>
      <c r="I193" s="222"/>
      <c r="J193" s="42"/>
      <c r="K193" s="42"/>
      <c r="L193" s="46"/>
      <c r="M193" s="223"/>
      <c r="N193" s="224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175</v>
      </c>
      <c r="AU193" s="19" t="s">
        <v>83</v>
      </c>
    </row>
    <row r="194" spans="1:65" s="2" customFormat="1" ht="44.25" customHeight="1">
      <c r="A194" s="40"/>
      <c r="B194" s="41"/>
      <c r="C194" s="207" t="s">
        <v>279</v>
      </c>
      <c r="D194" s="207" t="s">
        <v>169</v>
      </c>
      <c r="E194" s="208" t="s">
        <v>280</v>
      </c>
      <c r="F194" s="209" t="s">
        <v>281</v>
      </c>
      <c r="G194" s="210" t="s">
        <v>271</v>
      </c>
      <c r="H194" s="211">
        <v>9.91</v>
      </c>
      <c r="I194" s="212"/>
      <c r="J194" s="213">
        <f>ROUND(I194*H194,2)</f>
        <v>0</v>
      </c>
      <c r="K194" s="209" t="s">
        <v>172</v>
      </c>
      <c r="L194" s="46"/>
      <c r="M194" s="214" t="s">
        <v>19</v>
      </c>
      <c r="N194" s="215" t="s">
        <v>44</v>
      </c>
      <c r="O194" s="86"/>
      <c r="P194" s="216">
        <f>O194*H194</f>
        <v>0</v>
      </c>
      <c r="Q194" s="216">
        <v>0</v>
      </c>
      <c r="R194" s="216">
        <f>Q194*H194</f>
        <v>0</v>
      </c>
      <c r="S194" s="216">
        <v>0</v>
      </c>
      <c r="T194" s="217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8" t="s">
        <v>173</v>
      </c>
      <c r="AT194" s="218" t="s">
        <v>169</v>
      </c>
      <c r="AU194" s="218" t="s">
        <v>83</v>
      </c>
      <c r="AY194" s="19" t="s">
        <v>166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19" t="s">
        <v>81</v>
      </c>
      <c r="BK194" s="219">
        <f>ROUND(I194*H194,2)</f>
        <v>0</v>
      </c>
      <c r="BL194" s="19" t="s">
        <v>173</v>
      </c>
      <c r="BM194" s="218" t="s">
        <v>282</v>
      </c>
    </row>
    <row r="195" spans="1:47" s="2" customFormat="1" ht="12">
      <c r="A195" s="40"/>
      <c r="B195" s="41"/>
      <c r="C195" s="42"/>
      <c r="D195" s="220" t="s">
        <v>175</v>
      </c>
      <c r="E195" s="42"/>
      <c r="F195" s="221" t="s">
        <v>283</v>
      </c>
      <c r="G195" s="42"/>
      <c r="H195" s="42"/>
      <c r="I195" s="222"/>
      <c r="J195" s="42"/>
      <c r="K195" s="42"/>
      <c r="L195" s="46"/>
      <c r="M195" s="223"/>
      <c r="N195" s="224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175</v>
      </c>
      <c r="AU195" s="19" t="s">
        <v>83</v>
      </c>
    </row>
    <row r="196" spans="1:51" s="13" customFormat="1" ht="12">
      <c r="A196" s="13"/>
      <c r="B196" s="225"/>
      <c r="C196" s="226"/>
      <c r="D196" s="227" t="s">
        <v>177</v>
      </c>
      <c r="E196" s="226"/>
      <c r="F196" s="229" t="s">
        <v>1066</v>
      </c>
      <c r="G196" s="226"/>
      <c r="H196" s="230">
        <v>9.91</v>
      </c>
      <c r="I196" s="231"/>
      <c r="J196" s="226"/>
      <c r="K196" s="226"/>
      <c r="L196" s="232"/>
      <c r="M196" s="233"/>
      <c r="N196" s="234"/>
      <c r="O196" s="234"/>
      <c r="P196" s="234"/>
      <c r="Q196" s="234"/>
      <c r="R196" s="234"/>
      <c r="S196" s="234"/>
      <c r="T196" s="23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6" t="s">
        <v>177</v>
      </c>
      <c r="AU196" s="236" t="s">
        <v>83</v>
      </c>
      <c r="AV196" s="13" t="s">
        <v>83</v>
      </c>
      <c r="AW196" s="13" t="s">
        <v>4</v>
      </c>
      <c r="AX196" s="13" t="s">
        <v>81</v>
      </c>
      <c r="AY196" s="236" t="s">
        <v>166</v>
      </c>
    </row>
    <row r="197" spans="1:65" s="2" customFormat="1" ht="37.8" customHeight="1">
      <c r="A197" s="40"/>
      <c r="B197" s="41"/>
      <c r="C197" s="207" t="s">
        <v>285</v>
      </c>
      <c r="D197" s="207" t="s">
        <v>169</v>
      </c>
      <c r="E197" s="208" t="s">
        <v>286</v>
      </c>
      <c r="F197" s="209" t="s">
        <v>287</v>
      </c>
      <c r="G197" s="210" t="s">
        <v>271</v>
      </c>
      <c r="H197" s="211">
        <v>0.426</v>
      </c>
      <c r="I197" s="212"/>
      <c r="J197" s="213">
        <f>ROUND(I197*H197,2)</f>
        <v>0</v>
      </c>
      <c r="K197" s="209" t="s">
        <v>172</v>
      </c>
      <c r="L197" s="46"/>
      <c r="M197" s="214" t="s">
        <v>19</v>
      </c>
      <c r="N197" s="215" t="s">
        <v>44</v>
      </c>
      <c r="O197" s="86"/>
      <c r="P197" s="216">
        <f>O197*H197</f>
        <v>0</v>
      </c>
      <c r="Q197" s="216">
        <v>0</v>
      </c>
      <c r="R197" s="216">
        <f>Q197*H197</f>
        <v>0</v>
      </c>
      <c r="S197" s="216">
        <v>0</v>
      </c>
      <c r="T197" s="217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8" t="s">
        <v>173</v>
      </c>
      <c r="AT197" s="218" t="s">
        <v>169</v>
      </c>
      <c r="AU197" s="218" t="s">
        <v>83</v>
      </c>
      <c r="AY197" s="19" t="s">
        <v>166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19" t="s">
        <v>81</v>
      </c>
      <c r="BK197" s="219">
        <f>ROUND(I197*H197,2)</f>
        <v>0</v>
      </c>
      <c r="BL197" s="19" t="s">
        <v>173</v>
      </c>
      <c r="BM197" s="218" t="s">
        <v>288</v>
      </c>
    </row>
    <row r="198" spans="1:47" s="2" customFormat="1" ht="12">
      <c r="A198" s="40"/>
      <c r="B198" s="41"/>
      <c r="C198" s="42"/>
      <c r="D198" s="220" t="s">
        <v>175</v>
      </c>
      <c r="E198" s="42"/>
      <c r="F198" s="221" t="s">
        <v>289</v>
      </c>
      <c r="G198" s="42"/>
      <c r="H198" s="42"/>
      <c r="I198" s="222"/>
      <c r="J198" s="42"/>
      <c r="K198" s="42"/>
      <c r="L198" s="46"/>
      <c r="M198" s="223"/>
      <c r="N198" s="224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175</v>
      </c>
      <c r="AU198" s="19" t="s">
        <v>83</v>
      </c>
    </row>
    <row r="199" spans="1:51" s="13" customFormat="1" ht="12">
      <c r="A199" s="13"/>
      <c r="B199" s="225"/>
      <c r="C199" s="226"/>
      <c r="D199" s="227" t="s">
        <v>177</v>
      </c>
      <c r="E199" s="226"/>
      <c r="F199" s="229" t="s">
        <v>1067</v>
      </c>
      <c r="G199" s="226"/>
      <c r="H199" s="230">
        <v>0.426</v>
      </c>
      <c r="I199" s="231"/>
      <c r="J199" s="226"/>
      <c r="K199" s="226"/>
      <c r="L199" s="232"/>
      <c r="M199" s="233"/>
      <c r="N199" s="234"/>
      <c r="O199" s="234"/>
      <c r="P199" s="234"/>
      <c r="Q199" s="234"/>
      <c r="R199" s="234"/>
      <c r="S199" s="234"/>
      <c r="T199" s="23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6" t="s">
        <v>177</v>
      </c>
      <c r="AU199" s="236" t="s">
        <v>83</v>
      </c>
      <c r="AV199" s="13" t="s">
        <v>83</v>
      </c>
      <c r="AW199" s="13" t="s">
        <v>4</v>
      </c>
      <c r="AX199" s="13" t="s">
        <v>81</v>
      </c>
      <c r="AY199" s="236" t="s">
        <v>166</v>
      </c>
    </row>
    <row r="200" spans="1:65" s="2" customFormat="1" ht="55.5" customHeight="1">
      <c r="A200" s="40"/>
      <c r="B200" s="41"/>
      <c r="C200" s="207" t="s">
        <v>291</v>
      </c>
      <c r="D200" s="207" t="s">
        <v>169</v>
      </c>
      <c r="E200" s="208" t="s">
        <v>292</v>
      </c>
      <c r="F200" s="209" t="s">
        <v>293</v>
      </c>
      <c r="G200" s="210" t="s">
        <v>271</v>
      </c>
      <c r="H200" s="211">
        <v>0.02</v>
      </c>
      <c r="I200" s="212"/>
      <c r="J200" s="213">
        <f>ROUND(I200*H200,2)</f>
        <v>0</v>
      </c>
      <c r="K200" s="209" t="s">
        <v>172</v>
      </c>
      <c r="L200" s="46"/>
      <c r="M200" s="214" t="s">
        <v>19</v>
      </c>
      <c r="N200" s="215" t="s">
        <v>44</v>
      </c>
      <c r="O200" s="86"/>
      <c r="P200" s="216">
        <f>O200*H200</f>
        <v>0</v>
      </c>
      <c r="Q200" s="216">
        <v>0</v>
      </c>
      <c r="R200" s="216">
        <f>Q200*H200</f>
        <v>0</v>
      </c>
      <c r="S200" s="216">
        <v>0</v>
      </c>
      <c r="T200" s="217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8" t="s">
        <v>173</v>
      </c>
      <c r="AT200" s="218" t="s">
        <v>169</v>
      </c>
      <c r="AU200" s="218" t="s">
        <v>83</v>
      </c>
      <c r="AY200" s="19" t="s">
        <v>166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19" t="s">
        <v>81</v>
      </c>
      <c r="BK200" s="219">
        <f>ROUND(I200*H200,2)</f>
        <v>0</v>
      </c>
      <c r="BL200" s="19" t="s">
        <v>173</v>
      </c>
      <c r="BM200" s="218" t="s">
        <v>294</v>
      </c>
    </row>
    <row r="201" spans="1:47" s="2" customFormat="1" ht="12">
      <c r="A201" s="40"/>
      <c r="B201" s="41"/>
      <c r="C201" s="42"/>
      <c r="D201" s="220" t="s">
        <v>175</v>
      </c>
      <c r="E201" s="42"/>
      <c r="F201" s="221" t="s">
        <v>295</v>
      </c>
      <c r="G201" s="42"/>
      <c r="H201" s="42"/>
      <c r="I201" s="222"/>
      <c r="J201" s="42"/>
      <c r="K201" s="42"/>
      <c r="L201" s="46"/>
      <c r="M201" s="223"/>
      <c r="N201" s="224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175</v>
      </c>
      <c r="AU201" s="19" t="s">
        <v>83</v>
      </c>
    </row>
    <row r="202" spans="1:51" s="13" customFormat="1" ht="12">
      <c r="A202" s="13"/>
      <c r="B202" s="225"/>
      <c r="C202" s="226"/>
      <c r="D202" s="227" t="s">
        <v>177</v>
      </c>
      <c r="E202" s="226"/>
      <c r="F202" s="229" t="s">
        <v>1068</v>
      </c>
      <c r="G202" s="226"/>
      <c r="H202" s="230">
        <v>0.02</v>
      </c>
      <c r="I202" s="231"/>
      <c r="J202" s="226"/>
      <c r="K202" s="226"/>
      <c r="L202" s="232"/>
      <c r="M202" s="233"/>
      <c r="N202" s="234"/>
      <c r="O202" s="234"/>
      <c r="P202" s="234"/>
      <c r="Q202" s="234"/>
      <c r="R202" s="234"/>
      <c r="S202" s="234"/>
      <c r="T202" s="23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6" t="s">
        <v>177</v>
      </c>
      <c r="AU202" s="236" t="s">
        <v>83</v>
      </c>
      <c r="AV202" s="13" t="s">
        <v>83</v>
      </c>
      <c r="AW202" s="13" t="s">
        <v>4</v>
      </c>
      <c r="AX202" s="13" t="s">
        <v>81</v>
      </c>
      <c r="AY202" s="236" t="s">
        <v>166</v>
      </c>
    </row>
    <row r="203" spans="1:65" s="2" customFormat="1" ht="37.8" customHeight="1">
      <c r="A203" s="40"/>
      <c r="B203" s="41"/>
      <c r="C203" s="207" t="s">
        <v>297</v>
      </c>
      <c r="D203" s="207" t="s">
        <v>169</v>
      </c>
      <c r="E203" s="208" t="s">
        <v>298</v>
      </c>
      <c r="F203" s="209" t="s">
        <v>299</v>
      </c>
      <c r="G203" s="210" t="s">
        <v>271</v>
      </c>
      <c r="H203" s="211">
        <v>0.347</v>
      </c>
      <c r="I203" s="212"/>
      <c r="J203" s="213">
        <f>ROUND(I203*H203,2)</f>
        <v>0</v>
      </c>
      <c r="K203" s="209" t="s">
        <v>172</v>
      </c>
      <c r="L203" s="46"/>
      <c r="M203" s="214" t="s">
        <v>19</v>
      </c>
      <c r="N203" s="215" t="s">
        <v>44</v>
      </c>
      <c r="O203" s="86"/>
      <c r="P203" s="216">
        <f>O203*H203</f>
        <v>0</v>
      </c>
      <c r="Q203" s="216">
        <v>0</v>
      </c>
      <c r="R203" s="216">
        <f>Q203*H203</f>
        <v>0</v>
      </c>
      <c r="S203" s="216">
        <v>0</v>
      </c>
      <c r="T203" s="217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8" t="s">
        <v>173</v>
      </c>
      <c r="AT203" s="218" t="s">
        <v>169</v>
      </c>
      <c r="AU203" s="218" t="s">
        <v>83</v>
      </c>
      <c r="AY203" s="19" t="s">
        <v>166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19" t="s">
        <v>81</v>
      </c>
      <c r="BK203" s="219">
        <f>ROUND(I203*H203,2)</f>
        <v>0</v>
      </c>
      <c r="BL203" s="19" t="s">
        <v>173</v>
      </c>
      <c r="BM203" s="218" t="s">
        <v>300</v>
      </c>
    </row>
    <row r="204" spans="1:47" s="2" customFormat="1" ht="12">
      <c r="A204" s="40"/>
      <c r="B204" s="41"/>
      <c r="C204" s="42"/>
      <c r="D204" s="220" t="s">
        <v>175</v>
      </c>
      <c r="E204" s="42"/>
      <c r="F204" s="221" t="s">
        <v>301</v>
      </c>
      <c r="G204" s="42"/>
      <c r="H204" s="42"/>
      <c r="I204" s="222"/>
      <c r="J204" s="42"/>
      <c r="K204" s="42"/>
      <c r="L204" s="46"/>
      <c r="M204" s="223"/>
      <c r="N204" s="224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175</v>
      </c>
      <c r="AU204" s="19" t="s">
        <v>83</v>
      </c>
    </row>
    <row r="205" spans="1:51" s="13" customFormat="1" ht="12">
      <c r="A205" s="13"/>
      <c r="B205" s="225"/>
      <c r="C205" s="226"/>
      <c r="D205" s="227" t="s">
        <v>177</v>
      </c>
      <c r="E205" s="226"/>
      <c r="F205" s="229" t="s">
        <v>1069</v>
      </c>
      <c r="G205" s="226"/>
      <c r="H205" s="230">
        <v>0.347</v>
      </c>
      <c r="I205" s="231"/>
      <c r="J205" s="226"/>
      <c r="K205" s="226"/>
      <c r="L205" s="232"/>
      <c r="M205" s="233"/>
      <c r="N205" s="234"/>
      <c r="O205" s="234"/>
      <c r="P205" s="234"/>
      <c r="Q205" s="234"/>
      <c r="R205" s="234"/>
      <c r="S205" s="234"/>
      <c r="T205" s="23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6" t="s">
        <v>177</v>
      </c>
      <c r="AU205" s="236" t="s">
        <v>83</v>
      </c>
      <c r="AV205" s="13" t="s">
        <v>83</v>
      </c>
      <c r="AW205" s="13" t="s">
        <v>4</v>
      </c>
      <c r="AX205" s="13" t="s">
        <v>81</v>
      </c>
      <c r="AY205" s="236" t="s">
        <v>166</v>
      </c>
    </row>
    <row r="206" spans="1:65" s="2" customFormat="1" ht="37.8" customHeight="1">
      <c r="A206" s="40"/>
      <c r="B206" s="41"/>
      <c r="C206" s="207" t="s">
        <v>303</v>
      </c>
      <c r="D206" s="207" t="s">
        <v>169</v>
      </c>
      <c r="E206" s="208" t="s">
        <v>304</v>
      </c>
      <c r="F206" s="209" t="s">
        <v>305</v>
      </c>
      <c r="G206" s="210" t="s">
        <v>271</v>
      </c>
      <c r="H206" s="211">
        <v>0.198</v>
      </c>
      <c r="I206" s="212"/>
      <c r="J206" s="213">
        <f>ROUND(I206*H206,2)</f>
        <v>0</v>
      </c>
      <c r="K206" s="209" t="s">
        <v>172</v>
      </c>
      <c r="L206" s="46"/>
      <c r="M206" s="214" t="s">
        <v>19</v>
      </c>
      <c r="N206" s="215" t="s">
        <v>44</v>
      </c>
      <c r="O206" s="86"/>
      <c r="P206" s="216">
        <f>O206*H206</f>
        <v>0</v>
      </c>
      <c r="Q206" s="216">
        <v>0</v>
      </c>
      <c r="R206" s="216">
        <f>Q206*H206</f>
        <v>0</v>
      </c>
      <c r="S206" s="216">
        <v>0</v>
      </c>
      <c r="T206" s="217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8" t="s">
        <v>173</v>
      </c>
      <c r="AT206" s="218" t="s">
        <v>169</v>
      </c>
      <c r="AU206" s="218" t="s">
        <v>83</v>
      </c>
      <c r="AY206" s="19" t="s">
        <v>166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19" t="s">
        <v>81</v>
      </c>
      <c r="BK206" s="219">
        <f>ROUND(I206*H206,2)</f>
        <v>0</v>
      </c>
      <c r="BL206" s="19" t="s">
        <v>173</v>
      </c>
      <c r="BM206" s="218" t="s">
        <v>306</v>
      </c>
    </row>
    <row r="207" spans="1:47" s="2" customFormat="1" ht="12">
      <c r="A207" s="40"/>
      <c r="B207" s="41"/>
      <c r="C207" s="42"/>
      <c r="D207" s="220" t="s">
        <v>175</v>
      </c>
      <c r="E207" s="42"/>
      <c r="F207" s="221" t="s">
        <v>307</v>
      </c>
      <c r="G207" s="42"/>
      <c r="H207" s="42"/>
      <c r="I207" s="222"/>
      <c r="J207" s="42"/>
      <c r="K207" s="42"/>
      <c r="L207" s="46"/>
      <c r="M207" s="223"/>
      <c r="N207" s="224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175</v>
      </c>
      <c r="AU207" s="19" t="s">
        <v>83</v>
      </c>
    </row>
    <row r="208" spans="1:51" s="13" customFormat="1" ht="12">
      <c r="A208" s="13"/>
      <c r="B208" s="225"/>
      <c r="C208" s="226"/>
      <c r="D208" s="227" t="s">
        <v>177</v>
      </c>
      <c r="E208" s="226"/>
      <c r="F208" s="229" t="s">
        <v>1070</v>
      </c>
      <c r="G208" s="226"/>
      <c r="H208" s="230">
        <v>0.198</v>
      </c>
      <c r="I208" s="231"/>
      <c r="J208" s="226"/>
      <c r="K208" s="226"/>
      <c r="L208" s="232"/>
      <c r="M208" s="233"/>
      <c r="N208" s="234"/>
      <c r="O208" s="234"/>
      <c r="P208" s="234"/>
      <c r="Q208" s="234"/>
      <c r="R208" s="234"/>
      <c r="S208" s="234"/>
      <c r="T208" s="23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6" t="s">
        <v>177</v>
      </c>
      <c r="AU208" s="236" t="s">
        <v>83</v>
      </c>
      <c r="AV208" s="13" t="s">
        <v>83</v>
      </c>
      <c r="AW208" s="13" t="s">
        <v>4</v>
      </c>
      <c r="AX208" s="13" t="s">
        <v>81</v>
      </c>
      <c r="AY208" s="236" t="s">
        <v>166</v>
      </c>
    </row>
    <row r="209" spans="1:63" s="12" customFormat="1" ht="22.8" customHeight="1">
      <c r="A209" s="12"/>
      <c r="B209" s="191"/>
      <c r="C209" s="192"/>
      <c r="D209" s="193" t="s">
        <v>72</v>
      </c>
      <c r="E209" s="205" t="s">
        <v>309</v>
      </c>
      <c r="F209" s="205" t="s">
        <v>310</v>
      </c>
      <c r="G209" s="192"/>
      <c r="H209" s="192"/>
      <c r="I209" s="195"/>
      <c r="J209" s="206">
        <f>BK209</f>
        <v>0</v>
      </c>
      <c r="K209" s="192"/>
      <c r="L209" s="197"/>
      <c r="M209" s="198"/>
      <c r="N209" s="199"/>
      <c r="O209" s="199"/>
      <c r="P209" s="200">
        <f>SUM(P210:P212)</f>
        <v>0</v>
      </c>
      <c r="Q209" s="199"/>
      <c r="R209" s="200">
        <f>SUM(R210:R212)</f>
        <v>0</v>
      </c>
      <c r="S209" s="199"/>
      <c r="T209" s="201">
        <f>SUM(T210:T212)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02" t="s">
        <v>81</v>
      </c>
      <c r="AT209" s="203" t="s">
        <v>72</v>
      </c>
      <c r="AU209" s="203" t="s">
        <v>81</v>
      </c>
      <c r="AY209" s="202" t="s">
        <v>166</v>
      </c>
      <c r="BK209" s="204">
        <f>SUM(BK210:BK212)</f>
        <v>0</v>
      </c>
    </row>
    <row r="210" spans="1:65" s="2" customFormat="1" ht="78" customHeight="1">
      <c r="A210" s="40"/>
      <c r="B210" s="41"/>
      <c r="C210" s="207" t="s">
        <v>311</v>
      </c>
      <c r="D210" s="207" t="s">
        <v>169</v>
      </c>
      <c r="E210" s="208" t="s">
        <v>312</v>
      </c>
      <c r="F210" s="209" t="s">
        <v>313</v>
      </c>
      <c r="G210" s="210" t="s">
        <v>271</v>
      </c>
      <c r="H210" s="211">
        <v>0.386</v>
      </c>
      <c r="I210" s="212"/>
      <c r="J210" s="213">
        <f>ROUND(I210*H210,2)</f>
        <v>0</v>
      </c>
      <c r="K210" s="209" t="s">
        <v>172</v>
      </c>
      <c r="L210" s="46"/>
      <c r="M210" s="214" t="s">
        <v>19</v>
      </c>
      <c r="N210" s="215" t="s">
        <v>44</v>
      </c>
      <c r="O210" s="86"/>
      <c r="P210" s="216">
        <f>O210*H210</f>
        <v>0</v>
      </c>
      <c r="Q210" s="216">
        <v>0</v>
      </c>
      <c r="R210" s="216">
        <f>Q210*H210</f>
        <v>0</v>
      </c>
      <c r="S210" s="216">
        <v>0</v>
      </c>
      <c r="T210" s="217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8" t="s">
        <v>173</v>
      </c>
      <c r="AT210" s="218" t="s">
        <v>169</v>
      </c>
      <c r="AU210" s="218" t="s">
        <v>83</v>
      </c>
      <c r="AY210" s="19" t="s">
        <v>166</v>
      </c>
      <c r="BE210" s="219">
        <f>IF(N210="základní",J210,0)</f>
        <v>0</v>
      </c>
      <c r="BF210" s="219">
        <f>IF(N210="snížená",J210,0)</f>
        <v>0</v>
      </c>
      <c r="BG210" s="219">
        <f>IF(N210="zákl. přenesená",J210,0)</f>
        <v>0</v>
      </c>
      <c r="BH210" s="219">
        <f>IF(N210="sníž. přenesená",J210,0)</f>
        <v>0</v>
      </c>
      <c r="BI210" s="219">
        <f>IF(N210="nulová",J210,0)</f>
        <v>0</v>
      </c>
      <c r="BJ210" s="19" t="s">
        <v>81</v>
      </c>
      <c r="BK210" s="219">
        <f>ROUND(I210*H210,2)</f>
        <v>0</v>
      </c>
      <c r="BL210" s="19" t="s">
        <v>173</v>
      </c>
      <c r="BM210" s="218" t="s">
        <v>314</v>
      </c>
    </row>
    <row r="211" spans="1:47" s="2" customFormat="1" ht="12">
      <c r="A211" s="40"/>
      <c r="B211" s="41"/>
      <c r="C211" s="42"/>
      <c r="D211" s="220" t="s">
        <v>175</v>
      </c>
      <c r="E211" s="42"/>
      <c r="F211" s="221" t="s">
        <v>315</v>
      </c>
      <c r="G211" s="42"/>
      <c r="H211" s="42"/>
      <c r="I211" s="222"/>
      <c r="J211" s="42"/>
      <c r="K211" s="42"/>
      <c r="L211" s="46"/>
      <c r="M211" s="223"/>
      <c r="N211" s="224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175</v>
      </c>
      <c r="AU211" s="19" t="s">
        <v>83</v>
      </c>
    </row>
    <row r="212" spans="1:47" s="2" customFormat="1" ht="12">
      <c r="A212" s="40"/>
      <c r="B212" s="41"/>
      <c r="C212" s="42"/>
      <c r="D212" s="227" t="s">
        <v>316</v>
      </c>
      <c r="E212" s="42"/>
      <c r="F212" s="279" t="s">
        <v>317</v>
      </c>
      <c r="G212" s="42"/>
      <c r="H212" s="42"/>
      <c r="I212" s="222"/>
      <c r="J212" s="42"/>
      <c r="K212" s="42"/>
      <c r="L212" s="46"/>
      <c r="M212" s="223"/>
      <c r="N212" s="224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316</v>
      </c>
      <c r="AU212" s="19" t="s">
        <v>83</v>
      </c>
    </row>
    <row r="213" spans="1:63" s="12" customFormat="1" ht="25.9" customHeight="1">
      <c r="A213" s="12"/>
      <c r="B213" s="191"/>
      <c r="C213" s="192"/>
      <c r="D213" s="193" t="s">
        <v>72</v>
      </c>
      <c r="E213" s="194" t="s">
        <v>318</v>
      </c>
      <c r="F213" s="194" t="s">
        <v>319</v>
      </c>
      <c r="G213" s="192"/>
      <c r="H213" s="192"/>
      <c r="I213" s="195"/>
      <c r="J213" s="196">
        <f>BK213</f>
        <v>0</v>
      </c>
      <c r="K213" s="192"/>
      <c r="L213" s="197"/>
      <c r="M213" s="198"/>
      <c r="N213" s="199"/>
      <c r="O213" s="199"/>
      <c r="P213" s="200">
        <f>P214+P234+P294+P311</f>
        <v>0</v>
      </c>
      <c r="Q213" s="199"/>
      <c r="R213" s="200">
        <f>R214+R234+R294+R311</f>
        <v>0.9179403</v>
      </c>
      <c r="S213" s="199"/>
      <c r="T213" s="201">
        <f>T214+T234+T294+T311</f>
        <v>0.17880000000000001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02" t="s">
        <v>83</v>
      </c>
      <c r="AT213" s="203" t="s">
        <v>72</v>
      </c>
      <c r="AU213" s="203" t="s">
        <v>73</v>
      </c>
      <c r="AY213" s="202" t="s">
        <v>166</v>
      </c>
      <c r="BK213" s="204">
        <f>BK214+BK234+BK294+BK311</f>
        <v>0</v>
      </c>
    </row>
    <row r="214" spans="1:63" s="12" customFormat="1" ht="22.8" customHeight="1">
      <c r="A214" s="12"/>
      <c r="B214" s="191"/>
      <c r="C214" s="192"/>
      <c r="D214" s="193" t="s">
        <v>72</v>
      </c>
      <c r="E214" s="205" t="s">
        <v>320</v>
      </c>
      <c r="F214" s="205" t="s">
        <v>321</v>
      </c>
      <c r="G214" s="192"/>
      <c r="H214" s="192"/>
      <c r="I214" s="195"/>
      <c r="J214" s="206">
        <f>BK214</f>
        <v>0</v>
      </c>
      <c r="K214" s="192"/>
      <c r="L214" s="197"/>
      <c r="M214" s="198"/>
      <c r="N214" s="199"/>
      <c r="O214" s="199"/>
      <c r="P214" s="200">
        <f>SUM(P215:P233)</f>
        <v>0</v>
      </c>
      <c r="Q214" s="199"/>
      <c r="R214" s="200">
        <f>SUM(R215:R233)</f>
        <v>0.038122500000000004</v>
      </c>
      <c r="S214" s="199"/>
      <c r="T214" s="201">
        <f>SUM(T215:T233)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02" t="s">
        <v>83</v>
      </c>
      <c r="AT214" s="203" t="s">
        <v>72</v>
      </c>
      <c r="AU214" s="203" t="s">
        <v>81</v>
      </c>
      <c r="AY214" s="202" t="s">
        <v>166</v>
      </c>
      <c r="BK214" s="204">
        <f>SUM(BK215:BK233)</f>
        <v>0</v>
      </c>
    </row>
    <row r="215" spans="1:65" s="2" customFormat="1" ht="33" customHeight="1">
      <c r="A215" s="40"/>
      <c r="B215" s="41"/>
      <c r="C215" s="207" t="s">
        <v>322</v>
      </c>
      <c r="D215" s="207" t="s">
        <v>169</v>
      </c>
      <c r="E215" s="208" t="s">
        <v>323</v>
      </c>
      <c r="F215" s="209" t="s">
        <v>324</v>
      </c>
      <c r="G215" s="210" t="s">
        <v>103</v>
      </c>
      <c r="H215" s="211">
        <v>6</v>
      </c>
      <c r="I215" s="212"/>
      <c r="J215" s="213">
        <f>ROUND(I215*H215,2)</f>
        <v>0</v>
      </c>
      <c r="K215" s="209" t="s">
        <v>172</v>
      </c>
      <c r="L215" s="46"/>
      <c r="M215" s="214" t="s">
        <v>19</v>
      </c>
      <c r="N215" s="215" t="s">
        <v>44</v>
      </c>
      <c r="O215" s="86"/>
      <c r="P215" s="216">
        <f>O215*H215</f>
        <v>0</v>
      </c>
      <c r="Q215" s="216">
        <v>0.00073</v>
      </c>
      <c r="R215" s="216">
        <f>Q215*H215</f>
        <v>0.00438</v>
      </c>
      <c r="S215" s="216">
        <v>0</v>
      </c>
      <c r="T215" s="217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8" t="s">
        <v>325</v>
      </c>
      <c r="AT215" s="218" t="s">
        <v>169</v>
      </c>
      <c r="AU215" s="218" t="s">
        <v>83</v>
      </c>
      <c r="AY215" s="19" t="s">
        <v>166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19" t="s">
        <v>81</v>
      </c>
      <c r="BK215" s="219">
        <f>ROUND(I215*H215,2)</f>
        <v>0</v>
      </c>
      <c r="BL215" s="19" t="s">
        <v>325</v>
      </c>
      <c r="BM215" s="218" t="s">
        <v>326</v>
      </c>
    </row>
    <row r="216" spans="1:47" s="2" customFormat="1" ht="12">
      <c r="A216" s="40"/>
      <c r="B216" s="41"/>
      <c r="C216" s="42"/>
      <c r="D216" s="220" t="s">
        <v>175</v>
      </c>
      <c r="E216" s="42"/>
      <c r="F216" s="221" t="s">
        <v>327</v>
      </c>
      <c r="G216" s="42"/>
      <c r="H216" s="42"/>
      <c r="I216" s="222"/>
      <c r="J216" s="42"/>
      <c r="K216" s="42"/>
      <c r="L216" s="46"/>
      <c r="M216" s="223"/>
      <c r="N216" s="224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175</v>
      </c>
      <c r="AU216" s="19" t="s">
        <v>83</v>
      </c>
    </row>
    <row r="217" spans="1:51" s="15" customFormat="1" ht="12">
      <c r="A217" s="15"/>
      <c r="B217" s="258"/>
      <c r="C217" s="259"/>
      <c r="D217" s="227" t="s">
        <v>177</v>
      </c>
      <c r="E217" s="260" t="s">
        <v>19</v>
      </c>
      <c r="F217" s="261" t="s">
        <v>328</v>
      </c>
      <c r="G217" s="259"/>
      <c r="H217" s="260" t="s">
        <v>19</v>
      </c>
      <c r="I217" s="262"/>
      <c r="J217" s="259"/>
      <c r="K217" s="259"/>
      <c r="L217" s="263"/>
      <c r="M217" s="264"/>
      <c r="N217" s="265"/>
      <c r="O217" s="265"/>
      <c r="P217" s="265"/>
      <c r="Q217" s="265"/>
      <c r="R217" s="265"/>
      <c r="S217" s="265"/>
      <c r="T217" s="266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67" t="s">
        <v>177</v>
      </c>
      <c r="AU217" s="267" t="s">
        <v>83</v>
      </c>
      <c r="AV217" s="15" t="s">
        <v>81</v>
      </c>
      <c r="AW217" s="15" t="s">
        <v>35</v>
      </c>
      <c r="AX217" s="15" t="s">
        <v>73</v>
      </c>
      <c r="AY217" s="267" t="s">
        <v>166</v>
      </c>
    </row>
    <row r="218" spans="1:51" s="13" customFormat="1" ht="12">
      <c r="A218" s="13"/>
      <c r="B218" s="225"/>
      <c r="C218" s="226"/>
      <c r="D218" s="227" t="s">
        <v>177</v>
      </c>
      <c r="E218" s="228" t="s">
        <v>19</v>
      </c>
      <c r="F218" s="229" t="s">
        <v>1071</v>
      </c>
      <c r="G218" s="226"/>
      <c r="H218" s="230">
        <v>6</v>
      </c>
      <c r="I218" s="231"/>
      <c r="J218" s="226"/>
      <c r="K218" s="226"/>
      <c r="L218" s="232"/>
      <c r="M218" s="233"/>
      <c r="N218" s="234"/>
      <c r="O218" s="234"/>
      <c r="P218" s="234"/>
      <c r="Q218" s="234"/>
      <c r="R218" s="234"/>
      <c r="S218" s="234"/>
      <c r="T218" s="23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6" t="s">
        <v>177</v>
      </c>
      <c r="AU218" s="236" t="s">
        <v>83</v>
      </c>
      <c r="AV218" s="13" t="s">
        <v>83</v>
      </c>
      <c r="AW218" s="13" t="s">
        <v>35</v>
      </c>
      <c r="AX218" s="13" t="s">
        <v>73</v>
      </c>
      <c r="AY218" s="236" t="s">
        <v>166</v>
      </c>
    </row>
    <row r="219" spans="1:51" s="14" customFormat="1" ht="12">
      <c r="A219" s="14"/>
      <c r="B219" s="237"/>
      <c r="C219" s="238"/>
      <c r="D219" s="227" t="s">
        <v>177</v>
      </c>
      <c r="E219" s="239" t="s">
        <v>19</v>
      </c>
      <c r="F219" s="240" t="s">
        <v>179</v>
      </c>
      <c r="G219" s="238"/>
      <c r="H219" s="241">
        <v>6</v>
      </c>
      <c r="I219" s="242"/>
      <c r="J219" s="238"/>
      <c r="K219" s="238"/>
      <c r="L219" s="243"/>
      <c r="M219" s="244"/>
      <c r="N219" s="245"/>
      <c r="O219" s="245"/>
      <c r="P219" s="245"/>
      <c r="Q219" s="245"/>
      <c r="R219" s="245"/>
      <c r="S219" s="245"/>
      <c r="T219" s="246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7" t="s">
        <v>177</v>
      </c>
      <c r="AU219" s="247" t="s">
        <v>83</v>
      </c>
      <c r="AV219" s="14" t="s">
        <v>173</v>
      </c>
      <c r="AW219" s="14" t="s">
        <v>35</v>
      </c>
      <c r="AX219" s="14" t="s">
        <v>81</v>
      </c>
      <c r="AY219" s="247" t="s">
        <v>166</v>
      </c>
    </row>
    <row r="220" spans="1:65" s="2" customFormat="1" ht="37.8" customHeight="1">
      <c r="A220" s="40"/>
      <c r="B220" s="41"/>
      <c r="C220" s="207" t="s">
        <v>330</v>
      </c>
      <c r="D220" s="207" t="s">
        <v>169</v>
      </c>
      <c r="E220" s="208" t="s">
        <v>331</v>
      </c>
      <c r="F220" s="209" t="s">
        <v>332</v>
      </c>
      <c r="G220" s="210" t="s">
        <v>103</v>
      </c>
      <c r="H220" s="211">
        <v>2.4</v>
      </c>
      <c r="I220" s="212"/>
      <c r="J220" s="213">
        <f>ROUND(I220*H220,2)</f>
        <v>0</v>
      </c>
      <c r="K220" s="209" t="s">
        <v>172</v>
      </c>
      <c r="L220" s="46"/>
      <c r="M220" s="214" t="s">
        <v>19</v>
      </c>
      <c r="N220" s="215" t="s">
        <v>44</v>
      </c>
      <c r="O220" s="86"/>
      <c r="P220" s="216">
        <f>O220*H220</f>
        <v>0</v>
      </c>
      <c r="Q220" s="216">
        <v>0.0011</v>
      </c>
      <c r="R220" s="216">
        <f>Q220*H220</f>
        <v>0.00264</v>
      </c>
      <c r="S220" s="216">
        <v>0</v>
      </c>
      <c r="T220" s="217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8" t="s">
        <v>325</v>
      </c>
      <c r="AT220" s="218" t="s">
        <v>169</v>
      </c>
      <c r="AU220" s="218" t="s">
        <v>83</v>
      </c>
      <c r="AY220" s="19" t="s">
        <v>166</v>
      </c>
      <c r="BE220" s="219">
        <f>IF(N220="základní",J220,0)</f>
        <v>0</v>
      </c>
      <c r="BF220" s="219">
        <f>IF(N220="snížená",J220,0)</f>
        <v>0</v>
      </c>
      <c r="BG220" s="219">
        <f>IF(N220="zákl. přenesená",J220,0)</f>
        <v>0</v>
      </c>
      <c r="BH220" s="219">
        <f>IF(N220="sníž. přenesená",J220,0)</f>
        <v>0</v>
      </c>
      <c r="BI220" s="219">
        <f>IF(N220="nulová",J220,0)</f>
        <v>0</v>
      </c>
      <c r="BJ220" s="19" t="s">
        <v>81</v>
      </c>
      <c r="BK220" s="219">
        <f>ROUND(I220*H220,2)</f>
        <v>0</v>
      </c>
      <c r="BL220" s="19" t="s">
        <v>325</v>
      </c>
      <c r="BM220" s="218" t="s">
        <v>333</v>
      </c>
    </row>
    <row r="221" spans="1:47" s="2" customFormat="1" ht="12">
      <c r="A221" s="40"/>
      <c r="B221" s="41"/>
      <c r="C221" s="42"/>
      <c r="D221" s="220" t="s">
        <v>175</v>
      </c>
      <c r="E221" s="42"/>
      <c r="F221" s="221" t="s">
        <v>334</v>
      </c>
      <c r="G221" s="42"/>
      <c r="H221" s="42"/>
      <c r="I221" s="222"/>
      <c r="J221" s="42"/>
      <c r="K221" s="42"/>
      <c r="L221" s="46"/>
      <c r="M221" s="223"/>
      <c r="N221" s="224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175</v>
      </c>
      <c r="AU221" s="19" t="s">
        <v>83</v>
      </c>
    </row>
    <row r="222" spans="1:51" s="15" customFormat="1" ht="12">
      <c r="A222" s="15"/>
      <c r="B222" s="258"/>
      <c r="C222" s="259"/>
      <c r="D222" s="227" t="s">
        <v>177</v>
      </c>
      <c r="E222" s="260" t="s">
        <v>19</v>
      </c>
      <c r="F222" s="261" t="s">
        <v>335</v>
      </c>
      <c r="G222" s="259"/>
      <c r="H222" s="260" t="s">
        <v>19</v>
      </c>
      <c r="I222" s="262"/>
      <c r="J222" s="259"/>
      <c r="K222" s="259"/>
      <c r="L222" s="263"/>
      <c r="M222" s="264"/>
      <c r="N222" s="265"/>
      <c r="O222" s="265"/>
      <c r="P222" s="265"/>
      <c r="Q222" s="265"/>
      <c r="R222" s="265"/>
      <c r="S222" s="265"/>
      <c r="T222" s="266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67" t="s">
        <v>177</v>
      </c>
      <c r="AU222" s="267" t="s">
        <v>83</v>
      </c>
      <c r="AV222" s="15" t="s">
        <v>81</v>
      </c>
      <c r="AW222" s="15" t="s">
        <v>35</v>
      </c>
      <c r="AX222" s="15" t="s">
        <v>73</v>
      </c>
      <c r="AY222" s="267" t="s">
        <v>166</v>
      </c>
    </row>
    <row r="223" spans="1:51" s="13" customFormat="1" ht="12">
      <c r="A223" s="13"/>
      <c r="B223" s="225"/>
      <c r="C223" s="226"/>
      <c r="D223" s="227" t="s">
        <v>177</v>
      </c>
      <c r="E223" s="228" t="s">
        <v>19</v>
      </c>
      <c r="F223" s="229" t="s">
        <v>1072</v>
      </c>
      <c r="G223" s="226"/>
      <c r="H223" s="230">
        <v>2.4</v>
      </c>
      <c r="I223" s="231"/>
      <c r="J223" s="226"/>
      <c r="K223" s="226"/>
      <c r="L223" s="232"/>
      <c r="M223" s="233"/>
      <c r="N223" s="234"/>
      <c r="O223" s="234"/>
      <c r="P223" s="234"/>
      <c r="Q223" s="234"/>
      <c r="R223" s="234"/>
      <c r="S223" s="234"/>
      <c r="T223" s="23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6" t="s">
        <v>177</v>
      </c>
      <c r="AU223" s="236" t="s">
        <v>83</v>
      </c>
      <c r="AV223" s="13" t="s">
        <v>83</v>
      </c>
      <c r="AW223" s="13" t="s">
        <v>35</v>
      </c>
      <c r="AX223" s="13" t="s">
        <v>73</v>
      </c>
      <c r="AY223" s="236" t="s">
        <v>166</v>
      </c>
    </row>
    <row r="224" spans="1:51" s="14" customFormat="1" ht="12">
      <c r="A224" s="14"/>
      <c r="B224" s="237"/>
      <c r="C224" s="238"/>
      <c r="D224" s="227" t="s">
        <v>177</v>
      </c>
      <c r="E224" s="239" t="s">
        <v>19</v>
      </c>
      <c r="F224" s="240" t="s">
        <v>179</v>
      </c>
      <c r="G224" s="238"/>
      <c r="H224" s="241">
        <v>2.4</v>
      </c>
      <c r="I224" s="242"/>
      <c r="J224" s="238"/>
      <c r="K224" s="238"/>
      <c r="L224" s="243"/>
      <c r="M224" s="244"/>
      <c r="N224" s="245"/>
      <c r="O224" s="245"/>
      <c r="P224" s="245"/>
      <c r="Q224" s="245"/>
      <c r="R224" s="245"/>
      <c r="S224" s="245"/>
      <c r="T224" s="246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7" t="s">
        <v>177</v>
      </c>
      <c r="AU224" s="247" t="s">
        <v>83</v>
      </c>
      <c r="AV224" s="14" t="s">
        <v>173</v>
      </c>
      <c r="AW224" s="14" t="s">
        <v>35</v>
      </c>
      <c r="AX224" s="14" t="s">
        <v>81</v>
      </c>
      <c r="AY224" s="247" t="s">
        <v>166</v>
      </c>
    </row>
    <row r="225" spans="1:65" s="2" customFormat="1" ht="37.8" customHeight="1">
      <c r="A225" s="40"/>
      <c r="B225" s="41"/>
      <c r="C225" s="207" t="s">
        <v>570</v>
      </c>
      <c r="D225" s="207" t="s">
        <v>169</v>
      </c>
      <c r="E225" s="208" t="s">
        <v>571</v>
      </c>
      <c r="F225" s="209" t="s">
        <v>572</v>
      </c>
      <c r="G225" s="210" t="s">
        <v>103</v>
      </c>
      <c r="H225" s="211">
        <v>7.25</v>
      </c>
      <c r="I225" s="212"/>
      <c r="J225" s="213">
        <f>ROUND(I225*H225,2)</f>
        <v>0</v>
      </c>
      <c r="K225" s="209" t="s">
        <v>172</v>
      </c>
      <c r="L225" s="46"/>
      <c r="M225" s="214" t="s">
        <v>19</v>
      </c>
      <c r="N225" s="215" t="s">
        <v>44</v>
      </c>
      <c r="O225" s="86"/>
      <c r="P225" s="216">
        <f>O225*H225</f>
        <v>0</v>
      </c>
      <c r="Q225" s="216">
        <v>0.00429</v>
      </c>
      <c r="R225" s="216">
        <f>Q225*H225</f>
        <v>0.0311025</v>
      </c>
      <c r="S225" s="216">
        <v>0</v>
      </c>
      <c r="T225" s="217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18" t="s">
        <v>325</v>
      </c>
      <c r="AT225" s="218" t="s">
        <v>169</v>
      </c>
      <c r="AU225" s="218" t="s">
        <v>83</v>
      </c>
      <c r="AY225" s="19" t="s">
        <v>166</v>
      </c>
      <c r="BE225" s="219">
        <f>IF(N225="základní",J225,0)</f>
        <v>0</v>
      </c>
      <c r="BF225" s="219">
        <f>IF(N225="snížená",J225,0)</f>
        <v>0</v>
      </c>
      <c r="BG225" s="219">
        <f>IF(N225="zákl. přenesená",J225,0)</f>
        <v>0</v>
      </c>
      <c r="BH225" s="219">
        <f>IF(N225="sníž. přenesená",J225,0)</f>
        <v>0</v>
      </c>
      <c r="BI225" s="219">
        <f>IF(N225="nulová",J225,0)</f>
        <v>0</v>
      </c>
      <c r="BJ225" s="19" t="s">
        <v>81</v>
      </c>
      <c r="BK225" s="219">
        <f>ROUND(I225*H225,2)</f>
        <v>0</v>
      </c>
      <c r="BL225" s="19" t="s">
        <v>325</v>
      </c>
      <c r="BM225" s="218" t="s">
        <v>573</v>
      </c>
    </row>
    <row r="226" spans="1:47" s="2" customFormat="1" ht="12">
      <c r="A226" s="40"/>
      <c r="B226" s="41"/>
      <c r="C226" s="42"/>
      <c r="D226" s="220" t="s">
        <v>175</v>
      </c>
      <c r="E226" s="42"/>
      <c r="F226" s="221" t="s">
        <v>574</v>
      </c>
      <c r="G226" s="42"/>
      <c r="H226" s="42"/>
      <c r="I226" s="222"/>
      <c r="J226" s="42"/>
      <c r="K226" s="42"/>
      <c r="L226" s="46"/>
      <c r="M226" s="223"/>
      <c r="N226" s="224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175</v>
      </c>
      <c r="AU226" s="19" t="s">
        <v>83</v>
      </c>
    </row>
    <row r="227" spans="1:51" s="15" customFormat="1" ht="12">
      <c r="A227" s="15"/>
      <c r="B227" s="258"/>
      <c r="C227" s="259"/>
      <c r="D227" s="227" t="s">
        <v>177</v>
      </c>
      <c r="E227" s="260" t="s">
        <v>19</v>
      </c>
      <c r="F227" s="261" t="s">
        <v>575</v>
      </c>
      <c r="G227" s="259"/>
      <c r="H227" s="260" t="s">
        <v>19</v>
      </c>
      <c r="I227" s="262"/>
      <c r="J227" s="259"/>
      <c r="K227" s="259"/>
      <c r="L227" s="263"/>
      <c r="M227" s="264"/>
      <c r="N227" s="265"/>
      <c r="O227" s="265"/>
      <c r="P227" s="265"/>
      <c r="Q227" s="265"/>
      <c r="R227" s="265"/>
      <c r="S227" s="265"/>
      <c r="T227" s="266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67" t="s">
        <v>177</v>
      </c>
      <c r="AU227" s="267" t="s">
        <v>83</v>
      </c>
      <c r="AV227" s="15" t="s">
        <v>81</v>
      </c>
      <c r="AW227" s="15" t="s">
        <v>35</v>
      </c>
      <c r="AX227" s="15" t="s">
        <v>73</v>
      </c>
      <c r="AY227" s="267" t="s">
        <v>166</v>
      </c>
    </row>
    <row r="228" spans="1:51" s="13" customFormat="1" ht="12">
      <c r="A228" s="13"/>
      <c r="B228" s="225"/>
      <c r="C228" s="226"/>
      <c r="D228" s="227" t="s">
        <v>177</v>
      </c>
      <c r="E228" s="228" t="s">
        <v>19</v>
      </c>
      <c r="F228" s="229" t="s">
        <v>1073</v>
      </c>
      <c r="G228" s="226"/>
      <c r="H228" s="230">
        <v>2.4</v>
      </c>
      <c r="I228" s="231"/>
      <c r="J228" s="226"/>
      <c r="K228" s="226"/>
      <c r="L228" s="232"/>
      <c r="M228" s="233"/>
      <c r="N228" s="234"/>
      <c r="O228" s="234"/>
      <c r="P228" s="234"/>
      <c r="Q228" s="234"/>
      <c r="R228" s="234"/>
      <c r="S228" s="234"/>
      <c r="T228" s="23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6" t="s">
        <v>177</v>
      </c>
      <c r="AU228" s="236" t="s">
        <v>83</v>
      </c>
      <c r="AV228" s="13" t="s">
        <v>83</v>
      </c>
      <c r="AW228" s="13" t="s">
        <v>35</v>
      </c>
      <c r="AX228" s="13" t="s">
        <v>73</v>
      </c>
      <c r="AY228" s="236" t="s">
        <v>166</v>
      </c>
    </row>
    <row r="229" spans="1:51" s="13" customFormat="1" ht="12">
      <c r="A229" s="13"/>
      <c r="B229" s="225"/>
      <c r="C229" s="226"/>
      <c r="D229" s="227" t="s">
        <v>177</v>
      </c>
      <c r="E229" s="228" t="s">
        <v>19</v>
      </c>
      <c r="F229" s="229" t="s">
        <v>1074</v>
      </c>
      <c r="G229" s="226"/>
      <c r="H229" s="230">
        <v>3.6</v>
      </c>
      <c r="I229" s="231"/>
      <c r="J229" s="226"/>
      <c r="K229" s="226"/>
      <c r="L229" s="232"/>
      <c r="M229" s="233"/>
      <c r="N229" s="234"/>
      <c r="O229" s="234"/>
      <c r="P229" s="234"/>
      <c r="Q229" s="234"/>
      <c r="R229" s="234"/>
      <c r="S229" s="234"/>
      <c r="T229" s="23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6" t="s">
        <v>177</v>
      </c>
      <c r="AU229" s="236" t="s">
        <v>83</v>
      </c>
      <c r="AV229" s="13" t="s">
        <v>83</v>
      </c>
      <c r="AW229" s="13" t="s">
        <v>35</v>
      </c>
      <c r="AX229" s="13" t="s">
        <v>73</v>
      </c>
      <c r="AY229" s="236" t="s">
        <v>166</v>
      </c>
    </row>
    <row r="230" spans="1:51" s="13" customFormat="1" ht="12">
      <c r="A230" s="13"/>
      <c r="B230" s="225"/>
      <c r="C230" s="226"/>
      <c r="D230" s="227" t="s">
        <v>177</v>
      </c>
      <c r="E230" s="228" t="s">
        <v>19</v>
      </c>
      <c r="F230" s="229" t="s">
        <v>1075</v>
      </c>
      <c r="G230" s="226"/>
      <c r="H230" s="230">
        <v>1.25</v>
      </c>
      <c r="I230" s="231"/>
      <c r="J230" s="226"/>
      <c r="K230" s="226"/>
      <c r="L230" s="232"/>
      <c r="M230" s="233"/>
      <c r="N230" s="234"/>
      <c r="O230" s="234"/>
      <c r="P230" s="234"/>
      <c r="Q230" s="234"/>
      <c r="R230" s="234"/>
      <c r="S230" s="234"/>
      <c r="T230" s="23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6" t="s">
        <v>177</v>
      </c>
      <c r="AU230" s="236" t="s">
        <v>83</v>
      </c>
      <c r="AV230" s="13" t="s">
        <v>83</v>
      </c>
      <c r="AW230" s="13" t="s">
        <v>35</v>
      </c>
      <c r="AX230" s="13" t="s">
        <v>73</v>
      </c>
      <c r="AY230" s="236" t="s">
        <v>166</v>
      </c>
    </row>
    <row r="231" spans="1:51" s="14" customFormat="1" ht="12">
      <c r="A231" s="14"/>
      <c r="B231" s="237"/>
      <c r="C231" s="238"/>
      <c r="D231" s="227" t="s">
        <v>177</v>
      </c>
      <c r="E231" s="239" t="s">
        <v>19</v>
      </c>
      <c r="F231" s="240" t="s">
        <v>179</v>
      </c>
      <c r="G231" s="238"/>
      <c r="H231" s="241">
        <v>7.25</v>
      </c>
      <c r="I231" s="242"/>
      <c r="J231" s="238"/>
      <c r="K231" s="238"/>
      <c r="L231" s="243"/>
      <c r="M231" s="244"/>
      <c r="N231" s="245"/>
      <c r="O231" s="245"/>
      <c r="P231" s="245"/>
      <c r="Q231" s="245"/>
      <c r="R231" s="245"/>
      <c r="S231" s="245"/>
      <c r="T231" s="246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7" t="s">
        <v>177</v>
      </c>
      <c r="AU231" s="247" t="s">
        <v>83</v>
      </c>
      <c r="AV231" s="14" t="s">
        <v>173</v>
      </c>
      <c r="AW231" s="14" t="s">
        <v>35</v>
      </c>
      <c r="AX231" s="14" t="s">
        <v>81</v>
      </c>
      <c r="AY231" s="247" t="s">
        <v>166</v>
      </c>
    </row>
    <row r="232" spans="1:65" s="2" customFormat="1" ht="49.05" customHeight="1">
      <c r="A232" s="40"/>
      <c r="B232" s="41"/>
      <c r="C232" s="207" t="s">
        <v>337</v>
      </c>
      <c r="D232" s="207" t="s">
        <v>169</v>
      </c>
      <c r="E232" s="208" t="s">
        <v>338</v>
      </c>
      <c r="F232" s="209" t="s">
        <v>339</v>
      </c>
      <c r="G232" s="210" t="s">
        <v>271</v>
      </c>
      <c r="H232" s="211">
        <v>0.038</v>
      </c>
      <c r="I232" s="212"/>
      <c r="J232" s="213">
        <f>ROUND(I232*H232,2)</f>
        <v>0</v>
      </c>
      <c r="K232" s="209" t="s">
        <v>172</v>
      </c>
      <c r="L232" s="46"/>
      <c r="M232" s="214" t="s">
        <v>19</v>
      </c>
      <c r="N232" s="215" t="s">
        <v>44</v>
      </c>
      <c r="O232" s="86"/>
      <c r="P232" s="216">
        <f>O232*H232</f>
        <v>0</v>
      </c>
      <c r="Q232" s="216">
        <v>0</v>
      </c>
      <c r="R232" s="216">
        <f>Q232*H232</f>
        <v>0</v>
      </c>
      <c r="S232" s="216">
        <v>0</v>
      </c>
      <c r="T232" s="217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8" t="s">
        <v>325</v>
      </c>
      <c r="AT232" s="218" t="s">
        <v>169</v>
      </c>
      <c r="AU232" s="218" t="s">
        <v>83</v>
      </c>
      <c r="AY232" s="19" t="s">
        <v>166</v>
      </c>
      <c r="BE232" s="219">
        <f>IF(N232="základní",J232,0)</f>
        <v>0</v>
      </c>
      <c r="BF232" s="219">
        <f>IF(N232="snížená",J232,0)</f>
        <v>0</v>
      </c>
      <c r="BG232" s="219">
        <f>IF(N232="zákl. přenesená",J232,0)</f>
        <v>0</v>
      </c>
      <c r="BH232" s="219">
        <f>IF(N232="sníž. přenesená",J232,0)</f>
        <v>0</v>
      </c>
      <c r="BI232" s="219">
        <f>IF(N232="nulová",J232,0)</f>
        <v>0</v>
      </c>
      <c r="BJ232" s="19" t="s">
        <v>81</v>
      </c>
      <c r="BK232" s="219">
        <f>ROUND(I232*H232,2)</f>
        <v>0</v>
      </c>
      <c r="BL232" s="19" t="s">
        <v>325</v>
      </c>
      <c r="BM232" s="218" t="s">
        <v>340</v>
      </c>
    </row>
    <row r="233" spans="1:47" s="2" customFormat="1" ht="12">
      <c r="A233" s="40"/>
      <c r="B233" s="41"/>
      <c r="C233" s="42"/>
      <c r="D233" s="220" t="s">
        <v>175</v>
      </c>
      <c r="E233" s="42"/>
      <c r="F233" s="221" t="s">
        <v>341</v>
      </c>
      <c r="G233" s="42"/>
      <c r="H233" s="42"/>
      <c r="I233" s="222"/>
      <c r="J233" s="42"/>
      <c r="K233" s="42"/>
      <c r="L233" s="46"/>
      <c r="M233" s="223"/>
      <c r="N233" s="224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175</v>
      </c>
      <c r="AU233" s="19" t="s">
        <v>83</v>
      </c>
    </row>
    <row r="234" spans="1:63" s="12" customFormat="1" ht="22.8" customHeight="1">
      <c r="A234" s="12"/>
      <c r="B234" s="191"/>
      <c r="C234" s="192"/>
      <c r="D234" s="193" t="s">
        <v>72</v>
      </c>
      <c r="E234" s="205" t="s">
        <v>342</v>
      </c>
      <c r="F234" s="205" t="s">
        <v>343</v>
      </c>
      <c r="G234" s="192"/>
      <c r="H234" s="192"/>
      <c r="I234" s="195"/>
      <c r="J234" s="206">
        <f>BK234</f>
        <v>0</v>
      </c>
      <c r="K234" s="192"/>
      <c r="L234" s="197"/>
      <c r="M234" s="198"/>
      <c r="N234" s="199"/>
      <c r="O234" s="199"/>
      <c r="P234" s="200">
        <f>SUM(P235:P293)</f>
        <v>0</v>
      </c>
      <c r="Q234" s="199"/>
      <c r="R234" s="200">
        <f>SUM(R235:R293)</f>
        <v>0.7011912000000001</v>
      </c>
      <c r="S234" s="199"/>
      <c r="T234" s="201">
        <f>SUM(T235:T293)</f>
        <v>0.006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02" t="s">
        <v>83</v>
      </c>
      <c r="AT234" s="203" t="s">
        <v>72</v>
      </c>
      <c r="AU234" s="203" t="s">
        <v>81</v>
      </c>
      <c r="AY234" s="202" t="s">
        <v>166</v>
      </c>
      <c r="BK234" s="204">
        <f>SUM(BK235:BK293)</f>
        <v>0</v>
      </c>
    </row>
    <row r="235" spans="1:65" s="2" customFormat="1" ht="24.15" customHeight="1">
      <c r="A235" s="40"/>
      <c r="B235" s="41"/>
      <c r="C235" s="207" t="s">
        <v>351</v>
      </c>
      <c r="D235" s="207" t="s">
        <v>169</v>
      </c>
      <c r="E235" s="208" t="s">
        <v>352</v>
      </c>
      <c r="F235" s="209" t="s">
        <v>353</v>
      </c>
      <c r="G235" s="210" t="s">
        <v>347</v>
      </c>
      <c r="H235" s="211">
        <v>1</v>
      </c>
      <c r="I235" s="212"/>
      <c r="J235" s="213">
        <f>ROUND(I235*H235,2)</f>
        <v>0</v>
      </c>
      <c r="K235" s="209" t="s">
        <v>172</v>
      </c>
      <c r="L235" s="46"/>
      <c r="M235" s="214" t="s">
        <v>19</v>
      </c>
      <c r="N235" s="215" t="s">
        <v>44</v>
      </c>
      <c r="O235" s="86"/>
      <c r="P235" s="216">
        <f>O235*H235</f>
        <v>0</v>
      </c>
      <c r="Q235" s="216">
        <v>0</v>
      </c>
      <c r="R235" s="216">
        <f>Q235*H235</f>
        <v>0</v>
      </c>
      <c r="S235" s="216">
        <v>0.006</v>
      </c>
      <c r="T235" s="217">
        <f>S235*H235</f>
        <v>0.006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18" t="s">
        <v>325</v>
      </c>
      <c r="AT235" s="218" t="s">
        <v>169</v>
      </c>
      <c r="AU235" s="218" t="s">
        <v>83</v>
      </c>
      <c r="AY235" s="19" t="s">
        <v>166</v>
      </c>
      <c r="BE235" s="219">
        <f>IF(N235="základní",J235,0)</f>
        <v>0</v>
      </c>
      <c r="BF235" s="219">
        <f>IF(N235="snížená",J235,0)</f>
        <v>0</v>
      </c>
      <c r="BG235" s="219">
        <f>IF(N235="zákl. přenesená",J235,0)</f>
        <v>0</v>
      </c>
      <c r="BH235" s="219">
        <f>IF(N235="sníž. přenesená",J235,0)</f>
        <v>0</v>
      </c>
      <c r="BI235" s="219">
        <f>IF(N235="nulová",J235,0)</f>
        <v>0</v>
      </c>
      <c r="BJ235" s="19" t="s">
        <v>81</v>
      </c>
      <c r="BK235" s="219">
        <f>ROUND(I235*H235,2)</f>
        <v>0</v>
      </c>
      <c r="BL235" s="19" t="s">
        <v>325</v>
      </c>
      <c r="BM235" s="218" t="s">
        <v>354</v>
      </c>
    </row>
    <row r="236" spans="1:47" s="2" customFormat="1" ht="12">
      <c r="A236" s="40"/>
      <c r="B236" s="41"/>
      <c r="C236" s="42"/>
      <c r="D236" s="220" t="s">
        <v>175</v>
      </c>
      <c r="E236" s="42"/>
      <c r="F236" s="221" t="s">
        <v>355</v>
      </c>
      <c r="G236" s="42"/>
      <c r="H236" s="42"/>
      <c r="I236" s="222"/>
      <c r="J236" s="42"/>
      <c r="K236" s="42"/>
      <c r="L236" s="46"/>
      <c r="M236" s="223"/>
      <c r="N236" s="224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175</v>
      </c>
      <c r="AU236" s="19" t="s">
        <v>83</v>
      </c>
    </row>
    <row r="237" spans="1:51" s="13" customFormat="1" ht="12">
      <c r="A237" s="13"/>
      <c r="B237" s="225"/>
      <c r="C237" s="226"/>
      <c r="D237" s="227" t="s">
        <v>177</v>
      </c>
      <c r="E237" s="228" t="s">
        <v>19</v>
      </c>
      <c r="F237" s="229" t="s">
        <v>1076</v>
      </c>
      <c r="G237" s="226"/>
      <c r="H237" s="230">
        <v>1</v>
      </c>
      <c r="I237" s="231"/>
      <c r="J237" s="226"/>
      <c r="K237" s="226"/>
      <c r="L237" s="232"/>
      <c r="M237" s="233"/>
      <c r="N237" s="234"/>
      <c r="O237" s="234"/>
      <c r="P237" s="234"/>
      <c r="Q237" s="234"/>
      <c r="R237" s="234"/>
      <c r="S237" s="234"/>
      <c r="T237" s="23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6" t="s">
        <v>177</v>
      </c>
      <c r="AU237" s="236" t="s">
        <v>83</v>
      </c>
      <c r="AV237" s="13" t="s">
        <v>83</v>
      </c>
      <c r="AW237" s="13" t="s">
        <v>35</v>
      </c>
      <c r="AX237" s="13" t="s">
        <v>73</v>
      </c>
      <c r="AY237" s="236" t="s">
        <v>166</v>
      </c>
    </row>
    <row r="238" spans="1:51" s="14" customFormat="1" ht="12">
      <c r="A238" s="14"/>
      <c r="B238" s="237"/>
      <c r="C238" s="238"/>
      <c r="D238" s="227" t="s">
        <v>177</v>
      </c>
      <c r="E238" s="239" t="s">
        <v>19</v>
      </c>
      <c r="F238" s="240" t="s">
        <v>179</v>
      </c>
      <c r="G238" s="238"/>
      <c r="H238" s="241">
        <v>1</v>
      </c>
      <c r="I238" s="242"/>
      <c r="J238" s="238"/>
      <c r="K238" s="238"/>
      <c r="L238" s="243"/>
      <c r="M238" s="244"/>
      <c r="N238" s="245"/>
      <c r="O238" s="245"/>
      <c r="P238" s="245"/>
      <c r="Q238" s="245"/>
      <c r="R238" s="245"/>
      <c r="S238" s="245"/>
      <c r="T238" s="246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7" t="s">
        <v>177</v>
      </c>
      <c r="AU238" s="247" t="s">
        <v>83</v>
      </c>
      <c r="AV238" s="14" t="s">
        <v>173</v>
      </c>
      <c r="AW238" s="14" t="s">
        <v>35</v>
      </c>
      <c r="AX238" s="14" t="s">
        <v>81</v>
      </c>
      <c r="AY238" s="247" t="s">
        <v>166</v>
      </c>
    </row>
    <row r="239" spans="1:65" s="2" customFormat="1" ht="33" customHeight="1">
      <c r="A239" s="40"/>
      <c r="B239" s="41"/>
      <c r="C239" s="207" t="s">
        <v>1077</v>
      </c>
      <c r="D239" s="207" t="s">
        <v>169</v>
      </c>
      <c r="E239" s="208" t="s">
        <v>1078</v>
      </c>
      <c r="F239" s="209" t="s">
        <v>1079</v>
      </c>
      <c r="G239" s="210" t="s">
        <v>98</v>
      </c>
      <c r="H239" s="211">
        <v>13.32</v>
      </c>
      <c r="I239" s="212"/>
      <c r="J239" s="213">
        <f>ROUND(I239*H239,2)</f>
        <v>0</v>
      </c>
      <c r="K239" s="209" t="s">
        <v>172</v>
      </c>
      <c r="L239" s="46"/>
      <c r="M239" s="214" t="s">
        <v>19</v>
      </c>
      <c r="N239" s="215" t="s">
        <v>44</v>
      </c>
      <c r="O239" s="86"/>
      <c r="P239" s="216">
        <f>O239*H239</f>
        <v>0</v>
      </c>
      <c r="Q239" s="216">
        <v>0.00027</v>
      </c>
      <c r="R239" s="216">
        <f>Q239*H239</f>
        <v>0.0035964</v>
      </c>
      <c r="S239" s="216">
        <v>0</v>
      </c>
      <c r="T239" s="217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8" t="s">
        <v>325</v>
      </c>
      <c r="AT239" s="218" t="s">
        <v>169</v>
      </c>
      <c r="AU239" s="218" t="s">
        <v>83</v>
      </c>
      <c r="AY239" s="19" t="s">
        <v>166</v>
      </c>
      <c r="BE239" s="219">
        <f>IF(N239="základní",J239,0)</f>
        <v>0</v>
      </c>
      <c r="BF239" s="219">
        <f>IF(N239="snížená",J239,0)</f>
        <v>0</v>
      </c>
      <c r="BG239" s="219">
        <f>IF(N239="zákl. přenesená",J239,0)</f>
        <v>0</v>
      </c>
      <c r="BH239" s="219">
        <f>IF(N239="sníž. přenesená",J239,0)</f>
        <v>0</v>
      </c>
      <c r="BI239" s="219">
        <f>IF(N239="nulová",J239,0)</f>
        <v>0</v>
      </c>
      <c r="BJ239" s="19" t="s">
        <v>81</v>
      </c>
      <c r="BK239" s="219">
        <f>ROUND(I239*H239,2)</f>
        <v>0</v>
      </c>
      <c r="BL239" s="19" t="s">
        <v>325</v>
      </c>
      <c r="BM239" s="218" t="s">
        <v>1080</v>
      </c>
    </row>
    <row r="240" spans="1:47" s="2" customFormat="1" ht="12">
      <c r="A240" s="40"/>
      <c r="B240" s="41"/>
      <c r="C240" s="42"/>
      <c r="D240" s="220" t="s">
        <v>175</v>
      </c>
      <c r="E240" s="42"/>
      <c r="F240" s="221" t="s">
        <v>1081</v>
      </c>
      <c r="G240" s="42"/>
      <c r="H240" s="42"/>
      <c r="I240" s="222"/>
      <c r="J240" s="42"/>
      <c r="K240" s="42"/>
      <c r="L240" s="46"/>
      <c r="M240" s="223"/>
      <c r="N240" s="224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175</v>
      </c>
      <c r="AU240" s="19" t="s">
        <v>83</v>
      </c>
    </row>
    <row r="241" spans="1:51" s="13" customFormat="1" ht="12">
      <c r="A241" s="13"/>
      <c r="B241" s="225"/>
      <c r="C241" s="226"/>
      <c r="D241" s="227" t="s">
        <v>177</v>
      </c>
      <c r="E241" s="228" t="s">
        <v>19</v>
      </c>
      <c r="F241" s="229" t="s">
        <v>1042</v>
      </c>
      <c r="G241" s="226"/>
      <c r="H241" s="230">
        <v>10.08</v>
      </c>
      <c r="I241" s="231"/>
      <c r="J241" s="226"/>
      <c r="K241" s="226"/>
      <c r="L241" s="232"/>
      <c r="M241" s="233"/>
      <c r="N241" s="234"/>
      <c r="O241" s="234"/>
      <c r="P241" s="234"/>
      <c r="Q241" s="234"/>
      <c r="R241" s="234"/>
      <c r="S241" s="234"/>
      <c r="T241" s="23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6" t="s">
        <v>177</v>
      </c>
      <c r="AU241" s="236" t="s">
        <v>83</v>
      </c>
      <c r="AV241" s="13" t="s">
        <v>83</v>
      </c>
      <c r="AW241" s="13" t="s">
        <v>35</v>
      </c>
      <c r="AX241" s="13" t="s">
        <v>73</v>
      </c>
      <c r="AY241" s="236" t="s">
        <v>166</v>
      </c>
    </row>
    <row r="242" spans="1:51" s="13" customFormat="1" ht="12">
      <c r="A242" s="13"/>
      <c r="B242" s="225"/>
      <c r="C242" s="226"/>
      <c r="D242" s="227" t="s">
        <v>177</v>
      </c>
      <c r="E242" s="228" t="s">
        <v>19</v>
      </c>
      <c r="F242" s="229" t="s">
        <v>1044</v>
      </c>
      <c r="G242" s="226"/>
      <c r="H242" s="230">
        <v>3.24</v>
      </c>
      <c r="I242" s="231"/>
      <c r="J242" s="226"/>
      <c r="K242" s="226"/>
      <c r="L242" s="232"/>
      <c r="M242" s="233"/>
      <c r="N242" s="234"/>
      <c r="O242" s="234"/>
      <c r="P242" s="234"/>
      <c r="Q242" s="234"/>
      <c r="R242" s="234"/>
      <c r="S242" s="234"/>
      <c r="T242" s="23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6" t="s">
        <v>177</v>
      </c>
      <c r="AU242" s="236" t="s">
        <v>83</v>
      </c>
      <c r="AV242" s="13" t="s">
        <v>83</v>
      </c>
      <c r="AW242" s="13" t="s">
        <v>35</v>
      </c>
      <c r="AX242" s="13" t="s">
        <v>73</v>
      </c>
      <c r="AY242" s="236" t="s">
        <v>166</v>
      </c>
    </row>
    <row r="243" spans="1:51" s="14" customFormat="1" ht="12">
      <c r="A243" s="14"/>
      <c r="B243" s="237"/>
      <c r="C243" s="238"/>
      <c r="D243" s="227" t="s">
        <v>177</v>
      </c>
      <c r="E243" s="239" t="s">
        <v>19</v>
      </c>
      <c r="F243" s="240" t="s">
        <v>179</v>
      </c>
      <c r="G243" s="238"/>
      <c r="H243" s="241">
        <v>13.32</v>
      </c>
      <c r="I243" s="242"/>
      <c r="J243" s="238"/>
      <c r="K243" s="238"/>
      <c r="L243" s="243"/>
      <c r="M243" s="244"/>
      <c r="N243" s="245"/>
      <c r="O243" s="245"/>
      <c r="P243" s="245"/>
      <c r="Q243" s="245"/>
      <c r="R243" s="245"/>
      <c r="S243" s="245"/>
      <c r="T243" s="246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7" t="s">
        <v>177</v>
      </c>
      <c r="AU243" s="247" t="s">
        <v>83</v>
      </c>
      <c r="AV243" s="14" t="s">
        <v>173</v>
      </c>
      <c r="AW243" s="14" t="s">
        <v>35</v>
      </c>
      <c r="AX243" s="14" t="s">
        <v>81</v>
      </c>
      <c r="AY243" s="247" t="s">
        <v>166</v>
      </c>
    </row>
    <row r="244" spans="1:65" s="2" customFormat="1" ht="24.15" customHeight="1">
      <c r="A244" s="40"/>
      <c r="B244" s="41"/>
      <c r="C244" s="248" t="s">
        <v>1082</v>
      </c>
      <c r="D244" s="248" t="s">
        <v>190</v>
      </c>
      <c r="E244" s="249" t="s">
        <v>1083</v>
      </c>
      <c r="F244" s="250" t="s">
        <v>1084</v>
      </c>
      <c r="G244" s="251" t="s">
        <v>98</v>
      </c>
      <c r="H244" s="252">
        <v>13.32</v>
      </c>
      <c r="I244" s="253"/>
      <c r="J244" s="254">
        <f>ROUND(I244*H244,2)</f>
        <v>0</v>
      </c>
      <c r="K244" s="250" t="s">
        <v>172</v>
      </c>
      <c r="L244" s="255"/>
      <c r="M244" s="256" t="s">
        <v>19</v>
      </c>
      <c r="N244" s="257" t="s">
        <v>44</v>
      </c>
      <c r="O244" s="86"/>
      <c r="P244" s="216">
        <f>O244*H244</f>
        <v>0</v>
      </c>
      <c r="Q244" s="216">
        <v>0.03333</v>
      </c>
      <c r="R244" s="216">
        <f>Q244*H244</f>
        <v>0.4439556</v>
      </c>
      <c r="S244" s="216">
        <v>0</v>
      </c>
      <c r="T244" s="217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8" t="s">
        <v>291</v>
      </c>
      <c r="AT244" s="218" t="s">
        <v>190</v>
      </c>
      <c r="AU244" s="218" t="s">
        <v>83</v>
      </c>
      <c r="AY244" s="19" t="s">
        <v>166</v>
      </c>
      <c r="BE244" s="219">
        <f>IF(N244="základní",J244,0)</f>
        <v>0</v>
      </c>
      <c r="BF244" s="219">
        <f>IF(N244="snížená",J244,0)</f>
        <v>0</v>
      </c>
      <c r="BG244" s="219">
        <f>IF(N244="zákl. přenesená",J244,0)</f>
        <v>0</v>
      </c>
      <c r="BH244" s="219">
        <f>IF(N244="sníž. přenesená",J244,0)</f>
        <v>0</v>
      </c>
      <c r="BI244" s="219">
        <f>IF(N244="nulová",J244,0)</f>
        <v>0</v>
      </c>
      <c r="BJ244" s="19" t="s">
        <v>81</v>
      </c>
      <c r="BK244" s="219">
        <f>ROUND(I244*H244,2)</f>
        <v>0</v>
      </c>
      <c r="BL244" s="19" t="s">
        <v>325</v>
      </c>
      <c r="BM244" s="218" t="s">
        <v>1085</v>
      </c>
    </row>
    <row r="245" spans="1:47" s="2" customFormat="1" ht="12">
      <c r="A245" s="40"/>
      <c r="B245" s="41"/>
      <c r="C245" s="42"/>
      <c r="D245" s="220" t="s">
        <v>175</v>
      </c>
      <c r="E245" s="42"/>
      <c r="F245" s="221" t="s">
        <v>1086</v>
      </c>
      <c r="G245" s="42"/>
      <c r="H245" s="42"/>
      <c r="I245" s="222"/>
      <c r="J245" s="42"/>
      <c r="K245" s="42"/>
      <c r="L245" s="46"/>
      <c r="M245" s="223"/>
      <c r="N245" s="224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175</v>
      </c>
      <c r="AU245" s="19" t="s">
        <v>83</v>
      </c>
    </row>
    <row r="246" spans="1:65" s="2" customFormat="1" ht="33" customHeight="1">
      <c r="A246" s="40"/>
      <c r="B246" s="41"/>
      <c r="C246" s="207" t="s">
        <v>357</v>
      </c>
      <c r="D246" s="207" t="s">
        <v>169</v>
      </c>
      <c r="E246" s="208" t="s">
        <v>358</v>
      </c>
      <c r="F246" s="209" t="s">
        <v>359</v>
      </c>
      <c r="G246" s="210" t="s">
        <v>98</v>
      </c>
      <c r="H246" s="211">
        <v>6.935</v>
      </c>
      <c r="I246" s="212"/>
      <c r="J246" s="213">
        <f>ROUND(I246*H246,2)</f>
        <v>0</v>
      </c>
      <c r="K246" s="209" t="s">
        <v>172</v>
      </c>
      <c r="L246" s="46"/>
      <c r="M246" s="214" t="s">
        <v>19</v>
      </c>
      <c r="N246" s="215" t="s">
        <v>44</v>
      </c>
      <c r="O246" s="86"/>
      <c r="P246" s="216">
        <f>O246*H246</f>
        <v>0</v>
      </c>
      <c r="Q246" s="216">
        <v>0.00026</v>
      </c>
      <c r="R246" s="216">
        <f>Q246*H246</f>
        <v>0.0018030999999999998</v>
      </c>
      <c r="S246" s="216">
        <v>0</v>
      </c>
      <c r="T246" s="217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18" t="s">
        <v>325</v>
      </c>
      <c r="AT246" s="218" t="s">
        <v>169</v>
      </c>
      <c r="AU246" s="218" t="s">
        <v>83</v>
      </c>
      <c r="AY246" s="19" t="s">
        <v>166</v>
      </c>
      <c r="BE246" s="219">
        <f>IF(N246="základní",J246,0)</f>
        <v>0</v>
      </c>
      <c r="BF246" s="219">
        <f>IF(N246="snížená",J246,0)</f>
        <v>0</v>
      </c>
      <c r="BG246" s="219">
        <f>IF(N246="zákl. přenesená",J246,0)</f>
        <v>0</v>
      </c>
      <c r="BH246" s="219">
        <f>IF(N246="sníž. přenesená",J246,0)</f>
        <v>0</v>
      </c>
      <c r="BI246" s="219">
        <f>IF(N246="nulová",J246,0)</f>
        <v>0</v>
      </c>
      <c r="BJ246" s="19" t="s">
        <v>81</v>
      </c>
      <c r="BK246" s="219">
        <f>ROUND(I246*H246,2)</f>
        <v>0</v>
      </c>
      <c r="BL246" s="19" t="s">
        <v>325</v>
      </c>
      <c r="BM246" s="218" t="s">
        <v>360</v>
      </c>
    </row>
    <row r="247" spans="1:47" s="2" customFormat="1" ht="12">
      <c r="A247" s="40"/>
      <c r="B247" s="41"/>
      <c r="C247" s="42"/>
      <c r="D247" s="220" t="s">
        <v>175</v>
      </c>
      <c r="E247" s="42"/>
      <c r="F247" s="221" t="s">
        <v>361</v>
      </c>
      <c r="G247" s="42"/>
      <c r="H247" s="42"/>
      <c r="I247" s="222"/>
      <c r="J247" s="42"/>
      <c r="K247" s="42"/>
      <c r="L247" s="46"/>
      <c r="M247" s="223"/>
      <c r="N247" s="224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175</v>
      </c>
      <c r="AU247" s="19" t="s">
        <v>83</v>
      </c>
    </row>
    <row r="248" spans="1:51" s="13" customFormat="1" ht="12">
      <c r="A248" s="13"/>
      <c r="B248" s="225"/>
      <c r="C248" s="226"/>
      <c r="D248" s="227" t="s">
        <v>177</v>
      </c>
      <c r="E248" s="228" t="s">
        <v>19</v>
      </c>
      <c r="F248" s="229" t="s">
        <v>1043</v>
      </c>
      <c r="G248" s="226"/>
      <c r="H248" s="230">
        <v>4.56</v>
      </c>
      <c r="I248" s="231"/>
      <c r="J248" s="226"/>
      <c r="K248" s="226"/>
      <c r="L248" s="232"/>
      <c r="M248" s="233"/>
      <c r="N248" s="234"/>
      <c r="O248" s="234"/>
      <c r="P248" s="234"/>
      <c r="Q248" s="234"/>
      <c r="R248" s="234"/>
      <c r="S248" s="234"/>
      <c r="T248" s="23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6" t="s">
        <v>177</v>
      </c>
      <c r="AU248" s="236" t="s">
        <v>83</v>
      </c>
      <c r="AV248" s="13" t="s">
        <v>83</v>
      </c>
      <c r="AW248" s="13" t="s">
        <v>35</v>
      </c>
      <c r="AX248" s="13" t="s">
        <v>73</v>
      </c>
      <c r="AY248" s="236" t="s">
        <v>166</v>
      </c>
    </row>
    <row r="249" spans="1:51" s="13" customFormat="1" ht="12">
      <c r="A249" s="13"/>
      <c r="B249" s="225"/>
      <c r="C249" s="226"/>
      <c r="D249" s="227" t="s">
        <v>177</v>
      </c>
      <c r="E249" s="228" t="s">
        <v>19</v>
      </c>
      <c r="F249" s="229" t="s">
        <v>1045</v>
      </c>
      <c r="G249" s="226"/>
      <c r="H249" s="230">
        <v>2.375</v>
      </c>
      <c r="I249" s="231"/>
      <c r="J249" s="226"/>
      <c r="K249" s="226"/>
      <c r="L249" s="232"/>
      <c r="M249" s="233"/>
      <c r="N249" s="234"/>
      <c r="O249" s="234"/>
      <c r="P249" s="234"/>
      <c r="Q249" s="234"/>
      <c r="R249" s="234"/>
      <c r="S249" s="234"/>
      <c r="T249" s="23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6" t="s">
        <v>177</v>
      </c>
      <c r="AU249" s="236" t="s">
        <v>83</v>
      </c>
      <c r="AV249" s="13" t="s">
        <v>83</v>
      </c>
      <c r="AW249" s="13" t="s">
        <v>35</v>
      </c>
      <c r="AX249" s="13" t="s">
        <v>73</v>
      </c>
      <c r="AY249" s="236" t="s">
        <v>166</v>
      </c>
    </row>
    <row r="250" spans="1:51" s="14" customFormat="1" ht="12">
      <c r="A250" s="14"/>
      <c r="B250" s="237"/>
      <c r="C250" s="238"/>
      <c r="D250" s="227" t="s">
        <v>177</v>
      </c>
      <c r="E250" s="239" t="s">
        <v>19</v>
      </c>
      <c r="F250" s="240" t="s">
        <v>179</v>
      </c>
      <c r="G250" s="238"/>
      <c r="H250" s="241">
        <v>6.935</v>
      </c>
      <c r="I250" s="242"/>
      <c r="J250" s="238"/>
      <c r="K250" s="238"/>
      <c r="L250" s="243"/>
      <c r="M250" s="244"/>
      <c r="N250" s="245"/>
      <c r="O250" s="245"/>
      <c r="P250" s="245"/>
      <c r="Q250" s="245"/>
      <c r="R250" s="245"/>
      <c r="S250" s="245"/>
      <c r="T250" s="246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7" t="s">
        <v>177</v>
      </c>
      <c r="AU250" s="247" t="s">
        <v>83</v>
      </c>
      <c r="AV250" s="14" t="s">
        <v>173</v>
      </c>
      <c r="AW250" s="14" t="s">
        <v>35</v>
      </c>
      <c r="AX250" s="14" t="s">
        <v>81</v>
      </c>
      <c r="AY250" s="247" t="s">
        <v>166</v>
      </c>
    </row>
    <row r="251" spans="1:65" s="2" customFormat="1" ht="24.15" customHeight="1">
      <c r="A251" s="40"/>
      <c r="B251" s="41"/>
      <c r="C251" s="248" t="s">
        <v>362</v>
      </c>
      <c r="D251" s="248" t="s">
        <v>190</v>
      </c>
      <c r="E251" s="249" t="s">
        <v>363</v>
      </c>
      <c r="F251" s="250" t="s">
        <v>364</v>
      </c>
      <c r="G251" s="251" t="s">
        <v>98</v>
      </c>
      <c r="H251" s="252">
        <v>6.935</v>
      </c>
      <c r="I251" s="253"/>
      <c r="J251" s="254">
        <f>ROUND(I251*H251,2)</f>
        <v>0</v>
      </c>
      <c r="K251" s="250" t="s">
        <v>172</v>
      </c>
      <c r="L251" s="255"/>
      <c r="M251" s="256" t="s">
        <v>19</v>
      </c>
      <c r="N251" s="257" t="s">
        <v>44</v>
      </c>
      <c r="O251" s="86"/>
      <c r="P251" s="216">
        <f>O251*H251</f>
        <v>0</v>
      </c>
      <c r="Q251" s="216">
        <v>0.03056</v>
      </c>
      <c r="R251" s="216">
        <f>Q251*H251</f>
        <v>0.2119336</v>
      </c>
      <c r="S251" s="216">
        <v>0</v>
      </c>
      <c r="T251" s="217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18" t="s">
        <v>291</v>
      </c>
      <c r="AT251" s="218" t="s">
        <v>190</v>
      </c>
      <c r="AU251" s="218" t="s">
        <v>83</v>
      </c>
      <c r="AY251" s="19" t="s">
        <v>166</v>
      </c>
      <c r="BE251" s="219">
        <f>IF(N251="základní",J251,0)</f>
        <v>0</v>
      </c>
      <c r="BF251" s="219">
        <f>IF(N251="snížená",J251,0)</f>
        <v>0</v>
      </c>
      <c r="BG251" s="219">
        <f>IF(N251="zákl. přenesená",J251,0)</f>
        <v>0</v>
      </c>
      <c r="BH251" s="219">
        <f>IF(N251="sníž. přenesená",J251,0)</f>
        <v>0</v>
      </c>
      <c r="BI251" s="219">
        <f>IF(N251="nulová",J251,0)</f>
        <v>0</v>
      </c>
      <c r="BJ251" s="19" t="s">
        <v>81</v>
      </c>
      <c r="BK251" s="219">
        <f>ROUND(I251*H251,2)</f>
        <v>0</v>
      </c>
      <c r="BL251" s="19" t="s">
        <v>325</v>
      </c>
      <c r="BM251" s="218" t="s">
        <v>365</v>
      </c>
    </row>
    <row r="252" spans="1:47" s="2" customFormat="1" ht="12">
      <c r="A252" s="40"/>
      <c r="B252" s="41"/>
      <c r="C252" s="42"/>
      <c r="D252" s="220" t="s">
        <v>175</v>
      </c>
      <c r="E252" s="42"/>
      <c r="F252" s="221" t="s">
        <v>366</v>
      </c>
      <c r="G252" s="42"/>
      <c r="H252" s="42"/>
      <c r="I252" s="222"/>
      <c r="J252" s="42"/>
      <c r="K252" s="42"/>
      <c r="L252" s="46"/>
      <c r="M252" s="223"/>
      <c r="N252" s="224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175</v>
      </c>
      <c r="AU252" s="19" t="s">
        <v>83</v>
      </c>
    </row>
    <row r="253" spans="1:65" s="2" customFormat="1" ht="33" customHeight="1">
      <c r="A253" s="40"/>
      <c r="B253" s="41"/>
      <c r="C253" s="207" t="s">
        <v>367</v>
      </c>
      <c r="D253" s="207" t="s">
        <v>169</v>
      </c>
      <c r="E253" s="208" t="s">
        <v>368</v>
      </c>
      <c r="F253" s="209" t="s">
        <v>369</v>
      </c>
      <c r="G253" s="210" t="s">
        <v>103</v>
      </c>
      <c r="H253" s="211">
        <v>49.25</v>
      </c>
      <c r="I253" s="212"/>
      <c r="J253" s="213">
        <f>ROUND(I253*H253,2)</f>
        <v>0</v>
      </c>
      <c r="K253" s="209" t="s">
        <v>172</v>
      </c>
      <c r="L253" s="46"/>
      <c r="M253" s="214" t="s">
        <v>19</v>
      </c>
      <c r="N253" s="215" t="s">
        <v>44</v>
      </c>
      <c r="O253" s="86"/>
      <c r="P253" s="216">
        <f>O253*H253</f>
        <v>0</v>
      </c>
      <c r="Q253" s="216">
        <v>2E-05</v>
      </c>
      <c r="R253" s="216">
        <f>Q253*H253</f>
        <v>0.000985</v>
      </c>
      <c r="S253" s="216">
        <v>0</v>
      </c>
      <c r="T253" s="217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18" t="s">
        <v>325</v>
      </c>
      <c r="AT253" s="218" t="s">
        <v>169</v>
      </c>
      <c r="AU253" s="218" t="s">
        <v>83</v>
      </c>
      <c r="AY253" s="19" t="s">
        <v>166</v>
      </c>
      <c r="BE253" s="219">
        <f>IF(N253="základní",J253,0)</f>
        <v>0</v>
      </c>
      <c r="BF253" s="219">
        <f>IF(N253="snížená",J253,0)</f>
        <v>0</v>
      </c>
      <c r="BG253" s="219">
        <f>IF(N253="zákl. přenesená",J253,0)</f>
        <v>0</v>
      </c>
      <c r="BH253" s="219">
        <f>IF(N253="sníž. přenesená",J253,0)</f>
        <v>0</v>
      </c>
      <c r="BI253" s="219">
        <f>IF(N253="nulová",J253,0)</f>
        <v>0</v>
      </c>
      <c r="BJ253" s="19" t="s">
        <v>81</v>
      </c>
      <c r="BK253" s="219">
        <f>ROUND(I253*H253,2)</f>
        <v>0</v>
      </c>
      <c r="BL253" s="19" t="s">
        <v>325</v>
      </c>
      <c r="BM253" s="218" t="s">
        <v>1087</v>
      </c>
    </row>
    <row r="254" spans="1:47" s="2" customFormat="1" ht="12">
      <c r="A254" s="40"/>
      <c r="B254" s="41"/>
      <c r="C254" s="42"/>
      <c r="D254" s="220" t="s">
        <v>175</v>
      </c>
      <c r="E254" s="42"/>
      <c r="F254" s="221" t="s">
        <v>371</v>
      </c>
      <c r="G254" s="42"/>
      <c r="H254" s="42"/>
      <c r="I254" s="222"/>
      <c r="J254" s="42"/>
      <c r="K254" s="42"/>
      <c r="L254" s="46"/>
      <c r="M254" s="223"/>
      <c r="N254" s="224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175</v>
      </c>
      <c r="AU254" s="19" t="s">
        <v>83</v>
      </c>
    </row>
    <row r="255" spans="1:51" s="13" customFormat="1" ht="12">
      <c r="A255" s="13"/>
      <c r="B255" s="225"/>
      <c r="C255" s="226"/>
      <c r="D255" s="227" t="s">
        <v>177</v>
      </c>
      <c r="E255" s="228" t="s">
        <v>19</v>
      </c>
      <c r="F255" s="229" t="s">
        <v>1026</v>
      </c>
      <c r="G255" s="226"/>
      <c r="H255" s="230">
        <v>25.2</v>
      </c>
      <c r="I255" s="231"/>
      <c r="J255" s="226"/>
      <c r="K255" s="226"/>
      <c r="L255" s="232"/>
      <c r="M255" s="233"/>
      <c r="N255" s="234"/>
      <c r="O255" s="234"/>
      <c r="P255" s="234"/>
      <c r="Q255" s="234"/>
      <c r="R255" s="234"/>
      <c r="S255" s="234"/>
      <c r="T255" s="23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6" t="s">
        <v>177</v>
      </c>
      <c r="AU255" s="236" t="s">
        <v>83</v>
      </c>
      <c r="AV255" s="13" t="s">
        <v>83</v>
      </c>
      <c r="AW255" s="13" t="s">
        <v>35</v>
      </c>
      <c r="AX255" s="13" t="s">
        <v>73</v>
      </c>
      <c r="AY255" s="236" t="s">
        <v>166</v>
      </c>
    </row>
    <row r="256" spans="1:51" s="13" customFormat="1" ht="12">
      <c r="A256" s="13"/>
      <c r="B256" s="225"/>
      <c r="C256" s="226"/>
      <c r="D256" s="227" t="s">
        <v>177</v>
      </c>
      <c r="E256" s="228" t="s">
        <v>19</v>
      </c>
      <c r="F256" s="229" t="s">
        <v>1027</v>
      </c>
      <c r="G256" s="226"/>
      <c r="H256" s="230">
        <v>10</v>
      </c>
      <c r="I256" s="231"/>
      <c r="J256" s="226"/>
      <c r="K256" s="226"/>
      <c r="L256" s="232"/>
      <c r="M256" s="233"/>
      <c r="N256" s="234"/>
      <c r="O256" s="234"/>
      <c r="P256" s="234"/>
      <c r="Q256" s="234"/>
      <c r="R256" s="234"/>
      <c r="S256" s="234"/>
      <c r="T256" s="235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6" t="s">
        <v>177</v>
      </c>
      <c r="AU256" s="236" t="s">
        <v>83</v>
      </c>
      <c r="AV256" s="13" t="s">
        <v>83</v>
      </c>
      <c r="AW256" s="13" t="s">
        <v>35</v>
      </c>
      <c r="AX256" s="13" t="s">
        <v>73</v>
      </c>
      <c r="AY256" s="236" t="s">
        <v>166</v>
      </c>
    </row>
    <row r="257" spans="1:51" s="13" customFormat="1" ht="12">
      <c r="A257" s="13"/>
      <c r="B257" s="225"/>
      <c r="C257" s="226"/>
      <c r="D257" s="227" t="s">
        <v>177</v>
      </c>
      <c r="E257" s="228" t="s">
        <v>19</v>
      </c>
      <c r="F257" s="229" t="s">
        <v>1088</v>
      </c>
      <c r="G257" s="226"/>
      <c r="H257" s="230">
        <v>9</v>
      </c>
      <c r="I257" s="231"/>
      <c r="J257" s="226"/>
      <c r="K257" s="226"/>
      <c r="L257" s="232"/>
      <c r="M257" s="233"/>
      <c r="N257" s="234"/>
      <c r="O257" s="234"/>
      <c r="P257" s="234"/>
      <c r="Q257" s="234"/>
      <c r="R257" s="234"/>
      <c r="S257" s="234"/>
      <c r="T257" s="235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6" t="s">
        <v>177</v>
      </c>
      <c r="AU257" s="236" t="s">
        <v>83</v>
      </c>
      <c r="AV257" s="13" t="s">
        <v>83</v>
      </c>
      <c r="AW257" s="13" t="s">
        <v>35</v>
      </c>
      <c r="AX257" s="13" t="s">
        <v>73</v>
      </c>
      <c r="AY257" s="236" t="s">
        <v>166</v>
      </c>
    </row>
    <row r="258" spans="1:51" s="13" customFormat="1" ht="12">
      <c r="A258" s="13"/>
      <c r="B258" s="225"/>
      <c r="C258" s="226"/>
      <c r="D258" s="227" t="s">
        <v>177</v>
      </c>
      <c r="E258" s="228" t="s">
        <v>19</v>
      </c>
      <c r="F258" s="229" t="s">
        <v>1029</v>
      </c>
      <c r="G258" s="226"/>
      <c r="H258" s="230">
        <v>5.05</v>
      </c>
      <c r="I258" s="231"/>
      <c r="J258" s="226"/>
      <c r="K258" s="226"/>
      <c r="L258" s="232"/>
      <c r="M258" s="233"/>
      <c r="N258" s="234"/>
      <c r="O258" s="234"/>
      <c r="P258" s="234"/>
      <c r="Q258" s="234"/>
      <c r="R258" s="234"/>
      <c r="S258" s="234"/>
      <c r="T258" s="23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6" t="s">
        <v>177</v>
      </c>
      <c r="AU258" s="236" t="s">
        <v>83</v>
      </c>
      <c r="AV258" s="13" t="s">
        <v>83</v>
      </c>
      <c r="AW258" s="13" t="s">
        <v>35</v>
      </c>
      <c r="AX258" s="13" t="s">
        <v>73</v>
      </c>
      <c r="AY258" s="236" t="s">
        <v>166</v>
      </c>
    </row>
    <row r="259" spans="1:51" s="14" customFormat="1" ht="12">
      <c r="A259" s="14"/>
      <c r="B259" s="237"/>
      <c r="C259" s="238"/>
      <c r="D259" s="227" t="s">
        <v>177</v>
      </c>
      <c r="E259" s="239" t="s">
        <v>19</v>
      </c>
      <c r="F259" s="240" t="s">
        <v>179</v>
      </c>
      <c r="G259" s="238"/>
      <c r="H259" s="241">
        <v>49.25</v>
      </c>
      <c r="I259" s="242"/>
      <c r="J259" s="238"/>
      <c r="K259" s="238"/>
      <c r="L259" s="243"/>
      <c r="M259" s="244"/>
      <c r="N259" s="245"/>
      <c r="O259" s="245"/>
      <c r="P259" s="245"/>
      <c r="Q259" s="245"/>
      <c r="R259" s="245"/>
      <c r="S259" s="245"/>
      <c r="T259" s="246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7" t="s">
        <v>177</v>
      </c>
      <c r="AU259" s="247" t="s">
        <v>83</v>
      </c>
      <c r="AV259" s="14" t="s">
        <v>173</v>
      </c>
      <c r="AW259" s="14" t="s">
        <v>35</v>
      </c>
      <c r="AX259" s="14" t="s">
        <v>81</v>
      </c>
      <c r="AY259" s="247" t="s">
        <v>166</v>
      </c>
    </row>
    <row r="260" spans="1:65" s="2" customFormat="1" ht="33" customHeight="1">
      <c r="A260" s="40"/>
      <c r="B260" s="41"/>
      <c r="C260" s="248" t="s">
        <v>372</v>
      </c>
      <c r="D260" s="248" t="s">
        <v>190</v>
      </c>
      <c r="E260" s="249" t="s">
        <v>373</v>
      </c>
      <c r="F260" s="250" t="s">
        <v>374</v>
      </c>
      <c r="G260" s="251" t="s">
        <v>103</v>
      </c>
      <c r="H260" s="252">
        <v>54.175</v>
      </c>
      <c r="I260" s="253"/>
      <c r="J260" s="254">
        <f>ROUND(I260*H260,2)</f>
        <v>0</v>
      </c>
      <c r="K260" s="250" t="s">
        <v>172</v>
      </c>
      <c r="L260" s="255"/>
      <c r="M260" s="256" t="s">
        <v>19</v>
      </c>
      <c r="N260" s="257" t="s">
        <v>44</v>
      </c>
      <c r="O260" s="86"/>
      <c r="P260" s="216">
        <f>O260*H260</f>
        <v>0</v>
      </c>
      <c r="Q260" s="216">
        <v>0.00047</v>
      </c>
      <c r="R260" s="216">
        <f>Q260*H260</f>
        <v>0.02546225</v>
      </c>
      <c r="S260" s="216">
        <v>0</v>
      </c>
      <c r="T260" s="217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18" t="s">
        <v>291</v>
      </c>
      <c r="AT260" s="218" t="s">
        <v>190</v>
      </c>
      <c r="AU260" s="218" t="s">
        <v>83</v>
      </c>
      <c r="AY260" s="19" t="s">
        <v>166</v>
      </c>
      <c r="BE260" s="219">
        <f>IF(N260="základní",J260,0)</f>
        <v>0</v>
      </c>
      <c r="BF260" s="219">
        <f>IF(N260="snížená",J260,0)</f>
        <v>0</v>
      </c>
      <c r="BG260" s="219">
        <f>IF(N260="zákl. přenesená",J260,0)</f>
        <v>0</v>
      </c>
      <c r="BH260" s="219">
        <f>IF(N260="sníž. přenesená",J260,0)</f>
        <v>0</v>
      </c>
      <c r="BI260" s="219">
        <f>IF(N260="nulová",J260,0)</f>
        <v>0</v>
      </c>
      <c r="BJ260" s="19" t="s">
        <v>81</v>
      </c>
      <c r="BK260" s="219">
        <f>ROUND(I260*H260,2)</f>
        <v>0</v>
      </c>
      <c r="BL260" s="19" t="s">
        <v>325</v>
      </c>
      <c r="BM260" s="218" t="s">
        <v>375</v>
      </c>
    </row>
    <row r="261" spans="1:47" s="2" customFormat="1" ht="12">
      <c r="A261" s="40"/>
      <c r="B261" s="41"/>
      <c r="C261" s="42"/>
      <c r="D261" s="220" t="s">
        <v>175</v>
      </c>
      <c r="E261" s="42"/>
      <c r="F261" s="221" t="s">
        <v>376</v>
      </c>
      <c r="G261" s="42"/>
      <c r="H261" s="42"/>
      <c r="I261" s="222"/>
      <c r="J261" s="42"/>
      <c r="K261" s="42"/>
      <c r="L261" s="46"/>
      <c r="M261" s="223"/>
      <c r="N261" s="224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175</v>
      </c>
      <c r="AU261" s="19" t="s">
        <v>83</v>
      </c>
    </row>
    <row r="262" spans="1:51" s="13" customFormat="1" ht="12">
      <c r="A262" s="13"/>
      <c r="B262" s="225"/>
      <c r="C262" s="226"/>
      <c r="D262" s="227" t="s">
        <v>177</v>
      </c>
      <c r="E262" s="226"/>
      <c r="F262" s="229" t="s">
        <v>1089</v>
      </c>
      <c r="G262" s="226"/>
      <c r="H262" s="230">
        <v>54.175</v>
      </c>
      <c r="I262" s="231"/>
      <c r="J262" s="226"/>
      <c r="K262" s="226"/>
      <c r="L262" s="232"/>
      <c r="M262" s="233"/>
      <c r="N262" s="234"/>
      <c r="O262" s="234"/>
      <c r="P262" s="234"/>
      <c r="Q262" s="234"/>
      <c r="R262" s="234"/>
      <c r="S262" s="234"/>
      <c r="T262" s="23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6" t="s">
        <v>177</v>
      </c>
      <c r="AU262" s="236" t="s">
        <v>83</v>
      </c>
      <c r="AV262" s="13" t="s">
        <v>83</v>
      </c>
      <c r="AW262" s="13" t="s">
        <v>4</v>
      </c>
      <c r="AX262" s="13" t="s">
        <v>81</v>
      </c>
      <c r="AY262" s="236" t="s">
        <v>166</v>
      </c>
    </row>
    <row r="263" spans="1:65" s="2" customFormat="1" ht="24.15" customHeight="1">
      <c r="A263" s="40"/>
      <c r="B263" s="41"/>
      <c r="C263" s="207" t="s">
        <v>378</v>
      </c>
      <c r="D263" s="207" t="s">
        <v>169</v>
      </c>
      <c r="E263" s="208" t="s">
        <v>379</v>
      </c>
      <c r="F263" s="209" t="s">
        <v>380</v>
      </c>
      <c r="G263" s="210" t="s">
        <v>103</v>
      </c>
      <c r="H263" s="211">
        <v>15.65</v>
      </c>
      <c r="I263" s="212"/>
      <c r="J263" s="213">
        <f>ROUND(I263*H263,2)</f>
        <v>0</v>
      </c>
      <c r="K263" s="209" t="s">
        <v>172</v>
      </c>
      <c r="L263" s="46"/>
      <c r="M263" s="214" t="s">
        <v>19</v>
      </c>
      <c r="N263" s="215" t="s">
        <v>44</v>
      </c>
      <c r="O263" s="86"/>
      <c r="P263" s="216">
        <f>O263*H263</f>
        <v>0</v>
      </c>
      <c r="Q263" s="216">
        <v>5E-05</v>
      </c>
      <c r="R263" s="216">
        <f>Q263*H263</f>
        <v>0.0007825000000000001</v>
      </c>
      <c r="S263" s="216">
        <v>0</v>
      </c>
      <c r="T263" s="217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18" t="s">
        <v>325</v>
      </c>
      <c r="AT263" s="218" t="s">
        <v>169</v>
      </c>
      <c r="AU263" s="218" t="s">
        <v>83</v>
      </c>
      <c r="AY263" s="19" t="s">
        <v>166</v>
      </c>
      <c r="BE263" s="219">
        <f>IF(N263="základní",J263,0)</f>
        <v>0</v>
      </c>
      <c r="BF263" s="219">
        <f>IF(N263="snížená",J263,0)</f>
        <v>0</v>
      </c>
      <c r="BG263" s="219">
        <f>IF(N263="zákl. přenesená",J263,0)</f>
        <v>0</v>
      </c>
      <c r="BH263" s="219">
        <f>IF(N263="sníž. přenesená",J263,0)</f>
        <v>0</v>
      </c>
      <c r="BI263" s="219">
        <f>IF(N263="nulová",J263,0)</f>
        <v>0</v>
      </c>
      <c r="BJ263" s="19" t="s">
        <v>81</v>
      </c>
      <c r="BK263" s="219">
        <f>ROUND(I263*H263,2)</f>
        <v>0</v>
      </c>
      <c r="BL263" s="19" t="s">
        <v>325</v>
      </c>
      <c r="BM263" s="218" t="s">
        <v>381</v>
      </c>
    </row>
    <row r="264" spans="1:47" s="2" customFormat="1" ht="12">
      <c r="A264" s="40"/>
      <c r="B264" s="41"/>
      <c r="C264" s="42"/>
      <c r="D264" s="220" t="s">
        <v>175</v>
      </c>
      <c r="E264" s="42"/>
      <c r="F264" s="221" t="s">
        <v>382</v>
      </c>
      <c r="G264" s="42"/>
      <c r="H264" s="42"/>
      <c r="I264" s="222"/>
      <c r="J264" s="42"/>
      <c r="K264" s="42"/>
      <c r="L264" s="46"/>
      <c r="M264" s="223"/>
      <c r="N264" s="224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175</v>
      </c>
      <c r="AU264" s="19" t="s">
        <v>83</v>
      </c>
    </row>
    <row r="265" spans="1:51" s="13" customFormat="1" ht="12">
      <c r="A265" s="13"/>
      <c r="B265" s="225"/>
      <c r="C265" s="226"/>
      <c r="D265" s="227" t="s">
        <v>177</v>
      </c>
      <c r="E265" s="228" t="s">
        <v>19</v>
      </c>
      <c r="F265" s="229" t="s">
        <v>1063</v>
      </c>
      <c r="G265" s="226"/>
      <c r="H265" s="230">
        <v>8.4</v>
      </c>
      <c r="I265" s="231"/>
      <c r="J265" s="226"/>
      <c r="K265" s="226"/>
      <c r="L265" s="232"/>
      <c r="M265" s="233"/>
      <c r="N265" s="234"/>
      <c r="O265" s="234"/>
      <c r="P265" s="234"/>
      <c r="Q265" s="234"/>
      <c r="R265" s="234"/>
      <c r="S265" s="234"/>
      <c r="T265" s="23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6" t="s">
        <v>177</v>
      </c>
      <c r="AU265" s="236" t="s">
        <v>83</v>
      </c>
      <c r="AV265" s="13" t="s">
        <v>83</v>
      </c>
      <c r="AW265" s="13" t="s">
        <v>35</v>
      </c>
      <c r="AX265" s="13" t="s">
        <v>73</v>
      </c>
      <c r="AY265" s="236" t="s">
        <v>166</v>
      </c>
    </row>
    <row r="266" spans="1:51" s="13" customFormat="1" ht="12">
      <c r="A266" s="13"/>
      <c r="B266" s="225"/>
      <c r="C266" s="226"/>
      <c r="D266" s="227" t="s">
        <v>177</v>
      </c>
      <c r="E266" s="228" t="s">
        <v>19</v>
      </c>
      <c r="F266" s="229" t="s">
        <v>1064</v>
      </c>
      <c r="G266" s="226"/>
      <c r="H266" s="230">
        <v>2.4</v>
      </c>
      <c r="I266" s="231"/>
      <c r="J266" s="226"/>
      <c r="K266" s="226"/>
      <c r="L266" s="232"/>
      <c r="M266" s="233"/>
      <c r="N266" s="234"/>
      <c r="O266" s="234"/>
      <c r="P266" s="234"/>
      <c r="Q266" s="234"/>
      <c r="R266" s="234"/>
      <c r="S266" s="234"/>
      <c r="T266" s="23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6" t="s">
        <v>177</v>
      </c>
      <c r="AU266" s="236" t="s">
        <v>83</v>
      </c>
      <c r="AV266" s="13" t="s">
        <v>83</v>
      </c>
      <c r="AW266" s="13" t="s">
        <v>35</v>
      </c>
      <c r="AX266" s="13" t="s">
        <v>73</v>
      </c>
      <c r="AY266" s="236" t="s">
        <v>166</v>
      </c>
    </row>
    <row r="267" spans="1:51" s="13" customFormat="1" ht="12">
      <c r="A267" s="13"/>
      <c r="B267" s="225"/>
      <c r="C267" s="226"/>
      <c r="D267" s="227" t="s">
        <v>177</v>
      </c>
      <c r="E267" s="228" t="s">
        <v>19</v>
      </c>
      <c r="F267" s="229" t="s">
        <v>1065</v>
      </c>
      <c r="G267" s="226"/>
      <c r="H267" s="230">
        <v>3.6</v>
      </c>
      <c r="I267" s="231"/>
      <c r="J267" s="226"/>
      <c r="K267" s="226"/>
      <c r="L267" s="232"/>
      <c r="M267" s="233"/>
      <c r="N267" s="234"/>
      <c r="O267" s="234"/>
      <c r="P267" s="234"/>
      <c r="Q267" s="234"/>
      <c r="R267" s="234"/>
      <c r="S267" s="234"/>
      <c r="T267" s="23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6" t="s">
        <v>177</v>
      </c>
      <c r="AU267" s="236" t="s">
        <v>83</v>
      </c>
      <c r="AV267" s="13" t="s">
        <v>83</v>
      </c>
      <c r="AW267" s="13" t="s">
        <v>35</v>
      </c>
      <c r="AX267" s="13" t="s">
        <v>73</v>
      </c>
      <c r="AY267" s="236" t="s">
        <v>166</v>
      </c>
    </row>
    <row r="268" spans="1:51" s="13" customFormat="1" ht="12">
      <c r="A268" s="13"/>
      <c r="B268" s="225"/>
      <c r="C268" s="226"/>
      <c r="D268" s="227" t="s">
        <v>177</v>
      </c>
      <c r="E268" s="228" t="s">
        <v>19</v>
      </c>
      <c r="F268" s="229" t="s">
        <v>1036</v>
      </c>
      <c r="G268" s="226"/>
      <c r="H268" s="230">
        <v>1.25</v>
      </c>
      <c r="I268" s="231"/>
      <c r="J268" s="226"/>
      <c r="K268" s="226"/>
      <c r="L268" s="232"/>
      <c r="M268" s="233"/>
      <c r="N268" s="234"/>
      <c r="O268" s="234"/>
      <c r="P268" s="234"/>
      <c r="Q268" s="234"/>
      <c r="R268" s="234"/>
      <c r="S268" s="234"/>
      <c r="T268" s="235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6" t="s">
        <v>177</v>
      </c>
      <c r="AU268" s="236" t="s">
        <v>83</v>
      </c>
      <c r="AV268" s="13" t="s">
        <v>83</v>
      </c>
      <c r="AW268" s="13" t="s">
        <v>35</v>
      </c>
      <c r="AX268" s="13" t="s">
        <v>73</v>
      </c>
      <c r="AY268" s="236" t="s">
        <v>166</v>
      </c>
    </row>
    <row r="269" spans="1:51" s="14" customFormat="1" ht="12">
      <c r="A269" s="14"/>
      <c r="B269" s="237"/>
      <c r="C269" s="238"/>
      <c r="D269" s="227" t="s">
        <v>177</v>
      </c>
      <c r="E269" s="239" t="s">
        <v>19</v>
      </c>
      <c r="F269" s="240" t="s">
        <v>179</v>
      </c>
      <c r="G269" s="238"/>
      <c r="H269" s="241">
        <v>15.65</v>
      </c>
      <c r="I269" s="242"/>
      <c r="J269" s="238"/>
      <c r="K269" s="238"/>
      <c r="L269" s="243"/>
      <c r="M269" s="244"/>
      <c r="N269" s="245"/>
      <c r="O269" s="245"/>
      <c r="P269" s="245"/>
      <c r="Q269" s="245"/>
      <c r="R269" s="245"/>
      <c r="S269" s="245"/>
      <c r="T269" s="246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7" t="s">
        <v>177</v>
      </c>
      <c r="AU269" s="247" t="s">
        <v>83</v>
      </c>
      <c r="AV269" s="14" t="s">
        <v>173</v>
      </c>
      <c r="AW269" s="14" t="s">
        <v>35</v>
      </c>
      <c r="AX269" s="14" t="s">
        <v>81</v>
      </c>
      <c r="AY269" s="247" t="s">
        <v>166</v>
      </c>
    </row>
    <row r="270" spans="1:65" s="2" customFormat="1" ht="21.75" customHeight="1">
      <c r="A270" s="40"/>
      <c r="B270" s="41"/>
      <c r="C270" s="248" t="s">
        <v>383</v>
      </c>
      <c r="D270" s="248" t="s">
        <v>190</v>
      </c>
      <c r="E270" s="249" t="s">
        <v>384</v>
      </c>
      <c r="F270" s="250" t="s">
        <v>385</v>
      </c>
      <c r="G270" s="251" t="s">
        <v>103</v>
      </c>
      <c r="H270" s="252">
        <v>17.215</v>
      </c>
      <c r="I270" s="253"/>
      <c r="J270" s="254">
        <f>ROUND(I270*H270,2)</f>
        <v>0</v>
      </c>
      <c r="K270" s="250" t="s">
        <v>172</v>
      </c>
      <c r="L270" s="255"/>
      <c r="M270" s="256" t="s">
        <v>19</v>
      </c>
      <c r="N270" s="257" t="s">
        <v>44</v>
      </c>
      <c r="O270" s="86"/>
      <c r="P270" s="216">
        <f>O270*H270</f>
        <v>0</v>
      </c>
      <c r="Q270" s="216">
        <v>0.00035</v>
      </c>
      <c r="R270" s="216">
        <f>Q270*H270</f>
        <v>0.00602525</v>
      </c>
      <c r="S270" s="216">
        <v>0</v>
      </c>
      <c r="T270" s="217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8" t="s">
        <v>291</v>
      </c>
      <c r="AT270" s="218" t="s">
        <v>190</v>
      </c>
      <c r="AU270" s="218" t="s">
        <v>83</v>
      </c>
      <c r="AY270" s="19" t="s">
        <v>166</v>
      </c>
      <c r="BE270" s="219">
        <f>IF(N270="základní",J270,0)</f>
        <v>0</v>
      </c>
      <c r="BF270" s="219">
        <f>IF(N270="snížená",J270,0)</f>
        <v>0</v>
      </c>
      <c r="BG270" s="219">
        <f>IF(N270="zákl. přenesená",J270,0)</f>
        <v>0</v>
      </c>
      <c r="BH270" s="219">
        <f>IF(N270="sníž. přenesená",J270,0)</f>
        <v>0</v>
      </c>
      <c r="BI270" s="219">
        <f>IF(N270="nulová",J270,0)</f>
        <v>0</v>
      </c>
      <c r="BJ270" s="19" t="s">
        <v>81</v>
      </c>
      <c r="BK270" s="219">
        <f>ROUND(I270*H270,2)</f>
        <v>0</v>
      </c>
      <c r="BL270" s="19" t="s">
        <v>325</v>
      </c>
      <c r="BM270" s="218" t="s">
        <v>386</v>
      </c>
    </row>
    <row r="271" spans="1:47" s="2" customFormat="1" ht="12">
      <c r="A271" s="40"/>
      <c r="B271" s="41"/>
      <c r="C271" s="42"/>
      <c r="D271" s="220" t="s">
        <v>175</v>
      </c>
      <c r="E271" s="42"/>
      <c r="F271" s="221" t="s">
        <v>387</v>
      </c>
      <c r="G271" s="42"/>
      <c r="H271" s="42"/>
      <c r="I271" s="222"/>
      <c r="J271" s="42"/>
      <c r="K271" s="42"/>
      <c r="L271" s="46"/>
      <c r="M271" s="223"/>
      <c r="N271" s="224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175</v>
      </c>
      <c r="AU271" s="19" t="s">
        <v>83</v>
      </c>
    </row>
    <row r="272" spans="1:51" s="13" customFormat="1" ht="12">
      <c r="A272" s="13"/>
      <c r="B272" s="225"/>
      <c r="C272" s="226"/>
      <c r="D272" s="227" t="s">
        <v>177</v>
      </c>
      <c r="E272" s="226"/>
      <c r="F272" s="229" t="s">
        <v>1090</v>
      </c>
      <c r="G272" s="226"/>
      <c r="H272" s="230">
        <v>17.215</v>
      </c>
      <c r="I272" s="231"/>
      <c r="J272" s="226"/>
      <c r="K272" s="226"/>
      <c r="L272" s="232"/>
      <c r="M272" s="233"/>
      <c r="N272" s="234"/>
      <c r="O272" s="234"/>
      <c r="P272" s="234"/>
      <c r="Q272" s="234"/>
      <c r="R272" s="234"/>
      <c r="S272" s="234"/>
      <c r="T272" s="23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6" t="s">
        <v>177</v>
      </c>
      <c r="AU272" s="236" t="s">
        <v>83</v>
      </c>
      <c r="AV272" s="13" t="s">
        <v>83</v>
      </c>
      <c r="AW272" s="13" t="s">
        <v>4</v>
      </c>
      <c r="AX272" s="13" t="s">
        <v>81</v>
      </c>
      <c r="AY272" s="236" t="s">
        <v>166</v>
      </c>
    </row>
    <row r="273" spans="1:65" s="2" customFormat="1" ht="44.25" customHeight="1">
      <c r="A273" s="40"/>
      <c r="B273" s="41"/>
      <c r="C273" s="207" t="s">
        <v>413</v>
      </c>
      <c r="D273" s="207" t="s">
        <v>169</v>
      </c>
      <c r="E273" s="208" t="s">
        <v>414</v>
      </c>
      <c r="F273" s="209" t="s">
        <v>415</v>
      </c>
      <c r="G273" s="210" t="s">
        <v>347</v>
      </c>
      <c r="H273" s="211">
        <v>1</v>
      </c>
      <c r="I273" s="212"/>
      <c r="J273" s="213">
        <f>ROUND(I273*H273,2)</f>
        <v>0</v>
      </c>
      <c r="K273" s="209" t="s">
        <v>172</v>
      </c>
      <c r="L273" s="46"/>
      <c r="M273" s="214" t="s">
        <v>19</v>
      </c>
      <c r="N273" s="215" t="s">
        <v>44</v>
      </c>
      <c r="O273" s="86"/>
      <c r="P273" s="216">
        <f>O273*H273</f>
        <v>0</v>
      </c>
      <c r="Q273" s="216">
        <v>0</v>
      </c>
      <c r="R273" s="216">
        <f>Q273*H273</f>
        <v>0</v>
      </c>
      <c r="S273" s="216">
        <v>0</v>
      </c>
      <c r="T273" s="217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18" t="s">
        <v>325</v>
      </c>
      <c r="AT273" s="218" t="s">
        <v>169</v>
      </c>
      <c r="AU273" s="218" t="s">
        <v>83</v>
      </c>
      <c r="AY273" s="19" t="s">
        <v>166</v>
      </c>
      <c r="BE273" s="219">
        <f>IF(N273="základní",J273,0)</f>
        <v>0</v>
      </c>
      <c r="BF273" s="219">
        <f>IF(N273="snížená",J273,0)</f>
        <v>0</v>
      </c>
      <c r="BG273" s="219">
        <f>IF(N273="zákl. přenesená",J273,0)</f>
        <v>0</v>
      </c>
      <c r="BH273" s="219">
        <f>IF(N273="sníž. přenesená",J273,0)</f>
        <v>0</v>
      </c>
      <c r="BI273" s="219">
        <f>IF(N273="nulová",J273,0)</f>
        <v>0</v>
      </c>
      <c r="BJ273" s="19" t="s">
        <v>81</v>
      </c>
      <c r="BK273" s="219">
        <f>ROUND(I273*H273,2)</f>
        <v>0</v>
      </c>
      <c r="BL273" s="19" t="s">
        <v>325</v>
      </c>
      <c r="BM273" s="218" t="s">
        <v>416</v>
      </c>
    </row>
    <row r="274" spans="1:47" s="2" customFormat="1" ht="12">
      <c r="A274" s="40"/>
      <c r="B274" s="41"/>
      <c r="C274" s="42"/>
      <c r="D274" s="220" t="s">
        <v>175</v>
      </c>
      <c r="E274" s="42"/>
      <c r="F274" s="221" t="s">
        <v>417</v>
      </c>
      <c r="G274" s="42"/>
      <c r="H274" s="42"/>
      <c r="I274" s="222"/>
      <c r="J274" s="42"/>
      <c r="K274" s="42"/>
      <c r="L274" s="46"/>
      <c r="M274" s="223"/>
      <c r="N274" s="224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175</v>
      </c>
      <c r="AU274" s="19" t="s">
        <v>83</v>
      </c>
    </row>
    <row r="275" spans="1:51" s="15" customFormat="1" ht="12">
      <c r="A275" s="15"/>
      <c r="B275" s="258"/>
      <c r="C275" s="259"/>
      <c r="D275" s="227" t="s">
        <v>177</v>
      </c>
      <c r="E275" s="260" t="s">
        <v>19</v>
      </c>
      <c r="F275" s="261" t="s">
        <v>394</v>
      </c>
      <c r="G275" s="259"/>
      <c r="H275" s="260" t="s">
        <v>19</v>
      </c>
      <c r="I275" s="262"/>
      <c r="J275" s="259"/>
      <c r="K275" s="259"/>
      <c r="L275" s="263"/>
      <c r="M275" s="264"/>
      <c r="N275" s="265"/>
      <c r="O275" s="265"/>
      <c r="P275" s="265"/>
      <c r="Q275" s="265"/>
      <c r="R275" s="265"/>
      <c r="S275" s="265"/>
      <c r="T275" s="266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67" t="s">
        <v>177</v>
      </c>
      <c r="AU275" s="267" t="s">
        <v>83</v>
      </c>
      <c r="AV275" s="15" t="s">
        <v>81</v>
      </c>
      <c r="AW275" s="15" t="s">
        <v>35</v>
      </c>
      <c r="AX275" s="15" t="s">
        <v>73</v>
      </c>
      <c r="AY275" s="267" t="s">
        <v>166</v>
      </c>
    </row>
    <row r="276" spans="1:51" s="13" customFormat="1" ht="12">
      <c r="A276" s="13"/>
      <c r="B276" s="225"/>
      <c r="C276" s="226"/>
      <c r="D276" s="227" t="s">
        <v>177</v>
      </c>
      <c r="E276" s="228" t="s">
        <v>19</v>
      </c>
      <c r="F276" s="229" t="s">
        <v>1091</v>
      </c>
      <c r="G276" s="226"/>
      <c r="H276" s="230">
        <v>1</v>
      </c>
      <c r="I276" s="231"/>
      <c r="J276" s="226"/>
      <c r="K276" s="226"/>
      <c r="L276" s="232"/>
      <c r="M276" s="233"/>
      <c r="N276" s="234"/>
      <c r="O276" s="234"/>
      <c r="P276" s="234"/>
      <c r="Q276" s="234"/>
      <c r="R276" s="234"/>
      <c r="S276" s="234"/>
      <c r="T276" s="235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6" t="s">
        <v>177</v>
      </c>
      <c r="AU276" s="236" t="s">
        <v>83</v>
      </c>
      <c r="AV276" s="13" t="s">
        <v>83</v>
      </c>
      <c r="AW276" s="13" t="s">
        <v>35</v>
      </c>
      <c r="AX276" s="13" t="s">
        <v>73</v>
      </c>
      <c r="AY276" s="236" t="s">
        <v>166</v>
      </c>
    </row>
    <row r="277" spans="1:51" s="14" customFormat="1" ht="12">
      <c r="A277" s="14"/>
      <c r="B277" s="237"/>
      <c r="C277" s="238"/>
      <c r="D277" s="227" t="s">
        <v>177</v>
      </c>
      <c r="E277" s="239" t="s">
        <v>19</v>
      </c>
      <c r="F277" s="240" t="s">
        <v>179</v>
      </c>
      <c r="G277" s="238"/>
      <c r="H277" s="241">
        <v>1</v>
      </c>
      <c r="I277" s="242"/>
      <c r="J277" s="238"/>
      <c r="K277" s="238"/>
      <c r="L277" s="243"/>
      <c r="M277" s="244"/>
      <c r="N277" s="245"/>
      <c r="O277" s="245"/>
      <c r="P277" s="245"/>
      <c r="Q277" s="245"/>
      <c r="R277" s="245"/>
      <c r="S277" s="245"/>
      <c r="T277" s="246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7" t="s">
        <v>177</v>
      </c>
      <c r="AU277" s="247" t="s">
        <v>83</v>
      </c>
      <c r="AV277" s="14" t="s">
        <v>173</v>
      </c>
      <c r="AW277" s="14" t="s">
        <v>35</v>
      </c>
      <c r="AX277" s="14" t="s">
        <v>81</v>
      </c>
      <c r="AY277" s="247" t="s">
        <v>166</v>
      </c>
    </row>
    <row r="278" spans="1:65" s="2" customFormat="1" ht="21.75" customHeight="1">
      <c r="A278" s="40"/>
      <c r="B278" s="41"/>
      <c r="C278" s="248" t="s">
        <v>419</v>
      </c>
      <c r="D278" s="248" t="s">
        <v>190</v>
      </c>
      <c r="E278" s="249" t="s">
        <v>420</v>
      </c>
      <c r="F278" s="250" t="s">
        <v>421</v>
      </c>
      <c r="G278" s="251" t="s">
        <v>103</v>
      </c>
      <c r="H278" s="252">
        <v>1.25</v>
      </c>
      <c r="I278" s="253"/>
      <c r="J278" s="254">
        <f>ROUND(I278*H278,2)</f>
        <v>0</v>
      </c>
      <c r="K278" s="250" t="s">
        <v>172</v>
      </c>
      <c r="L278" s="255"/>
      <c r="M278" s="256" t="s">
        <v>19</v>
      </c>
      <c r="N278" s="257" t="s">
        <v>44</v>
      </c>
      <c r="O278" s="86"/>
      <c r="P278" s="216">
        <f>O278*H278</f>
        <v>0</v>
      </c>
      <c r="Q278" s="216">
        <v>0.0024</v>
      </c>
      <c r="R278" s="216">
        <f>Q278*H278</f>
        <v>0.0029999999999999996</v>
      </c>
      <c r="S278" s="216">
        <v>0</v>
      </c>
      <c r="T278" s="217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18" t="s">
        <v>291</v>
      </c>
      <c r="AT278" s="218" t="s">
        <v>190</v>
      </c>
      <c r="AU278" s="218" t="s">
        <v>83</v>
      </c>
      <c r="AY278" s="19" t="s">
        <v>166</v>
      </c>
      <c r="BE278" s="219">
        <f>IF(N278="základní",J278,0)</f>
        <v>0</v>
      </c>
      <c r="BF278" s="219">
        <f>IF(N278="snížená",J278,0)</f>
        <v>0</v>
      </c>
      <c r="BG278" s="219">
        <f>IF(N278="zákl. přenesená",J278,0)</f>
        <v>0</v>
      </c>
      <c r="BH278" s="219">
        <f>IF(N278="sníž. přenesená",J278,0)</f>
        <v>0</v>
      </c>
      <c r="BI278" s="219">
        <f>IF(N278="nulová",J278,0)</f>
        <v>0</v>
      </c>
      <c r="BJ278" s="19" t="s">
        <v>81</v>
      </c>
      <c r="BK278" s="219">
        <f>ROUND(I278*H278,2)</f>
        <v>0</v>
      </c>
      <c r="BL278" s="19" t="s">
        <v>325</v>
      </c>
      <c r="BM278" s="218" t="s">
        <v>422</v>
      </c>
    </row>
    <row r="279" spans="1:47" s="2" customFormat="1" ht="12">
      <c r="A279" s="40"/>
      <c r="B279" s="41"/>
      <c r="C279" s="42"/>
      <c r="D279" s="220" t="s">
        <v>175</v>
      </c>
      <c r="E279" s="42"/>
      <c r="F279" s="221" t="s">
        <v>423</v>
      </c>
      <c r="G279" s="42"/>
      <c r="H279" s="42"/>
      <c r="I279" s="222"/>
      <c r="J279" s="42"/>
      <c r="K279" s="42"/>
      <c r="L279" s="46"/>
      <c r="M279" s="223"/>
      <c r="N279" s="224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175</v>
      </c>
      <c r="AU279" s="19" t="s">
        <v>83</v>
      </c>
    </row>
    <row r="280" spans="1:51" s="15" customFormat="1" ht="12">
      <c r="A280" s="15"/>
      <c r="B280" s="258"/>
      <c r="C280" s="259"/>
      <c r="D280" s="227" t="s">
        <v>177</v>
      </c>
      <c r="E280" s="260" t="s">
        <v>19</v>
      </c>
      <c r="F280" s="261" t="s">
        <v>394</v>
      </c>
      <c r="G280" s="259"/>
      <c r="H280" s="260" t="s">
        <v>19</v>
      </c>
      <c r="I280" s="262"/>
      <c r="J280" s="259"/>
      <c r="K280" s="259"/>
      <c r="L280" s="263"/>
      <c r="M280" s="264"/>
      <c r="N280" s="265"/>
      <c r="O280" s="265"/>
      <c r="P280" s="265"/>
      <c r="Q280" s="265"/>
      <c r="R280" s="265"/>
      <c r="S280" s="265"/>
      <c r="T280" s="266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67" t="s">
        <v>177</v>
      </c>
      <c r="AU280" s="267" t="s">
        <v>83</v>
      </c>
      <c r="AV280" s="15" t="s">
        <v>81</v>
      </c>
      <c r="AW280" s="15" t="s">
        <v>35</v>
      </c>
      <c r="AX280" s="15" t="s">
        <v>73</v>
      </c>
      <c r="AY280" s="267" t="s">
        <v>166</v>
      </c>
    </row>
    <row r="281" spans="1:51" s="13" customFormat="1" ht="12">
      <c r="A281" s="13"/>
      <c r="B281" s="225"/>
      <c r="C281" s="226"/>
      <c r="D281" s="227" t="s">
        <v>177</v>
      </c>
      <c r="E281" s="228" t="s">
        <v>19</v>
      </c>
      <c r="F281" s="229" t="s">
        <v>1075</v>
      </c>
      <c r="G281" s="226"/>
      <c r="H281" s="230">
        <v>1.25</v>
      </c>
      <c r="I281" s="231"/>
      <c r="J281" s="226"/>
      <c r="K281" s="226"/>
      <c r="L281" s="232"/>
      <c r="M281" s="233"/>
      <c r="N281" s="234"/>
      <c r="O281" s="234"/>
      <c r="P281" s="234"/>
      <c r="Q281" s="234"/>
      <c r="R281" s="234"/>
      <c r="S281" s="234"/>
      <c r="T281" s="235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6" t="s">
        <v>177</v>
      </c>
      <c r="AU281" s="236" t="s">
        <v>83</v>
      </c>
      <c r="AV281" s="13" t="s">
        <v>83</v>
      </c>
      <c r="AW281" s="13" t="s">
        <v>35</v>
      </c>
      <c r="AX281" s="13" t="s">
        <v>73</v>
      </c>
      <c r="AY281" s="236" t="s">
        <v>166</v>
      </c>
    </row>
    <row r="282" spans="1:51" s="14" customFormat="1" ht="12">
      <c r="A282" s="14"/>
      <c r="B282" s="237"/>
      <c r="C282" s="238"/>
      <c r="D282" s="227" t="s">
        <v>177</v>
      </c>
      <c r="E282" s="239" t="s">
        <v>19</v>
      </c>
      <c r="F282" s="240" t="s">
        <v>179</v>
      </c>
      <c r="G282" s="238"/>
      <c r="H282" s="241">
        <v>1.25</v>
      </c>
      <c r="I282" s="242"/>
      <c r="J282" s="238"/>
      <c r="K282" s="238"/>
      <c r="L282" s="243"/>
      <c r="M282" s="244"/>
      <c r="N282" s="245"/>
      <c r="O282" s="245"/>
      <c r="P282" s="245"/>
      <c r="Q282" s="245"/>
      <c r="R282" s="245"/>
      <c r="S282" s="245"/>
      <c r="T282" s="246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7" t="s">
        <v>177</v>
      </c>
      <c r="AU282" s="247" t="s">
        <v>83</v>
      </c>
      <c r="AV282" s="14" t="s">
        <v>173</v>
      </c>
      <c r="AW282" s="14" t="s">
        <v>35</v>
      </c>
      <c r="AX282" s="14" t="s">
        <v>81</v>
      </c>
      <c r="AY282" s="247" t="s">
        <v>166</v>
      </c>
    </row>
    <row r="283" spans="1:65" s="2" customFormat="1" ht="16.5" customHeight="1">
      <c r="A283" s="40"/>
      <c r="B283" s="41"/>
      <c r="C283" s="248" t="s">
        <v>432</v>
      </c>
      <c r="D283" s="248" t="s">
        <v>190</v>
      </c>
      <c r="E283" s="249" t="s">
        <v>408</v>
      </c>
      <c r="F283" s="250" t="s">
        <v>409</v>
      </c>
      <c r="G283" s="251" t="s">
        <v>410</v>
      </c>
      <c r="H283" s="252">
        <v>1</v>
      </c>
      <c r="I283" s="253"/>
      <c r="J283" s="254">
        <f>ROUND(I283*H283,2)</f>
        <v>0</v>
      </c>
      <c r="K283" s="250" t="s">
        <v>172</v>
      </c>
      <c r="L283" s="255"/>
      <c r="M283" s="256" t="s">
        <v>19</v>
      </c>
      <c r="N283" s="257" t="s">
        <v>44</v>
      </c>
      <c r="O283" s="86"/>
      <c r="P283" s="216">
        <f>O283*H283</f>
        <v>0</v>
      </c>
      <c r="Q283" s="216">
        <v>0.0002</v>
      </c>
      <c r="R283" s="216">
        <f>Q283*H283</f>
        <v>0.0002</v>
      </c>
      <c r="S283" s="216">
        <v>0</v>
      </c>
      <c r="T283" s="217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18" t="s">
        <v>291</v>
      </c>
      <c r="AT283" s="218" t="s">
        <v>190</v>
      </c>
      <c r="AU283" s="218" t="s">
        <v>83</v>
      </c>
      <c r="AY283" s="19" t="s">
        <v>166</v>
      </c>
      <c r="BE283" s="219">
        <f>IF(N283="základní",J283,0)</f>
        <v>0</v>
      </c>
      <c r="BF283" s="219">
        <f>IF(N283="snížená",J283,0)</f>
        <v>0</v>
      </c>
      <c r="BG283" s="219">
        <f>IF(N283="zákl. přenesená",J283,0)</f>
        <v>0</v>
      </c>
      <c r="BH283" s="219">
        <f>IF(N283="sníž. přenesená",J283,0)</f>
        <v>0</v>
      </c>
      <c r="BI283" s="219">
        <f>IF(N283="nulová",J283,0)</f>
        <v>0</v>
      </c>
      <c r="BJ283" s="19" t="s">
        <v>81</v>
      </c>
      <c r="BK283" s="219">
        <f>ROUND(I283*H283,2)</f>
        <v>0</v>
      </c>
      <c r="BL283" s="19" t="s">
        <v>325</v>
      </c>
      <c r="BM283" s="218" t="s">
        <v>433</v>
      </c>
    </row>
    <row r="284" spans="1:47" s="2" customFormat="1" ht="12">
      <c r="A284" s="40"/>
      <c r="B284" s="41"/>
      <c r="C284" s="42"/>
      <c r="D284" s="220" t="s">
        <v>175</v>
      </c>
      <c r="E284" s="42"/>
      <c r="F284" s="221" t="s">
        <v>412</v>
      </c>
      <c r="G284" s="42"/>
      <c r="H284" s="42"/>
      <c r="I284" s="222"/>
      <c r="J284" s="42"/>
      <c r="K284" s="42"/>
      <c r="L284" s="46"/>
      <c r="M284" s="223"/>
      <c r="N284" s="224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175</v>
      </c>
      <c r="AU284" s="19" t="s">
        <v>83</v>
      </c>
    </row>
    <row r="285" spans="1:65" s="2" customFormat="1" ht="37.8" customHeight="1">
      <c r="A285" s="40"/>
      <c r="B285" s="41"/>
      <c r="C285" s="207" t="s">
        <v>434</v>
      </c>
      <c r="D285" s="207" t="s">
        <v>169</v>
      </c>
      <c r="E285" s="208" t="s">
        <v>435</v>
      </c>
      <c r="F285" s="209" t="s">
        <v>436</v>
      </c>
      <c r="G285" s="210" t="s">
        <v>103</v>
      </c>
      <c r="H285" s="211">
        <v>49.25</v>
      </c>
      <c r="I285" s="212"/>
      <c r="J285" s="213">
        <f>ROUND(I285*H285,2)</f>
        <v>0</v>
      </c>
      <c r="K285" s="209" t="s">
        <v>172</v>
      </c>
      <c r="L285" s="46"/>
      <c r="M285" s="214" t="s">
        <v>19</v>
      </c>
      <c r="N285" s="215" t="s">
        <v>44</v>
      </c>
      <c r="O285" s="86"/>
      <c r="P285" s="216">
        <f>O285*H285</f>
        <v>0</v>
      </c>
      <c r="Q285" s="216">
        <v>7E-05</v>
      </c>
      <c r="R285" s="216">
        <f>Q285*H285</f>
        <v>0.0034474999999999996</v>
      </c>
      <c r="S285" s="216">
        <v>0</v>
      </c>
      <c r="T285" s="217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18" t="s">
        <v>325</v>
      </c>
      <c r="AT285" s="218" t="s">
        <v>169</v>
      </c>
      <c r="AU285" s="218" t="s">
        <v>83</v>
      </c>
      <c r="AY285" s="19" t="s">
        <v>166</v>
      </c>
      <c r="BE285" s="219">
        <f>IF(N285="základní",J285,0)</f>
        <v>0</v>
      </c>
      <c r="BF285" s="219">
        <f>IF(N285="snížená",J285,0)</f>
        <v>0</v>
      </c>
      <c r="BG285" s="219">
        <f>IF(N285="zákl. přenesená",J285,0)</f>
        <v>0</v>
      </c>
      <c r="BH285" s="219">
        <f>IF(N285="sníž. přenesená",J285,0)</f>
        <v>0</v>
      </c>
      <c r="BI285" s="219">
        <f>IF(N285="nulová",J285,0)</f>
        <v>0</v>
      </c>
      <c r="BJ285" s="19" t="s">
        <v>81</v>
      </c>
      <c r="BK285" s="219">
        <f>ROUND(I285*H285,2)</f>
        <v>0</v>
      </c>
      <c r="BL285" s="19" t="s">
        <v>325</v>
      </c>
      <c r="BM285" s="218" t="s">
        <v>437</v>
      </c>
    </row>
    <row r="286" spans="1:47" s="2" customFormat="1" ht="12">
      <c r="A286" s="40"/>
      <c r="B286" s="41"/>
      <c r="C286" s="42"/>
      <c r="D286" s="220" t="s">
        <v>175</v>
      </c>
      <c r="E286" s="42"/>
      <c r="F286" s="221" t="s">
        <v>438</v>
      </c>
      <c r="G286" s="42"/>
      <c r="H286" s="42"/>
      <c r="I286" s="222"/>
      <c r="J286" s="42"/>
      <c r="K286" s="42"/>
      <c r="L286" s="46"/>
      <c r="M286" s="223"/>
      <c r="N286" s="224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175</v>
      </c>
      <c r="AU286" s="19" t="s">
        <v>83</v>
      </c>
    </row>
    <row r="287" spans="1:51" s="13" customFormat="1" ht="12">
      <c r="A287" s="13"/>
      <c r="B287" s="225"/>
      <c r="C287" s="226"/>
      <c r="D287" s="227" t="s">
        <v>177</v>
      </c>
      <c r="E287" s="228" t="s">
        <v>19</v>
      </c>
      <c r="F287" s="229" t="s">
        <v>1026</v>
      </c>
      <c r="G287" s="226"/>
      <c r="H287" s="230">
        <v>25.2</v>
      </c>
      <c r="I287" s="231"/>
      <c r="J287" s="226"/>
      <c r="K287" s="226"/>
      <c r="L287" s="232"/>
      <c r="M287" s="233"/>
      <c r="N287" s="234"/>
      <c r="O287" s="234"/>
      <c r="P287" s="234"/>
      <c r="Q287" s="234"/>
      <c r="R287" s="234"/>
      <c r="S287" s="234"/>
      <c r="T287" s="235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6" t="s">
        <v>177</v>
      </c>
      <c r="AU287" s="236" t="s">
        <v>83</v>
      </c>
      <c r="AV287" s="13" t="s">
        <v>83</v>
      </c>
      <c r="AW287" s="13" t="s">
        <v>35</v>
      </c>
      <c r="AX287" s="13" t="s">
        <v>73</v>
      </c>
      <c r="AY287" s="236" t="s">
        <v>166</v>
      </c>
    </row>
    <row r="288" spans="1:51" s="13" customFormat="1" ht="12">
      <c r="A288" s="13"/>
      <c r="B288" s="225"/>
      <c r="C288" s="226"/>
      <c r="D288" s="227" t="s">
        <v>177</v>
      </c>
      <c r="E288" s="228" t="s">
        <v>19</v>
      </c>
      <c r="F288" s="229" t="s">
        <v>1027</v>
      </c>
      <c r="G288" s="226"/>
      <c r="H288" s="230">
        <v>10</v>
      </c>
      <c r="I288" s="231"/>
      <c r="J288" s="226"/>
      <c r="K288" s="226"/>
      <c r="L288" s="232"/>
      <c r="M288" s="233"/>
      <c r="N288" s="234"/>
      <c r="O288" s="234"/>
      <c r="P288" s="234"/>
      <c r="Q288" s="234"/>
      <c r="R288" s="234"/>
      <c r="S288" s="234"/>
      <c r="T288" s="235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6" t="s">
        <v>177</v>
      </c>
      <c r="AU288" s="236" t="s">
        <v>83</v>
      </c>
      <c r="AV288" s="13" t="s">
        <v>83</v>
      </c>
      <c r="AW288" s="13" t="s">
        <v>35</v>
      </c>
      <c r="AX288" s="13" t="s">
        <v>73</v>
      </c>
      <c r="AY288" s="236" t="s">
        <v>166</v>
      </c>
    </row>
    <row r="289" spans="1:51" s="13" customFormat="1" ht="12">
      <c r="A289" s="13"/>
      <c r="B289" s="225"/>
      <c r="C289" s="226"/>
      <c r="D289" s="227" t="s">
        <v>177</v>
      </c>
      <c r="E289" s="228" t="s">
        <v>19</v>
      </c>
      <c r="F289" s="229" t="s">
        <v>1088</v>
      </c>
      <c r="G289" s="226"/>
      <c r="H289" s="230">
        <v>9</v>
      </c>
      <c r="I289" s="231"/>
      <c r="J289" s="226"/>
      <c r="K289" s="226"/>
      <c r="L289" s="232"/>
      <c r="M289" s="233"/>
      <c r="N289" s="234"/>
      <c r="O289" s="234"/>
      <c r="P289" s="234"/>
      <c r="Q289" s="234"/>
      <c r="R289" s="234"/>
      <c r="S289" s="234"/>
      <c r="T289" s="235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6" t="s">
        <v>177</v>
      </c>
      <c r="AU289" s="236" t="s">
        <v>83</v>
      </c>
      <c r="AV289" s="13" t="s">
        <v>83</v>
      </c>
      <c r="AW289" s="13" t="s">
        <v>35</v>
      </c>
      <c r="AX289" s="13" t="s">
        <v>73</v>
      </c>
      <c r="AY289" s="236" t="s">
        <v>166</v>
      </c>
    </row>
    <row r="290" spans="1:51" s="13" customFormat="1" ht="12">
      <c r="A290" s="13"/>
      <c r="B290" s="225"/>
      <c r="C290" s="226"/>
      <c r="D290" s="227" t="s">
        <v>177</v>
      </c>
      <c r="E290" s="228" t="s">
        <v>19</v>
      </c>
      <c r="F290" s="229" t="s">
        <v>1029</v>
      </c>
      <c r="G290" s="226"/>
      <c r="H290" s="230">
        <v>5.05</v>
      </c>
      <c r="I290" s="231"/>
      <c r="J290" s="226"/>
      <c r="K290" s="226"/>
      <c r="L290" s="232"/>
      <c r="M290" s="233"/>
      <c r="N290" s="234"/>
      <c r="O290" s="234"/>
      <c r="P290" s="234"/>
      <c r="Q290" s="234"/>
      <c r="R290" s="234"/>
      <c r="S290" s="234"/>
      <c r="T290" s="235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6" t="s">
        <v>177</v>
      </c>
      <c r="AU290" s="236" t="s">
        <v>83</v>
      </c>
      <c r="AV290" s="13" t="s">
        <v>83</v>
      </c>
      <c r="AW290" s="13" t="s">
        <v>35</v>
      </c>
      <c r="AX290" s="13" t="s">
        <v>73</v>
      </c>
      <c r="AY290" s="236" t="s">
        <v>166</v>
      </c>
    </row>
    <row r="291" spans="1:51" s="14" customFormat="1" ht="12">
      <c r="A291" s="14"/>
      <c r="B291" s="237"/>
      <c r="C291" s="238"/>
      <c r="D291" s="227" t="s">
        <v>177</v>
      </c>
      <c r="E291" s="239" t="s">
        <v>19</v>
      </c>
      <c r="F291" s="240" t="s">
        <v>179</v>
      </c>
      <c r="G291" s="238"/>
      <c r="H291" s="241">
        <v>49.25</v>
      </c>
      <c r="I291" s="242"/>
      <c r="J291" s="238"/>
      <c r="K291" s="238"/>
      <c r="L291" s="243"/>
      <c r="M291" s="244"/>
      <c r="N291" s="245"/>
      <c r="O291" s="245"/>
      <c r="P291" s="245"/>
      <c r="Q291" s="245"/>
      <c r="R291" s="245"/>
      <c r="S291" s="245"/>
      <c r="T291" s="246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7" t="s">
        <v>177</v>
      </c>
      <c r="AU291" s="247" t="s">
        <v>83</v>
      </c>
      <c r="AV291" s="14" t="s">
        <v>173</v>
      </c>
      <c r="AW291" s="14" t="s">
        <v>35</v>
      </c>
      <c r="AX291" s="14" t="s">
        <v>81</v>
      </c>
      <c r="AY291" s="247" t="s">
        <v>166</v>
      </c>
    </row>
    <row r="292" spans="1:65" s="2" customFormat="1" ht="49.05" customHeight="1">
      <c r="A292" s="40"/>
      <c r="B292" s="41"/>
      <c r="C292" s="207" t="s">
        <v>439</v>
      </c>
      <c r="D292" s="207" t="s">
        <v>169</v>
      </c>
      <c r="E292" s="208" t="s">
        <v>440</v>
      </c>
      <c r="F292" s="209" t="s">
        <v>441</v>
      </c>
      <c r="G292" s="210" t="s">
        <v>271</v>
      </c>
      <c r="H292" s="211">
        <v>0.701</v>
      </c>
      <c r="I292" s="212"/>
      <c r="J292" s="213">
        <f>ROUND(I292*H292,2)</f>
        <v>0</v>
      </c>
      <c r="K292" s="209" t="s">
        <v>172</v>
      </c>
      <c r="L292" s="46"/>
      <c r="M292" s="214" t="s">
        <v>19</v>
      </c>
      <c r="N292" s="215" t="s">
        <v>44</v>
      </c>
      <c r="O292" s="86"/>
      <c r="P292" s="216">
        <f>O292*H292</f>
        <v>0</v>
      </c>
      <c r="Q292" s="216">
        <v>0</v>
      </c>
      <c r="R292" s="216">
        <f>Q292*H292</f>
        <v>0</v>
      </c>
      <c r="S292" s="216">
        <v>0</v>
      </c>
      <c r="T292" s="217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18" t="s">
        <v>325</v>
      </c>
      <c r="AT292" s="218" t="s">
        <v>169</v>
      </c>
      <c r="AU292" s="218" t="s">
        <v>83</v>
      </c>
      <c r="AY292" s="19" t="s">
        <v>166</v>
      </c>
      <c r="BE292" s="219">
        <f>IF(N292="základní",J292,0)</f>
        <v>0</v>
      </c>
      <c r="BF292" s="219">
        <f>IF(N292="snížená",J292,0)</f>
        <v>0</v>
      </c>
      <c r="BG292" s="219">
        <f>IF(N292="zákl. přenesená",J292,0)</f>
        <v>0</v>
      </c>
      <c r="BH292" s="219">
        <f>IF(N292="sníž. přenesená",J292,0)</f>
        <v>0</v>
      </c>
      <c r="BI292" s="219">
        <f>IF(N292="nulová",J292,0)</f>
        <v>0</v>
      </c>
      <c r="BJ292" s="19" t="s">
        <v>81</v>
      </c>
      <c r="BK292" s="219">
        <f>ROUND(I292*H292,2)</f>
        <v>0</v>
      </c>
      <c r="BL292" s="19" t="s">
        <v>325</v>
      </c>
      <c r="BM292" s="218" t="s">
        <v>442</v>
      </c>
    </row>
    <row r="293" spans="1:47" s="2" customFormat="1" ht="12">
      <c r="A293" s="40"/>
      <c r="B293" s="41"/>
      <c r="C293" s="42"/>
      <c r="D293" s="220" t="s">
        <v>175</v>
      </c>
      <c r="E293" s="42"/>
      <c r="F293" s="221" t="s">
        <v>443</v>
      </c>
      <c r="G293" s="42"/>
      <c r="H293" s="42"/>
      <c r="I293" s="222"/>
      <c r="J293" s="42"/>
      <c r="K293" s="42"/>
      <c r="L293" s="46"/>
      <c r="M293" s="223"/>
      <c r="N293" s="224"/>
      <c r="O293" s="86"/>
      <c r="P293" s="86"/>
      <c r="Q293" s="86"/>
      <c r="R293" s="86"/>
      <c r="S293" s="86"/>
      <c r="T293" s="87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175</v>
      </c>
      <c r="AU293" s="19" t="s">
        <v>83</v>
      </c>
    </row>
    <row r="294" spans="1:63" s="12" customFormat="1" ht="22.8" customHeight="1">
      <c r="A294" s="12"/>
      <c r="B294" s="191"/>
      <c r="C294" s="192"/>
      <c r="D294" s="193" t="s">
        <v>72</v>
      </c>
      <c r="E294" s="205" t="s">
        <v>444</v>
      </c>
      <c r="F294" s="205" t="s">
        <v>445</v>
      </c>
      <c r="G294" s="192"/>
      <c r="H294" s="192"/>
      <c r="I294" s="195"/>
      <c r="J294" s="206">
        <f>BK294</f>
        <v>0</v>
      </c>
      <c r="K294" s="192"/>
      <c r="L294" s="197"/>
      <c r="M294" s="198"/>
      <c r="N294" s="199"/>
      <c r="O294" s="199"/>
      <c r="P294" s="200">
        <f>SUM(P295:P310)</f>
        <v>0</v>
      </c>
      <c r="Q294" s="199"/>
      <c r="R294" s="200">
        <f>SUM(R295:R310)</f>
        <v>0.1383264</v>
      </c>
      <c r="S294" s="199"/>
      <c r="T294" s="201">
        <f>SUM(T295:T310)</f>
        <v>0.1728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202" t="s">
        <v>83</v>
      </c>
      <c r="AT294" s="203" t="s">
        <v>72</v>
      </c>
      <c r="AU294" s="203" t="s">
        <v>81</v>
      </c>
      <c r="AY294" s="202" t="s">
        <v>166</v>
      </c>
      <c r="BK294" s="204">
        <f>SUM(BK295:BK310)</f>
        <v>0</v>
      </c>
    </row>
    <row r="295" spans="1:65" s="2" customFormat="1" ht="16.5" customHeight="1">
      <c r="A295" s="40"/>
      <c r="B295" s="41"/>
      <c r="C295" s="207" t="s">
        <v>446</v>
      </c>
      <c r="D295" s="207" t="s">
        <v>169</v>
      </c>
      <c r="E295" s="208" t="s">
        <v>447</v>
      </c>
      <c r="F295" s="209" t="s">
        <v>448</v>
      </c>
      <c r="G295" s="210" t="s">
        <v>98</v>
      </c>
      <c r="H295" s="211">
        <v>8.64</v>
      </c>
      <c r="I295" s="212"/>
      <c r="J295" s="213">
        <f>ROUND(I295*H295,2)</f>
        <v>0</v>
      </c>
      <c r="K295" s="209" t="s">
        <v>172</v>
      </c>
      <c r="L295" s="46"/>
      <c r="M295" s="214" t="s">
        <v>19</v>
      </c>
      <c r="N295" s="215" t="s">
        <v>44</v>
      </c>
      <c r="O295" s="86"/>
      <c r="P295" s="216">
        <f>O295*H295</f>
        <v>0</v>
      </c>
      <c r="Q295" s="216">
        <v>0</v>
      </c>
      <c r="R295" s="216">
        <f>Q295*H295</f>
        <v>0</v>
      </c>
      <c r="S295" s="216">
        <v>0.02</v>
      </c>
      <c r="T295" s="217">
        <f>S295*H295</f>
        <v>0.1728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18" t="s">
        <v>325</v>
      </c>
      <c r="AT295" s="218" t="s">
        <v>169</v>
      </c>
      <c r="AU295" s="218" t="s">
        <v>83</v>
      </c>
      <c r="AY295" s="19" t="s">
        <v>166</v>
      </c>
      <c r="BE295" s="219">
        <f>IF(N295="základní",J295,0)</f>
        <v>0</v>
      </c>
      <c r="BF295" s="219">
        <f>IF(N295="snížená",J295,0)</f>
        <v>0</v>
      </c>
      <c r="BG295" s="219">
        <f>IF(N295="zákl. přenesená",J295,0)</f>
        <v>0</v>
      </c>
      <c r="BH295" s="219">
        <f>IF(N295="sníž. přenesená",J295,0)</f>
        <v>0</v>
      </c>
      <c r="BI295" s="219">
        <f>IF(N295="nulová",J295,0)</f>
        <v>0</v>
      </c>
      <c r="BJ295" s="19" t="s">
        <v>81</v>
      </c>
      <c r="BK295" s="219">
        <f>ROUND(I295*H295,2)</f>
        <v>0</v>
      </c>
      <c r="BL295" s="19" t="s">
        <v>325</v>
      </c>
      <c r="BM295" s="218" t="s">
        <v>449</v>
      </c>
    </row>
    <row r="296" spans="1:47" s="2" customFormat="1" ht="12">
      <c r="A296" s="40"/>
      <c r="B296" s="41"/>
      <c r="C296" s="42"/>
      <c r="D296" s="220" t="s">
        <v>175</v>
      </c>
      <c r="E296" s="42"/>
      <c r="F296" s="221" t="s">
        <v>450</v>
      </c>
      <c r="G296" s="42"/>
      <c r="H296" s="42"/>
      <c r="I296" s="222"/>
      <c r="J296" s="42"/>
      <c r="K296" s="42"/>
      <c r="L296" s="46"/>
      <c r="M296" s="223"/>
      <c r="N296" s="224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175</v>
      </c>
      <c r="AU296" s="19" t="s">
        <v>83</v>
      </c>
    </row>
    <row r="297" spans="1:51" s="15" customFormat="1" ht="12">
      <c r="A297" s="15"/>
      <c r="B297" s="258"/>
      <c r="C297" s="259"/>
      <c r="D297" s="227" t="s">
        <v>177</v>
      </c>
      <c r="E297" s="260" t="s">
        <v>19</v>
      </c>
      <c r="F297" s="261" t="s">
        <v>1092</v>
      </c>
      <c r="G297" s="259"/>
      <c r="H297" s="260" t="s">
        <v>19</v>
      </c>
      <c r="I297" s="262"/>
      <c r="J297" s="259"/>
      <c r="K297" s="259"/>
      <c r="L297" s="263"/>
      <c r="M297" s="264"/>
      <c r="N297" s="265"/>
      <c r="O297" s="265"/>
      <c r="P297" s="265"/>
      <c r="Q297" s="265"/>
      <c r="R297" s="265"/>
      <c r="S297" s="265"/>
      <c r="T297" s="266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67" t="s">
        <v>177</v>
      </c>
      <c r="AU297" s="267" t="s">
        <v>83</v>
      </c>
      <c r="AV297" s="15" t="s">
        <v>81</v>
      </c>
      <c r="AW297" s="15" t="s">
        <v>35</v>
      </c>
      <c r="AX297" s="15" t="s">
        <v>73</v>
      </c>
      <c r="AY297" s="267" t="s">
        <v>166</v>
      </c>
    </row>
    <row r="298" spans="1:51" s="13" customFormat="1" ht="12">
      <c r="A298" s="13"/>
      <c r="B298" s="225"/>
      <c r="C298" s="226"/>
      <c r="D298" s="227" t="s">
        <v>177</v>
      </c>
      <c r="E298" s="228" t="s">
        <v>19</v>
      </c>
      <c r="F298" s="229" t="s">
        <v>1093</v>
      </c>
      <c r="G298" s="226"/>
      <c r="H298" s="230">
        <v>8.64</v>
      </c>
      <c r="I298" s="231"/>
      <c r="J298" s="226"/>
      <c r="K298" s="226"/>
      <c r="L298" s="232"/>
      <c r="M298" s="233"/>
      <c r="N298" s="234"/>
      <c r="O298" s="234"/>
      <c r="P298" s="234"/>
      <c r="Q298" s="234"/>
      <c r="R298" s="234"/>
      <c r="S298" s="234"/>
      <c r="T298" s="235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6" t="s">
        <v>177</v>
      </c>
      <c r="AU298" s="236" t="s">
        <v>83</v>
      </c>
      <c r="AV298" s="13" t="s">
        <v>83</v>
      </c>
      <c r="AW298" s="13" t="s">
        <v>35</v>
      </c>
      <c r="AX298" s="13" t="s">
        <v>73</v>
      </c>
      <c r="AY298" s="236" t="s">
        <v>166</v>
      </c>
    </row>
    <row r="299" spans="1:51" s="14" customFormat="1" ht="12">
      <c r="A299" s="14"/>
      <c r="B299" s="237"/>
      <c r="C299" s="238"/>
      <c r="D299" s="227" t="s">
        <v>177</v>
      </c>
      <c r="E299" s="239" t="s">
        <v>19</v>
      </c>
      <c r="F299" s="240" t="s">
        <v>179</v>
      </c>
      <c r="G299" s="238"/>
      <c r="H299" s="241">
        <v>8.64</v>
      </c>
      <c r="I299" s="242"/>
      <c r="J299" s="238"/>
      <c r="K299" s="238"/>
      <c r="L299" s="243"/>
      <c r="M299" s="244"/>
      <c r="N299" s="245"/>
      <c r="O299" s="245"/>
      <c r="P299" s="245"/>
      <c r="Q299" s="245"/>
      <c r="R299" s="245"/>
      <c r="S299" s="245"/>
      <c r="T299" s="246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7" t="s">
        <v>177</v>
      </c>
      <c r="AU299" s="247" t="s">
        <v>83</v>
      </c>
      <c r="AV299" s="14" t="s">
        <v>173</v>
      </c>
      <c r="AW299" s="14" t="s">
        <v>35</v>
      </c>
      <c r="AX299" s="14" t="s">
        <v>81</v>
      </c>
      <c r="AY299" s="247" t="s">
        <v>166</v>
      </c>
    </row>
    <row r="300" spans="1:65" s="2" customFormat="1" ht="16.5" customHeight="1">
      <c r="A300" s="40"/>
      <c r="B300" s="41"/>
      <c r="C300" s="207" t="s">
        <v>1094</v>
      </c>
      <c r="D300" s="207" t="s">
        <v>169</v>
      </c>
      <c r="E300" s="208" t="s">
        <v>1095</v>
      </c>
      <c r="F300" s="209" t="s">
        <v>1096</v>
      </c>
      <c r="G300" s="210" t="s">
        <v>98</v>
      </c>
      <c r="H300" s="211">
        <v>8.64</v>
      </c>
      <c r="I300" s="212"/>
      <c r="J300" s="213">
        <f>ROUND(I300*H300,2)</f>
        <v>0</v>
      </c>
      <c r="K300" s="209" t="s">
        <v>172</v>
      </c>
      <c r="L300" s="46"/>
      <c r="M300" s="214" t="s">
        <v>19</v>
      </c>
      <c r="N300" s="215" t="s">
        <v>44</v>
      </c>
      <c r="O300" s="86"/>
      <c r="P300" s="216">
        <f>O300*H300</f>
        <v>0</v>
      </c>
      <c r="Q300" s="216">
        <v>1E-05</v>
      </c>
      <c r="R300" s="216">
        <f>Q300*H300</f>
        <v>8.640000000000001E-05</v>
      </c>
      <c r="S300" s="216">
        <v>0</v>
      </c>
      <c r="T300" s="217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18" t="s">
        <v>325</v>
      </c>
      <c r="AT300" s="218" t="s">
        <v>169</v>
      </c>
      <c r="AU300" s="218" t="s">
        <v>83</v>
      </c>
      <c r="AY300" s="19" t="s">
        <v>166</v>
      </c>
      <c r="BE300" s="219">
        <f>IF(N300="základní",J300,0)</f>
        <v>0</v>
      </c>
      <c r="BF300" s="219">
        <f>IF(N300="snížená",J300,0)</f>
        <v>0</v>
      </c>
      <c r="BG300" s="219">
        <f>IF(N300="zákl. přenesená",J300,0)</f>
        <v>0</v>
      </c>
      <c r="BH300" s="219">
        <f>IF(N300="sníž. přenesená",J300,0)</f>
        <v>0</v>
      </c>
      <c r="BI300" s="219">
        <f>IF(N300="nulová",J300,0)</f>
        <v>0</v>
      </c>
      <c r="BJ300" s="19" t="s">
        <v>81</v>
      </c>
      <c r="BK300" s="219">
        <f>ROUND(I300*H300,2)</f>
        <v>0</v>
      </c>
      <c r="BL300" s="19" t="s">
        <v>325</v>
      </c>
      <c r="BM300" s="218" t="s">
        <v>1097</v>
      </c>
    </row>
    <row r="301" spans="1:47" s="2" customFormat="1" ht="12">
      <c r="A301" s="40"/>
      <c r="B301" s="41"/>
      <c r="C301" s="42"/>
      <c r="D301" s="220" t="s">
        <v>175</v>
      </c>
      <c r="E301" s="42"/>
      <c r="F301" s="221" t="s">
        <v>1098</v>
      </c>
      <c r="G301" s="42"/>
      <c r="H301" s="42"/>
      <c r="I301" s="222"/>
      <c r="J301" s="42"/>
      <c r="K301" s="42"/>
      <c r="L301" s="46"/>
      <c r="M301" s="223"/>
      <c r="N301" s="224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175</v>
      </c>
      <c r="AU301" s="19" t="s">
        <v>83</v>
      </c>
    </row>
    <row r="302" spans="1:51" s="15" customFormat="1" ht="12">
      <c r="A302" s="15"/>
      <c r="B302" s="258"/>
      <c r="C302" s="259"/>
      <c r="D302" s="227" t="s">
        <v>177</v>
      </c>
      <c r="E302" s="260" t="s">
        <v>19</v>
      </c>
      <c r="F302" s="261" t="s">
        <v>1092</v>
      </c>
      <c r="G302" s="259"/>
      <c r="H302" s="260" t="s">
        <v>19</v>
      </c>
      <c r="I302" s="262"/>
      <c r="J302" s="259"/>
      <c r="K302" s="259"/>
      <c r="L302" s="263"/>
      <c r="M302" s="264"/>
      <c r="N302" s="265"/>
      <c r="O302" s="265"/>
      <c r="P302" s="265"/>
      <c r="Q302" s="265"/>
      <c r="R302" s="265"/>
      <c r="S302" s="265"/>
      <c r="T302" s="266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67" t="s">
        <v>177</v>
      </c>
      <c r="AU302" s="267" t="s">
        <v>83</v>
      </c>
      <c r="AV302" s="15" t="s">
        <v>81</v>
      </c>
      <c r="AW302" s="15" t="s">
        <v>35</v>
      </c>
      <c r="AX302" s="15" t="s">
        <v>73</v>
      </c>
      <c r="AY302" s="267" t="s">
        <v>166</v>
      </c>
    </row>
    <row r="303" spans="1:51" s="13" customFormat="1" ht="12">
      <c r="A303" s="13"/>
      <c r="B303" s="225"/>
      <c r="C303" s="226"/>
      <c r="D303" s="227" t="s">
        <v>177</v>
      </c>
      <c r="E303" s="228" t="s">
        <v>19</v>
      </c>
      <c r="F303" s="229" t="s">
        <v>1093</v>
      </c>
      <c r="G303" s="226"/>
      <c r="H303" s="230">
        <v>8.64</v>
      </c>
      <c r="I303" s="231"/>
      <c r="J303" s="226"/>
      <c r="K303" s="226"/>
      <c r="L303" s="232"/>
      <c r="M303" s="233"/>
      <c r="N303" s="234"/>
      <c r="O303" s="234"/>
      <c r="P303" s="234"/>
      <c r="Q303" s="234"/>
      <c r="R303" s="234"/>
      <c r="S303" s="234"/>
      <c r="T303" s="235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6" t="s">
        <v>177</v>
      </c>
      <c r="AU303" s="236" t="s">
        <v>83</v>
      </c>
      <c r="AV303" s="13" t="s">
        <v>83</v>
      </c>
      <c r="AW303" s="13" t="s">
        <v>35</v>
      </c>
      <c r="AX303" s="13" t="s">
        <v>73</v>
      </c>
      <c r="AY303" s="236" t="s">
        <v>166</v>
      </c>
    </row>
    <row r="304" spans="1:51" s="14" customFormat="1" ht="12">
      <c r="A304" s="14"/>
      <c r="B304" s="237"/>
      <c r="C304" s="238"/>
      <c r="D304" s="227" t="s">
        <v>177</v>
      </c>
      <c r="E304" s="239" t="s">
        <v>19</v>
      </c>
      <c r="F304" s="240" t="s">
        <v>179</v>
      </c>
      <c r="G304" s="238"/>
      <c r="H304" s="241">
        <v>8.64</v>
      </c>
      <c r="I304" s="242"/>
      <c r="J304" s="238"/>
      <c r="K304" s="238"/>
      <c r="L304" s="243"/>
      <c r="M304" s="244"/>
      <c r="N304" s="245"/>
      <c r="O304" s="245"/>
      <c r="P304" s="245"/>
      <c r="Q304" s="245"/>
      <c r="R304" s="245"/>
      <c r="S304" s="245"/>
      <c r="T304" s="246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7" t="s">
        <v>177</v>
      </c>
      <c r="AU304" s="247" t="s">
        <v>83</v>
      </c>
      <c r="AV304" s="14" t="s">
        <v>173</v>
      </c>
      <c r="AW304" s="14" t="s">
        <v>35</v>
      </c>
      <c r="AX304" s="14" t="s">
        <v>81</v>
      </c>
      <c r="AY304" s="247" t="s">
        <v>166</v>
      </c>
    </row>
    <row r="305" spans="1:65" s="2" customFormat="1" ht="16.5" customHeight="1">
      <c r="A305" s="40"/>
      <c r="B305" s="41"/>
      <c r="C305" s="248" t="s">
        <v>1099</v>
      </c>
      <c r="D305" s="248" t="s">
        <v>190</v>
      </c>
      <c r="E305" s="249" t="s">
        <v>1100</v>
      </c>
      <c r="F305" s="250" t="s">
        <v>1101</v>
      </c>
      <c r="G305" s="251" t="s">
        <v>98</v>
      </c>
      <c r="H305" s="252">
        <v>8.64</v>
      </c>
      <c r="I305" s="253"/>
      <c r="J305" s="254">
        <f>ROUND(I305*H305,2)</f>
        <v>0</v>
      </c>
      <c r="K305" s="250" t="s">
        <v>19</v>
      </c>
      <c r="L305" s="255"/>
      <c r="M305" s="256" t="s">
        <v>19</v>
      </c>
      <c r="N305" s="257" t="s">
        <v>44</v>
      </c>
      <c r="O305" s="86"/>
      <c r="P305" s="216">
        <f>O305*H305</f>
        <v>0</v>
      </c>
      <c r="Q305" s="216">
        <v>0.016</v>
      </c>
      <c r="R305" s="216">
        <f>Q305*H305</f>
        <v>0.13824</v>
      </c>
      <c r="S305" s="216">
        <v>0</v>
      </c>
      <c r="T305" s="217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18" t="s">
        <v>291</v>
      </c>
      <c r="AT305" s="218" t="s">
        <v>190</v>
      </c>
      <c r="AU305" s="218" t="s">
        <v>83</v>
      </c>
      <c r="AY305" s="19" t="s">
        <v>166</v>
      </c>
      <c r="BE305" s="219">
        <f>IF(N305="základní",J305,0)</f>
        <v>0</v>
      </c>
      <c r="BF305" s="219">
        <f>IF(N305="snížená",J305,0)</f>
        <v>0</v>
      </c>
      <c r="BG305" s="219">
        <f>IF(N305="zákl. přenesená",J305,0)</f>
        <v>0</v>
      </c>
      <c r="BH305" s="219">
        <f>IF(N305="sníž. přenesená",J305,0)</f>
        <v>0</v>
      </c>
      <c r="BI305" s="219">
        <f>IF(N305="nulová",J305,0)</f>
        <v>0</v>
      </c>
      <c r="BJ305" s="19" t="s">
        <v>81</v>
      </c>
      <c r="BK305" s="219">
        <f>ROUND(I305*H305,2)</f>
        <v>0</v>
      </c>
      <c r="BL305" s="19" t="s">
        <v>325</v>
      </c>
      <c r="BM305" s="218" t="s">
        <v>1102</v>
      </c>
    </row>
    <row r="306" spans="1:51" s="15" customFormat="1" ht="12">
      <c r="A306" s="15"/>
      <c r="B306" s="258"/>
      <c r="C306" s="259"/>
      <c r="D306" s="227" t="s">
        <v>177</v>
      </c>
      <c r="E306" s="260" t="s">
        <v>19</v>
      </c>
      <c r="F306" s="261" t="s">
        <v>1092</v>
      </c>
      <c r="G306" s="259"/>
      <c r="H306" s="260" t="s">
        <v>19</v>
      </c>
      <c r="I306" s="262"/>
      <c r="J306" s="259"/>
      <c r="K306" s="259"/>
      <c r="L306" s="263"/>
      <c r="M306" s="264"/>
      <c r="N306" s="265"/>
      <c r="O306" s="265"/>
      <c r="P306" s="265"/>
      <c r="Q306" s="265"/>
      <c r="R306" s="265"/>
      <c r="S306" s="265"/>
      <c r="T306" s="266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67" t="s">
        <v>177</v>
      </c>
      <c r="AU306" s="267" t="s">
        <v>83</v>
      </c>
      <c r="AV306" s="15" t="s">
        <v>81</v>
      </c>
      <c r="AW306" s="15" t="s">
        <v>35</v>
      </c>
      <c r="AX306" s="15" t="s">
        <v>73</v>
      </c>
      <c r="AY306" s="267" t="s">
        <v>166</v>
      </c>
    </row>
    <row r="307" spans="1:51" s="13" customFormat="1" ht="12">
      <c r="A307" s="13"/>
      <c r="B307" s="225"/>
      <c r="C307" s="226"/>
      <c r="D307" s="227" t="s">
        <v>177</v>
      </c>
      <c r="E307" s="228" t="s">
        <v>19</v>
      </c>
      <c r="F307" s="229" t="s">
        <v>1093</v>
      </c>
      <c r="G307" s="226"/>
      <c r="H307" s="230">
        <v>8.64</v>
      </c>
      <c r="I307" s="231"/>
      <c r="J307" s="226"/>
      <c r="K307" s="226"/>
      <c r="L307" s="232"/>
      <c r="M307" s="233"/>
      <c r="N307" s="234"/>
      <c r="O307" s="234"/>
      <c r="P307" s="234"/>
      <c r="Q307" s="234"/>
      <c r="R307" s="234"/>
      <c r="S307" s="234"/>
      <c r="T307" s="235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6" t="s">
        <v>177</v>
      </c>
      <c r="AU307" s="236" t="s">
        <v>83</v>
      </c>
      <c r="AV307" s="13" t="s">
        <v>83</v>
      </c>
      <c r="AW307" s="13" t="s">
        <v>35</v>
      </c>
      <c r="AX307" s="13" t="s">
        <v>73</v>
      </c>
      <c r="AY307" s="236" t="s">
        <v>166</v>
      </c>
    </row>
    <row r="308" spans="1:51" s="14" customFormat="1" ht="12">
      <c r="A308" s="14"/>
      <c r="B308" s="237"/>
      <c r="C308" s="238"/>
      <c r="D308" s="227" t="s">
        <v>177</v>
      </c>
      <c r="E308" s="239" t="s">
        <v>19</v>
      </c>
      <c r="F308" s="240" t="s">
        <v>179</v>
      </c>
      <c r="G308" s="238"/>
      <c r="H308" s="241">
        <v>8.64</v>
      </c>
      <c r="I308" s="242"/>
      <c r="J308" s="238"/>
      <c r="K308" s="238"/>
      <c r="L308" s="243"/>
      <c r="M308" s="244"/>
      <c r="N308" s="245"/>
      <c r="O308" s="245"/>
      <c r="P308" s="245"/>
      <c r="Q308" s="245"/>
      <c r="R308" s="245"/>
      <c r="S308" s="245"/>
      <c r="T308" s="246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7" t="s">
        <v>177</v>
      </c>
      <c r="AU308" s="247" t="s">
        <v>83</v>
      </c>
      <c r="AV308" s="14" t="s">
        <v>173</v>
      </c>
      <c r="AW308" s="14" t="s">
        <v>35</v>
      </c>
      <c r="AX308" s="14" t="s">
        <v>81</v>
      </c>
      <c r="AY308" s="247" t="s">
        <v>166</v>
      </c>
    </row>
    <row r="309" spans="1:65" s="2" customFormat="1" ht="49.05" customHeight="1">
      <c r="A309" s="40"/>
      <c r="B309" s="41"/>
      <c r="C309" s="207" t="s">
        <v>1103</v>
      </c>
      <c r="D309" s="207" t="s">
        <v>169</v>
      </c>
      <c r="E309" s="208" t="s">
        <v>1104</v>
      </c>
      <c r="F309" s="209" t="s">
        <v>1105</v>
      </c>
      <c r="G309" s="210" t="s">
        <v>271</v>
      </c>
      <c r="H309" s="211">
        <v>0.138</v>
      </c>
      <c r="I309" s="212"/>
      <c r="J309" s="213">
        <f>ROUND(I309*H309,2)</f>
        <v>0</v>
      </c>
      <c r="K309" s="209" t="s">
        <v>172</v>
      </c>
      <c r="L309" s="46"/>
      <c r="M309" s="214" t="s">
        <v>19</v>
      </c>
      <c r="N309" s="215" t="s">
        <v>44</v>
      </c>
      <c r="O309" s="86"/>
      <c r="P309" s="216">
        <f>O309*H309</f>
        <v>0</v>
      </c>
      <c r="Q309" s="216">
        <v>0</v>
      </c>
      <c r="R309" s="216">
        <f>Q309*H309</f>
        <v>0</v>
      </c>
      <c r="S309" s="216">
        <v>0</v>
      </c>
      <c r="T309" s="217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18" t="s">
        <v>325</v>
      </c>
      <c r="AT309" s="218" t="s">
        <v>169</v>
      </c>
      <c r="AU309" s="218" t="s">
        <v>83</v>
      </c>
      <c r="AY309" s="19" t="s">
        <v>166</v>
      </c>
      <c r="BE309" s="219">
        <f>IF(N309="základní",J309,0)</f>
        <v>0</v>
      </c>
      <c r="BF309" s="219">
        <f>IF(N309="snížená",J309,0)</f>
        <v>0</v>
      </c>
      <c r="BG309" s="219">
        <f>IF(N309="zákl. přenesená",J309,0)</f>
        <v>0</v>
      </c>
      <c r="BH309" s="219">
        <f>IF(N309="sníž. přenesená",J309,0)</f>
        <v>0</v>
      </c>
      <c r="BI309" s="219">
        <f>IF(N309="nulová",J309,0)</f>
        <v>0</v>
      </c>
      <c r="BJ309" s="19" t="s">
        <v>81</v>
      </c>
      <c r="BK309" s="219">
        <f>ROUND(I309*H309,2)</f>
        <v>0</v>
      </c>
      <c r="BL309" s="19" t="s">
        <v>325</v>
      </c>
      <c r="BM309" s="218" t="s">
        <v>1106</v>
      </c>
    </row>
    <row r="310" spans="1:47" s="2" customFormat="1" ht="12">
      <c r="A310" s="40"/>
      <c r="B310" s="41"/>
      <c r="C310" s="42"/>
      <c r="D310" s="220" t="s">
        <v>175</v>
      </c>
      <c r="E310" s="42"/>
      <c r="F310" s="221" t="s">
        <v>1107</v>
      </c>
      <c r="G310" s="42"/>
      <c r="H310" s="42"/>
      <c r="I310" s="222"/>
      <c r="J310" s="42"/>
      <c r="K310" s="42"/>
      <c r="L310" s="46"/>
      <c r="M310" s="223"/>
      <c r="N310" s="224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175</v>
      </c>
      <c r="AU310" s="19" t="s">
        <v>83</v>
      </c>
    </row>
    <row r="311" spans="1:63" s="12" customFormat="1" ht="22.8" customHeight="1">
      <c r="A311" s="12"/>
      <c r="B311" s="191"/>
      <c r="C311" s="192"/>
      <c r="D311" s="193" t="s">
        <v>72</v>
      </c>
      <c r="E311" s="205" t="s">
        <v>777</v>
      </c>
      <c r="F311" s="205" t="s">
        <v>778</v>
      </c>
      <c r="G311" s="192"/>
      <c r="H311" s="192"/>
      <c r="I311" s="195"/>
      <c r="J311" s="206">
        <f>BK311</f>
        <v>0</v>
      </c>
      <c r="K311" s="192"/>
      <c r="L311" s="197"/>
      <c r="M311" s="198"/>
      <c r="N311" s="199"/>
      <c r="O311" s="199"/>
      <c r="P311" s="200">
        <f>SUM(P312:P344)</f>
        <v>0</v>
      </c>
      <c r="Q311" s="199"/>
      <c r="R311" s="200">
        <f>SUM(R312:R344)</f>
        <v>0.0403002</v>
      </c>
      <c r="S311" s="199"/>
      <c r="T311" s="201">
        <f>SUM(T312:T344)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02" t="s">
        <v>83</v>
      </c>
      <c r="AT311" s="203" t="s">
        <v>72</v>
      </c>
      <c r="AU311" s="203" t="s">
        <v>81</v>
      </c>
      <c r="AY311" s="202" t="s">
        <v>166</v>
      </c>
      <c r="BK311" s="204">
        <f>SUM(BK312:BK344)</f>
        <v>0</v>
      </c>
    </row>
    <row r="312" spans="1:65" s="2" customFormat="1" ht="33" customHeight="1">
      <c r="A312" s="40"/>
      <c r="B312" s="41"/>
      <c r="C312" s="207" t="s">
        <v>779</v>
      </c>
      <c r="D312" s="207" t="s">
        <v>169</v>
      </c>
      <c r="E312" s="208" t="s">
        <v>780</v>
      </c>
      <c r="F312" s="209" t="s">
        <v>781</v>
      </c>
      <c r="G312" s="210" t="s">
        <v>98</v>
      </c>
      <c r="H312" s="211">
        <v>1.53</v>
      </c>
      <c r="I312" s="212"/>
      <c r="J312" s="213">
        <f>ROUND(I312*H312,2)</f>
        <v>0</v>
      </c>
      <c r="K312" s="209" t="s">
        <v>172</v>
      </c>
      <c r="L312" s="46"/>
      <c r="M312" s="214" t="s">
        <v>19</v>
      </c>
      <c r="N312" s="215" t="s">
        <v>44</v>
      </c>
      <c r="O312" s="86"/>
      <c r="P312" s="216">
        <f>O312*H312</f>
        <v>0</v>
      </c>
      <c r="Q312" s="216">
        <v>0.0045</v>
      </c>
      <c r="R312" s="216">
        <f>Q312*H312</f>
        <v>0.006885</v>
      </c>
      <c r="S312" s="216">
        <v>0</v>
      </c>
      <c r="T312" s="217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18" t="s">
        <v>325</v>
      </c>
      <c r="AT312" s="218" t="s">
        <v>169</v>
      </c>
      <c r="AU312" s="218" t="s">
        <v>83</v>
      </c>
      <c r="AY312" s="19" t="s">
        <v>166</v>
      </c>
      <c r="BE312" s="219">
        <f>IF(N312="základní",J312,0)</f>
        <v>0</v>
      </c>
      <c r="BF312" s="219">
        <f>IF(N312="snížená",J312,0)</f>
        <v>0</v>
      </c>
      <c r="BG312" s="219">
        <f>IF(N312="zákl. přenesená",J312,0)</f>
        <v>0</v>
      </c>
      <c r="BH312" s="219">
        <f>IF(N312="sníž. přenesená",J312,0)</f>
        <v>0</v>
      </c>
      <c r="BI312" s="219">
        <f>IF(N312="nulová",J312,0)</f>
        <v>0</v>
      </c>
      <c r="BJ312" s="19" t="s">
        <v>81</v>
      </c>
      <c r="BK312" s="219">
        <f>ROUND(I312*H312,2)</f>
        <v>0</v>
      </c>
      <c r="BL312" s="19" t="s">
        <v>325</v>
      </c>
      <c r="BM312" s="218" t="s">
        <v>782</v>
      </c>
    </row>
    <row r="313" spans="1:47" s="2" customFormat="1" ht="12">
      <c r="A313" s="40"/>
      <c r="B313" s="41"/>
      <c r="C313" s="42"/>
      <c r="D313" s="220" t="s">
        <v>175</v>
      </c>
      <c r="E313" s="42"/>
      <c r="F313" s="221" t="s">
        <v>783</v>
      </c>
      <c r="G313" s="42"/>
      <c r="H313" s="42"/>
      <c r="I313" s="222"/>
      <c r="J313" s="42"/>
      <c r="K313" s="42"/>
      <c r="L313" s="46"/>
      <c r="M313" s="223"/>
      <c r="N313" s="224"/>
      <c r="O313" s="86"/>
      <c r="P313" s="86"/>
      <c r="Q313" s="86"/>
      <c r="R313" s="86"/>
      <c r="S313" s="86"/>
      <c r="T313" s="87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175</v>
      </c>
      <c r="AU313" s="19" t="s">
        <v>83</v>
      </c>
    </row>
    <row r="314" spans="1:51" s="13" customFormat="1" ht="12">
      <c r="A314" s="13"/>
      <c r="B314" s="225"/>
      <c r="C314" s="226"/>
      <c r="D314" s="227" t="s">
        <v>177</v>
      </c>
      <c r="E314" s="228" t="s">
        <v>19</v>
      </c>
      <c r="F314" s="229" t="s">
        <v>1108</v>
      </c>
      <c r="G314" s="226"/>
      <c r="H314" s="230">
        <v>5.1</v>
      </c>
      <c r="I314" s="231"/>
      <c r="J314" s="226"/>
      <c r="K314" s="226"/>
      <c r="L314" s="232"/>
      <c r="M314" s="233"/>
      <c r="N314" s="234"/>
      <c r="O314" s="234"/>
      <c r="P314" s="234"/>
      <c r="Q314" s="234"/>
      <c r="R314" s="234"/>
      <c r="S314" s="234"/>
      <c r="T314" s="235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6" t="s">
        <v>177</v>
      </c>
      <c r="AU314" s="236" t="s">
        <v>83</v>
      </c>
      <c r="AV314" s="13" t="s">
        <v>83</v>
      </c>
      <c r="AW314" s="13" t="s">
        <v>35</v>
      </c>
      <c r="AX314" s="13" t="s">
        <v>73</v>
      </c>
      <c r="AY314" s="236" t="s">
        <v>166</v>
      </c>
    </row>
    <row r="315" spans="1:51" s="14" customFormat="1" ht="12">
      <c r="A315" s="14"/>
      <c r="B315" s="237"/>
      <c r="C315" s="238"/>
      <c r="D315" s="227" t="s">
        <v>177</v>
      </c>
      <c r="E315" s="239" t="s">
        <v>641</v>
      </c>
      <c r="F315" s="240" t="s">
        <v>179</v>
      </c>
      <c r="G315" s="238"/>
      <c r="H315" s="241">
        <v>5.1</v>
      </c>
      <c r="I315" s="242"/>
      <c r="J315" s="238"/>
      <c r="K315" s="238"/>
      <c r="L315" s="243"/>
      <c r="M315" s="244"/>
      <c r="N315" s="245"/>
      <c r="O315" s="245"/>
      <c r="P315" s="245"/>
      <c r="Q315" s="245"/>
      <c r="R315" s="245"/>
      <c r="S315" s="245"/>
      <c r="T315" s="246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47" t="s">
        <v>177</v>
      </c>
      <c r="AU315" s="247" t="s">
        <v>83</v>
      </c>
      <c r="AV315" s="14" t="s">
        <v>173</v>
      </c>
      <c r="AW315" s="14" t="s">
        <v>35</v>
      </c>
      <c r="AX315" s="14" t="s">
        <v>73</v>
      </c>
      <c r="AY315" s="247" t="s">
        <v>166</v>
      </c>
    </row>
    <row r="316" spans="1:51" s="13" customFormat="1" ht="12">
      <c r="A316" s="13"/>
      <c r="B316" s="225"/>
      <c r="C316" s="226"/>
      <c r="D316" s="227" t="s">
        <v>177</v>
      </c>
      <c r="E316" s="228" t="s">
        <v>19</v>
      </c>
      <c r="F316" s="229" t="s">
        <v>789</v>
      </c>
      <c r="G316" s="226"/>
      <c r="H316" s="230">
        <v>1.53</v>
      </c>
      <c r="I316" s="231"/>
      <c r="J316" s="226"/>
      <c r="K316" s="226"/>
      <c r="L316" s="232"/>
      <c r="M316" s="233"/>
      <c r="N316" s="234"/>
      <c r="O316" s="234"/>
      <c r="P316" s="234"/>
      <c r="Q316" s="234"/>
      <c r="R316" s="234"/>
      <c r="S316" s="234"/>
      <c r="T316" s="235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6" t="s">
        <v>177</v>
      </c>
      <c r="AU316" s="236" t="s">
        <v>83</v>
      </c>
      <c r="AV316" s="13" t="s">
        <v>83</v>
      </c>
      <c r="AW316" s="13" t="s">
        <v>35</v>
      </c>
      <c r="AX316" s="13" t="s">
        <v>73</v>
      </c>
      <c r="AY316" s="236" t="s">
        <v>166</v>
      </c>
    </row>
    <row r="317" spans="1:51" s="16" customFormat="1" ht="12">
      <c r="A317" s="16"/>
      <c r="B317" s="268"/>
      <c r="C317" s="269"/>
      <c r="D317" s="227" t="s">
        <v>177</v>
      </c>
      <c r="E317" s="270" t="s">
        <v>19</v>
      </c>
      <c r="F317" s="271" t="s">
        <v>225</v>
      </c>
      <c r="G317" s="269"/>
      <c r="H317" s="272">
        <v>1.53</v>
      </c>
      <c r="I317" s="273"/>
      <c r="J317" s="269"/>
      <c r="K317" s="269"/>
      <c r="L317" s="274"/>
      <c r="M317" s="275"/>
      <c r="N317" s="276"/>
      <c r="O317" s="276"/>
      <c r="P317" s="276"/>
      <c r="Q317" s="276"/>
      <c r="R317" s="276"/>
      <c r="S317" s="276"/>
      <c r="T317" s="277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T317" s="278" t="s">
        <v>177</v>
      </c>
      <c r="AU317" s="278" t="s">
        <v>83</v>
      </c>
      <c r="AV317" s="16" t="s">
        <v>100</v>
      </c>
      <c r="AW317" s="16" t="s">
        <v>35</v>
      </c>
      <c r="AX317" s="16" t="s">
        <v>81</v>
      </c>
      <c r="AY317" s="278" t="s">
        <v>166</v>
      </c>
    </row>
    <row r="318" spans="1:65" s="2" customFormat="1" ht="37.8" customHeight="1">
      <c r="A318" s="40"/>
      <c r="B318" s="41"/>
      <c r="C318" s="207" t="s">
        <v>790</v>
      </c>
      <c r="D318" s="207" t="s">
        <v>169</v>
      </c>
      <c r="E318" s="208" t="s">
        <v>791</v>
      </c>
      <c r="F318" s="209" t="s">
        <v>792</v>
      </c>
      <c r="G318" s="210" t="s">
        <v>98</v>
      </c>
      <c r="H318" s="211">
        <v>1.53</v>
      </c>
      <c r="I318" s="212"/>
      <c r="J318" s="213">
        <f>ROUND(I318*H318,2)</f>
        <v>0</v>
      </c>
      <c r="K318" s="209" t="s">
        <v>172</v>
      </c>
      <c r="L318" s="46"/>
      <c r="M318" s="214" t="s">
        <v>19</v>
      </c>
      <c r="N318" s="215" t="s">
        <v>44</v>
      </c>
      <c r="O318" s="86"/>
      <c r="P318" s="216">
        <f>O318*H318</f>
        <v>0</v>
      </c>
      <c r="Q318" s="216">
        <v>0.00145</v>
      </c>
      <c r="R318" s="216">
        <f>Q318*H318</f>
        <v>0.0022185</v>
      </c>
      <c r="S318" s="216">
        <v>0</v>
      </c>
      <c r="T318" s="217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18" t="s">
        <v>325</v>
      </c>
      <c r="AT318" s="218" t="s">
        <v>169</v>
      </c>
      <c r="AU318" s="218" t="s">
        <v>83</v>
      </c>
      <c r="AY318" s="19" t="s">
        <v>166</v>
      </c>
      <c r="BE318" s="219">
        <f>IF(N318="základní",J318,0)</f>
        <v>0</v>
      </c>
      <c r="BF318" s="219">
        <f>IF(N318="snížená",J318,0)</f>
        <v>0</v>
      </c>
      <c r="BG318" s="219">
        <f>IF(N318="zákl. přenesená",J318,0)</f>
        <v>0</v>
      </c>
      <c r="BH318" s="219">
        <f>IF(N318="sníž. přenesená",J318,0)</f>
        <v>0</v>
      </c>
      <c r="BI318" s="219">
        <f>IF(N318="nulová",J318,0)</f>
        <v>0</v>
      </c>
      <c r="BJ318" s="19" t="s">
        <v>81</v>
      </c>
      <c r="BK318" s="219">
        <f>ROUND(I318*H318,2)</f>
        <v>0</v>
      </c>
      <c r="BL318" s="19" t="s">
        <v>325</v>
      </c>
      <c r="BM318" s="218" t="s">
        <v>793</v>
      </c>
    </row>
    <row r="319" spans="1:47" s="2" customFormat="1" ht="12">
      <c r="A319" s="40"/>
      <c r="B319" s="41"/>
      <c r="C319" s="42"/>
      <c r="D319" s="220" t="s">
        <v>175</v>
      </c>
      <c r="E319" s="42"/>
      <c r="F319" s="221" t="s">
        <v>794</v>
      </c>
      <c r="G319" s="42"/>
      <c r="H319" s="42"/>
      <c r="I319" s="222"/>
      <c r="J319" s="42"/>
      <c r="K319" s="42"/>
      <c r="L319" s="46"/>
      <c r="M319" s="223"/>
      <c r="N319" s="224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9" t="s">
        <v>175</v>
      </c>
      <c r="AU319" s="19" t="s">
        <v>83</v>
      </c>
    </row>
    <row r="320" spans="1:51" s="13" customFormat="1" ht="12">
      <c r="A320" s="13"/>
      <c r="B320" s="225"/>
      <c r="C320" s="226"/>
      <c r="D320" s="227" t="s">
        <v>177</v>
      </c>
      <c r="E320" s="228" t="s">
        <v>19</v>
      </c>
      <c r="F320" s="229" t="s">
        <v>1108</v>
      </c>
      <c r="G320" s="226"/>
      <c r="H320" s="230">
        <v>5.1</v>
      </c>
      <c r="I320" s="231"/>
      <c r="J320" s="226"/>
      <c r="K320" s="226"/>
      <c r="L320" s="232"/>
      <c r="M320" s="233"/>
      <c r="N320" s="234"/>
      <c r="O320" s="234"/>
      <c r="P320" s="234"/>
      <c r="Q320" s="234"/>
      <c r="R320" s="234"/>
      <c r="S320" s="234"/>
      <c r="T320" s="235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6" t="s">
        <v>177</v>
      </c>
      <c r="AU320" s="236" t="s">
        <v>83</v>
      </c>
      <c r="AV320" s="13" t="s">
        <v>83</v>
      </c>
      <c r="AW320" s="13" t="s">
        <v>35</v>
      </c>
      <c r="AX320" s="13" t="s">
        <v>73</v>
      </c>
      <c r="AY320" s="236" t="s">
        <v>166</v>
      </c>
    </row>
    <row r="321" spans="1:51" s="14" customFormat="1" ht="12">
      <c r="A321" s="14"/>
      <c r="B321" s="237"/>
      <c r="C321" s="238"/>
      <c r="D321" s="227" t="s">
        <v>177</v>
      </c>
      <c r="E321" s="239" t="s">
        <v>19</v>
      </c>
      <c r="F321" s="240" t="s">
        <v>179</v>
      </c>
      <c r="G321" s="238"/>
      <c r="H321" s="241">
        <v>5.1</v>
      </c>
      <c r="I321" s="242"/>
      <c r="J321" s="238"/>
      <c r="K321" s="238"/>
      <c r="L321" s="243"/>
      <c r="M321" s="244"/>
      <c r="N321" s="245"/>
      <c r="O321" s="245"/>
      <c r="P321" s="245"/>
      <c r="Q321" s="245"/>
      <c r="R321" s="245"/>
      <c r="S321" s="245"/>
      <c r="T321" s="246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7" t="s">
        <v>177</v>
      </c>
      <c r="AU321" s="247" t="s">
        <v>83</v>
      </c>
      <c r="AV321" s="14" t="s">
        <v>173</v>
      </c>
      <c r="AW321" s="14" t="s">
        <v>35</v>
      </c>
      <c r="AX321" s="14" t="s">
        <v>73</v>
      </c>
      <c r="AY321" s="247" t="s">
        <v>166</v>
      </c>
    </row>
    <row r="322" spans="1:51" s="13" customFormat="1" ht="12">
      <c r="A322" s="13"/>
      <c r="B322" s="225"/>
      <c r="C322" s="226"/>
      <c r="D322" s="227" t="s">
        <v>177</v>
      </c>
      <c r="E322" s="228" t="s">
        <v>19</v>
      </c>
      <c r="F322" s="229" t="s">
        <v>789</v>
      </c>
      <c r="G322" s="226"/>
      <c r="H322" s="230">
        <v>1.53</v>
      </c>
      <c r="I322" s="231"/>
      <c r="J322" s="226"/>
      <c r="K322" s="226"/>
      <c r="L322" s="232"/>
      <c r="M322" s="233"/>
      <c r="N322" s="234"/>
      <c r="O322" s="234"/>
      <c r="P322" s="234"/>
      <c r="Q322" s="234"/>
      <c r="R322" s="234"/>
      <c r="S322" s="234"/>
      <c r="T322" s="235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6" t="s">
        <v>177</v>
      </c>
      <c r="AU322" s="236" t="s">
        <v>83</v>
      </c>
      <c r="AV322" s="13" t="s">
        <v>83</v>
      </c>
      <c r="AW322" s="13" t="s">
        <v>35</v>
      </c>
      <c r="AX322" s="13" t="s">
        <v>73</v>
      </c>
      <c r="AY322" s="236" t="s">
        <v>166</v>
      </c>
    </row>
    <row r="323" spans="1:51" s="16" customFormat="1" ht="12">
      <c r="A323" s="16"/>
      <c r="B323" s="268"/>
      <c r="C323" s="269"/>
      <c r="D323" s="227" t="s">
        <v>177</v>
      </c>
      <c r="E323" s="270" t="s">
        <v>19</v>
      </c>
      <c r="F323" s="271" t="s">
        <v>225</v>
      </c>
      <c r="G323" s="269"/>
      <c r="H323" s="272">
        <v>1.53</v>
      </c>
      <c r="I323" s="273"/>
      <c r="J323" s="269"/>
      <c r="K323" s="269"/>
      <c r="L323" s="274"/>
      <c r="M323" s="275"/>
      <c r="N323" s="276"/>
      <c r="O323" s="276"/>
      <c r="P323" s="276"/>
      <c r="Q323" s="276"/>
      <c r="R323" s="276"/>
      <c r="S323" s="276"/>
      <c r="T323" s="277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T323" s="278" t="s">
        <v>177</v>
      </c>
      <c r="AU323" s="278" t="s">
        <v>83</v>
      </c>
      <c r="AV323" s="16" t="s">
        <v>100</v>
      </c>
      <c r="AW323" s="16" t="s">
        <v>35</v>
      </c>
      <c r="AX323" s="16" t="s">
        <v>81</v>
      </c>
      <c r="AY323" s="278" t="s">
        <v>166</v>
      </c>
    </row>
    <row r="324" spans="1:65" s="2" customFormat="1" ht="37.8" customHeight="1">
      <c r="A324" s="40"/>
      <c r="B324" s="41"/>
      <c r="C324" s="207" t="s">
        <v>795</v>
      </c>
      <c r="D324" s="207" t="s">
        <v>169</v>
      </c>
      <c r="E324" s="208" t="s">
        <v>796</v>
      </c>
      <c r="F324" s="209" t="s">
        <v>797</v>
      </c>
      <c r="G324" s="210" t="s">
        <v>98</v>
      </c>
      <c r="H324" s="211">
        <v>1.53</v>
      </c>
      <c r="I324" s="212"/>
      <c r="J324" s="213">
        <f>ROUND(I324*H324,2)</f>
        <v>0</v>
      </c>
      <c r="K324" s="209" t="s">
        <v>172</v>
      </c>
      <c r="L324" s="46"/>
      <c r="M324" s="214" t="s">
        <v>19</v>
      </c>
      <c r="N324" s="215" t="s">
        <v>44</v>
      </c>
      <c r="O324" s="86"/>
      <c r="P324" s="216">
        <f>O324*H324</f>
        <v>0</v>
      </c>
      <c r="Q324" s="216">
        <v>0.00605</v>
      </c>
      <c r="R324" s="216">
        <f>Q324*H324</f>
        <v>0.009256499999999999</v>
      </c>
      <c r="S324" s="216">
        <v>0</v>
      </c>
      <c r="T324" s="217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18" t="s">
        <v>325</v>
      </c>
      <c r="AT324" s="218" t="s">
        <v>169</v>
      </c>
      <c r="AU324" s="218" t="s">
        <v>83</v>
      </c>
      <c r="AY324" s="19" t="s">
        <v>166</v>
      </c>
      <c r="BE324" s="219">
        <f>IF(N324="základní",J324,0)</f>
        <v>0</v>
      </c>
      <c r="BF324" s="219">
        <f>IF(N324="snížená",J324,0)</f>
        <v>0</v>
      </c>
      <c r="BG324" s="219">
        <f>IF(N324="zákl. přenesená",J324,0)</f>
        <v>0</v>
      </c>
      <c r="BH324" s="219">
        <f>IF(N324="sníž. přenesená",J324,0)</f>
        <v>0</v>
      </c>
      <c r="BI324" s="219">
        <f>IF(N324="nulová",J324,0)</f>
        <v>0</v>
      </c>
      <c r="BJ324" s="19" t="s">
        <v>81</v>
      </c>
      <c r="BK324" s="219">
        <f>ROUND(I324*H324,2)</f>
        <v>0</v>
      </c>
      <c r="BL324" s="19" t="s">
        <v>325</v>
      </c>
      <c r="BM324" s="218" t="s">
        <v>798</v>
      </c>
    </row>
    <row r="325" spans="1:47" s="2" customFormat="1" ht="12">
      <c r="A325" s="40"/>
      <c r="B325" s="41"/>
      <c r="C325" s="42"/>
      <c r="D325" s="220" t="s">
        <v>175</v>
      </c>
      <c r="E325" s="42"/>
      <c r="F325" s="221" t="s">
        <v>799</v>
      </c>
      <c r="G325" s="42"/>
      <c r="H325" s="42"/>
      <c r="I325" s="222"/>
      <c r="J325" s="42"/>
      <c r="K325" s="42"/>
      <c r="L325" s="46"/>
      <c r="M325" s="223"/>
      <c r="N325" s="224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175</v>
      </c>
      <c r="AU325" s="19" t="s">
        <v>83</v>
      </c>
    </row>
    <row r="326" spans="1:51" s="13" customFormat="1" ht="12">
      <c r="A326" s="13"/>
      <c r="B326" s="225"/>
      <c r="C326" s="226"/>
      <c r="D326" s="227" t="s">
        <v>177</v>
      </c>
      <c r="E326" s="228" t="s">
        <v>19</v>
      </c>
      <c r="F326" s="229" t="s">
        <v>1108</v>
      </c>
      <c r="G326" s="226"/>
      <c r="H326" s="230">
        <v>5.1</v>
      </c>
      <c r="I326" s="231"/>
      <c r="J326" s="226"/>
      <c r="K326" s="226"/>
      <c r="L326" s="232"/>
      <c r="M326" s="233"/>
      <c r="N326" s="234"/>
      <c r="O326" s="234"/>
      <c r="P326" s="234"/>
      <c r="Q326" s="234"/>
      <c r="R326" s="234"/>
      <c r="S326" s="234"/>
      <c r="T326" s="235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6" t="s">
        <v>177</v>
      </c>
      <c r="AU326" s="236" t="s">
        <v>83</v>
      </c>
      <c r="AV326" s="13" t="s">
        <v>83</v>
      </c>
      <c r="AW326" s="13" t="s">
        <v>35</v>
      </c>
      <c r="AX326" s="13" t="s">
        <v>73</v>
      </c>
      <c r="AY326" s="236" t="s">
        <v>166</v>
      </c>
    </row>
    <row r="327" spans="1:51" s="14" customFormat="1" ht="12">
      <c r="A327" s="14"/>
      <c r="B327" s="237"/>
      <c r="C327" s="238"/>
      <c r="D327" s="227" t="s">
        <v>177</v>
      </c>
      <c r="E327" s="239" t="s">
        <v>19</v>
      </c>
      <c r="F327" s="240" t="s">
        <v>179</v>
      </c>
      <c r="G327" s="238"/>
      <c r="H327" s="241">
        <v>5.1</v>
      </c>
      <c r="I327" s="242"/>
      <c r="J327" s="238"/>
      <c r="K327" s="238"/>
      <c r="L327" s="243"/>
      <c r="M327" s="244"/>
      <c r="N327" s="245"/>
      <c r="O327" s="245"/>
      <c r="P327" s="245"/>
      <c r="Q327" s="245"/>
      <c r="R327" s="245"/>
      <c r="S327" s="245"/>
      <c r="T327" s="246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47" t="s">
        <v>177</v>
      </c>
      <c r="AU327" s="247" t="s">
        <v>83</v>
      </c>
      <c r="AV327" s="14" t="s">
        <v>173</v>
      </c>
      <c r="AW327" s="14" t="s">
        <v>35</v>
      </c>
      <c r="AX327" s="14" t="s">
        <v>73</v>
      </c>
      <c r="AY327" s="247" t="s">
        <v>166</v>
      </c>
    </row>
    <row r="328" spans="1:51" s="13" customFormat="1" ht="12">
      <c r="A328" s="13"/>
      <c r="B328" s="225"/>
      <c r="C328" s="226"/>
      <c r="D328" s="227" t="s">
        <v>177</v>
      </c>
      <c r="E328" s="228" t="s">
        <v>19</v>
      </c>
      <c r="F328" s="229" t="s">
        <v>789</v>
      </c>
      <c r="G328" s="226"/>
      <c r="H328" s="230">
        <v>1.53</v>
      </c>
      <c r="I328" s="231"/>
      <c r="J328" s="226"/>
      <c r="K328" s="226"/>
      <c r="L328" s="232"/>
      <c r="M328" s="233"/>
      <c r="N328" s="234"/>
      <c r="O328" s="234"/>
      <c r="P328" s="234"/>
      <c r="Q328" s="234"/>
      <c r="R328" s="234"/>
      <c r="S328" s="234"/>
      <c r="T328" s="235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6" t="s">
        <v>177</v>
      </c>
      <c r="AU328" s="236" t="s">
        <v>83</v>
      </c>
      <c r="AV328" s="13" t="s">
        <v>83</v>
      </c>
      <c r="AW328" s="13" t="s">
        <v>35</v>
      </c>
      <c r="AX328" s="13" t="s">
        <v>73</v>
      </c>
      <c r="AY328" s="236" t="s">
        <v>166</v>
      </c>
    </row>
    <row r="329" spans="1:51" s="16" customFormat="1" ht="12">
      <c r="A329" s="16"/>
      <c r="B329" s="268"/>
      <c r="C329" s="269"/>
      <c r="D329" s="227" t="s">
        <v>177</v>
      </c>
      <c r="E329" s="270" t="s">
        <v>19</v>
      </c>
      <c r="F329" s="271" t="s">
        <v>225</v>
      </c>
      <c r="G329" s="269"/>
      <c r="H329" s="272">
        <v>1.53</v>
      </c>
      <c r="I329" s="273"/>
      <c r="J329" s="269"/>
      <c r="K329" s="269"/>
      <c r="L329" s="274"/>
      <c r="M329" s="275"/>
      <c r="N329" s="276"/>
      <c r="O329" s="276"/>
      <c r="P329" s="276"/>
      <c r="Q329" s="276"/>
      <c r="R329" s="276"/>
      <c r="S329" s="276"/>
      <c r="T329" s="277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T329" s="278" t="s">
        <v>177</v>
      </c>
      <c r="AU329" s="278" t="s">
        <v>83</v>
      </c>
      <c r="AV329" s="16" t="s">
        <v>100</v>
      </c>
      <c r="AW329" s="16" t="s">
        <v>35</v>
      </c>
      <c r="AX329" s="16" t="s">
        <v>81</v>
      </c>
      <c r="AY329" s="278" t="s">
        <v>166</v>
      </c>
    </row>
    <row r="330" spans="1:65" s="2" customFormat="1" ht="16.5" customHeight="1">
      <c r="A330" s="40"/>
      <c r="B330" s="41"/>
      <c r="C330" s="248" t="s">
        <v>800</v>
      </c>
      <c r="D330" s="248" t="s">
        <v>190</v>
      </c>
      <c r="E330" s="249" t="s">
        <v>801</v>
      </c>
      <c r="F330" s="250" t="s">
        <v>802</v>
      </c>
      <c r="G330" s="251" t="s">
        <v>98</v>
      </c>
      <c r="H330" s="252">
        <v>1.683</v>
      </c>
      <c r="I330" s="253"/>
      <c r="J330" s="254">
        <f>ROUND(I330*H330,2)</f>
        <v>0</v>
      </c>
      <c r="K330" s="250" t="s">
        <v>172</v>
      </c>
      <c r="L330" s="255"/>
      <c r="M330" s="256" t="s">
        <v>19</v>
      </c>
      <c r="N330" s="257" t="s">
        <v>44</v>
      </c>
      <c r="O330" s="86"/>
      <c r="P330" s="216">
        <f>O330*H330</f>
        <v>0</v>
      </c>
      <c r="Q330" s="216">
        <v>0.0129</v>
      </c>
      <c r="R330" s="216">
        <f>Q330*H330</f>
        <v>0.0217107</v>
      </c>
      <c r="S330" s="216">
        <v>0</v>
      </c>
      <c r="T330" s="217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18" t="s">
        <v>291</v>
      </c>
      <c r="AT330" s="218" t="s">
        <v>190</v>
      </c>
      <c r="AU330" s="218" t="s">
        <v>83</v>
      </c>
      <c r="AY330" s="19" t="s">
        <v>166</v>
      </c>
      <c r="BE330" s="219">
        <f>IF(N330="základní",J330,0)</f>
        <v>0</v>
      </c>
      <c r="BF330" s="219">
        <f>IF(N330="snížená",J330,0)</f>
        <v>0</v>
      </c>
      <c r="BG330" s="219">
        <f>IF(N330="zákl. přenesená",J330,0)</f>
        <v>0</v>
      </c>
      <c r="BH330" s="219">
        <f>IF(N330="sníž. přenesená",J330,0)</f>
        <v>0</v>
      </c>
      <c r="BI330" s="219">
        <f>IF(N330="nulová",J330,0)</f>
        <v>0</v>
      </c>
      <c r="BJ330" s="19" t="s">
        <v>81</v>
      </c>
      <c r="BK330" s="219">
        <f>ROUND(I330*H330,2)</f>
        <v>0</v>
      </c>
      <c r="BL330" s="19" t="s">
        <v>325</v>
      </c>
      <c r="BM330" s="218" t="s">
        <v>803</v>
      </c>
    </row>
    <row r="331" spans="1:47" s="2" customFormat="1" ht="12">
      <c r="A331" s="40"/>
      <c r="B331" s="41"/>
      <c r="C331" s="42"/>
      <c r="D331" s="220" t="s">
        <v>175</v>
      </c>
      <c r="E331" s="42"/>
      <c r="F331" s="221" t="s">
        <v>804</v>
      </c>
      <c r="G331" s="42"/>
      <c r="H331" s="42"/>
      <c r="I331" s="222"/>
      <c r="J331" s="42"/>
      <c r="K331" s="42"/>
      <c r="L331" s="46"/>
      <c r="M331" s="223"/>
      <c r="N331" s="224"/>
      <c r="O331" s="86"/>
      <c r="P331" s="86"/>
      <c r="Q331" s="86"/>
      <c r="R331" s="86"/>
      <c r="S331" s="86"/>
      <c r="T331" s="87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9" t="s">
        <v>175</v>
      </c>
      <c r="AU331" s="19" t="s">
        <v>83</v>
      </c>
    </row>
    <row r="332" spans="1:51" s="13" customFormat="1" ht="12">
      <c r="A332" s="13"/>
      <c r="B332" s="225"/>
      <c r="C332" s="226"/>
      <c r="D332" s="227" t="s">
        <v>177</v>
      </c>
      <c r="E332" s="226"/>
      <c r="F332" s="229" t="s">
        <v>1109</v>
      </c>
      <c r="G332" s="226"/>
      <c r="H332" s="230">
        <v>1.683</v>
      </c>
      <c r="I332" s="231"/>
      <c r="J332" s="226"/>
      <c r="K332" s="226"/>
      <c r="L332" s="232"/>
      <c r="M332" s="233"/>
      <c r="N332" s="234"/>
      <c r="O332" s="234"/>
      <c r="P332" s="234"/>
      <c r="Q332" s="234"/>
      <c r="R332" s="234"/>
      <c r="S332" s="234"/>
      <c r="T332" s="235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6" t="s">
        <v>177</v>
      </c>
      <c r="AU332" s="236" t="s">
        <v>83</v>
      </c>
      <c r="AV332" s="13" t="s">
        <v>83</v>
      </c>
      <c r="AW332" s="13" t="s">
        <v>4</v>
      </c>
      <c r="AX332" s="13" t="s">
        <v>81</v>
      </c>
      <c r="AY332" s="236" t="s">
        <v>166</v>
      </c>
    </row>
    <row r="333" spans="1:65" s="2" customFormat="1" ht="24.15" customHeight="1">
      <c r="A333" s="40"/>
      <c r="B333" s="41"/>
      <c r="C333" s="207" t="s">
        <v>806</v>
      </c>
      <c r="D333" s="207" t="s">
        <v>169</v>
      </c>
      <c r="E333" s="208" t="s">
        <v>807</v>
      </c>
      <c r="F333" s="209" t="s">
        <v>808</v>
      </c>
      <c r="G333" s="210" t="s">
        <v>103</v>
      </c>
      <c r="H333" s="211">
        <v>5.1</v>
      </c>
      <c r="I333" s="212"/>
      <c r="J333" s="213">
        <f>ROUND(I333*H333,2)</f>
        <v>0</v>
      </c>
      <c r="K333" s="209" t="s">
        <v>172</v>
      </c>
      <c r="L333" s="46"/>
      <c r="M333" s="214" t="s">
        <v>19</v>
      </c>
      <c r="N333" s="215" t="s">
        <v>44</v>
      </c>
      <c r="O333" s="86"/>
      <c r="P333" s="216">
        <f>O333*H333</f>
        <v>0</v>
      </c>
      <c r="Q333" s="216">
        <v>3E-05</v>
      </c>
      <c r="R333" s="216">
        <f>Q333*H333</f>
        <v>0.000153</v>
      </c>
      <c r="S333" s="216">
        <v>0</v>
      </c>
      <c r="T333" s="217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18" t="s">
        <v>325</v>
      </c>
      <c r="AT333" s="218" t="s">
        <v>169</v>
      </c>
      <c r="AU333" s="218" t="s">
        <v>83</v>
      </c>
      <c r="AY333" s="19" t="s">
        <v>166</v>
      </c>
      <c r="BE333" s="219">
        <f>IF(N333="základní",J333,0)</f>
        <v>0</v>
      </c>
      <c r="BF333" s="219">
        <f>IF(N333="snížená",J333,0)</f>
        <v>0</v>
      </c>
      <c r="BG333" s="219">
        <f>IF(N333="zákl. přenesená",J333,0)</f>
        <v>0</v>
      </c>
      <c r="BH333" s="219">
        <f>IF(N333="sníž. přenesená",J333,0)</f>
        <v>0</v>
      </c>
      <c r="BI333" s="219">
        <f>IF(N333="nulová",J333,0)</f>
        <v>0</v>
      </c>
      <c r="BJ333" s="19" t="s">
        <v>81</v>
      </c>
      <c r="BK333" s="219">
        <f>ROUND(I333*H333,2)</f>
        <v>0</v>
      </c>
      <c r="BL333" s="19" t="s">
        <v>325</v>
      </c>
      <c r="BM333" s="218" t="s">
        <v>809</v>
      </c>
    </row>
    <row r="334" spans="1:47" s="2" customFormat="1" ht="12">
      <c r="A334" s="40"/>
      <c r="B334" s="41"/>
      <c r="C334" s="42"/>
      <c r="D334" s="220" t="s">
        <v>175</v>
      </c>
      <c r="E334" s="42"/>
      <c r="F334" s="221" t="s">
        <v>810</v>
      </c>
      <c r="G334" s="42"/>
      <c r="H334" s="42"/>
      <c r="I334" s="222"/>
      <c r="J334" s="42"/>
      <c r="K334" s="42"/>
      <c r="L334" s="46"/>
      <c r="M334" s="223"/>
      <c r="N334" s="224"/>
      <c r="O334" s="86"/>
      <c r="P334" s="86"/>
      <c r="Q334" s="86"/>
      <c r="R334" s="86"/>
      <c r="S334" s="86"/>
      <c r="T334" s="87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9" t="s">
        <v>175</v>
      </c>
      <c r="AU334" s="19" t="s">
        <v>83</v>
      </c>
    </row>
    <row r="335" spans="1:51" s="13" customFormat="1" ht="12">
      <c r="A335" s="13"/>
      <c r="B335" s="225"/>
      <c r="C335" s="226"/>
      <c r="D335" s="227" t="s">
        <v>177</v>
      </c>
      <c r="E335" s="228" t="s">
        <v>19</v>
      </c>
      <c r="F335" s="229" t="s">
        <v>1108</v>
      </c>
      <c r="G335" s="226"/>
      <c r="H335" s="230">
        <v>5.1</v>
      </c>
      <c r="I335" s="231"/>
      <c r="J335" s="226"/>
      <c r="K335" s="226"/>
      <c r="L335" s="232"/>
      <c r="M335" s="233"/>
      <c r="N335" s="234"/>
      <c r="O335" s="234"/>
      <c r="P335" s="234"/>
      <c r="Q335" s="234"/>
      <c r="R335" s="234"/>
      <c r="S335" s="234"/>
      <c r="T335" s="235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6" t="s">
        <v>177</v>
      </c>
      <c r="AU335" s="236" t="s">
        <v>83</v>
      </c>
      <c r="AV335" s="13" t="s">
        <v>83</v>
      </c>
      <c r="AW335" s="13" t="s">
        <v>35</v>
      </c>
      <c r="AX335" s="13" t="s">
        <v>73</v>
      </c>
      <c r="AY335" s="236" t="s">
        <v>166</v>
      </c>
    </row>
    <row r="336" spans="1:51" s="14" customFormat="1" ht="12">
      <c r="A336" s="14"/>
      <c r="B336" s="237"/>
      <c r="C336" s="238"/>
      <c r="D336" s="227" t="s">
        <v>177</v>
      </c>
      <c r="E336" s="239" t="s">
        <v>19</v>
      </c>
      <c r="F336" s="240" t="s">
        <v>179</v>
      </c>
      <c r="G336" s="238"/>
      <c r="H336" s="241">
        <v>5.1</v>
      </c>
      <c r="I336" s="242"/>
      <c r="J336" s="238"/>
      <c r="K336" s="238"/>
      <c r="L336" s="243"/>
      <c r="M336" s="244"/>
      <c r="N336" s="245"/>
      <c r="O336" s="245"/>
      <c r="P336" s="245"/>
      <c r="Q336" s="245"/>
      <c r="R336" s="245"/>
      <c r="S336" s="245"/>
      <c r="T336" s="246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7" t="s">
        <v>177</v>
      </c>
      <c r="AU336" s="247" t="s">
        <v>83</v>
      </c>
      <c r="AV336" s="14" t="s">
        <v>173</v>
      </c>
      <c r="AW336" s="14" t="s">
        <v>35</v>
      </c>
      <c r="AX336" s="14" t="s">
        <v>81</v>
      </c>
      <c r="AY336" s="247" t="s">
        <v>166</v>
      </c>
    </row>
    <row r="337" spans="1:65" s="2" customFormat="1" ht="24.15" customHeight="1">
      <c r="A337" s="40"/>
      <c r="B337" s="41"/>
      <c r="C337" s="207" t="s">
        <v>811</v>
      </c>
      <c r="D337" s="207" t="s">
        <v>169</v>
      </c>
      <c r="E337" s="208" t="s">
        <v>812</v>
      </c>
      <c r="F337" s="209" t="s">
        <v>813</v>
      </c>
      <c r="G337" s="210" t="s">
        <v>98</v>
      </c>
      <c r="H337" s="211">
        <v>1.53</v>
      </c>
      <c r="I337" s="212"/>
      <c r="J337" s="213">
        <f>ROUND(I337*H337,2)</f>
        <v>0</v>
      </c>
      <c r="K337" s="209" t="s">
        <v>172</v>
      </c>
      <c r="L337" s="46"/>
      <c r="M337" s="214" t="s">
        <v>19</v>
      </c>
      <c r="N337" s="215" t="s">
        <v>44</v>
      </c>
      <c r="O337" s="86"/>
      <c r="P337" s="216">
        <f>O337*H337</f>
        <v>0</v>
      </c>
      <c r="Q337" s="216">
        <v>5E-05</v>
      </c>
      <c r="R337" s="216">
        <f>Q337*H337</f>
        <v>7.65E-05</v>
      </c>
      <c r="S337" s="216">
        <v>0</v>
      </c>
      <c r="T337" s="217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18" t="s">
        <v>325</v>
      </c>
      <c r="AT337" s="218" t="s">
        <v>169</v>
      </c>
      <c r="AU337" s="218" t="s">
        <v>83</v>
      </c>
      <c r="AY337" s="19" t="s">
        <v>166</v>
      </c>
      <c r="BE337" s="219">
        <f>IF(N337="základní",J337,0)</f>
        <v>0</v>
      </c>
      <c r="BF337" s="219">
        <f>IF(N337="snížená",J337,0)</f>
        <v>0</v>
      </c>
      <c r="BG337" s="219">
        <f>IF(N337="zákl. přenesená",J337,0)</f>
        <v>0</v>
      </c>
      <c r="BH337" s="219">
        <f>IF(N337="sníž. přenesená",J337,0)</f>
        <v>0</v>
      </c>
      <c r="BI337" s="219">
        <f>IF(N337="nulová",J337,0)</f>
        <v>0</v>
      </c>
      <c r="BJ337" s="19" t="s">
        <v>81</v>
      </c>
      <c r="BK337" s="219">
        <f>ROUND(I337*H337,2)</f>
        <v>0</v>
      </c>
      <c r="BL337" s="19" t="s">
        <v>325</v>
      </c>
      <c r="BM337" s="218" t="s">
        <v>814</v>
      </c>
    </row>
    <row r="338" spans="1:47" s="2" customFormat="1" ht="12">
      <c r="A338" s="40"/>
      <c r="B338" s="41"/>
      <c r="C338" s="42"/>
      <c r="D338" s="220" t="s">
        <v>175</v>
      </c>
      <c r="E338" s="42"/>
      <c r="F338" s="221" t="s">
        <v>815</v>
      </c>
      <c r="G338" s="42"/>
      <c r="H338" s="42"/>
      <c r="I338" s="222"/>
      <c r="J338" s="42"/>
      <c r="K338" s="42"/>
      <c r="L338" s="46"/>
      <c r="M338" s="223"/>
      <c r="N338" s="224"/>
      <c r="O338" s="86"/>
      <c r="P338" s="86"/>
      <c r="Q338" s="86"/>
      <c r="R338" s="86"/>
      <c r="S338" s="86"/>
      <c r="T338" s="87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T338" s="19" t="s">
        <v>175</v>
      </c>
      <c r="AU338" s="19" t="s">
        <v>83</v>
      </c>
    </row>
    <row r="339" spans="1:51" s="13" customFormat="1" ht="12">
      <c r="A339" s="13"/>
      <c r="B339" s="225"/>
      <c r="C339" s="226"/>
      <c r="D339" s="227" t="s">
        <v>177</v>
      </c>
      <c r="E339" s="228" t="s">
        <v>19</v>
      </c>
      <c r="F339" s="229" t="s">
        <v>1108</v>
      </c>
      <c r="G339" s="226"/>
      <c r="H339" s="230">
        <v>5.1</v>
      </c>
      <c r="I339" s="231"/>
      <c r="J339" s="226"/>
      <c r="K339" s="226"/>
      <c r="L339" s="232"/>
      <c r="M339" s="233"/>
      <c r="N339" s="234"/>
      <c r="O339" s="234"/>
      <c r="P339" s="234"/>
      <c r="Q339" s="234"/>
      <c r="R339" s="234"/>
      <c r="S339" s="234"/>
      <c r="T339" s="235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6" t="s">
        <v>177</v>
      </c>
      <c r="AU339" s="236" t="s">
        <v>83</v>
      </c>
      <c r="AV339" s="13" t="s">
        <v>83</v>
      </c>
      <c r="AW339" s="13" t="s">
        <v>35</v>
      </c>
      <c r="AX339" s="13" t="s">
        <v>73</v>
      </c>
      <c r="AY339" s="236" t="s">
        <v>166</v>
      </c>
    </row>
    <row r="340" spans="1:51" s="14" customFormat="1" ht="12">
      <c r="A340" s="14"/>
      <c r="B340" s="237"/>
      <c r="C340" s="238"/>
      <c r="D340" s="227" t="s">
        <v>177</v>
      </c>
      <c r="E340" s="239" t="s">
        <v>19</v>
      </c>
      <c r="F340" s="240" t="s">
        <v>179</v>
      </c>
      <c r="G340" s="238"/>
      <c r="H340" s="241">
        <v>5.1</v>
      </c>
      <c r="I340" s="242"/>
      <c r="J340" s="238"/>
      <c r="K340" s="238"/>
      <c r="L340" s="243"/>
      <c r="M340" s="244"/>
      <c r="N340" s="245"/>
      <c r="O340" s="245"/>
      <c r="P340" s="245"/>
      <c r="Q340" s="245"/>
      <c r="R340" s="245"/>
      <c r="S340" s="245"/>
      <c r="T340" s="246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7" t="s">
        <v>177</v>
      </c>
      <c r="AU340" s="247" t="s">
        <v>83</v>
      </c>
      <c r="AV340" s="14" t="s">
        <v>173</v>
      </c>
      <c r="AW340" s="14" t="s">
        <v>35</v>
      </c>
      <c r="AX340" s="14" t="s">
        <v>73</v>
      </c>
      <c r="AY340" s="247" t="s">
        <v>166</v>
      </c>
    </row>
    <row r="341" spans="1:51" s="13" customFormat="1" ht="12">
      <c r="A341" s="13"/>
      <c r="B341" s="225"/>
      <c r="C341" s="226"/>
      <c r="D341" s="227" t="s">
        <v>177</v>
      </c>
      <c r="E341" s="228" t="s">
        <v>19</v>
      </c>
      <c r="F341" s="229" t="s">
        <v>789</v>
      </c>
      <c r="G341" s="226"/>
      <c r="H341" s="230">
        <v>1.53</v>
      </c>
      <c r="I341" s="231"/>
      <c r="J341" s="226"/>
      <c r="K341" s="226"/>
      <c r="L341" s="232"/>
      <c r="M341" s="233"/>
      <c r="N341" s="234"/>
      <c r="O341" s="234"/>
      <c r="P341" s="234"/>
      <c r="Q341" s="234"/>
      <c r="R341" s="234"/>
      <c r="S341" s="234"/>
      <c r="T341" s="235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6" t="s">
        <v>177</v>
      </c>
      <c r="AU341" s="236" t="s">
        <v>83</v>
      </c>
      <c r="AV341" s="13" t="s">
        <v>83</v>
      </c>
      <c r="AW341" s="13" t="s">
        <v>35</v>
      </c>
      <c r="AX341" s="13" t="s">
        <v>73</v>
      </c>
      <c r="AY341" s="236" t="s">
        <v>166</v>
      </c>
    </row>
    <row r="342" spans="1:51" s="16" customFormat="1" ht="12">
      <c r="A342" s="16"/>
      <c r="B342" s="268"/>
      <c r="C342" s="269"/>
      <c r="D342" s="227" t="s">
        <v>177</v>
      </c>
      <c r="E342" s="270" t="s">
        <v>19</v>
      </c>
      <c r="F342" s="271" t="s">
        <v>225</v>
      </c>
      <c r="G342" s="269"/>
      <c r="H342" s="272">
        <v>1.53</v>
      </c>
      <c r="I342" s="273"/>
      <c r="J342" s="269"/>
      <c r="K342" s="269"/>
      <c r="L342" s="274"/>
      <c r="M342" s="275"/>
      <c r="N342" s="276"/>
      <c r="O342" s="276"/>
      <c r="P342" s="276"/>
      <c r="Q342" s="276"/>
      <c r="R342" s="276"/>
      <c r="S342" s="276"/>
      <c r="T342" s="277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T342" s="278" t="s">
        <v>177</v>
      </c>
      <c r="AU342" s="278" t="s">
        <v>83</v>
      </c>
      <c r="AV342" s="16" t="s">
        <v>100</v>
      </c>
      <c r="AW342" s="16" t="s">
        <v>35</v>
      </c>
      <c r="AX342" s="16" t="s">
        <v>81</v>
      </c>
      <c r="AY342" s="278" t="s">
        <v>166</v>
      </c>
    </row>
    <row r="343" spans="1:65" s="2" customFormat="1" ht="49.05" customHeight="1">
      <c r="A343" s="40"/>
      <c r="B343" s="41"/>
      <c r="C343" s="207" t="s">
        <v>816</v>
      </c>
      <c r="D343" s="207" t="s">
        <v>169</v>
      </c>
      <c r="E343" s="208" t="s">
        <v>817</v>
      </c>
      <c r="F343" s="209" t="s">
        <v>818</v>
      </c>
      <c r="G343" s="210" t="s">
        <v>271</v>
      </c>
      <c r="H343" s="211">
        <v>0.04</v>
      </c>
      <c r="I343" s="212"/>
      <c r="J343" s="213">
        <f>ROUND(I343*H343,2)</f>
        <v>0</v>
      </c>
      <c r="K343" s="209" t="s">
        <v>172</v>
      </c>
      <c r="L343" s="46"/>
      <c r="M343" s="214" t="s">
        <v>19</v>
      </c>
      <c r="N343" s="215" t="s">
        <v>44</v>
      </c>
      <c r="O343" s="86"/>
      <c r="P343" s="216">
        <f>O343*H343</f>
        <v>0</v>
      </c>
      <c r="Q343" s="216">
        <v>0</v>
      </c>
      <c r="R343" s="216">
        <f>Q343*H343</f>
        <v>0</v>
      </c>
      <c r="S343" s="216">
        <v>0</v>
      </c>
      <c r="T343" s="217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18" t="s">
        <v>325</v>
      </c>
      <c r="AT343" s="218" t="s">
        <v>169</v>
      </c>
      <c r="AU343" s="218" t="s">
        <v>83</v>
      </c>
      <c r="AY343" s="19" t="s">
        <v>166</v>
      </c>
      <c r="BE343" s="219">
        <f>IF(N343="základní",J343,0)</f>
        <v>0</v>
      </c>
      <c r="BF343" s="219">
        <f>IF(N343="snížená",J343,0)</f>
        <v>0</v>
      </c>
      <c r="BG343" s="219">
        <f>IF(N343="zákl. přenesená",J343,0)</f>
        <v>0</v>
      </c>
      <c r="BH343" s="219">
        <f>IF(N343="sníž. přenesená",J343,0)</f>
        <v>0</v>
      </c>
      <c r="BI343" s="219">
        <f>IF(N343="nulová",J343,0)</f>
        <v>0</v>
      </c>
      <c r="BJ343" s="19" t="s">
        <v>81</v>
      </c>
      <c r="BK343" s="219">
        <f>ROUND(I343*H343,2)</f>
        <v>0</v>
      </c>
      <c r="BL343" s="19" t="s">
        <v>325</v>
      </c>
      <c r="BM343" s="218" t="s">
        <v>819</v>
      </c>
    </row>
    <row r="344" spans="1:47" s="2" customFormat="1" ht="12">
      <c r="A344" s="40"/>
      <c r="B344" s="41"/>
      <c r="C344" s="42"/>
      <c r="D344" s="220" t="s">
        <v>175</v>
      </c>
      <c r="E344" s="42"/>
      <c r="F344" s="221" t="s">
        <v>820</v>
      </c>
      <c r="G344" s="42"/>
      <c r="H344" s="42"/>
      <c r="I344" s="222"/>
      <c r="J344" s="42"/>
      <c r="K344" s="42"/>
      <c r="L344" s="46"/>
      <c r="M344" s="223"/>
      <c r="N344" s="224"/>
      <c r="O344" s="86"/>
      <c r="P344" s="86"/>
      <c r="Q344" s="86"/>
      <c r="R344" s="86"/>
      <c r="S344" s="86"/>
      <c r="T344" s="87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T344" s="19" t="s">
        <v>175</v>
      </c>
      <c r="AU344" s="19" t="s">
        <v>83</v>
      </c>
    </row>
    <row r="345" spans="1:63" s="12" customFormat="1" ht="25.9" customHeight="1">
      <c r="A345" s="12"/>
      <c r="B345" s="191"/>
      <c r="C345" s="192"/>
      <c r="D345" s="193" t="s">
        <v>72</v>
      </c>
      <c r="E345" s="194" t="s">
        <v>453</v>
      </c>
      <c r="F345" s="194" t="s">
        <v>454</v>
      </c>
      <c r="G345" s="192"/>
      <c r="H345" s="192"/>
      <c r="I345" s="195"/>
      <c r="J345" s="196">
        <f>BK345</f>
        <v>0</v>
      </c>
      <c r="K345" s="192"/>
      <c r="L345" s="197"/>
      <c r="M345" s="198"/>
      <c r="N345" s="199"/>
      <c r="O345" s="199"/>
      <c r="P345" s="200">
        <f>SUM(P346:P347)</f>
        <v>0</v>
      </c>
      <c r="Q345" s="199"/>
      <c r="R345" s="200">
        <f>SUM(R346:R347)</f>
        <v>0</v>
      </c>
      <c r="S345" s="199"/>
      <c r="T345" s="201">
        <f>SUM(T346:T347)</f>
        <v>0</v>
      </c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R345" s="202" t="s">
        <v>173</v>
      </c>
      <c r="AT345" s="203" t="s">
        <v>72</v>
      </c>
      <c r="AU345" s="203" t="s">
        <v>73</v>
      </c>
      <c r="AY345" s="202" t="s">
        <v>166</v>
      </c>
      <c r="BK345" s="204">
        <f>SUM(BK346:BK347)</f>
        <v>0</v>
      </c>
    </row>
    <row r="346" spans="1:65" s="2" customFormat="1" ht="21.75" customHeight="1">
      <c r="A346" s="40"/>
      <c r="B346" s="41"/>
      <c r="C346" s="207" t="s">
        <v>455</v>
      </c>
      <c r="D346" s="207" t="s">
        <v>169</v>
      </c>
      <c r="E346" s="208" t="s">
        <v>456</v>
      </c>
      <c r="F346" s="209" t="s">
        <v>457</v>
      </c>
      <c r="G346" s="210" t="s">
        <v>458</v>
      </c>
      <c r="H346" s="211">
        <v>1</v>
      </c>
      <c r="I346" s="212"/>
      <c r="J346" s="213">
        <f>ROUND(I346*H346,2)</f>
        <v>0</v>
      </c>
      <c r="K346" s="209" t="s">
        <v>172</v>
      </c>
      <c r="L346" s="46"/>
      <c r="M346" s="214" t="s">
        <v>19</v>
      </c>
      <c r="N346" s="215" t="s">
        <v>44</v>
      </c>
      <c r="O346" s="86"/>
      <c r="P346" s="216">
        <f>O346*H346</f>
        <v>0</v>
      </c>
      <c r="Q346" s="216">
        <v>0</v>
      </c>
      <c r="R346" s="216">
        <f>Q346*H346</f>
        <v>0</v>
      </c>
      <c r="S346" s="216">
        <v>0</v>
      </c>
      <c r="T346" s="217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18" t="s">
        <v>459</v>
      </c>
      <c r="AT346" s="218" t="s">
        <v>169</v>
      </c>
      <c r="AU346" s="218" t="s">
        <v>81</v>
      </c>
      <c r="AY346" s="19" t="s">
        <v>166</v>
      </c>
      <c r="BE346" s="219">
        <f>IF(N346="základní",J346,0)</f>
        <v>0</v>
      </c>
      <c r="BF346" s="219">
        <f>IF(N346="snížená",J346,0)</f>
        <v>0</v>
      </c>
      <c r="BG346" s="219">
        <f>IF(N346="zákl. přenesená",J346,0)</f>
        <v>0</v>
      </c>
      <c r="BH346" s="219">
        <f>IF(N346="sníž. přenesená",J346,0)</f>
        <v>0</v>
      </c>
      <c r="BI346" s="219">
        <f>IF(N346="nulová",J346,0)</f>
        <v>0</v>
      </c>
      <c r="BJ346" s="19" t="s">
        <v>81</v>
      </c>
      <c r="BK346" s="219">
        <f>ROUND(I346*H346,2)</f>
        <v>0</v>
      </c>
      <c r="BL346" s="19" t="s">
        <v>459</v>
      </c>
      <c r="BM346" s="218" t="s">
        <v>460</v>
      </c>
    </row>
    <row r="347" spans="1:47" s="2" customFormat="1" ht="12">
      <c r="A347" s="40"/>
      <c r="B347" s="41"/>
      <c r="C347" s="42"/>
      <c r="D347" s="220" t="s">
        <v>175</v>
      </c>
      <c r="E347" s="42"/>
      <c r="F347" s="221" t="s">
        <v>461</v>
      </c>
      <c r="G347" s="42"/>
      <c r="H347" s="42"/>
      <c r="I347" s="222"/>
      <c r="J347" s="42"/>
      <c r="K347" s="42"/>
      <c r="L347" s="46"/>
      <c r="M347" s="223"/>
      <c r="N347" s="224"/>
      <c r="O347" s="86"/>
      <c r="P347" s="86"/>
      <c r="Q347" s="86"/>
      <c r="R347" s="86"/>
      <c r="S347" s="86"/>
      <c r="T347" s="87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T347" s="19" t="s">
        <v>175</v>
      </c>
      <c r="AU347" s="19" t="s">
        <v>81</v>
      </c>
    </row>
    <row r="348" spans="1:63" s="12" customFormat="1" ht="25.9" customHeight="1">
      <c r="A348" s="12"/>
      <c r="B348" s="191"/>
      <c r="C348" s="192"/>
      <c r="D348" s="193" t="s">
        <v>72</v>
      </c>
      <c r="E348" s="194" t="s">
        <v>462</v>
      </c>
      <c r="F348" s="194" t="s">
        <v>463</v>
      </c>
      <c r="G348" s="192"/>
      <c r="H348" s="192"/>
      <c r="I348" s="195"/>
      <c r="J348" s="196">
        <f>BK348</f>
        <v>0</v>
      </c>
      <c r="K348" s="192"/>
      <c r="L348" s="197"/>
      <c r="M348" s="198"/>
      <c r="N348" s="199"/>
      <c r="O348" s="199"/>
      <c r="P348" s="200">
        <f>P349+P352+P359+P362</f>
        <v>0</v>
      </c>
      <c r="Q348" s="199"/>
      <c r="R348" s="200">
        <f>R349+R352+R359+R362</f>
        <v>0</v>
      </c>
      <c r="S348" s="199"/>
      <c r="T348" s="201">
        <f>T349+T352+T359+T362</f>
        <v>0</v>
      </c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R348" s="202" t="s">
        <v>197</v>
      </c>
      <c r="AT348" s="203" t="s">
        <v>72</v>
      </c>
      <c r="AU348" s="203" t="s">
        <v>73</v>
      </c>
      <c r="AY348" s="202" t="s">
        <v>166</v>
      </c>
      <c r="BK348" s="204">
        <f>BK349+BK352+BK359+BK362</f>
        <v>0</v>
      </c>
    </row>
    <row r="349" spans="1:63" s="12" customFormat="1" ht="22.8" customHeight="1">
      <c r="A349" s="12"/>
      <c r="B349" s="191"/>
      <c r="C349" s="192"/>
      <c r="D349" s="193" t="s">
        <v>72</v>
      </c>
      <c r="E349" s="205" t="s">
        <v>464</v>
      </c>
      <c r="F349" s="205" t="s">
        <v>465</v>
      </c>
      <c r="G349" s="192"/>
      <c r="H349" s="192"/>
      <c r="I349" s="195"/>
      <c r="J349" s="206">
        <f>BK349</f>
        <v>0</v>
      </c>
      <c r="K349" s="192"/>
      <c r="L349" s="197"/>
      <c r="M349" s="198"/>
      <c r="N349" s="199"/>
      <c r="O349" s="199"/>
      <c r="P349" s="200">
        <f>SUM(P350:P351)</f>
        <v>0</v>
      </c>
      <c r="Q349" s="199"/>
      <c r="R349" s="200">
        <f>SUM(R350:R351)</f>
        <v>0</v>
      </c>
      <c r="S349" s="199"/>
      <c r="T349" s="201">
        <f>SUM(T350:T351)</f>
        <v>0</v>
      </c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R349" s="202" t="s">
        <v>197</v>
      </c>
      <c r="AT349" s="203" t="s">
        <v>72</v>
      </c>
      <c r="AU349" s="203" t="s">
        <v>81</v>
      </c>
      <c r="AY349" s="202" t="s">
        <v>166</v>
      </c>
      <c r="BK349" s="204">
        <f>SUM(BK350:BK351)</f>
        <v>0</v>
      </c>
    </row>
    <row r="350" spans="1:65" s="2" customFormat="1" ht="16.5" customHeight="1">
      <c r="A350" s="40"/>
      <c r="B350" s="41"/>
      <c r="C350" s="207" t="s">
        <v>466</v>
      </c>
      <c r="D350" s="207" t="s">
        <v>169</v>
      </c>
      <c r="E350" s="208" t="s">
        <v>467</v>
      </c>
      <c r="F350" s="209" t="s">
        <v>468</v>
      </c>
      <c r="G350" s="210" t="s">
        <v>458</v>
      </c>
      <c r="H350" s="211">
        <v>1</v>
      </c>
      <c r="I350" s="212"/>
      <c r="J350" s="213">
        <f>ROUND(I350*H350,2)</f>
        <v>0</v>
      </c>
      <c r="K350" s="209" t="s">
        <v>172</v>
      </c>
      <c r="L350" s="46"/>
      <c r="M350" s="214" t="s">
        <v>19</v>
      </c>
      <c r="N350" s="215" t="s">
        <v>44</v>
      </c>
      <c r="O350" s="86"/>
      <c r="P350" s="216">
        <f>O350*H350</f>
        <v>0</v>
      </c>
      <c r="Q350" s="216">
        <v>0</v>
      </c>
      <c r="R350" s="216">
        <f>Q350*H350</f>
        <v>0</v>
      </c>
      <c r="S350" s="216">
        <v>0</v>
      </c>
      <c r="T350" s="217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18" t="s">
        <v>459</v>
      </c>
      <c r="AT350" s="218" t="s">
        <v>169</v>
      </c>
      <c r="AU350" s="218" t="s">
        <v>83</v>
      </c>
      <c r="AY350" s="19" t="s">
        <v>166</v>
      </c>
      <c r="BE350" s="219">
        <f>IF(N350="základní",J350,0)</f>
        <v>0</v>
      </c>
      <c r="BF350" s="219">
        <f>IF(N350="snížená",J350,0)</f>
        <v>0</v>
      </c>
      <c r="BG350" s="219">
        <f>IF(N350="zákl. přenesená",J350,0)</f>
        <v>0</v>
      </c>
      <c r="BH350" s="219">
        <f>IF(N350="sníž. přenesená",J350,0)</f>
        <v>0</v>
      </c>
      <c r="BI350" s="219">
        <f>IF(N350="nulová",J350,0)</f>
        <v>0</v>
      </c>
      <c r="BJ350" s="19" t="s">
        <v>81</v>
      </c>
      <c r="BK350" s="219">
        <f>ROUND(I350*H350,2)</f>
        <v>0</v>
      </c>
      <c r="BL350" s="19" t="s">
        <v>459</v>
      </c>
      <c r="BM350" s="218" t="s">
        <v>469</v>
      </c>
    </row>
    <row r="351" spans="1:47" s="2" customFormat="1" ht="12">
      <c r="A351" s="40"/>
      <c r="B351" s="41"/>
      <c r="C351" s="42"/>
      <c r="D351" s="220" t="s">
        <v>175</v>
      </c>
      <c r="E351" s="42"/>
      <c r="F351" s="221" t="s">
        <v>470</v>
      </c>
      <c r="G351" s="42"/>
      <c r="H351" s="42"/>
      <c r="I351" s="222"/>
      <c r="J351" s="42"/>
      <c r="K351" s="42"/>
      <c r="L351" s="46"/>
      <c r="M351" s="223"/>
      <c r="N351" s="224"/>
      <c r="O351" s="86"/>
      <c r="P351" s="86"/>
      <c r="Q351" s="86"/>
      <c r="R351" s="86"/>
      <c r="S351" s="86"/>
      <c r="T351" s="87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T351" s="19" t="s">
        <v>175</v>
      </c>
      <c r="AU351" s="19" t="s">
        <v>83</v>
      </c>
    </row>
    <row r="352" spans="1:63" s="12" customFormat="1" ht="22.8" customHeight="1">
      <c r="A352" s="12"/>
      <c r="B352" s="191"/>
      <c r="C352" s="192"/>
      <c r="D352" s="193" t="s">
        <v>72</v>
      </c>
      <c r="E352" s="205" t="s">
        <v>471</v>
      </c>
      <c r="F352" s="205" t="s">
        <v>472</v>
      </c>
      <c r="G352" s="192"/>
      <c r="H352" s="192"/>
      <c r="I352" s="195"/>
      <c r="J352" s="206">
        <f>BK352</f>
        <v>0</v>
      </c>
      <c r="K352" s="192"/>
      <c r="L352" s="197"/>
      <c r="M352" s="198"/>
      <c r="N352" s="199"/>
      <c r="O352" s="199"/>
      <c r="P352" s="200">
        <f>SUM(P353:P358)</f>
        <v>0</v>
      </c>
      <c r="Q352" s="199"/>
      <c r="R352" s="200">
        <f>SUM(R353:R358)</f>
        <v>0</v>
      </c>
      <c r="S352" s="199"/>
      <c r="T352" s="201">
        <f>SUM(T353:T358)</f>
        <v>0</v>
      </c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R352" s="202" t="s">
        <v>197</v>
      </c>
      <c r="AT352" s="203" t="s">
        <v>72</v>
      </c>
      <c r="AU352" s="203" t="s">
        <v>81</v>
      </c>
      <c r="AY352" s="202" t="s">
        <v>166</v>
      </c>
      <c r="BK352" s="204">
        <f>SUM(BK353:BK358)</f>
        <v>0</v>
      </c>
    </row>
    <row r="353" spans="1:65" s="2" customFormat="1" ht="16.5" customHeight="1">
      <c r="A353" s="40"/>
      <c r="B353" s="41"/>
      <c r="C353" s="207" t="s">
        <v>473</v>
      </c>
      <c r="D353" s="207" t="s">
        <v>169</v>
      </c>
      <c r="E353" s="208" t="s">
        <v>474</v>
      </c>
      <c r="F353" s="209" t="s">
        <v>472</v>
      </c>
      <c r="G353" s="210" t="s">
        <v>458</v>
      </c>
      <c r="H353" s="211">
        <v>1</v>
      </c>
      <c r="I353" s="212"/>
      <c r="J353" s="213">
        <f>ROUND(I353*H353,2)</f>
        <v>0</v>
      </c>
      <c r="K353" s="209" t="s">
        <v>172</v>
      </c>
      <c r="L353" s="46"/>
      <c r="M353" s="214" t="s">
        <v>19</v>
      </c>
      <c r="N353" s="215" t="s">
        <v>44</v>
      </c>
      <c r="O353" s="86"/>
      <c r="P353" s="216">
        <f>O353*H353</f>
        <v>0</v>
      </c>
      <c r="Q353" s="216">
        <v>0</v>
      </c>
      <c r="R353" s="216">
        <f>Q353*H353</f>
        <v>0</v>
      </c>
      <c r="S353" s="216">
        <v>0</v>
      </c>
      <c r="T353" s="217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18" t="s">
        <v>459</v>
      </c>
      <c r="AT353" s="218" t="s">
        <v>169</v>
      </c>
      <c r="AU353" s="218" t="s">
        <v>83</v>
      </c>
      <c r="AY353" s="19" t="s">
        <v>166</v>
      </c>
      <c r="BE353" s="219">
        <f>IF(N353="základní",J353,0)</f>
        <v>0</v>
      </c>
      <c r="BF353" s="219">
        <f>IF(N353="snížená",J353,0)</f>
        <v>0</v>
      </c>
      <c r="BG353" s="219">
        <f>IF(N353="zákl. přenesená",J353,0)</f>
        <v>0</v>
      </c>
      <c r="BH353" s="219">
        <f>IF(N353="sníž. přenesená",J353,0)</f>
        <v>0</v>
      </c>
      <c r="BI353" s="219">
        <f>IF(N353="nulová",J353,0)</f>
        <v>0</v>
      </c>
      <c r="BJ353" s="19" t="s">
        <v>81</v>
      </c>
      <c r="BK353" s="219">
        <f>ROUND(I353*H353,2)</f>
        <v>0</v>
      </c>
      <c r="BL353" s="19" t="s">
        <v>459</v>
      </c>
      <c r="BM353" s="218" t="s">
        <v>475</v>
      </c>
    </row>
    <row r="354" spans="1:47" s="2" customFormat="1" ht="12">
      <c r="A354" s="40"/>
      <c r="B354" s="41"/>
      <c r="C354" s="42"/>
      <c r="D354" s="220" t="s">
        <v>175</v>
      </c>
      <c r="E354" s="42"/>
      <c r="F354" s="221" t="s">
        <v>476</v>
      </c>
      <c r="G354" s="42"/>
      <c r="H354" s="42"/>
      <c r="I354" s="222"/>
      <c r="J354" s="42"/>
      <c r="K354" s="42"/>
      <c r="L354" s="46"/>
      <c r="M354" s="223"/>
      <c r="N354" s="224"/>
      <c r="O354" s="86"/>
      <c r="P354" s="86"/>
      <c r="Q354" s="86"/>
      <c r="R354" s="86"/>
      <c r="S354" s="86"/>
      <c r="T354" s="87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T354" s="19" t="s">
        <v>175</v>
      </c>
      <c r="AU354" s="19" t="s">
        <v>83</v>
      </c>
    </row>
    <row r="355" spans="1:65" s="2" customFormat="1" ht="16.5" customHeight="1">
      <c r="A355" s="40"/>
      <c r="B355" s="41"/>
      <c r="C355" s="207" t="s">
        <v>477</v>
      </c>
      <c r="D355" s="207" t="s">
        <v>169</v>
      </c>
      <c r="E355" s="208" t="s">
        <v>478</v>
      </c>
      <c r="F355" s="209" t="s">
        <v>479</v>
      </c>
      <c r="G355" s="210" t="s">
        <v>458</v>
      </c>
      <c r="H355" s="211">
        <v>1</v>
      </c>
      <c r="I355" s="212"/>
      <c r="J355" s="213">
        <f>ROUND(I355*H355,2)</f>
        <v>0</v>
      </c>
      <c r="K355" s="209" t="s">
        <v>172</v>
      </c>
      <c r="L355" s="46"/>
      <c r="M355" s="214" t="s">
        <v>19</v>
      </c>
      <c r="N355" s="215" t="s">
        <v>44</v>
      </c>
      <c r="O355" s="86"/>
      <c r="P355" s="216">
        <f>O355*H355</f>
        <v>0</v>
      </c>
      <c r="Q355" s="216">
        <v>0</v>
      </c>
      <c r="R355" s="216">
        <f>Q355*H355</f>
        <v>0</v>
      </c>
      <c r="S355" s="216">
        <v>0</v>
      </c>
      <c r="T355" s="217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18" t="s">
        <v>459</v>
      </c>
      <c r="AT355" s="218" t="s">
        <v>169</v>
      </c>
      <c r="AU355" s="218" t="s">
        <v>83</v>
      </c>
      <c r="AY355" s="19" t="s">
        <v>166</v>
      </c>
      <c r="BE355" s="219">
        <f>IF(N355="základní",J355,0)</f>
        <v>0</v>
      </c>
      <c r="BF355" s="219">
        <f>IF(N355="snížená",J355,0)</f>
        <v>0</v>
      </c>
      <c r="BG355" s="219">
        <f>IF(N355="zákl. přenesená",J355,0)</f>
        <v>0</v>
      </c>
      <c r="BH355" s="219">
        <f>IF(N355="sníž. přenesená",J355,0)</f>
        <v>0</v>
      </c>
      <c r="BI355" s="219">
        <f>IF(N355="nulová",J355,0)</f>
        <v>0</v>
      </c>
      <c r="BJ355" s="19" t="s">
        <v>81</v>
      </c>
      <c r="BK355" s="219">
        <f>ROUND(I355*H355,2)</f>
        <v>0</v>
      </c>
      <c r="BL355" s="19" t="s">
        <v>459</v>
      </c>
      <c r="BM355" s="218" t="s">
        <v>480</v>
      </c>
    </row>
    <row r="356" spans="1:47" s="2" customFormat="1" ht="12">
      <c r="A356" s="40"/>
      <c r="B356" s="41"/>
      <c r="C356" s="42"/>
      <c r="D356" s="220" t="s">
        <v>175</v>
      </c>
      <c r="E356" s="42"/>
      <c r="F356" s="221" t="s">
        <v>481</v>
      </c>
      <c r="G356" s="42"/>
      <c r="H356" s="42"/>
      <c r="I356" s="222"/>
      <c r="J356" s="42"/>
      <c r="K356" s="42"/>
      <c r="L356" s="46"/>
      <c r="M356" s="223"/>
      <c r="N356" s="224"/>
      <c r="O356" s="86"/>
      <c r="P356" s="86"/>
      <c r="Q356" s="86"/>
      <c r="R356" s="86"/>
      <c r="S356" s="86"/>
      <c r="T356" s="87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T356" s="19" t="s">
        <v>175</v>
      </c>
      <c r="AU356" s="19" t="s">
        <v>83</v>
      </c>
    </row>
    <row r="357" spans="1:65" s="2" customFormat="1" ht="16.5" customHeight="1">
      <c r="A357" s="40"/>
      <c r="B357" s="41"/>
      <c r="C357" s="207" t="s">
        <v>482</v>
      </c>
      <c r="D357" s="207" t="s">
        <v>169</v>
      </c>
      <c r="E357" s="208" t="s">
        <v>483</v>
      </c>
      <c r="F357" s="209" t="s">
        <v>484</v>
      </c>
      <c r="G357" s="210" t="s">
        <v>458</v>
      </c>
      <c r="H357" s="211">
        <v>1</v>
      </c>
      <c r="I357" s="212"/>
      <c r="J357" s="213">
        <f>ROUND(I357*H357,2)</f>
        <v>0</v>
      </c>
      <c r="K357" s="209" t="s">
        <v>172</v>
      </c>
      <c r="L357" s="46"/>
      <c r="M357" s="214" t="s">
        <v>19</v>
      </c>
      <c r="N357" s="215" t="s">
        <v>44</v>
      </c>
      <c r="O357" s="86"/>
      <c r="P357" s="216">
        <f>O357*H357</f>
        <v>0</v>
      </c>
      <c r="Q357" s="216">
        <v>0</v>
      </c>
      <c r="R357" s="216">
        <f>Q357*H357</f>
        <v>0</v>
      </c>
      <c r="S357" s="216">
        <v>0</v>
      </c>
      <c r="T357" s="217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18" t="s">
        <v>459</v>
      </c>
      <c r="AT357" s="218" t="s">
        <v>169</v>
      </c>
      <c r="AU357" s="218" t="s">
        <v>83</v>
      </c>
      <c r="AY357" s="19" t="s">
        <v>166</v>
      </c>
      <c r="BE357" s="219">
        <f>IF(N357="základní",J357,0)</f>
        <v>0</v>
      </c>
      <c r="BF357" s="219">
        <f>IF(N357="snížená",J357,0)</f>
        <v>0</v>
      </c>
      <c r="BG357" s="219">
        <f>IF(N357="zákl. přenesená",J357,0)</f>
        <v>0</v>
      </c>
      <c r="BH357" s="219">
        <f>IF(N357="sníž. přenesená",J357,0)</f>
        <v>0</v>
      </c>
      <c r="BI357" s="219">
        <f>IF(N357="nulová",J357,0)</f>
        <v>0</v>
      </c>
      <c r="BJ357" s="19" t="s">
        <v>81</v>
      </c>
      <c r="BK357" s="219">
        <f>ROUND(I357*H357,2)</f>
        <v>0</v>
      </c>
      <c r="BL357" s="19" t="s">
        <v>459</v>
      </c>
      <c r="BM357" s="218" t="s">
        <v>485</v>
      </c>
    </row>
    <row r="358" spans="1:47" s="2" customFormat="1" ht="12">
      <c r="A358" s="40"/>
      <c r="B358" s="41"/>
      <c r="C358" s="42"/>
      <c r="D358" s="220" t="s">
        <v>175</v>
      </c>
      <c r="E358" s="42"/>
      <c r="F358" s="221" t="s">
        <v>486</v>
      </c>
      <c r="G358" s="42"/>
      <c r="H358" s="42"/>
      <c r="I358" s="222"/>
      <c r="J358" s="42"/>
      <c r="K358" s="42"/>
      <c r="L358" s="46"/>
      <c r="M358" s="223"/>
      <c r="N358" s="224"/>
      <c r="O358" s="86"/>
      <c r="P358" s="86"/>
      <c r="Q358" s="86"/>
      <c r="R358" s="86"/>
      <c r="S358" s="86"/>
      <c r="T358" s="87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T358" s="19" t="s">
        <v>175</v>
      </c>
      <c r="AU358" s="19" t="s">
        <v>83</v>
      </c>
    </row>
    <row r="359" spans="1:63" s="12" customFormat="1" ht="22.8" customHeight="1">
      <c r="A359" s="12"/>
      <c r="B359" s="191"/>
      <c r="C359" s="192"/>
      <c r="D359" s="193" t="s">
        <v>72</v>
      </c>
      <c r="E359" s="205" t="s">
        <v>487</v>
      </c>
      <c r="F359" s="205" t="s">
        <v>488</v>
      </c>
      <c r="G359" s="192"/>
      <c r="H359" s="192"/>
      <c r="I359" s="195"/>
      <c r="J359" s="206">
        <f>BK359</f>
        <v>0</v>
      </c>
      <c r="K359" s="192"/>
      <c r="L359" s="197"/>
      <c r="M359" s="198"/>
      <c r="N359" s="199"/>
      <c r="O359" s="199"/>
      <c r="P359" s="200">
        <f>SUM(P360:P361)</f>
        <v>0</v>
      </c>
      <c r="Q359" s="199"/>
      <c r="R359" s="200">
        <f>SUM(R360:R361)</f>
        <v>0</v>
      </c>
      <c r="S359" s="199"/>
      <c r="T359" s="201">
        <f>SUM(T360:T361)</f>
        <v>0</v>
      </c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R359" s="202" t="s">
        <v>197</v>
      </c>
      <c r="AT359" s="203" t="s">
        <v>72</v>
      </c>
      <c r="AU359" s="203" t="s">
        <v>81</v>
      </c>
      <c r="AY359" s="202" t="s">
        <v>166</v>
      </c>
      <c r="BK359" s="204">
        <f>SUM(BK360:BK361)</f>
        <v>0</v>
      </c>
    </row>
    <row r="360" spans="1:65" s="2" customFormat="1" ht="16.5" customHeight="1">
      <c r="A360" s="40"/>
      <c r="B360" s="41"/>
      <c r="C360" s="207" t="s">
        <v>489</v>
      </c>
      <c r="D360" s="207" t="s">
        <v>169</v>
      </c>
      <c r="E360" s="208" t="s">
        <v>490</v>
      </c>
      <c r="F360" s="209" t="s">
        <v>491</v>
      </c>
      <c r="G360" s="210" t="s">
        <v>458</v>
      </c>
      <c r="H360" s="211">
        <v>1</v>
      </c>
      <c r="I360" s="212"/>
      <c r="J360" s="213">
        <f>ROUND(I360*H360,2)</f>
        <v>0</v>
      </c>
      <c r="K360" s="209" t="s">
        <v>172</v>
      </c>
      <c r="L360" s="46"/>
      <c r="M360" s="214" t="s">
        <v>19</v>
      </c>
      <c r="N360" s="215" t="s">
        <v>44</v>
      </c>
      <c r="O360" s="86"/>
      <c r="P360" s="216">
        <f>O360*H360</f>
        <v>0</v>
      </c>
      <c r="Q360" s="216">
        <v>0</v>
      </c>
      <c r="R360" s="216">
        <f>Q360*H360</f>
        <v>0</v>
      </c>
      <c r="S360" s="216">
        <v>0</v>
      </c>
      <c r="T360" s="217">
        <f>S360*H360</f>
        <v>0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18" t="s">
        <v>459</v>
      </c>
      <c r="AT360" s="218" t="s">
        <v>169</v>
      </c>
      <c r="AU360" s="218" t="s">
        <v>83</v>
      </c>
      <c r="AY360" s="19" t="s">
        <v>166</v>
      </c>
      <c r="BE360" s="219">
        <f>IF(N360="základní",J360,0)</f>
        <v>0</v>
      </c>
      <c r="BF360" s="219">
        <f>IF(N360="snížená",J360,0)</f>
        <v>0</v>
      </c>
      <c r="BG360" s="219">
        <f>IF(N360="zákl. přenesená",J360,0)</f>
        <v>0</v>
      </c>
      <c r="BH360" s="219">
        <f>IF(N360="sníž. přenesená",J360,0)</f>
        <v>0</v>
      </c>
      <c r="BI360" s="219">
        <f>IF(N360="nulová",J360,0)</f>
        <v>0</v>
      </c>
      <c r="BJ360" s="19" t="s">
        <v>81</v>
      </c>
      <c r="BK360" s="219">
        <f>ROUND(I360*H360,2)</f>
        <v>0</v>
      </c>
      <c r="BL360" s="19" t="s">
        <v>459</v>
      </c>
      <c r="BM360" s="218" t="s">
        <v>492</v>
      </c>
    </row>
    <row r="361" spans="1:47" s="2" customFormat="1" ht="12">
      <c r="A361" s="40"/>
      <c r="B361" s="41"/>
      <c r="C361" s="42"/>
      <c r="D361" s="220" t="s">
        <v>175</v>
      </c>
      <c r="E361" s="42"/>
      <c r="F361" s="221" t="s">
        <v>493</v>
      </c>
      <c r="G361" s="42"/>
      <c r="H361" s="42"/>
      <c r="I361" s="222"/>
      <c r="J361" s="42"/>
      <c r="K361" s="42"/>
      <c r="L361" s="46"/>
      <c r="M361" s="223"/>
      <c r="N361" s="224"/>
      <c r="O361" s="86"/>
      <c r="P361" s="86"/>
      <c r="Q361" s="86"/>
      <c r="R361" s="86"/>
      <c r="S361" s="86"/>
      <c r="T361" s="87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T361" s="19" t="s">
        <v>175</v>
      </c>
      <c r="AU361" s="19" t="s">
        <v>83</v>
      </c>
    </row>
    <row r="362" spans="1:63" s="12" customFormat="1" ht="22.8" customHeight="1">
      <c r="A362" s="12"/>
      <c r="B362" s="191"/>
      <c r="C362" s="192"/>
      <c r="D362" s="193" t="s">
        <v>72</v>
      </c>
      <c r="E362" s="205" t="s">
        <v>494</v>
      </c>
      <c r="F362" s="205" t="s">
        <v>495</v>
      </c>
      <c r="G362" s="192"/>
      <c r="H362" s="192"/>
      <c r="I362" s="195"/>
      <c r="J362" s="206">
        <f>BK362</f>
        <v>0</v>
      </c>
      <c r="K362" s="192"/>
      <c r="L362" s="197"/>
      <c r="M362" s="198"/>
      <c r="N362" s="199"/>
      <c r="O362" s="199"/>
      <c r="P362" s="200">
        <f>SUM(P363:P364)</f>
        <v>0</v>
      </c>
      <c r="Q362" s="199"/>
      <c r="R362" s="200">
        <f>SUM(R363:R364)</f>
        <v>0</v>
      </c>
      <c r="S362" s="199"/>
      <c r="T362" s="201">
        <f>SUM(T363:T364)</f>
        <v>0</v>
      </c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R362" s="202" t="s">
        <v>197</v>
      </c>
      <c r="AT362" s="203" t="s">
        <v>72</v>
      </c>
      <c r="AU362" s="203" t="s">
        <v>81</v>
      </c>
      <c r="AY362" s="202" t="s">
        <v>166</v>
      </c>
      <c r="BK362" s="204">
        <f>SUM(BK363:BK364)</f>
        <v>0</v>
      </c>
    </row>
    <row r="363" spans="1:65" s="2" customFormat="1" ht="16.5" customHeight="1">
      <c r="A363" s="40"/>
      <c r="B363" s="41"/>
      <c r="C363" s="207" t="s">
        <v>496</v>
      </c>
      <c r="D363" s="207" t="s">
        <v>169</v>
      </c>
      <c r="E363" s="208" t="s">
        <v>497</v>
      </c>
      <c r="F363" s="209" t="s">
        <v>498</v>
      </c>
      <c r="G363" s="210" t="s">
        <v>458</v>
      </c>
      <c r="H363" s="211">
        <v>1</v>
      </c>
      <c r="I363" s="212"/>
      <c r="J363" s="213">
        <f>ROUND(I363*H363,2)</f>
        <v>0</v>
      </c>
      <c r="K363" s="209" t="s">
        <v>172</v>
      </c>
      <c r="L363" s="46"/>
      <c r="M363" s="214" t="s">
        <v>19</v>
      </c>
      <c r="N363" s="215" t="s">
        <v>44</v>
      </c>
      <c r="O363" s="86"/>
      <c r="P363" s="216">
        <f>O363*H363</f>
        <v>0</v>
      </c>
      <c r="Q363" s="216">
        <v>0</v>
      </c>
      <c r="R363" s="216">
        <f>Q363*H363</f>
        <v>0</v>
      </c>
      <c r="S363" s="216">
        <v>0</v>
      </c>
      <c r="T363" s="217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18" t="s">
        <v>173</v>
      </c>
      <c r="AT363" s="218" t="s">
        <v>169</v>
      </c>
      <c r="AU363" s="218" t="s">
        <v>83</v>
      </c>
      <c r="AY363" s="19" t="s">
        <v>166</v>
      </c>
      <c r="BE363" s="219">
        <f>IF(N363="základní",J363,0)</f>
        <v>0</v>
      </c>
      <c r="BF363" s="219">
        <f>IF(N363="snížená",J363,0)</f>
        <v>0</v>
      </c>
      <c r="BG363" s="219">
        <f>IF(N363="zákl. přenesená",J363,0)</f>
        <v>0</v>
      </c>
      <c r="BH363" s="219">
        <f>IF(N363="sníž. přenesená",J363,0)</f>
        <v>0</v>
      </c>
      <c r="BI363" s="219">
        <f>IF(N363="nulová",J363,0)</f>
        <v>0</v>
      </c>
      <c r="BJ363" s="19" t="s">
        <v>81</v>
      </c>
      <c r="BK363" s="219">
        <f>ROUND(I363*H363,2)</f>
        <v>0</v>
      </c>
      <c r="BL363" s="19" t="s">
        <v>173</v>
      </c>
      <c r="BM363" s="218" t="s">
        <v>499</v>
      </c>
    </row>
    <row r="364" spans="1:47" s="2" customFormat="1" ht="12">
      <c r="A364" s="40"/>
      <c r="B364" s="41"/>
      <c r="C364" s="42"/>
      <c r="D364" s="220" t="s">
        <v>175</v>
      </c>
      <c r="E364" s="42"/>
      <c r="F364" s="221" t="s">
        <v>500</v>
      </c>
      <c r="G364" s="42"/>
      <c r="H364" s="42"/>
      <c r="I364" s="222"/>
      <c r="J364" s="42"/>
      <c r="K364" s="42"/>
      <c r="L364" s="46"/>
      <c r="M364" s="280"/>
      <c r="N364" s="281"/>
      <c r="O364" s="282"/>
      <c r="P364" s="282"/>
      <c r="Q364" s="282"/>
      <c r="R364" s="282"/>
      <c r="S364" s="282"/>
      <c r="T364" s="283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9" t="s">
        <v>175</v>
      </c>
      <c r="AU364" s="19" t="s">
        <v>83</v>
      </c>
    </row>
    <row r="365" spans="1:31" s="2" customFormat="1" ht="6.95" customHeight="1">
      <c r="A365" s="40"/>
      <c r="B365" s="61"/>
      <c r="C365" s="62"/>
      <c r="D365" s="62"/>
      <c r="E365" s="62"/>
      <c r="F365" s="62"/>
      <c r="G365" s="62"/>
      <c r="H365" s="62"/>
      <c r="I365" s="62"/>
      <c r="J365" s="62"/>
      <c r="K365" s="62"/>
      <c r="L365" s="46"/>
      <c r="M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</row>
  </sheetData>
  <sheetProtection password="CC35" sheet="1" objects="1" scenarios="1" formatColumns="0" formatRows="0" autoFilter="0"/>
  <autoFilter ref="C95:K364"/>
  <mergeCells count="9">
    <mergeCell ref="E7:H7"/>
    <mergeCell ref="E9:H9"/>
    <mergeCell ref="E18:H18"/>
    <mergeCell ref="E27:H27"/>
    <mergeCell ref="E48:H48"/>
    <mergeCell ref="E50:H50"/>
    <mergeCell ref="E86:H86"/>
    <mergeCell ref="E88:H88"/>
    <mergeCell ref="L2:V2"/>
  </mergeCells>
  <hyperlinks>
    <hyperlink ref="F100" r:id="rId1" display="https://podminky.urs.cz/item/CS_URS_2021_02/612325302"/>
    <hyperlink ref="F109" r:id="rId2" display="https://podminky.urs.cz/item/CS_URS_2021_02/619991021"/>
    <hyperlink ref="F116" r:id="rId3" display="https://podminky.urs.cz/item/CS_URS_2021_02/622143004"/>
    <hyperlink ref="F123" r:id="rId4" display="https://podminky.urs.cz/item/CS_URS_2021_02/59051476"/>
    <hyperlink ref="F126" r:id="rId5" display="https://podminky.urs.cz/item/CS_URS_2021_02/622212071"/>
    <hyperlink ref="F131" r:id="rId6" display="https://podminky.urs.cz/item/CS_URS_2021_02/28375938"/>
    <hyperlink ref="F134" r:id="rId7" display="https://podminky.urs.cz/item/CS_URS_2021_02/629991001"/>
    <hyperlink ref="F143" r:id="rId8" display="https://podminky.urs.cz/item/CS_URS_2021_02/629991011"/>
    <hyperlink ref="F151" r:id="rId9" display="https://podminky.urs.cz/item/CS_URS_2021_02/952901106"/>
    <hyperlink ref="F156" r:id="rId10" display="https://podminky.urs.cz/item/CS_URS_2021_02/952901107"/>
    <hyperlink ref="F160" r:id="rId11" display="https://podminky.urs.cz/item/CS_URS_2021_02/952902021"/>
    <hyperlink ref="F164" r:id="rId12" display="https://podminky.urs.cz/item/CS_URS_2021_02/968062356"/>
    <hyperlink ref="F168" r:id="rId13" display="https://podminky.urs.cz/item/CS_URS_2021_02/968062375"/>
    <hyperlink ref="F173" r:id="rId14" display="https://podminky.urs.cz/item/CS_URS_2021_02/968062376"/>
    <hyperlink ref="F176" r:id="rId15" display="https://podminky.urs.cz/item/CS_URS_2021_02/978059351"/>
    <hyperlink ref="F181" r:id="rId16" display="https://podminky.urs.cz/item/CS_URS_2021_02/949101111"/>
    <hyperlink ref="F191" r:id="rId17" display="https://podminky.urs.cz/item/CS_URS_2021_02/997013213"/>
    <hyperlink ref="F193" r:id="rId18" display="https://podminky.urs.cz/item/CS_URS_2021_02/997013501"/>
    <hyperlink ref="F195" r:id="rId19" display="https://podminky.urs.cz/item/CS_URS_2021_02/997013509"/>
    <hyperlink ref="F198" r:id="rId20" display="https://podminky.urs.cz/item/CS_URS_2021_02/997013603"/>
    <hyperlink ref="F201" r:id="rId21" display="https://podminky.urs.cz/item/CS_URS_2021_02/997013609"/>
    <hyperlink ref="F204" r:id="rId22" display="https://podminky.urs.cz/item/CS_URS_2021_02/997013804"/>
    <hyperlink ref="F207" r:id="rId23" display="https://podminky.urs.cz/item/CS_URS_2021_02/997013811"/>
    <hyperlink ref="F211" r:id="rId24" display="https://podminky.urs.cz/item/CS_URS_2021_02/998014021"/>
    <hyperlink ref="F216" r:id="rId25" display="https://podminky.urs.cz/item/CS_URS_2021_02/764011620"/>
    <hyperlink ref="F221" r:id="rId26" display="https://podminky.urs.cz/item/CS_URS_2021_02/764216640"/>
    <hyperlink ref="F226" r:id="rId27" display="https://podminky.urs.cz/item/CS_URS_2021_02/764216645"/>
    <hyperlink ref="F233" r:id="rId28" display="https://podminky.urs.cz/item/CS_URS_2021_02/998764102"/>
    <hyperlink ref="F236" r:id="rId29" display="https://podminky.urs.cz/item/CS_URS_2021_02/766441822"/>
    <hyperlink ref="F240" r:id="rId30" display="https://podminky.urs.cz/item/CS_URS_2021_02/766621211"/>
    <hyperlink ref="F245" r:id="rId31" display="https://podminky.urs.cz/item/CS_URS_2021_02/61110010"/>
    <hyperlink ref="F247" r:id="rId32" display="https://podminky.urs.cz/item/CS_URS_2021_02/766621212"/>
    <hyperlink ref="F252" r:id="rId33" display="https://podminky.urs.cz/item/CS_URS_2021_02/61110012"/>
    <hyperlink ref="F254" r:id="rId34" display="https://podminky.urs.cz/item/CS_URS_2021_02/766629631"/>
    <hyperlink ref="F261" r:id="rId35" display="https://podminky.urs.cz/item/CS_URS_2021_02/59071035"/>
    <hyperlink ref="F264" r:id="rId36" display="https://podminky.urs.cz/item/CS_URS_2021_02/766629639"/>
    <hyperlink ref="F271" r:id="rId37" display="https://podminky.urs.cz/item/CS_URS_2021_02/59071047"/>
    <hyperlink ref="F274" r:id="rId38" display="https://podminky.urs.cz/item/CS_URS_2021_02/766694113"/>
    <hyperlink ref="F279" r:id="rId39" display="https://podminky.urs.cz/item/CS_URS_2021_02/61144404"/>
    <hyperlink ref="F284" r:id="rId40" display="https://podminky.urs.cz/item/CS_URS_2021_02/61144019"/>
    <hyperlink ref="F286" r:id="rId41" display="https://podminky.urs.cz/item/CS_URS_2021_02/767627308"/>
    <hyperlink ref="F293" r:id="rId42" display="https://podminky.urs.cz/item/CS_URS_2021_02/998766102"/>
    <hyperlink ref="F296" r:id="rId43" display="https://podminky.urs.cz/item/CS_URS_2021_02/767661811"/>
    <hyperlink ref="F301" r:id="rId44" display="https://podminky.urs.cz/item/CS_URS_2021_02/767662110"/>
    <hyperlink ref="F310" r:id="rId45" display="https://podminky.urs.cz/item/CS_URS_2021_02/998767102"/>
    <hyperlink ref="F313" r:id="rId46" display="https://podminky.urs.cz/item/CS_URS_2021_02/781151031"/>
    <hyperlink ref="F319" r:id="rId47" display="https://podminky.urs.cz/item/CS_URS_2021_02/781151041"/>
    <hyperlink ref="F325" r:id="rId48" display="https://podminky.urs.cz/item/CS_URS_2021_02/781474113"/>
    <hyperlink ref="F331" r:id="rId49" display="https://podminky.urs.cz/item/CS_URS_2021_02/59761071"/>
    <hyperlink ref="F334" r:id="rId50" display="https://podminky.urs.cz/item/CS_URS_2021_02/781495115"/>
    <hyperlink ref="F338" r:id="rId51" display="https://podminky.urs.cz/item/CS_URS_2021_02/781495211"/>
    <hyperlink ref="F344" r:id="rId52" display="https://podminky.urs.cz/item/CS_URS_2021_02/998781102"/>
    <hyperlink ref="F347" r:id="rId53" display="https://podminky.urs.cz/item/CS_URS_2021_02/039002001"/>
    <hyperlink ref="F351" r:id="rId54" display="https://podminky.urs.cz/item/CS_URS_2021_02/013244000"/>
    <hyperlink ref="F354" r:id="rId55" display="https://podminky.urs.cz/item/CS_URS_2021_02/030001000"/>
    <hyperlink ref="F356" r:id="rId56" display="https://podminky.urs.cz/item/CS_URS_2021_02/034002000"/>
    <hyperlink ref="F358" r:id="rId57" display="https://podminky.urs.cz/item/CS_URS_2021_02/034303000"/>
    <hyperlink ref="F361" r:id="rId58" display="https://podminky.urs.cz/item/CS_URS_2021_02/079002000"/>
    <hyperlink ref="F364" r:id="rId59" display="https://podminky.urs.cz/item/CS_URS_2021_02/09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1"/>
      <c r="C3" s="132"/>
      <c r="D3" s="132"/>
      <c r="E3" s="132"/>
      <c r="F3" s="132"/>
      <c r="G3" s="132"/>
      <c r="H3" s="22"/>
    </row>
    <row r="4" spans="2:8" s="1" customFormat="1" ht="24.95" customHeight="1">
      <c r="B4" s="22"/>
      <c r="C4" s="133" t="s">
        <v>1110</v>
      </c>
      <c r="H4" s="22"/>
    </row>
    <row r="5" spans="2:8" s="1" customFormat="1" ht="12" customHeight="1">
      <c r="B5" s="22"/>
      <c r="C5" s="285" t="s">
        <v>13</v>
      </c>
      <c r="D5" s="143" t="s">
        <v>14</v>
      </c>
      <c r="E5" s="1"/>
      <c r="F5" s="1"/>
      <c r="H5" s="22"/>
    </row>
    <row r="6" spans="2:8" s="1" customFormat="1" ht="36.95" customHeight="1">
      <c r="B6" s="22"/>
      <c r="C6" s="286" t="s">
        <v>16</v>
      </c>
      <c r="D6" s="287" t="s">
        <v>17</v>
      </c>
      <c r="E6" s="1"/>
      <c r="F6" s="1"/>
      <c r="H6" s="22"/>
    </row>
    <row r="7" spans="2:8" s="1" customFormat="1" ht="16.5" customHeight="1">
      <c r="B7" s="22"/>
      <c r="C7" s="135" t="s">
        <v>23</v>
      </c>
      <c r="D7" s="140" t="str">
        <f>'Rekapitulace stavby'!AN8</f>
        <v>12. 9. 2021</v>
      </c>
      <c r="H7" s="22"/>
    </row>
    <row r="8" spans="1:8" s="2" customFormat="1" ht="10.8" customHeight="1">
      <c r="A8" s="40"/>
      <c r="B8" s="46"/>
      <c r="C8" s="40"/>
      <c r="D8" s="40"/>
      <c r="E8" s="40"/>
      <c r="F8" s="40"/>
      <c r="G8" s="40"/>
      <c r="H8" s="46"/>
    </row>
    <row r="9" spans="1:8" s="11" customFormat="1" ht="29.25" customHeight="1">
      <c r="A9" s="180"/>
      <c r="B9" s="288"/>
      <c r="C9" s="289" t="s">
        <v>54</v>
      </c>
      <c r="D9" s="290" t="s">
        <v>55</v>
      </c>
      <c r="E9" s="290" t="s">
        <v>153</v>
      </c>
      <c r="F9" s="291" t="s">
        <v>1111</v>
      </c>
      <c r="G9" s="180"/>
      <c r="H9" s="288"/>
    </row>
    <row r="10" spans="1:8" s="2" customFormat="1" ht="26.4" customHeight="1">
      <c r="A10" s="40"/>
      <c r="B10" s="46"/>
      <c r="C10" s="292" t="s">
        <v>1112</v>
      </c>
      <c r="D10" s="292" t="s">
        <v>79</v>
      </c>
      <c r="E10" s="40"/>
      <c r="F10" s="40"/>
      <c r="G10" s="40"/>
      <c r="H10" s="46"/>
    </row>
    <row r="11" spans="1:8" s="2" customFormat="1" ht="16.8" customHeight="1">
      <c r="A11" s="40"/>
      <c r="B11" s="46"/>
      <c r="C11" s="293" t="s">
        <v>96</v>
      </c>
      <c r="D11" s="294" t="s">
        <v>97</v>
      </c>
      <c r="E11" s="295" t="s">
        <v>98</v>
      </c>
      <c r="F11" s="296">
        <v>3.408</v>
      </c>
      <c r="G11" s="40"/>
      <c r="H11" s="46"/>
    </row>
    <row r="12" spans="1:8" s="2" customFormat="1" ht="16.8" customHeight="1">
      <c r="A12" s="40"/>
      <c r="B12" s="46"/>
      <c r="C12" s="297" t="s">
        <v>19</v>
      </c>
      <c r="D12" s="297" t="s">
        <v>1113</v>
      </c>
      <c r="E12" s="19" t="s">
        <v>19</v>
      </c>
      <c r="F12" s="298">
        <v>3.408</v>
      </c>
      <c r="G12" s="40"/>
      <c r="H12" s="46"/>
    </row>
    <row r="13" spans="1:8" s="2" customFormat="1" ht="16.8" customHeight="1">
      <c r="A13" s="40"/>
      <c r="B13" s="46"/>
      <c r="C13" s="299" t="s">
        <v>1114</v>
      </c>
      <c r="D13" s="40"/>
      <c r="E13" s="40"/>
      <c r="F13" s="40"/>
      <c r="G13" s="40"/>
      <c r="H13" s="46"/>
    </row>
    <row r="14" spans="1:8" s="2" customFormat="1" ht="16.8" customHeight="1">
      <c r="A14" s="40"/>
      <c r="B14" s="46"/>
      <c r="C14" s="297" t="s">
        <v>228</v>
      </c>
      <c r="D14" s="297" t="s">
        <v>1115</v>
      </c>
      <c r="E14" s="19" t="s">
        <v>98</v>
      </c>
      <c r="F14" s="298">
        <v>74.976</v>
      </c>
      <c r="G14" s="40"/>
      <c r="H14" s="46"/>
    </row>
    <row r="15" spans="1:8" s="2" customFormat="1" ht="16.8" customHeight="1">
      <c r="A15" s="40"/>
      <c r="B15" s="46"/>
      <c r="C15" s="297" t="s">
        <v>358</v>
      </c>
      <c r="D15" s="297" t="s">
        <v>1116</v>
      </c>
      <c r="E15" s="19" t="s">
        <v>98</v>
      </c>
      <c r="F15" s="298">
        <v>74.976</v>
      </c>
      <c r="G15" s="40"/>
      <c r="H15" s="46"/>
    </row>
    <row r="16" spans="1:8" s="2" customFormat="1" ht="16.8" customHeight="1">
      <c r="A16" s="40"/>
      <c r="B16" s="46"/>
      <c r="C16" s="297" t="s">
        <v>447</v>
      </c>
      <c r="D16" s="297" t="s">
        <v>448</v>
      </c>
      <c r="E16" s="19" t="s">
        <v>98</v>
      </c>
      <c r="F16" s="298">
        <v>6.816</v>
      </c>
      <c r="G16" s="40"/>
      <c r="H16" s="46"/>
    </row>
    <row r="17" spans="1:8" s="2" customFormat="1" ht="16.8" customHeight="1">
      <c r="A17" s="40"/>
      <c r="B17" s="46"/>
      <c r="C17" s="297" t="s">
        <v>235</v>
      </c>
      <c r="D17" s="297" t="s">
        <v>1117</v>
      </c>
      <c r="E17" s="19" t="s">
        <v>98</v>
      </c>
      <c r="F17" s="298">
        <v>74.976</v>
      </c>
      <c r="G17" s="40"/>
      <c r="H17" s="46"/>
    </row>
    <row r="18" spans="1:8" s="2" customFormat="1" ht="16.8" customHeight="1">
      <c r="A18" s="40"/>
      <c r="B18" s="46"/>
      <c r="C18" s="297" t="s">
        <v>247</v>
      </c>
      <c r="D18" s="297" t="s">
        <v>1118</v>
      </c>
      <c r="E18" s="19" t="s">
        <v>98</v>
      </c>
      <c r="F18" s="298">
        <v>74.976</v>
      </c>
      <c r="G18" s="40"/>
      <c r="H18" s="46"/>
    </row>
    <row r="19" spans="1:8" s="2" customFormat="1" ht="16.8" customHeight="1">
      <c r="A19" s="40"/>
      <c r="B19" s="46"/>
      <c r="C19" s="293" t="s">
        <v>101</v>
      </c>
      <c r="D19" s="294" t="s">
        <v>102</v>
      </c>
      <c r="E19" s="295" t="s">
        <v>103</v>
      </c>
      <c r="F19" s="296">
        <v>1.45</v>
      </c>
      <c r="G19" s="40"/>
      <c r="H19" s="46"/>
    </row>
    <row r="20" spans="1:8" s="2" customFormat="1" ht="16.8" customHeight="1">
      <c r="A20" s="40"/>
      <c r="B20" s="46"/>
      <c r="C20" s="297" t="s">
        <v>19</v>
      </c>
      <c r="D20" s="297" t="s">
        <v>104</v>
      </c>
      <c r="E20" s="19" t="s">
        <v>19</v>
      </c>
      <c r="F20" s="298">
        <v>1.45</v>
      </c>
      <c r="G20" s="40"/>
      <c r="H20" s="46"/>
    </row>
    <row r="21" spans="1:8" s="2" customFormat="1" ht="16.8" customHeight="1">
      <c r="A21" s="40"/>
      <c r="B21" s="46"/>
      <c r="C21" s="299" t="s">
        <v>1114</v>
      </c>
      <c r="D21" s="40"/>
      <c r="E21" s="40"/>
      <c r="F21" s="40"/>
      <c r="G21" s="40"/>
      <c r="H21" s="46"/>
    </row>
    <row r="22" spans="1:8" s="2" customFormat="1" ht="16.8" customHeight="1">
      <c r="A22" s="40"/>
      <c r="B22" s="46"/>
      <c r="C22" s="297" t="s">
        <v>170</v>
      </c>
      <c r="D22" s="297" t="s">
        <v>1119</v>
      </c>
      <c r="E22" s="19" t="s">
        <v>98</v>
      </c>
      <c r="F22" s="298">
        <v>33.825</v>
      </c>
      <c r="G22" s="40"/>
      <c r="H22" s="46"/>
    </row>
    <row r="23" spans="1:8" s="2" customFormat="1" ht="16.8" customHeight="1">
      <c r="A23" s="40"/>
      <c r="B23" s="46"/>
      <c r="C23" s="297" t="s">
        <v>186</v>
      </c>
      <c r="D23" s="297" t="s">
        <v>1120</v>
      </c>
      <c r="E23" s="19" t="s">
        <v>103</v>
      </c>
      <c r="F23" s="298">
        <v>135.3</v>
      </c>
      <c r="G23" s="40"/>
      <c r="H23" s="46"/>
    </row>
    <row r="24" spans="1:8" s="2" customFormat="1" ht="12">
      <c r="A24" s="40"/>
      <c r="B24" s="46"/>
      <c r="C24" s="297" t="s">
        <v>198</v>
      </c>
      <c r="D24" s="297" t="s">
        <v>1121</v>
      </c>
      <c r="E24" s="19" t="s">
        <v>103</v>
      </c>
      <c r="F24" s="298">
        <v>13.05</v>
      </c>
      <c r="G24" s="40"/>
      <c r="H24" s="46"/>
    </row>
    <row r="25" spans="1:8" s="2" customFormat="1" ht="12">
      <c r="A25" s="40"/>
      <c r="B25" s="46"/>
      <c r="C25" s="297" t="s">
        <v>211</v>
      </c>
      <c r="D25" s="297" t="s">
        <v>1122</v>
      </c>
      <c r="E25" s="19" t="s">
        <v>103</v>
      </c>
      <c r="F25" s="298">
        <v>18.85</v>
      </c>
      <c r="G25" s="40"/>
      <c r="H25" s="46"/>
    </row>
    <row r="26" spans="1:8" s="2" customFormat="1" ht="16.8" customHeight="1">
      <c r="A26" s="40"/>
      <c r="B26" s="46"/>
      <c r="C26" s="297" t="s">
        <v>323</v>
      </c>
      <c r="D26" s="297" t="s">
        <v>1123</v>
      </c>
      <c r="E26" s="19" t="s">
        <v>103</v>
      </c>
      <c r="F26" s="298">
        <v>1.45</v>
      </c>
      <c r="G26" s="40"/>
      <c r="H26" s="46"/>
    </row>
    <row r="27" spans="1:8" s="2" customFormat="1" ht="16.8" customHeight="1">
      <c r="A27" s="40"/>
      <c r="B27" s="46"/>
      <c r="C27" s="297" t="s">
        <v>331</v>
      </c>
      <c r="D27" s="297" t="s">
        <v>1124</v>
      </c>
      <c r="E27" s="19" t="s">
        <v>103</v>
      </c>
      <c r="F27" s="298">
        <v>30.45</v>
      </c>
      <c r="G27" s="40"/>
      <c r="H27" s="46"/>
    </row>
    <row r="28" spans="1:8" s="2" customFormat="1" ht="16.8" customHeight="1">
      <c r="A28" s="40"/>
      <c r="B28" s="46"/>
      <c r="C28" s="297" t="s">
        <v>368</v>
      </c>
      <c r="D28" s="297" t="s">
        <v>1125</v>
      </c>
      <c r="E28" s="19" t="s">
        <v>103</v>
      </c>
      <c r="F28" s="298">
        <v>135.3</v>
      </c>
      <c r="G28" s="40"/>
      <c r="H28" s="46"/>
    </row>
    <row r="29" spans="1:8" s="2" customFormat="1" ht="16.8" customHeight="1">
      <c r="A29" s="40"/>
      <c r="B29" s="46"/>
      <c r="C29" s="297" t="s">
        <v>379</v>
      </c>
      <c r="D29" s="297" t="s">
        <v>1126</v>
      </c>
      <c r="E29" s="19" t="s">
        <v>103</v>
      </c>
      <c r="F29" s="298">
        <v>31.9</v>
      </c>
      <c r="G29" s="40"/>
      <c r="H29" s="46"/>
    </row>
    <row r="30" spans="1:8" s="2" customFormat="1" ht="16.8" customHeight="1">
      <c r="A30" s="40"/>
      <c r="B30" s="46"/>
      <c r="C30" s="297" t="s">
        <v>435</v>
      </c>
      <c r="D30" s="297" t="s">
        <v>1127</v>
      </c>
      <c r="E30" s="19" t="s">
        <v>103</v>
      </c>
      <c r="F30" s="298">
        <v>135.3</v>
      </c>
      <c r="G30" s="40"/>
      <c r="H30" s="46"/>
    </row>
    <row r="31" spans="1:8" s="2" customFormat="1" ht="12">
      <c r="A31" s="40"/>
      <c r="B31" s="46"/>
      <c r="C31" s="297" t="s">
        <v>260</v>
      </c>
      <c r="D31" s="297" t="s">
        <v>1128</v>
      </c>
      <c r="E31" s="19" t="s">
        <v>98</v>
      </c>
      <c r="F31" s="298">
        <v>47.85</v>
      </c>
      <c r="G31" s="40"/>
      <c r="H31" s="46"/>
    </row>
    <row r="32" spans="1:8" s="2" customFormat="1" ht="16.8" customHeight="1">
      <c r="A32" s="40"/>
      <c r="B32" s="46"/>
      <c r="C32" s="297" t="s">
        <v>204</v>
      </c>
      <c r="D32" s="297" t="s">
        <v>205</v>
      </c>
      <c r="E32" s="19" t="s">
        <v>98</v>
      </c>
      <c r="F32" s="298">
        <v>2.871</v>
      </c>
      <c r="G32" s="40"/>
      <c r="H32" s="46"/>
    </row>
    <row r="33" spans="1:8" s="2" customFormat="1" ht="16.8" customHeight="1">
      <c r="A33" s="40"/>
      <c r="B33" s="46"/>
      <c r="C33" s="297" t="s">
        <v>204</v>
      </c>
      <c r="D33" s="297" t="s">
        <v>205</v>
      </c>
      <c r="E33" s="19" t="s">
        <v>98</v>
      </c>
      <c r="F33" s="298">
        <v>8.294</v>
      </c>
      <c r="G33" s="40"/>
      <c r="H33" s="46"/>
    </row>
    <row r="34" spans="1:8" s="2" customFormat="1" ht="16.8" customHeight="1">
      <c r="A34" s="40"/>
      <c r="B34" s="46"/>
      <c r="C34" s="297" t="s">
        <v>397</v>
      </c>
      <c r="D34" s="297" t="s">
        <v>398</v>
      </c>
      <c r="E34" s="19" t="s">
        <v>103</v>
      </c>
      <c r="F34" s="298">
        <v>11.6</v>
      </c>
      <c r="G34" s="40"/>
      <c r="H34" s="46"/>
    </row>
    <row r="35" spans="1:8" s="2" customFormat="1" ht="16.8" customHeight="1">
      <c r="A35" s="40"/>
      <c r="B35" s="46"/>
      <c r="C35" s="297" t="s">
        <v>403</v>
      </c>
      <c r="D35" s="297" t="s">
        <v>404</v>
      </c>
      <c r="E35" s="19" t="s">
        <v>103</v>
      </c>
      <c r="F35" s="298">
        <v>1.45</v>
      </c>
      <c r="G35" s="40"/>
      <c r="H35" s="46"/>
    </row>
    <row r="36" spans="1:8" s="2" customFormat="1" ht="16.8" customHeight="1">
      <c r="A36" s="40"/>
      <c r="B36" s="46"/>
      <c r="C36" s="297" t="s">
        <v>420</v>
      </c>
      <c r="D36" s="297" t="s">
        <v>421</v>
      </c>
      <c r="E36" s="19" t="s">
        <v>103</v>
      </c>
      <c r="F36" s="298">
        <v>18.85</v>
      </c>
      <c r="G36" s="40"/>
      <c r="H36" s="46"/>
    </row>
    <row r="37" spans="1:8" s="2" customFormat="1" ht="16.8" customHeight="1">
      <c r="A37" s="40"/>
      <c r="B37" s="46"/>
      <c r="C37" s="293" t="s">
        <v>112</v>
      </c>
      <c r="D37" s="294" t="s">
        <v>113</v>
      </c>
      <c r="E37" s="295" t="s">
        <v>103</v>
      </c>
      <c r="F37" s="296">
        <v>7.6</v>
      </c>
      <c r="G37" s="40"/>
      <c r="H37" s="46"/>
    </row>
    <row r="38" spans="1:8" s="2" customFormat="1" ht="16.8" customHeight="1">
      <c r="A38" s="40"/>
      <c r="B38" s="46"/>
      <c r="C38" s="297" t="s">
        <v>19</v>
      </c>
      <c r="D38" s="297" t="s">
        <v>1129</v>
      </c>
      <c r="E38" s="19" t="s">
        <v>19</v>
      </c>
      <c r="F38" s="298">
        <v>7.6</v>
      </c>
      <c r="G38" s="40"/>
      <c r="H38" s="46"/>
    </row>
    <row r="39" spans="1:8" s="2" customFormat="1" ht="16.8" customHeight="1">
      <c r="A39" s="40"/>
      <c r="B39" s="46"/>
      <c r="C39" s="299" t="s">
        <v>1114</v>
      </c>
      <c r="D39" s="40"/>
      <c r="E39" s="40"/>
      <c r="F39" s="40"/>
      <c r="G39" s="40"/>
      <c r="H39" s="46"/>
    </row>
    <row r="40" spans="1:8" s="2" customFormat="1" ht="16.8" customHeight="1">
      <c r="A40" s="40"/>
      <c r="B40" s="46"/>
      <c r="C40" s="297" t="s">
        <v>170</v>
      </c>
      <c r="D40" s="297" t="s">
        <v>1119</v>
      </c>
      <c r="E40" s="19" t="s">
        <v>98</v>
      </c>
      <c r="F40" s="298">
        <v>33.825</v>
      </c>
      <c r="G40" s="40"/>
      <c r="H40" s="46"/>
    </row>
    <row r="41" spans="1:8" s="2" customFormat="1" ht="16.8" customHeight="1">
      <c r="A41" s="40"/>
      <c r="B41" s="46"/>
      <c r="C41" s="297" t="s">
        <v>181</v>
      </c>
      <c r="D41" s="297" t="s">
        <v>1130</v>
      </c>
      <c r="E41" s="19" t="s">
        <v>103</v>
      </c>
      <c r="F41" s="298">
        <v>167.2</v>
      </c>
      <c r="G41" s="40"/>
      <c r="H41" s="46"/>
    </row>
    <row r="42" spans="1:8" s="2" customFormat="1" ht="16.8" customHeight="1">
      <c r="A42" s="40"/>
      <c r="B42" s="46"/>
      <c r="C42" s="297" t="s">
        <v>186</v>
      </c>
      <c r="D42" s="297" t="s">
        <v>1120</v>
      </c>
      <c r="E42" s="19" t="s">
        <v>103</v>
      </c>
      <c r="F42" s="298">
        <v>135.3</v>
      </c>
      <c r="G42" s="40"/>
      <c r="H42" s="46"/>
    </row>
    <row r="43" spans="1:8" s="2" customFormat="1" ht="16.8" customHeight="1">
      <c r="A43" s="40"/>
      <c r="B43" s="46"/>
      <c r="C43" s="297" t="s">
        <v>368</v>
      </c>
      <c r="D43" s="297" t="s">
        <v>1125</v>
      </c>
      <c r="E43" s="19" t="s">
        <v>103</v>
      </c>
      <c r="F43" s="298">
        <v>135.3</v>
      </c>
      <c r="G43" s="40"/>
      <c r="H43" s="46"/>
    </row>
    <row r="44" spans="1:8" s="2" customFormat="1" ht="16.8" customHeight="1">
      <c r="A44" s="40"/>
      <c r="B44" s="46"/>
      <c r="C44" s="297" t="s">
        <v>435</v>
      </c>
      <c r="D44" s="297" t="s">
        <v>1127</v>
      </c>
      <c r="E44" s="19" t="s">
        <v>103</v>
      </c>
      <c r="F44" s="298">
        <v>135.3</v>
      </c>
      <c r="G44" s="40"/>
      <c r="H44" s="46"/>
    </row>
    <row r="45" spans="1:8" s="2" customFormat="1" ht="16.8" customHeight="1">
      <c r="A45" s="40"/>
      <c r="B45" s="46"/>
      <c r="C45" s="293" t="s">
        <v>109</v>
      </c>
      <c r="D45" s="294" t="s">
        <v>110</v>
      </c>
      <c r="E45" s="295" t="s">
        <v>98</v>
      </c>
      <c r="F45" s="296">
        <v>7.1</v>
      </c>
      <c r="G45" s="40"/>
      <c r="H45" s="46"/>
    </row>
    <row r="46" spans="1:8" s="2" customFormat="1" ht="16.8" customHeight="1">
      <c r="A46" s="40"/>
      <c r="B46" s="46"/>
      <c r="C46" s="297" t="s">
        <v>19</v>
      </c>
      <c r="D46" s="297" t="s">
        <v>1131</v>
      </c>
      <c r="E46" s="19" t="s">
        <v>19</v>
      </c>
      <c r="F46" s="298">
        <v>1.475</v>
      </c>
      <c r="G46" s="40"/>
      <c r="H46" s="46"/>
    </row>
    <row r="47" spans="1:8" s="2" customFormat="1" ht="16.8" customHeight="1">
      <c r="A47" s="40"/>
      <c r="B47" s="46"/>
      <c r="C47" s="297" t="s">
        <v>19</v>
      </c>
      <c r="D47" s="297" t="s">
        <v>1132</v>
      </c>
      <c r="E47" s="19" t="s">
        <v>19</v>
      </c>
      <c r="F47" s="298">
        <v>5.625</v>
      </c>
      <c r="G47" s="40"/>
      <c r="H47" s="46"/>
    </row>
    <row r="48" spans="1:8" s="2" customFormat="1" ht="16.8" customHeight="1">
      <c r="A48" s="40"/>
      <c r="B48" s="46"/>
      <c r="C48" s="297" t="s">
        <v>19</v>
      </c>
      <c r="D48" s="297" t="s">
        <v>179</v>
      </c>
      <c r="E48" s="19" t="s">
        <v>19</v>
      </c>
      <c r="F48" s="298">
        <v>7.1</v>
      </c>
      <c r="G48" s="40"/>
      <c r="H48" s="46"/>
    </row>
    <row r="49" spans="1:8" s="2" customFormat="1" ht="16.8" customHeight="1">
      <c r="A49" s="40"/>
      <c r="B49" s="46"/>
      <c r="C49" s="299" t="s">
        <v>1114</v>
      </c>
      <c r="D49" s="40"/>
      <c r="E49" s="40"/>
      <c r="F49" s="40"/>
      <c r="G49" s="40"/>
      <c r="H49" s="46"/>
    </row>
    <row r="50" spans="1:8" s="2" customFormat="1" ht="16.8" customHeight="1">
      <c r="A50" s="40"/>
      <c r="B50" s="46"/>
      <c r="C50" s="297" t="s">
        <v>253</v>
      </c>
      <c r="D50" s="297" t="s">
        <v>1133</v>
      </c>
      <c r="E50" s="19" t="s">
        <v>98</v>
      </c>
      <c r="F50" s="298">
        <v>7.1</v>
      </c>
      <c r="G50" s="40"/>
      <c r="H50" s="46"/>
    </row>
    <row r="51" spans="1:8" s="2" customFormat="1" ht="16.8" customHeight="1">
      <c r="A51" s="40"/>
      <c r="B51" s="46"/>
      <c r="C51" s="293" t="s">
        <v>501</v>
      </c>
      <c r="D51" s="294" t="s">
        <v>502</v>
      </c>
      <c r="E51" s="295" t="s">
        <v>98</v>
      </c>
      <c r="F51" s="296">
        <v>3.408</v>
      </c>
      <c r="G51" s="40"/>
      <c r="H51" s="46"/>
    </row>
    <row r="52" spans="1:8" s="2" customFormat="1" ht="16.8" customHeight="1">
      <c r="A52" s="40"/>
      <c r="B52" s="46"/>
      <c r="C52" s="297" t="s">
        <v>19</v>
      </c>
      <c r="D52" s="297" t="s">
        <v>1113</v>
      </c>
      <c r="E52" s="19" t="s">
        <v>19</v>
      </c>
      <c r="F52" s="298">
        <v>3.408</v>
      </c>
      <c r="G52" s="40"/>
      <c r="H52" s="46"/>
    </row>
    <row r="53" spans="1:8" s="2" customFormat="1" ht="16.8" customHeight="1">
      <c r="A53" s="40"/>
      <c r="B53" s="46"/>
      <c r="C53" s="293" t="s">
        <v>512</v>
      </c>
      <c r="D53" s="294" t="s">
        <v>513</v>
      </c>
      <c r="E53" s="295" t="s">
        <v>103</v>
      </c>
      <c r="F53" s="296">
        <v>1.45</v>
      </c>
      <c r="G53" s="40"/>
      <c r="H53" s="46"/>
    </row>
    <row r="54" spans="1:8" s="2" customFormat="1" ht="16.8" customHeight="1">
      <c r="A54" s="40"/>
      <c r="B54" s="46"/>
      <c r="C54" s="297" t="s">
        <v>19</v>
      </c>
      <c r="D54" s="297" t="s">
        <v>104</v>
      </c>
      <c r="E54" s="19" t="s">
        <v>19</v>
      </c>
      <c r="F54" s="298">
        <v>1.45</v>
      </c>
      <c r="G54" s="40"/>
      <c r="H54" s="46"/>
    </row>
    <row r="55" spans="1:8" s="2" customFormat="1" ht="16.8" customHeight="1">
      <c r="A55" s="40"/>
      <c r="B55" s="46"/>
      <c r="C55" s="293" t="s">
        <v>508</v>
      </c>
      <c r="D55" s="294" t="s">
        <v>509</v>
      </c>
      <c r="E55" s="295" t="s">
        <v>103</v>
      </c>
      <c r="F55" s="296">
        <v>7.6</v>
      </c>
      <c r="G55" s="40"/>
      <c r="H55" s="46"/>
    </row>
    <row r="56" spans="1:8" s="2" customFormat="1" ht="16.8" customHeight="1">
      <c r="A56" s="40"/>
      <c r="B56" s="46"/>
      <c r="C56" s="297" t="s">
        <v>19</v>
      </c>
      <c r="D56" s="297" t="s">
        <v>1129</v>
      </c>
      <c r="E56" s="19" t="s">
        <v>19</v>
      </c>
      <c r="F56" s="298">
        <v>7.6</v>
      </c>
      <c r="G56" s="40"/>
      <c r="H56" s="46"/>
    </row>
    <row r="57" spans="1:8" s="2" customFormat="1" ht="16.8" customHeight="1">
      <c r="A57" s="40"/>
      <c r="B57" s="46"/>
      <c r="C57" s="293" t="s">
        <v>503</v>
      </c>
      <c r="D57" s="294" t="s">
        <v>504</v>
      </c>
      <c r="E57" s="295" t="s">
        <v>98</v>
      </c>
      <c r="F57" s="296">
        <v>3.408</v>
      </c>
      <c r="G57" s="40"/>
      <c r="H57" s="46"/>
    </row>
    <row r="58" spans="1:8" s="2" customFormat="1" ht="16.8" customHeight="1">
      <c r="A58" s="40"/>
      <c r="B58" s="46"/>
      <c r="C58" s="297" t="s">
        <v>19</v>
      </c>
      <c r="D58" s="297" t="s">
        <v>1113</v>
      </c>
      <c r="E58" s="19" t="s">
        <v>19</v>
      </c>
      <c r="F58" s="298">
        <v>3.408</v>
      </c>
      <c r="G58" s="40"/>
      <c r="H58" s="46"/>
    </row>
    <row r="59" spans="1:8" s="2" customFormat="1" ht="16.8" customHeight="1">
      <c r="A59" s="40"/>
      <c r="B59" s="46"/>
      <c r="C59" s="293" t="s">
        <v>514</v>
      </c>
      <c r="D59" s="294" t="s">
        <v>515</v>
      </c>
      <c r="E59" s="295" t="s">
        <v>103</v>
      </c>
      <c r="F59" s="296">
        <v>1.45</v>
      </c>
      <c r="G59" s="40"/>
      <c r="H59" s="46"/>
    </row>
    <row r="60" spans="1:8" s="2" customFormat="1" ht="16.8" customHeight="1">
      <c r="A60" s="40"/>
      <c r="B60" s="46"/>
      <c r="C60" s="297" t="s">
        <v>19</v>
      </c>
      <c r="D60" s="297" t="s">
        <v>104</v>
      </c>
      <c r="E60" s="19" t="s">
        <v>19</v>
      </c>
      <c r="F60" s="298">
        <v>1.45</v>
      </c>
      <c r="G60" s="40"/>
      <c r="H60" s="46"/>
    </row>
    <row r="61" spans="1:8" s="2" customFormat="1" ht="16.8" customHeight="1">
      <c r="A61" s="40"/>
      <c r="B61" s="46"/>
      <c r="C61" s="293" t="s">
        <v>510</v>
      </c>
      <c r="D61" s="294" t="s">
        <v>511</v>
      </c>
      <c r="E61" s="295" t="s">
        <v>103</v>
      </c>
      <c r="F61" s="296">
        <v>7.6</v>
      </c>
      <c r="G61" s="40"/>
      <c r="H61" s="46"/>
    </row>
    <row r="62" spans="1:8" s="2" customFormat="1" ht="16.8" customHeight="1">
      <c r="A62" s="40"/>
      <c r="B62" s="46"/>
      <c r="C62" s="297" t="s">
        <v>19</v>
      </c>
      <c r="D62" s="297" t="s">
        <v>1129</v>
      </c>
      <c r="E62" s="19" t="s">
        <v>19</v>
      </c>
      <c r="F62" s="298">
        <v>7.6</v>
      </c>
      <c r="G62" s="40"/>
      <c r="H62" s="46"/>
    </row>
    <row r="63" spans="1:8" s="2" customFormat="1" ht="16.8" customHeight="1">
      <c r="A63" s="40"/>
      <c r="B63" s="46"/>
      <c r="C63" s="293" t="s">
        <v>505</v>
      </c>
      <c r="D63" s="294" t="s">
        <v>506</v>
      </c>
      <c r="E63" s="295" t="s">
        <v>98</v>
      </c>
      <c r="F63" s="296">
        <v>3.802</v>
      </c>
      <c r="G63" s="40"/>
      <c r="H63" s="46"/>
    </row>
    <row r="64" spans="1:8" s="2" customFormat="1" ht="16.8" customHeight="1">
      <c r="A64" s="40"/>
      <c r="B64" s="46"/>
      <c r="C64" s="297" t="s">
        <v>19</v>
      </c>
      <c r="D64" s="297" t="s">
        <v>1134</v>
      </c>
      <c r="E64" s="19" t="s">
        <v>19</v>
      </c>
      <c r="F64" s="298">
        <v>3.802</v>
      </c>
      <c r="G64" s="40"/>
      <c r="H64" s="46"/>
    </row>
    <row r="65" spans="1:8" s="2" customFormat="1" ht="16.8" customHeight="1">
      <c r="A65" s="40"/>
      <c r="B65" s="46"/>
      <c r="C65" s="293" t="s">
        <v>590</v>
      </c>
      <c r="D65" s="294" t="s">
        <v>591</v>
      </c>
      <c r="E65" s="295" t="s">
        <v>98</v>
      </c>
      <c r="F65" s="296">
        <v>2.938</v>
      </c>
      <c r="G65" s="40"/>
      <c r="H65" s="46"/>
    </row>
    <row r="66" spans="1:8" s="2" customFormat="1" ht="16.8" customHeight="1">
      <c r="A66" s="40"/>
      <c r="B66" s="46"/>
      <c r="C66" s="297" t="s">
        <v>19</v>
      </c>
      <c r="D66" s="297" t="s">
        <v>1135</v>
      </c>
      <c r="E66" s="19" t="s">
        <v>19</v>
      </c>
      <c r="F66" s="298">
        <v>2.938</v>
      </c>
      <c r="G66" s="40"/>
      <c r="H66" s="46"/>
    </row>
    <row r="67" spans="1:8" s="2" customFormat="1" ht="16.8" customHeight="1">
      <c r="A67" s="40"/>
      <c r="B67" s="46"/>
      <c r="C67" s="293" t="s">
        <v>593</v>
      </c>
      <c r="D67" s="294" t="s">
        <v>594</v>
      </c>
      <c r="E67" s="295" t="s">
        <v>103</v>
      </c>
      <c r="F67" s="296">
        <v>1.25</v>
      </c>
      <c r="G67" s="40"/>
      <c r="H67" s="46"/>
    </row>
    <row r="68" spans="1:8" s="2" customFormat="1" ht="16.8" customHeight="1">
      <c r="A68" s="40"/>
      <c r="B68" s="46"/>
      <c r="C68" s="297" t="s">
        <v>19</v>
      </c>
      <c r="D68" s="297" t="s">
        <v>108</v>
      </c>
      <c r="E68" s="19" t="s">
        <v>19</v>
      </c>
      <c r="F68" s="298">
        <v>1.25</v>
      </c>
      <c r="G68" s="40"/>
      <c r="H68" s="46"/>
    </row>
    <row r="69" spans="1:8" s="2" customFormat="1" ht="16.8" customHeight="1">
      <c r="A69" s="40"/>
      <c r="B69" s="46"/>
      <c r="C69" s="293" t="s">
        <v>615</v>
      </c>
      <c r="D69" s="294" t="s">
        <v>616</v>
      </c>
      <c r="E69" s="295" t="s">
        <v>103</v>
      </c>
      <c r="F69" s="296">
        <v>7.2</v>
      </c>
      <c r="G69" s="40"/>
      <c r="H69" s="46"/>
    </row>
    <row r="70" spans="1:8" s="2" customFormat="1" ht="16.8" customHeight="1">
      <c r="A70" s="40"/>
      <c r="B70" s="46"/>
      <c r="C70" s="297" t="s">
        <v>19</v>
      </c>
      <c r="D70" s="297" t="s">
        <v>1136</v>
      </c>
      <c r="E70" s="19" t="s">
        <v>19</v>
      </c>
      <c r="F70" s="298">
        <v>7.2</v>
      </c>
      <c r="G70" s="40"/>
      <c r="H70" s="46"/>
    </row>
    <row r="71" spans="1:8" s="2" customFormat="1" ht="16.8" customHeight="1">
      <c r="A71" s="40"/>
      <c r="B71" s="46"/>
      <c r="C71" s="293" t="s">
        <v>597</v>
      </c>
      <c r="D71" s="294" t="s">
        <v>598</v>
      </c>
      <c r="E71" s="295" t="s">
        <v>98</v>
      </c>
      <c r="F71" s="296">
        <v>2.375</v>
      </c>
      <c r="G71" s="40"/>
      <c r="H71" s="46"/>
    </row>
    <row r="72" spans="1:8" s="2" customFormat="1" ht="16.8" customHeight="1">
      <c r="A72" s="40"/>
      <c r="B72" s="46"/>
      <c r="C72" s="297" t="s">
        <v>19</v>
      </c>
      <c r="D72" s="297" t="s">
        <v>1137</v>
      </c>
      <c r="E72" s="19" t="s">
        <v>19</v>
      </c>
      <c r="F72" s="298">
        <v>2.375</v>
      </c>
      <c r="G72" s="40"/>
      <c r="H72" s="46"/>
    </row>
    <row r="73" spans="1:8" s="2" customFormat="1" ht="16.8" customHeight="1">
      <c r="A73" s="40"/>
      <c r="B73" s="46"/>
      <c r="C73" s="293" t="s">
        <v>106</v>
      </c>
      <c r="D73" s="294" t="s">
        <v>107</v>
      </c>
      <c r="E73" s="295" t="s">
        <v>103</v>
      </c>
      <c r="F73" s="296">
        <v>1.25</v>
      </c>
      <c r="G73" s="40"/>
      <c r="H73" s="46"/>
    </row>
    <row r="74" spans="1:8" s="2" customFormat="1" ht="16.8" customHeight="1">
      <c r="A74" s="40"/>
      <c r="B74" s="46"/>
      <c r="C74" s="297" t="s">
        <v>19</v>
      </c>
      <c r="D74" s="297" t="s">
        <v>108</v>
      </c>
      <c r="E74" s="19" t="s">
        <v>19</v>
      </c>
      <c r="F74" s="298">
        <v>1.25</v>
      </c>
      <c r="G74" s="40"/>
      <c r="H74" s="46"/>
    </row>
    <row r="75" spans="1:8" s="2" customFormat="1" ht="16.8" customHeight="1">
      <c r="A75" s="40"/>
      <c r="B75" s="46"/>
      <c r="C75" s="299" t="s">
        <v>1114</v>
      </c>
      <c r="D75" s="40"/>
      <c r="E75" s="40"/>
      <c r="F75" s="40"/>
      <c r="G75" s="40"/>
      <c r="H75" s="46"/>
    </row>
    <row r="76" spans="1:8" s="2" customFormat="1" ht="16.8" customHeight="1">
      <c r="A76" s="40"/>
      <c r="B76" s="46"/>
      <c r="C76" s="297" t="s">
        <v>426</v>
      </c>
      <c r="D76" s="297" t="s">
        <v>427</v>
      </c>
      <c r="E76" s="19" t="s">
        <v>103</v>
      </c>
      <c r="F76" s="298">
        <v>15</v>
      </c>
      <c r="G76" s="40"/>
      <c r="H76" s="46"/>
    </row>
    <row r="77" spans="1:8" s="2" customFormat="1" ht="16.8" customHeight="1">
      <c r="A77" s="40"/>
      <c r="B77" s="46"/>
      <c r="C77" s="293" t="s">
        <v>618</v>
      </c>
      <c r="D77" s="294" t="s">
        <v>619</v>
      </c>
      <c r="E77" s="295" t="s">
        <v>103</v>
      </c>
      <c r="F77" s="296">
        <v>6.3</v>
      </c>
      <c r="G77" s="40"/>
      <c r="H77" s="46"/>
    </row>
    <row r="78" spans="1:8" s="2" customFormat="1" ht="16.8" customHeight="1">
      <c r="A78" s="40"/>
      <c r="B78" s="46"/>
      <c r="C78" s="297" t="s">
        <v>19</v>
      </c>
      <c r="D78" s="297" t="s">
        <v>1138</v>
      </c>
      <c r="E78" s="19" t="s">
        <v>19</v>
      </c>
      <c r="F78" s="298">
        <v>6.3</v>
      </c>
      <c r="G78" s="40"/>
      <c r="H78" s="46"/>
    </row>
    <row r="79" spans="1:8" s="2" customFormat="1" ht="16.8" customHeight="1">
      <c r="A79" s="40"/>
      <c r="B79" s="46"/>
      <c r="C79" s="293" t="s">
        <v>600</v>
      </c>
      <c r="D79" s="294" t="s">
        <v>601</v>
      </c>
      <c r="E79" s="295" t="s">
        <v>98</v>
      </c>
      <c r="F79" s="296">
        <v>2.188</v>
      </c>
      <c r="G79" s="40"/>
      <c r="H79" s="46"/>
    </row>
    <row r="80" spans="1:8" s="2" customFormat="1" ht="16.8" customHeight="1">
      <c r="A80" s="40"/>
      <c r="B80" s="46"/>
      <c r="C80" s="297" t="s">
        <v>19</v>
      </c>
      <c r="D80" s="297" t="s">
        <v>1139</v>
      </c>
      <c r="E80" s="19" t="s">
        <v>19</v>
      </c>
      <c r="F80" s="298">
        <v>2.188</v>
      </c>
      <c r="G80" s="40"/>
      <c r="H80" s="46"/>
    </row>
    <row r="81" spans="1:8" s="2" customFormat="1" ht="16.8" customHeight="1">
      <c r="A81" s="40"/>
      <c r="B81" s="46"/>
      <c r="C81" s="293" t="s">
        <v>595</v>
      </c>
      <c r="D81" s="294" t="s">
        <v>596</v>
      </c>
      <c r="E81" s="295" t="s">
        <v>103</v>
      </c>
      <c r="F81" s="296">
        <v>1.25</v>
      </c>
      <c r="G81" s="40"/>
      <c r="H81" s="46"/>
    </row>
    <row r="82" spans="1:8" s="2" customFormat="1" ht="16.8" customHeight="1">
      <c r="A82" s="40"/>
      <c r="B82" s="46"/>
      <c r="C82" s="297" t="s">
        <v>19</v>
      </c>
      <c r="D82" s="297" t="s">
        <v>108</v>
      </c>
      <c r="E82" s="19" t="s">
        <v>19</v>
      </c>
      <c r="F82" s="298">
        <v>1.25</v>
      </c>
      <c r="G82" s="40"/>
      <c r="H82" s="46"/>
    </row>
    <row r="83" spans="1:8" s="2" customFormat="1" ht="16.8" customHeight="1">
      <c r="A83" s="40"/>
      <c r="B83" s="46"/>
      <c r="C83" s="293" t="s">
        <v>621</v>
      </c>
      <c r="D83" s="294" t="s">
        <v>622</v>
      </c>
      <c r="E83" s="295" t="s">
        <v>103</v>
      </c>
      <c r="F83" s="296">
        <v>6</v>
      </c>
      <c r="G83" s="40"/>
      <c r="H83" s="46"/>
    </row>
    <row r="84" spans="1:8" s="2" customFormat="1" ht="16.8" customHeight="1">
      <c r="A84" s="40"/>
      <c r="B84" s="46"/>
      <c r="C84" s="297" t="s">
        <v>19</v>
      </c>
      <c r="D84" s="297" t="s">
        <v>1140</v>
      </c>
      <c r="E84" s="19" t="s">
        <v>19</v>
      </c>
      <c r="F84" s="298">
        <v>6</v>
      </c>
      <c r="G84" s="40"/>
      <c r="H84" s="46"/>
    </row>
    <row r="85" spans="1:8" s="2" customFormat="1" ht="16.8" customHeight="1">
      <c r="A85" s="40"/>
      <c r="B85" s="46"/>
      <c r="C85" s="293" t="s">
        <v>603</v>
      </c>
      <c r="D85" s="294" t="s">
        <v>604</v>
      </c>
      <c r="E85" s="295" t="s">
        <v>98</v>
      </c>
      <c r="F85" s="296">
        <v>0.805</v>
      </c>
      <c r="G85" s="40"/>
      <c r="H85" s="46"/>
    </row>
    <row r="86" spans="1:8" s="2" customFormat="1" ht="16.8" customHeight="1">
      <c r="A86" s="40"/>
      <c r="B86" s="46"/>
      <c r="C86" s="297" t="s">
        <v>19</v>
      </c>
      <c r="D86" s="297" t="s">
        <v>1141</v>
      </c>
      <c r="E86" s="19" t="s">
        <v>19</v>
      </c>
      <c r="F86" s="298">
        <v>0.805</v>
      </c>
      <c r="G86" s="40"/>
      <c r="H86" s="46"/>
    </row>
    <row r="87" spans="1:8" s="2" customFormat="1" ht="16.8" customHeight="1">
      <c r="A87" s="40"/>
      <c r="B87" s="46"/>
      <c r="C87" s="293" t="s">
        <v>630</v>
      </c>
      <c r="D87" s="294" t="s">
        <v>631</v>
      </c>
      <c r="E87" s="295" t="s">
        <v>103</v>
      </c>
      <c r="F87" s="296">
        <v>0.7</v>
      </c>
      <c r="G87" s="40"/>
      <c r="H87" s="46"/>
    </row>
    <row r="88" spans="1:8" s="2" customFormat="1" ht="16.8" customHeight="1">
      <c r="A88" s="40"/>
      <c r="B88" s="46"/>
      <c r="C88" s="297" t="s">
        <v>19</v>
      </c>
      <c r="D88" s="297" t="s">
        <v>632</v>
      </c>
      <c r="E88" s="19" t="s">
        <v>19</v>
      </c>
      <c r="F88" s="298">
        <v>0.7</v>
      </c>
      <c r="G88" s="40"/>
      <c r="H88" s="46"/>
    </row>
    <row r="89" spans="1:8" s="2" customFormat="1" ht="16.8" customHeight="1">
      <c r="A89" s="40"/>
      <c r="B89" s="46"/>
      <c r="C89" s="293" t="s">
        <v>623</v>
      </c>
      <c r="D89" s="294" t="s">
        <v>624</v>
      </c>
      <c r="E89" s="295" t="s">
        <v>103</v>
      </c>
      <c r="F89" s="296">
        <v>3.7</v>
      </c>
      <c r="G89" s="40"/>
      <c r="H89" s="46"/>
    </row>
    <row r="90" spans="1:8" s="2" customFormat="1" ht="16.8" customHeight="1">
      <c r="A90" s="40"/>
      <c r="B90" s="46"/>
      <c r="C90" s="297" t="s">
        <v>19</v>
      </c>
      <c r="D90" s="297" t="s">
        <v>1142</v>
      </c>
      <c r="E90" s="19" t="s">
        <v>19</v>
      </c>
      <c r="F90" s="298">
        <v>3.7</v>
      </c>
      <c r="G90" s="40"/>
      <c r="H90" s="46"/>
    </row>
    <row r="91" spans="1:8" s="2" customFormat="1" ht="16.8" customHeight="1">
      <c r="A91" s="40"/>
      <c r="B91" s="46"/>
      <c r="C91" s="293" t="s">
        <v>607</v>
      </c>
      <c r="D91" s="294" t="s">
        <v>608</v>
      </c>
      <c r="E91" s="295" t="s">
        <v>98</v>
      </c>
      <c r="F91" s="296">
        <v>2.938</v>
      </c>
      <c r="G91" s="40"/>
      <c r="H91" s="46"/>
    </row>
    <row r="92" spans="1:8" s="2" customFormat="1" ht="16.8" customHeight="1">
      <c r="A92" s="40"/>
      <c r="B92" s="46"/>
      <c r="C92" s="297" t="s">
        <v>19</v>
      </c>
      <c r="D92" s="297" t="s">
        <v>1135</v>
      </c>
      <c r="E92" s="19" t="s">
        <v>19</v>
      </c>
      <c r="F92" s="298">
        <v>2.938</v>
      </c>
      <c r="G92" s="40"/>
      <c r="H92" s="46"/>
    </row>
    <row r="93" spans="1:8" s="2" customFormat="1" ht="16.8" customHeight="1">
      <c r="A93" s="40"/>
      <c r="B93" s="46"/>
      <c r="C93" s="293" t="s">
        <v>634</v>
      </c>
      <c r="D93" s="294" t="s">
        <v>635</v>
      </c>
      <c r="E93" s="295" t="s">
        <v>103</v>
      </c>
      <c r="F93" s="296">
        <v>1.25</v>
      </c>
      <c r="G93" s="40"/>
      <c r="H93" s="46"/>
    </row>
    <row r="94" spans="1:8" s="2" customFormat="1" ht="16.8" customHeight="1">
      <c r="A94" s="40"/>
      <c r="B94" s="46"/>
      <c r="C94" s="297" t="s">
        <v>19</v>
      </c>
      <c r="D94" s="297" t="s">
        <v>108</v>
      </c>
      <c r="E94" s="19" t="s">
        <v>19</v>
      </c>
      <c r="F94" s="298">
        <v>1.25</v>
      </c>
      <c r="G94" s="40"/>
      <c r="H94" s="46"/>
    </row>
    <row r="95" spans="1:8" s="2" customFormat="1" ht="16.8" customHeight="1">
      <c r="A95" s="40"/>
      <c r="B95" s="46"/>
      <c r="C95" s="293" t="s">
        <v>638</v>
      </c>
      <c r="D95" s="294" t="s">
        <v>639</v>
      </c>
      <c r="E95" s="295" t="s">
        <v>103</v>
      </c>
      <c r="F95" s="296">
        <v>7.2</v>
      </c>
      <c r="G95" s="40"/>
      <c r="H95" s="46"/>
    </row>
    <row r="96" spans="1:8" s="2" customFormat="1" ht="16.8" customHeight="1">
      <c r="A96" s="40"/>
      <c r="B96" s="46"/>
      <c r="C96" s="297" t="s">
        <v>19</v>
      </c>
      <c r="D96" s="297" t="s">
        <v>1136</v>
      </c>
      <c r="E96" s="19" t="s">
        <v>19</v>
      </c>
      <c r="F96" s="298">
        <v>7.2</v>
      </c>
      <c r="G96" s="40"/>
      <c r="H96" s="46"/>
    </row>
    <row r="97" spans="1:8" s="2" customFormat="1" ht="16.8" customHeight="1">
      <c r="A97" s="40"/>
      <c r="B97" s="46"/>
      <c r="C97" s="293" t="s">
        <v>609</v>
      </c>
      <c r="D97" s="294" t="s">
        <v>610</v>
      </c>
      <c r="E97" s="295" t="s">
        <v>98</v>
      </c>
      <c r="F97" s="296">
        <v>2.375</v>
      </c>
      <c r="G97" s="40"/>
      <c r="H97" s="46"/>
    </row>
    <row r="98" spans="1:8" s="2" customFormat="1" ht="16.8" customHeight="1">
      <c r="A98" s="40"/>
      <c r="B98" s="46"/>
      <c r="C98" s="297" t="s">
        <v>19</v>
      </c>
      <c r="D98" s="297" t="s">
        <v>1137</v>
      </c>
      <c r="E98" s="19" t="s">
        <v>19</v>
      </c>
      <c r="F98" s="298">
        <v>2.375</v>
      </c>
      <c r="G98" s="40"/>
      <c r="H98" s="46"/>
    </row>
    <row r="99" spans="1:8" s="2" customFormat="1" ht="16.8" customHeight="1">
      <c r="A99" s="40"/>
      <c r="B99" s="46"/>
      <c r="C99" s="293" t="s">
        <v>118</v>
      </c>
      <c r="D99" s="294" t="s">
        <v>119</v>
      </c>
      <c r="E99" s="295" t="s">
        <v>103</v>
      </c>
      <c r="F99" s="296">
        <v>1.25</v>
      </c>
      <c r="G99" s="40"/>
      <c r="H99" s="46"/>
    </row>
    <row r="100" spans="1:8" s="2" customFormat="1" ht="16.8" customHeight="1">
      <c r="A100" s="40"/>
      <c r="B100" s="46"/>
      <c r="C100" s="297" t="s">
        <v>19</v>
      </c>
      <c r="D100" s="297" t="s">
        <v>108</v>
      </c>
      <c r="E100" s="19" t="s">
        <v>19</v>
      </c>
      <c r="F100" s="298">
        <v>1.25</v>
      </c>
      <c r="G100" s="40"/>
      <c r="H100" s="46"/>
    </row>
    <row r="101" spans="1:8" s="2" customFormat="1" ht="16.8" customHeight="1">
      <c r="A101" s="40"/>
      <c r="B101" s="46"/>
      <c r="C101" s="299" t="s">
        <v>1114</v>
      </c>
      <c r="D101" s="40"/>
      <c r="E101" s="40"/>
      <c r="F101" s="40"/>
      <c r="G101" s="40"/>
      <c r="H101" s="46"/>
    </row>
    <row r="102" spans="1:8" s="2" customFormat="1" ht="16.8" customHeight="1">
      <c r="A102" s="40"/>
      <c r="B102" s="46"/>
      <c r="C102" s="297" t="s">
        <v>426</v>
      </c>
      <c r="D102" s="297" t="s">
        <v>427</v>
      </c>
      <c r="E102" s="19" t="s">
        <v>103</v>
      </c>
      <c r="F102" s="298">
        <v>15</v>
      </c>
      <c r="G102" s="40"/>
      <c r="H102" s="46"/>
    </row>
    <row r="103" spans="1:8" s="2" customFormat="1" ht="16.8" customHeight="1">
      <c r="A103" s="40"/>
      <c r="B103" s="46"/>
      <c r="C103" s="293" t="s">
        <v>626</v>
      </c>
      <c r="D103" s="294" t="s">
        <v>627</v>
      </c>
      <c r="E103" s="295" t="s">
        <v>103</v>
      </c>
      <c r="F103" s="296">
        <v>6.3</v>
      </c>
      <c r="G103" s="40"/>
      <c r="H103" s="46"/>
    </row>
    <row r="104" spans="1:8" s="2" customFormat="1" ht="16.8" customHeight="1">
      <c r="A104" s="40"/>
      <c r="B104" s="46"/>
      <c r="C104" s="297" t="s">
        <v>19</v>
      </c>
      <c r="D104" s="297" t="s">
        <v>1138</v>
      </c>
      <c r="E104" s="19" t="s">
        <v>19</v>
      </c>
      <c r="F104" s="298">
        <v>6.3</v>
      </c>
      <c r="G104" s="40"/>
      <c r="H104" s="46"/>
    </row>
    <row r="105" spans="1:8" s="2" customFormat="1" ht="16.8" customHeight="1">
      <c r="A105" s="40"/>
      <c r="B105" s="46"/>
      <c r="C105" s="293" t="s">
        <v>611</v>
      </c>
      <c r="D105" s="294" t="s">
        <v>612</v>
      </c>
      <c r="E105" s="295" t="s">
        <v>98</v>
      </c>
      <c r="F105" s="296">
        <v>2.188</v>
      </c>
      <c r="G105" s="40"/>
      <c r="H105" s="46"/>
    </row>
    <row r="106" spans="1:8" s="2" customFormat="1" ht="16.8" customHeight="1">
      <c r="A106" s="40"/>
      <c r="B106" s="46"/>
      <c r="C106" s="297" t="s">
        <v>19</v>
      </c>
      <c r="D106" s="297" t="s">
        <v>1139</v>
      </c>
      <c r="E106" s="19" t="s">
        <v>19</v>
      </c>
      <c r="F106" s="298">
        <v>2.188</v>
      </c>
      <c r="G106" s="40"/>
      <c r="H106" s="46"/>
    </row>
    <row r="107" spans="1:8" s="2" customFormat="1" ht="16.8" customHeight="1">
      <c r="A107" s="40"/>
      <c r="B107" s="46"/>
      <c r="C107" s="293" t="s">
        <v>636</v>
      </c>
      <c r="D107" s="294" t="s">
        <v>637</v>
      </c>
      <c r="E107" s="295" t="s">
        <v>103</v>
      </c>
      <c r="F107" s="296">
        <v>1.25</v>
      </c>
      <c r="G107" s="40"/>
      <c r="H107" s="46"/>
    </row>
    <row r="108" spans="1:8" s="2" customFormat="1" ht="16.8" customHeight="1">
      <c r="A108" s="40"/>
      <c r="B108" s="46"/>
      <c r="C108" s="297" t="s">
        <v>19</v>
      </c>
      <c r="D108" s="297" t="s">
        <v>108</v>
      </c>
      <c r="E108" s="19" t="s">
        <v>19</v>
      </c>
      <c r="F108" s="298">
        <v>1.25</v>
      </c>
      <c r="G108" s="40"/>
      <c r="H108" s="46"/>
    </row>
    <row r="109" spans="1:8" s="2" customFormat="1" ht="16.8" customHeight="1">
      <c r="A109" s="40"/>
      <c r="B109" s="46"/>
      <c r="C109" s="293" t="s">
        <v>628</v>
      </c>
      <c r="D109" s="294" t="s">
        <v>629</v>
      </c>
      <c r="E109" s="295" t="s">
        <v>103</v>
      </c>
      <c r="F109" s="296">
        <v>6</v>
      </c>
      <c r="G109" s="40"/>
      <c r="H109" s="46"/>
    </row>
    <row r="110" spans="1:8" s="2" customFormat="1" ht="16.8" customHeight="1">
      <c r="A110" s="40"/>
      <c r="B110" s="46"/>
      <c r="C110" s="297" t="s">
        <v>19</v>
      </c>
      <c r="D110" s="297" t="s">
        <v>1140</v>
      </c>
      <c r="E110" s="19" t="s">
        <v>19</v>
      </c>
      <c r="F110" s="298">
        <v>6</v>
      </c>
      <c r="G110" s="40"/>
      <c r="H110" s="46"/>
    </row>
    <row r="111" spans="1:8" s="2" customFormat="1" ht="16.8" customHeight="1">
      <c r="A111" s="40"/>
      <c r="B111" s="46"/>
      <c r="C111" s="293" t="s">
        <v>613</v>
      </c>
      <c r="D111" s="294" t="s">
        <v>506</v>
      </c>
      <c r="E111" s="295" t="s">
        <v>98</v>
      </c>
      <c r="F111" s="296">
        <v>6.288</v>
      </c>
      <c r="G111" s="40"/>
      <c r="H111" s="46"/>
    </row>
    <row r="112" spans="1:8" s="2" customFormat="1" ht="16.8" customHeight="1">
      <c r="A112" s="40"/>
      <c r="B112" s="46"/>
      <c r="C112" s="297" t="s">
        <v>19</v>
      </c>
      <c r="D112" s="297" t="s">
        <v>1143</v>
      </c>
      <c r="E112" s="19" t="s">
        <v>19</v>
      </c>
      <c r="F112" s="298">
        <v>3.42</v>
      </c>
      <c r="G112" s="40"/>
      <c r="H112" s="46"/>
    </row>
    <row r="113" spans="1:8" s="2" customFormat="1" ht="16.8" customHeight="1">
      <c r="A113" s="40"/>
      <c r="B113" s="46"/>
      <c r="C113" s="297" t="s">
        <v>19</v>
      </c>
      <c r="D113" s="297" t="s">
        <v>1144</v>
      </c>
      <c r="E113" s="19" t="s">
        <v>19</v>
      </c>
      <c r="F113" s="298">
        <v>1.688</v>
      </c>
      <c r="G113" s="40"/>
      <c r="H113" s="46"/>
    </row>
    <row r="114" spans="1:8" s="2" customFormat="1" ht="16.8" customHeight="1">
      <c r="A114" s="40"/>
      <c r="B114" s="46"/>
      <c r="C114" s="297" t="s">
        <v>19</v>
      </c>
      <c r="D114" s="297" t="s">
        <v>1145</v>
      </c>
      <c r="E114" s="19" t="s">
        <v>19</v>
      </c>
      <c r="F114" s="298">
        <v>1.18</v>
      </c>
      <c r="G114" s="40"/>
      <c r="H114" s="46"/>
    </row>
    <row r="115" spans="1:8" s="2" customFormat="1" ht="16.8" customHeight="1">
      <c r="A115" s="40"/>
      <c r="B115" s="46"/>
      <c r="C115" s="297" t="s">
        <v>19</v>
      </c>
      <c r="D115" s="297" t="s">
        <v>179</v>
      </c>
      <c r="E115" s="19" t="s">
        <v>19</v>
      </c>
      <c r="F115" s="298">
        <v>6.288</v>
      </c>
      <c r="G115" s="40"/>
      <c r="H115" s="46"/>
    </row>
    <row r="116" spans="1:8" s="2" customFormat="1" ht="16.8" customHeight="1">
      <c r="A116" s="40"/>
      <c r="B116" s="46"/>
      <c r="C116" s="293" t="s">
        <v>821</v>
      </c>
      <c r="D116" s="294" t="s">
        <v>822</v>
      </c>
      <c r="E116" s="295" t="s">
        <v>98</v>
      </c>
      <c r="F116" s="296">
        <v>5.523</v>
      </c>
      <c r="G116" s="40"/>
      <c r="H116" s="46"/>
    </row>
    <row r="117" spans="1:8" s="2" customFormat="1" ht="16.8" customHeight="1">
      <c r="A117" s="40"/>
      <c r="B117" s="46"/>
      <c r="C117" s="297" t="s">
        <v>19</v>
      </c>
      <c r="D117" s="297" t="s">
        <v>1146</v>
      </c>
      <c r="E117" s="19" t="s">
        <v>19</v>
      </c>
      <c r="F117" s="298">
        <v>5.523</v>
      </c>
      <c r="G117" s="40"/>
      <c r="H117" s="46"/>
    </row>
    <row r="118" spans="1:8" s="2" customFormat="1" ht="16.8" customHeight="1">
      <c r="A118" s="40"/>
      <c r="B118" s="46"/>
      <c r="C118" s="293" t="s">
        <v>852</v>
      </c>
      <c r="D118" s="294" t="s">
        <v>853</v>
      </c>
      <c r="E118" s="295" t="s">
        <v>103</v>
      </c>
      <c r="F118" s="296">
        <v>2.35</v>
      </c>
      <c r="G118" s="40"/>
      <c r="H118" s="46"/>
    </row>
    <row r="119" spans="1:8" s="2" customFormat="1" ht="16.8" customHeight="1">
      <c r="A119" s="40"/>
      <c r="B119" s="46"/>
      <c r="C119" s="297" t="s">
        <v>19</v>
      </c>
      <c r="D119" s="297" t="s">
        <v>854</v>
      </c>
      <c r="E119" s="19" t="s">
        <v>19</v>
      </c>
      <c r="F119" s="298">
        <v>2.35</v>
      </c>
      <c r="G119" s="40"/>
      <c r="H119" s="46"/>
    </row>
    <row r="120" spans="1:8" s="2" customFormat="1" ht="16.8" customHeight="1">
      <c r="A120" s="40"/>
      <c r="B120" s="46"/>
      <c r="C120" s="293" t="s">
        <v>837</v>
      </c>
      <c r="D120" s="294" t="s">
        <v>838</v>
      </c>
      <c r="E120" s="295" t="s">
        <v>103</v>
      </c>
      <c r="F120" s="296">
        <v>9.4</v>
      </c>
      <c r="G120" s="40"/>
      <c r="H120" s="46"/>
    </row>
    <row r="121" spans="1:8" s="2" customFormat="1" ht="16.8" customHeight="1">
      <c r="A121" s="40"/>
      <c r="B121" s="46"/>
      <c r="C121" s="297" t="s">
        <v>19</v>
      </c>
      <c r="D121" s="297" t="s">
        <v>1147</v>
      </c>
      <c r="E121" s="19" t="s">
        <v>19</v>
      </c>
      <c r="F121" s="298">
        <v>9.4</v>
      </c>
      <c r="G121" s="40"/>
      <c r="H121" s="46"/>
    </row>
    <row r="122" spans="1:8" s="2" customFormat="1" ht="16.8" customHeight="1">
      <c r="A122" s="40"/>
      <c r="B122" s="46"/>
      <c r="C122" s="293" t="s">
        <v>824</v>
      </c>
      <c r="D122" s="294" t="s">
        <v>825</v>
      </c>
      <c r="E122" s="295" t="s">
        <v>98</v>
      </c>
      <c r="F122" s="296">
        <v>2.938</v>
      </c>
      <c r="G122" s="40"/>
      <c r="H122" s="46"/>
    </row>
    <row r="123" spans="1:8" s="2" customFormat="1" ht="16.8" customHeight="1">
      <c r="A123" s="40"/>
      <c r="B123" s="46"/>
      <c r="C123" s="297" t="s">
        <v>19</v>
      </c>
      <c r="D123" s="297" t="s">
        <v>1135</v>
      </c>
      <c r="E123" s="19" t="s">
        <v>19</v>
      </c>
      <c r="F123" s="298">
        <v>2.938</v>
      </c>
      <c r="G123" s="40"/>
      <c r="H123" s="46"/>
    </row>
    <row r="124" spans="1:8" s="2" customFormat="1" ht="16.8" customHeight="1">
      <c r="A124" s="40"/>
      <c r="B124" s="46"/>
      <c r="C124" s="293" t="s">
        <v>855</v>
      </c>
      <c r="D124" s="294" t="s">
        <v>856</v>
      </c>
      <c r="E124" s="295" t="s">
        <v>103</v>
      </c>
      <c r="F124" s="296">
        <v>1.25</v>
      </c>
      <c r="G124" s="40"/>
      <c r="H124" s="46"/>
    </row>
    <row r="125" spans="1:8" s="2" customFormat="1" ht="16.8" customHeight="1">
      <c r="A125" s="40"/>
      <c r="B125" s="46"/>
      <c r="C125" s="297" t="s">
        <v>19</v>
      </c>
      <c r="D125" s="297" t="s">
        <v>108</v>
      </c>
      <c r="E125" s="19" t="s">
        <v>19</v>
      </c>
      <c r="F125" s="298">
        <v>1.25</v>
      </c>
      <c r="G125" s="40"/>
      <c r="H125" s="46"/>
    </row>
    <row r="126" spans="1:8" s="2" customFormat="1" ht="16.8" customHeight="1">
      <c r="A126" s="40"/>
      <c r="B126" s="46"/>
      <c r="C126" s="293" t="s">
        <v>840</v>
      </c>
      <c r="D126" s="294" t="s">
        <v>841</v>
      </c>
      <c r="E126" s="295" t="s">
        <v>103</v>
      </c>
      <c r="F126" s="296">
        <v>7.2</v>
      </c>
      <c r="G126" s="40"/>
      <c r="H126" s="46"/>
    </row>
    <row r="127" spans="1:8" s="2" customFormat="1" ht="16.8" customHeight="1">
      <c r="A127" s="40"/>
      <c r="B127" s="46"/>
      <c r="C127" s="297" t="s">
        <v>19</v>
      </c>
      <c r="D127" s="297" t="s">
        <v>1136</v>
      </c>
      <c r="E127" s="19" t="s">
        <v>19</v>
      </c>
      <c r="F127" s="298">
        <v>7.2</v>
      </c>
      <c r="G127" s="40"/>
      <c r="H127" s="46"/>
    </row>
    <row r="128" spans="1:8" s="2" customFormat="1" ht="16.8" customHeight="1">
      <c r="A128" s="40"/>
      <c r="B128" s="46"/>
      <c r="C128" s="293" t="s">
        <v>826</v>
      </c>
      <c r="D128" s="294" t="s">
        <v>827</v>
      </c>
      <c r="E128" s="295" t="s">
        <v>98</v>
      </c>
      <c r="F128" s="296">
        <v>2.375</v>
      </c>
      <c r="G128" s="40"/>
      <c r="H128" s="46"/>
    </row>
    <row r="129" spans="1:8" s="2" customFormat="1" ht="16.8" customHeight="1">
      <c r="A129" s="40"/>
      <c r="B129" s="46"/>
      <c r="C129" s="297" t="s">
        <v>19</v>
      </c>
      <c r="D129" s="297" t="s">
        <v>1137</v>
      </c>
      <c r="E129" s="19" t="s">
        <v>19</v>
      </c>
      <c r="F129" s="298">
        <v>2.375</v>
      </c>
      <c r="G129" s="40"/>
      <c r="H129" s="46"/>
    </row>
    <row r="130" spans="1:8" s="2" customFormat="1" ht="16.8" customHeight="1">
      <c r="A130" s="40"/>
      <c r="B130" s="46"/>
      <c r="C130" s="293" t="s">
        <v>121</v>
      </c>
      <c r="D130" s="294" t="s">
        <v>122</v>
      </c>
      <c r="E130" s="295" t="s">
        <v>103</v>
      </c>
      <c r="F130" s="296">
        <v>1.25</v>
      </c>
      <c r="G130" s="40"/>
      <c r="H130" s="46"/>
    </row>
    <row r="131" spans="1:8" s="2" customFormat="1" ht="16.8" customHeight="1">
      <c r="A131" s="40"/>
      <c r="B131" s="46"/>
      <c r="C131" s="297" t="s">
        <v>19</v>
      </c>
      <c r="D131" s="297" t="s">
        <v>108</v>
      </c>
      <c r="E131" s="19" t="s">
        <v>19</v>
      </c>
      <c r="F131" s="298">
        <v>1.25</v>
      </c>
      <c r="G131" s="40"/>
      <c r="H131" s="46"/>
    </row>
    <row r="132" spans="1:8" s="2" customFormat="1" ht="16.8" customHeight="1">
      <c r="A132" s="40"/>
      <c r="B132" s="46"/>
      <c r="C132" s="299" t="s">
        <v>1114</v>
      </c>
      <c r="D132" s="40"/>
      <c r="E132" s="40"/>
      <c r="F132" s="40"/>
      <c r="G132" s="40"/>
      <c r="H132" s="46"/>
    </row>
    <row r="133" spans="1:8" s="2" customFormat="1" ht="16.8" customHeight="1">
      <c r="A133" s="40"/>
      <c r="B133" s="46"/>
      <c r="C133" s="297" t="s">
        <v>426</v>
      </c>
      <c r="D133" s="297" t="s">
        <v>427</v>
      </c>
      <c r="E133" s="19" t="s">
        <v>103</v>
      </c>
      <c r="F133" s="298">
        <v>15</v>
      </c>
      <c r="G133" s="40"/>
      <c r="H133" s="46"/>
    </row>
    <row r="134" spans="1:8" s="2" customFormat="1" ht="16.8" customHeight="1">
      <c r="A134" s="40"/>
      <c r="B134" s="46"/>
      <c r="C134" s="293" t="s">
        <v>842</v>
      </c>
      <c r="D134" s="294" t="s">
        <v>843</v>
      </c>
      <c r="E134" s="295" t="s">
        <v>103</v>
      </c>
      <c r="F134" s="296">
        <v>6.3</v>
      </c>
      <c r="G134" s="40"/>
      <c r="H134" s="46"/>
    </row>
    <row r="135" spans="1:8" s="2" customFormat="1" ht="16.8" customHeight="1">
      <c r="A135" s="40"/>
      <c r="B135" s="46"/>
      <c r="C135" s="297" t="s">
        <v>19</v>
      </c>
      <c r="D135" s="297" t="s">
        <v>1138</v>
      </c>
      <c r="E135" s="19" t="s">
        <v>19</v>
      </c>
      <c r="F135" s="298">
        <v>6.3</v>
      </c>
      <c r="G135" s="40"/>
      <c r="H135" s="46"/>
    </row>
    <row r="136" spans="1:8" s="2" customFormat="1" ht="16.8" customHeight="1">
      <c r="A136" s="40"/>
      <c r="B136" s="46"/>
      <c r="C136" s="293" t="s">
        <v>828</v>
      </c>
      <c r="D136" s="294" t="s">
        <v>829</v>
      </c>
      <c r="E136" s="295" t="s">
        <v>98</v>
      </c>
      <c r="F136" s="296">
        <v>2.188</v>
      </c>
      <c r="G136" s="40"/>
      <c r="H136" s="46"/>
    </row>
    <row r="137" spans="1:8" s="2" customFormat="1" ht="16.8" customHeight="1">
      <c r="A137" s="40"/>
      <c r="B137" s="46"/>
      <c r="C137" s="297" t="s">
        <v>19</v>
      </c>
      <c r="D137" s="297" t="s">
        <v>1139</v>
      </c>
      <c r="E137" s="19" t="s">
        <v>19</v>
      </c>
      <c r="F137" s="298">
        <v>2.188</v>
      </c>
      <c r="G137" s="40"/>
      <c r="H137" s="46"/>
    </row>
    <row r="138" spans="1:8" s="2" customFormat="1" ht="16.8" customHeight="1">
      <c r="A138" s="40"/>
      <c r="B138" s="46"/>
      <c r="C138" s="293" t="s">
        <v>857</v>
      </c>
      <c r="D138" s="294" t="s">
        <v>858</v>
      </c>
      <c r="E138" s="295" t="s">
        <v>103</v>
      </c>
      <c r="F138" s="296">
        <v>1.25</v>
      </c>
      <c r="G138" s="40"/>
      <c r="H138" s="46"/>
    </row>
    <row r="139" spans="1:8" s="2" customFormat="1" ht="16.8" customHeight="1">
      <c r="A139" s="40"/>
      <c r="B139" s="46"/>
      <c r="C139" s="297" t="s">
        <v>19</v>
      </c>
      <c r="D139" s="297" t="s">
        <v>108</v>
      </c>
      <c r="E139" s="19" t="s">
        <v>19</v>
      </c>
      <c r="F139" s="298">
        <v>1.25</v>
      </c>
      <c r="G139" s="40"/>
      <c r="H139" s="46"/>
    </row>
    <row r="140" spans="1:8" s="2" customFormat="1" ht="16.8" customHeight="1">
      <c r="A140" s="40"/>
      <c r="B140" s="46"/>
      <c r="C140" s="293" t="s">
        <v>844</v>
      </c>
      <c r="D140" s="294" t="s">
        <v>845</v>
      </c>
      <c r="E140" s="295" t="s">
        <v>103</v>
      </c>
      <c r="F140" s="296">
        <v>6</v>
      </c>
      <c r="G140" s="40"/>
      <c r="H140" s="46"/>
    </row>
    <row r="141" spans="1:8" s="2" customFormat="1" ht="16.8" customHeight="1">
      <c r="A141" s="40"/>
      <c r="B141" s="46"/>
      <c r="C141" s="297" t="s">
        <v>19</v>
      </c>
      <c r="D141" s="297" t="s">
        <v>1140</v>
      </c>
      <c r="E141" s="19" t="s">
        <v>19</v>
      </c>
      <c r="F141" s="298">
        <v>6</v>
      </c>
      <c r="G141" s="40"/>
      <c r="H141" s="46"/>
    </row>
    <row r="142" spans="1:8" s="2" customFormat="1" ht="16.8" customHeight="1">
      <c r="A142" s="40"/>
      <c r="B142" s="46"/>
      <c r="C142" s="293" t="s">
        <v>830</v>
      </c>
      <c r="D142" s="294" t="s">
        <v>831</v>
      </c>
      <c r="E142" s="295" t="s">
        <v>98</v>
      </c>
      <c r="F142" s="296">
        <v>0.7</v>
      </c>
      <c r="G142" s="40"/>
      <c r="H142" s="46"/>
    </row>
    <row r="143" spans="1:8" s="2" customFormat="1" ht="16.8" customHeight="1">
      <c r="A143" s="40"/>
      <c r="B143" s="46"/>
      <c r="C143" s="297" t="s">
        <v>19</v>
      </c>
      <c r="D143" s="297" t="s">
        <v>1148</v>
      </c>
      <c r="E143" s="19" t="s">
        <v>19</v>
      </c>
      <c r="F143" s="298">
        <v>0.7</v>
      </c>
      <c r="G143" s="40"/>
      <c r="H143" s="46"/>
    </row>
    <row r="144" spans="1:8" s="2" customFormat="1" ht="16.8" customHeight="1">
      <c r="A144" s="40"/>
      <c r="B144" s="46"/>
      <c r="C144" s="293" t="s">
        <v>859</v>
      </c>
      <c r="D144" s="294" t="s">
        <v>860</v>
      </c>
      <c r="E144" s="295" t="s">
        <v>103</v>
      </c>
      <c r="F144" s="296">
        <v>0.7</v>
      </c>
      <c r="G144" s="40"/>
      <c r="H144" s="46"/>
    </row>
    <row r="145" spans="1:8" s="2" customFormat="1" ht="16.8" customHeight="1">
      <c r="A145" s="40"/>
      <c r="B145" s="46"/>
      <c r="C145" s="297" t="s">
        <v>19</v>
      </c>
      <c r="D145" s="297" t="s">
        <v>632</v>
      </c>
      <c r="E145" s="19" t="s">
        <v>19</v>
      </c>
      <c r="F145" s="298">
        <v>0.7</v>
      </c>
      <c r="G145" s="40"/>
      <c r="H145" s="46"/>
    </row>
    <row r="146" spans="1:8" s="2" customFormat="1" ht="16.8" customHeight="1">
      <c r="A146" s="40"/>
      <c r="B146" s="46"/>
      <c r="C146" s="293" t="s">
        <v>846</v>
      </c>
      <c r="D146" s="294" t="s">
        <v>847</v>
      </c>
      <c r="E146" s="295" t="s">
        <v>103</v>
      </c>
      <c r="F146" s="296">
        <v>3.4</v>
      </c>
      <c r="G146" s="40"/>
      <c r="H146" s="46"/>
    </row>
    <row r="147" spans="1:8" s="2" customFormat="1" ht="16.8" customHeight="1">
      <c r="A147" s="40"/>
      <c r="B147" s="46"/>
      <c r="C147" s="297" t="s">
        <v>19</v>
      </c>
      <c r="D147" s="297" t="s">
        <v>1149</v>
      </c>
      <c r="E147" s="19" t="s">
        <v>19</v>
      </c>
      <c r="F147" s="298">
        <v>3.4</v>
      </c>
      <c r="G147" s="40"/>
      <c r="H147" s="46"/>
    </row>
    <row r="148" spans="1:8" s="2" customFormat="1" ht="16.8" customHeight="1">
      <c r="A148" s="40"/>
      <c r="B148" s="46"/>
      <c r="C148" s="293" t="s">
        <v>832</v>
      </c>
      <c r="D148" s="294" t="s">
        <v>833</v>
      </c>
      <c r="E148" s="295" t="s">
        <v>98</v>
      </c>
      <c r="F148" s="296">
        <v>2.375</v>
      </c>
      <c r="G148" s="40"/>
      <c r="H148" s="46"/>
    </row>
    <row r="149" spans="1:8" s="2" customFormat="1" ht="16.8" customHeight="1">
      <c r="A149" s="40"/>
      <c r="B149" s="46"/>
      <c r="C149" s="297" t="s">
        <v>19</v>
      </c>
      <c r="D149" s="297" t="s">
        <v>1137</v>
      </c>
      <c r="E149" s="19" t="s">
        <v>19</v>
      </c>
      <c r="F149" s="298">
        <v>2.375</v>
      </c>
      <c r="G149" s="40"/>
      <c r="H149" s="46"/>
    </row>
    <row r="150" spans="1:8" s="2" customFormat="1" ht="16.8" customHeight="1">
      <c r="A150" s="40"/>
      <c r="B150" s="46"/>
      <c r="C150" s="293" t="s">
        <v>861</v>
      </c>
      <c r="D150" s="294" t="s">
        <v>862</v>
      </c>
      <c r="E150" s="295" t="s">
        <v>103</v>
      </c>
      <c r="F150" s="296">
        <v>1.25</v>
      </c>
      <c r="G150" s="40"/>
      <c r="H150" s="46"/>
    </row>
    <row r="151" spans="1:8" s="2" customFormat="1" ht="16.8" customHeight="1">
      <c r="A151" s="40"/>
      <c r="B151" s="46"/>
      <c r="C151" s="297" t="s">
        <v>19</v>
      </c>
      <c r="D151" s="297" t="s">
        <v>108</v>
      </c>
      <c r="E151" s="19" t="s">
        <v>19</v>
      </c>
      <c r="F151" s="298">
        <v>1.25</v>
      </c>
      <c r="G151" s="40"/>
      <c r="H151" s="46"/>
    </row>
    <row r="152" spans="1:8" s="2" customFormat="1" ht="16.8" customHeight="1">
      <c r="A152" s="40"/>
      <c r="B152" s="46"/>
      <c r="C152" s="293" t="s">
        <v>849</v>
      </c>
      <c r="D152" s="294" t="s">
        <v>850</v>
      </c>
      <c r="E152" s="295" t="s">
        <v>103</v>
      </c>
      <c r="F152" s="296">
        <v>6.3</v>
      </c>
      <c r="G152" s="40"/>
      <c r="H152" s="46"/>
    </row>
    <row r="153" spans="1:8" s="2" customFormat="1" ht="16.8" customHeight="1">
      <c r="A153" s="40"/>
      <c r="B153" s="46"/>
      <c r="C153" s="297" t="s">
        <v>19</v>
      </c>
      <c r="D153" s="297" t="s">
        <v>1138</v>
      </c>
      <c r="E153" s="19" t="s">
        <v>19</v>
      </c>
      <c r="F153" s="298">
        <v>6.3</v>
      </c>
      <c r="G153" s="40"/>
      <c r="H153" s="46"/>
    </row>
    <row r="154" spans="1:8" s="2" customFormat="1" ht="16.8" customHeight="1">
      <c r="A154" s="40"/>
      <c r="B154" s="46"/>
      <c r="C154" s="293" t="s">
        <v>834</v>
      </c>
      <c r="D154" s="294" t="s">
        <v>506</v>
      </c>
      <c r="E154" s="295" t="s">
        <v>98</v>
      </c>
      <c r="F154" s="296">
        <v>6.57</v>
      </c>
      <c r="G154" s="40"/>
      <c r="H154" s="46"/>
    </row>
    <row r="155" spans="1:8" s="2" customFormat="1" ht="16.8" customHeight="1">
      <c r="A155" s="40"/>
      <c r="B155" s="46"/>
      <c r="C155" s="297" t="s">
        <v>19</v>
      </c>
      <c r="D155" s="297" t="s">
        <v>1150</v>
      </c>
      <c r="E155" s="19" t="s">
        <v>19</v>
      </c>
      <c r="F155" s="298">
        <v>6.57</v>
      </c>
      <c r="G155" s="40"/>
      <c r="H155" s="46"/>
    </row>
    <row r="156" spans="1:8" s="2" customFormat="1" ht="16.8" customHeight="1">
      <c r="A156" s="40"/>
      <c r="B156" s="46"/>
      <c r="C156" s="293" t="s">
        <v>1013</v>
      </c>
      <c r="D156" s="294" t="s">
        <v>1014</v>
      </c>
      <c r="E156" s="295" t="s">
        <v>98</v>
      </c>
      <c r="F156" s="296">
        <v>1.44</v>
      </c>
      <c r="G156" s="40"/>
      <c r="H156" s="46"/>
    </row>
    <row r="157" spans="1:8" s="2" customFormat="1" ht="16.8" customHeight="1">
      <c r="A157" s="40"/>
      <c r="B157" s="46"/>
      <c r="C157" s="297" t="s">
        <v>19</v>
      </c>
      <c r="D157" s="297" t="s">
        <v>1151</v>
      </c>
      <c r="E157" s="19" t="s">
        <v>19</v>
      </c>
      <c r="F157" s="298">
        <v>1.44</v>
      </c>
      <c r="G157" s="40"/>
      <c r="H157" s="46"/>
    </row>
    <row r="158" spans="1:8" s="2" customFormat="1" ht="16.8" customHeight="1">
      <c r="A158" s="40"/>
      <c r="B158" s="46"/>
      <c r="C158" s="293" t="s">
        <v>1001</v>
      </c>
      <c r="D158" s="294" t="s">
        <v>1002</v>
      </c>
      <c r="E158" s="295" t="s">
        <v>103</v>
      </c>
      <c r="F158" s="296">
        <v>1.2</v>
      </c>
      <c r="G158" s="40"/>
      <c r="H158" s="46"/>
    </row>
    <row r="159" spans="1:8" s="2" customFormat="1" ht="16.8" customHeight="1">
      <c r="A159" s="40"/>
      <c r="B159" s="46"/>
      <c r="C159" s="297" t="s">
        <v>19</v>
      </c>
      <c r="D159" s="297" t="s">
        <v>1003</v>
      </c>
      <c r="E159" s="19" t="s">
        <v>19</v>
      </c>
      <c r="F159" s="298">
        <v>1.2</v>
      </c>
      <c r="G159" s="40"/>
      <c r="H159" s="46"/>
    </row>
    <row r="160" spans="1:8" s="2" customFormat="1" ht="16.8" customHeight="1">
      <c r="A160" s="40"/>
      <c r="B160" s="46"/>
      <c r="C160" s="293" t="s">
        <v>989</v>
      </c>
      <c r="D160" s="294" t="s">
        <v>990</v>
      </c>
      <c r="E160" s="295" t="s">
        <v>103</v>
      </c>
      <c r="F160" s="296">
        <v>4.8</v>
      </c>
      <c r="G160" s="40"/>
      <c r="H160" s="46"/>
    </row>
    <row r="161" spans="1:8" s="2" customFormat="1" ht="16.8" customHeight="1">
      <c r="A161" s="40"/>
      <c r="B161" s="46"/>
      <c r="C161" s="297" t="s">
        <v>19</v>
      </c>
      <c r="D161" s="297" t="s">
        <v>1152</v>
      </c>
      <c r="E161" s="19" t="s">
        <v>19</v>
      </c>
      <c r="F161" s="298">
        <v>4.8</v>
      </c>
      <c r="G161" s="40"/>
      <c r="H161" s="46"/>
    </row>
    <row r="162" spans="1:8" s="2" customFormat="1" ht="16.8" customHeight="1">
      <c r="A162" s="40"/>
      <c r="B162" s="46"/>
      <c r="C162" s="293" t="s">
        <v>1016</v>
      </c>
      <c r="D162" s="294" t="s">
        <v>1017</v>
      </c>
      <c r="E162" s="295" t="s">
        <v>98</v>
      </c>
      <c r="F162" s="296">
        <v>2.28</v>
      </c>
      <c r="G162" s="40"/>
      <c r="H162" s="46"/>
    </row>
    <row r="163" spans="1:8" s="2" customFormat="1" ht="16.8" customHeight="1">
      <c r="A163" s="40"/>
      <c r="B163" s="46"/>
      <c r="C163" s="297" t="s">
        <v>19</v>
      </c>
      <c r="D163" s="297" t="s">
        <v>1153</v>
      </c>
      <c r="E163" s="19" t="s">
        <v>19</v>
      </c>
      <c r="F163" s="298">
        <v>2.28</v>
      </c>
      <c r="G163" s="40"/>
      <c r="H163" s="46"/>
    </row>
    <row r="164" spans="1:8" s="2" customFormat="1" ht="16.8" customHeight="1">
      <c r="A164" s="40"/>
      <c r="B164" s="46"/>
      <c r="C164" s="293" t="s">
        <v>1004</v>
      </c>
      <c r="D164" s="294" t="s">
        <v>1005</v>
      </c>
      <c r="E164" s="295" t="s">
        <v>103</v>
      </c>
      <c r="F164" s="296">
        <v>1.2</v>
      </c>
      <c r="G164" s="40"/>
      <c r="H164" s="46"/>
    </row>
    <row r="165" spans="1:8" s="2" customFormat="1" ht="16.8" customHeight="1">
      <c r="A165" s="40"/>
      <c r="B165" s="46"/>
      <c r="C165" s="297" t="s">
        <v>19</v>
      </c>
      <c r="D165" s="297" t="s">
        <v>1003</v>
      </c>
      <c r="E165" s="19" t="s">
        <v>19</v>
      </c>
      <c r="F165" s="298">
        <v>1.2</v>
      </c>
      <c r="G165" s="40"/>
      <c r="H165" s="46"/>
    </row>
    <row r="166" spans="1:8" s="2" customFormat="1" ht="16.8" customHeight="1">
      <c r="A166" s="40"/>
      <c r="B166" s="46"/>
      <c r="C166" s="293" t="s">
        <v>992</v>
      </c>
      <c r="D166" s="294" t="s">
        <v>993</v>
      </c>
      <c r="E166" s="295" t="s">
        <v>103</v>
      </c>
      <c r="F166" s="296">
        <v>6.2</v>
      </c>
      <c r="G166" s="40"/>
      <c r="H166" s="46"/>
    </row>
    <row r="167" spans="1:8" s="2" customFormat="1" ht="16.8" customHeight="1">
      <c r="A167" s="40"/>
      <c r="B167" s="46"/>
      <c r="C167" s="297" t="s">
        <v>19</v>
      </c>
      <c r="D167" s="297" t="s">
        <v>1154</v>
      </c>
      <c r="E167" s="19" t="s">
        <v>19</v>
      </c>
      <c r="F167" s="298">
        <v>6.2</v>
      </c>
      <c r="G167" s="40"/>
      <c r="H167" s="46"/>
    </row>
    <row r="168" spans="1:8" s="2" customFormat="1" ht="16.8" customHeight="1">
      <c r="A168" s="40"/>
      <c r="B168" s="46"/>
      <c r="C168" s="293" t="s">
        <v>1019</v>
      </c>
      <c r="D168" s="294" t="s">
        <v>1020</v>
      </c>
      <c r="E168" s="295" t="s">
        <v>98</v>
      </c>
      <c r="F168" s="296">
        <v>1.08</v>
      </c>
      <c r="G168" s="40"/>
      <c r="H168" s="46"/>
    </row>
    <row r="169" spans="1:8" s="2" customFormat="1" ht="16.8" customHeight="1">
      <c r="A169" s="40"/>
      <c r="B169" s="46"/>
      <c r="C169" s="297" t="s">
        <v>19</v>
      </c>
      <c r="D169" s="297" t="s">
        <v>1155</v>
      </c>
      <c r="E169" s="19" t="s">
        <v>19</v>
      </c>
      <c r="F169" s="298">
        <v>1.08</v>
      </c>
      <c r="G169" s="40"/>
      <c r="H169" s="46"/>
    </row>
    <row r="170" spans="1:8" s="2" customFormat="1" ht="16.8" customHeight="1">
      <c r="A170" s="40"/>
      <c r="B170" s="46"/>
      <c r="C170" s="293" t="s">
        <v>1007</v>
      </c>
      <c r="D170" s="294" t="s">
        <v>1008</v>
      </c>
      <c r="E170" s="295" t="s">
        <v>103</v>
      </c>
      <c r="F170" s="296">
        <v>1.2</v>
      </c>
      <c r="G170" s="40"/>
      <c r="H170" s="46"/>
    </row>
    <row r="171" spans="1:8" s="2" customFormat="1" ht="16.8" customHeight="1">
      <c r="A171" s="40"/>
      <c r="B171" s="46"/>
      <c r="C171" s="297" t="s">
        <v>19</v>
      </c>
      <c r="D171" s="297" t="s">
        <v>1156</v>
      </c>
      <c r="E171" s="19" t="s">
        <v>19</v>
      </c>
      <c r="F171" s="298">
        <v>1.2</v>
      </c>
      <c r="G171" s="40"/>
      <c r="H171" s="46"/>
    </row>
    <row r="172" spans="1:8" s="2" customFormat="1" ht="16.8" customHeight="1">
      <c r="A172" s="40"/>
      <c r="B172" s="46"/>
      <c r="C172" s="293" t="s">
        <v>995</v>
      </c>
      <c r="D172" s="294" t="s">
        <v>996</v>
      </c>
      <c r="E172" s="295" t="s">
        <v>103</v>
      </c>
      <c r="F172" s="296">
        <v>4.2</v>
      </c>
      <c r="G172" s="40"/>
      <c r="H172" s="46"/>
    </row>
    <row r="173" spans="1:8" s="2" customFormat="1" ht="16.8" customHeight="1">
      <c r="A173" s="40"/>
      <c r="B173" s="46"/>
      <c r="C173" s="297" t="s">
        <v>19</v>
      </c>
      <c r="D173" s="297" t="s">
        <v>1157</v>
      </c>
      <c r="E173" s="19" t="s">
        <v>19</v>
      </c>
      <c r="F173" s="298">
        <v>4.2</v>
      </c>
      <c r="G173" s="40"/>
      <c r="H173" s="46"/>
    </row>
    <row r="174" spans="1:8" s="2" customFormat="1" ht="16.8" customHeight="1">
      <c r="A174" s="40"/>
      <c r="B174" s="46"/>
      <c r="C174" s="293" t="s">
        <v>1022</v>
      </c>
      <c r="D174" s="294" t="s">
        <v>1023</v>
      </c>
      <c r="E174" s="295" t="s">
        <v>98</v>
      </c>
      <c r="F174" s="296">
        <v>2.375</v>
      </c>
      <c r="G174" s="40"/>
      <c r="H174" s="46"/>
    </row>
    <row r="175" spans="1:8" s="2" customFormat="1" ht="16.8" customHeight="1">
      <c r="A175" s="40"/>
      <c r="B175" s="46"/>
      <c r="C175" s="297" t="s">
        <v>19</v>
      </c>
      <c r="D175" s="297" t="s">
        <v>1137</v>
      </c>
      <c r="E175" s="19" t="s">
        <v>19</v>
      </c>
      <c r="F175" s="298">
        <v>2.375</v>
      </c>
      <c r="G175" s="40"/>
      <c r="H175" s="46"/>
    </row>
    <row r="176" spans="1:8" s="2" customFormat="1" ht="16.8" customHeight="1">
      <c r="A176" s="40"/>
      <c r="B176" s="46"/>
      <c r="C176" s="293" t="s">
        <v>1009</v>
      </c>
      <c r="D176" s="294" t="s">
        <v>1010</v>
      </c>
      <c r="E176" s="295" t="s">
        <v>103</v>
      </c>
      <c r="F176" s="296">
        <v>1.25</v>
      </c>
      <c r="G176" s="40"/>
      <c r="H176" s="46"/>
    </row>
    <row r="177" spans="1:8" s="2" customFormat="1" ht="16.8" customHeight="1">
      <c r="A177" s="40"/>
      <c r="B177" s="46"/>
      <c r="C177" s="297" t="s">
        <v>19</v>
      </c>
      <c r="D177" s="297" t="s">
        <v>108</v>
      </c>
      <c r="E177" s="19" t="s">
        <v>19</v>
      </c>
      <c r="F177" s="298">
        <v>1.25</v>
      </c>
      <c r="G177" s="40"/>
      <c r="H177" s="46"/>
    </row>
    <row r="178" spans="1:8" s="2" customFormat="1" ht="16.8" customHeight="1">
      <c r="A178" s="40"/>
      <c r="B178" s="46"/>
      <c r="C178" s="293" t="s">
        <v>998</v>
      </c>
      <c r="D178" s="294" t="s">
        <v>999</v>
      </c>
      <c r="E178" s="295" t="s">
        <v>103</v>
      </c>
      <c r="F178" s="296">
        <v>6.3</v>
      </c>
      <c r="G178" s="40"/>
      <c r="H178" s="46"/>
    </row>
    <row r="179" spans="1:8" s="2" customFormat="1" ht="16.8" customHeight="1">
      <c r="A179" s="40"/>
      <c r="B179" s="46"/>
      <c r="C179" s="297" t="s">
        <v>19</v>
      </c>
      <c r="D179" s="297" t="s">
        <v>1138</v>
      </c>
      <c r="E179" s="19" t="s">
        <v>19</v>
      </c>
      <c r="F179" s="298">
        <v>6.3</v>
      </c>
      <c r="G179" s="40"/>
      <c r="H179" s="46"/>
    </row>
    <row r="180" spans="1:8" s="2" customFormat="1" ht="16.8" customHeight="1">
      <c r="A180" s="40"/>
      <c r="B180" s="46"/>
      <c r="C180" s="293" t="s">
        <v>1024</v>
      </c>
      <c r="D180" s="294" t="s">
        <v>506</v>
      </c>
      <c r="E180" s="295" t="s">
        <v>98</v>
      </c>
      <c r="F180" s="296">
        <v>1.103</v>
      </c>
      <c r="G180" s="40"/>
      <c r="H180" s="46"/>
    </row>
    <row r="181" spans="1:8" s="2" customFormat="1" ht="16.8" customHeight="1">
      <c r="A181" s="40"/>
      <c r="B181" s="46"/>
      <c r="C181" s="297" t="s">
        <v>19</v>
      </c>
      <c r="D181" s="297" t="s">
        <v>1158</v>
      </c>
      <c r="E181" s="19" t="s">
        <v>19</v>
      </c>
      <c r="F181" s="298">
        <v>1.103</v>
      </c>
      <c r="G181" s="40"/>
      <c r="H181" s="46"/>
    </row>
    <row r="182" spans="1:8" s="2" customFormat="1" ht="16.8" customHeight="1">
      <c r="A182" s="40"/>
      <c r="B182" s="46"/>
      <c r="C182" s="293" t="s">
        <v>115</v>
      </c>
      <c r="D182" s="294" t="s">
        <v>19</v>
      </c>
      <c r="E182" s="295" t="s">
        <v>19</v>
      </c>
      <c r="F182" s="296">
        <v>135.3</v>
      </c>
      <c r="G182" s="40"/>
      <c r="H182" s="46"/>
    </row>
    <row r="183" spans="1:8" s="2" customFormat="1" ht="16.8" customHeight="1">
      <c r="A183" s="40"/>
      <c r="B183" s="46"/>
      <c r="C183" s="297" t="s">
        <v>19</v>
      </c>
      <c r="D183" s="297" t="s">
        <v>178</v>
      </c>
      <c r="E183" s="19" t="s">
        <v>19</v>
      </c>
      <c r="F183" s="298">
        <v>135.3</v>
      </c>
      <c r="G183" s="40"/>
      <c r="H183" s="46"/>
    </row>
    <row r="184" spans="1:8" s="2" customFormat="1" ht="16.8" customHeight="1">
      <c r="A184" s="40"/>
      <c r="B184" s="46"/>
      <c r="C184" s="297" t="s">
        <v>115</v>
      </c>
      <c r="D184" s="297" t="s">
        <v>179</v>
      </c>
      <c r="E184" s="19" t="s">
        <v>19</v>
      </c>
      <c r="F184" s="298">
        <v>135.3</v>
      </c>
      <c r="G184" s="40"/>
      <c r="H184" s="46"/>
    </row>
    <row r="185" spans="1:8" s="2" customFormat="1" ht="16.8" customHeight="1">
      <c r="A185" s="40"/>
      <c r="B185" s="46"/>
      <c r="C185" s="299" t="s">
        <v>1114</v>
      </c>
      <c r="D185" s="40"/>
      <c r="E185" s="40"/>
      <c r="F185" s="40"/>
      <c r="G185" s="40"/>
      <c r="H185" s="46"/>
    </row>
    <row r="186" spans="1:8" s="2" customFormat="1" ht="16.8" customHeight="1">
      <c r="A186" s="40"/>
      <c r="B186" s="46"/>
      <c r="C186" s="297" t="s">
        <v>170</v>
      </c>
      <c r="D186" s="297" t="s">
        <v>1119</v>
      </c>
      <c r="E186" s="19" t="s">
        <v>98</v>
      </c>
      <c r="F186" s="298">
        <v>33.825</v>
      </c>
      <c r="G186" s="40"/>
      <c r="H186" s="46"/>
    </row>
    <row r="187" spans="1:8" s="2" customFormat="1" ht="16.8" customHeight="1">
      <c r="A187" s="40"/>
      <c r="B187" s="46"/>
      <c r="C187" s="293" t="s">
        <v>123</v>
      </c>
      <c r="D187" s="294" t="s">
        <v>19</v>
      </c>
      <c r="E187" s="295" t="s">
        <v>19</v>
      </c>
      <c r="F187" s="296">
        <v>31.9</v>
      </c>
      <c r="G187" s="40"/>
      <c r="H187" s="46"/>
    </row>
    <row r="188" spans="1:8" s="2" customFormat="1" ht="16.8" customHeight="1">
      <c r="A188" s="40"/>
      <c r="B188" s="46"/>
      <c r="C188" s="297" t="s">
        <v>19</v>
      </c>
      <c r="D188" s="297" t="s">
        <v>264</v>
      </c>
      <c r="E188" s="19" t="s">
        <v>19</v>
      </c>
      <c r="F188" s="298">
        <v>31.9</v>
      </c>
      <c r="G188" s="40"/>
      <c r="H188" s="46"/>
    </row>
    <row r="189" spans="1:8" s="2" customFormat="1" ht="16.8" customHeight="1">
      <c r="A189" s="40"/>
      <c r="B189" s="46"/>
      <c r="C189" s="297" t="s">
        <v>123</v>
      </c>
      <c r="D189" s="297" t="s">
        <v>179</v>
      </c>
      <c r="E189" s="19" t="s">
        <v>19</v>
      </c>
      <c r="F189" s="298">
        <v>31.9</v>
      </c>
      <c r="G189" s="40"/>
      <c r="H189" s="46"/>
    </row>
    <row r="190" spans="1:8" s="2" customFormat="1" ht="16.8" customHeight="1">
      <c r="A190" s="40"/>
      <c r="B190" s="46"/>
      <c r="C190" s="299" t="s">
        <v>1114</v>
      </c>
      <c r="D190" s="40"/>
      <c r="E190" s="40"/>
      <c r="F190" s="40"/>
      <c r="G190" s="40"/>
      <c r="H190" s="46"/>
    </row>
    <row r="191" spans="1:8" s="2" customFormat="1" ht="12">
      <c r="A191" s="40"/>
      <c r="B191" s="46"/>
      <c r="C191" s="297" t="s">
        <v>260</v>
      </c>
      <c r="D191" s="297" t="s">
        <v>1128</v>
      </c>
      <c r="E191" s="19" t="s">
        <v>98</v>
      </c>
      <c r="F191" s="298">
        <v>47.85</v>
      </c>
      <c r="G191" s="40"/>
      <c r="H191" s="46"/>
    </row>
    <row r="192" spans="1:8" s="2" customFormat="1" ht="16.8" customHeight="1">
      <c r="A192" s="40"/>
      <c r="B192" s="46"/>
      <c r="C192" s="293" t="s">
        <v>1159</v>
      </c>
      <c r="D192" s="294" t="s">
        <v>19</v>
      </c>
      <c r="E192" s="295" t="s">
        <v>19</v>
      </c>
      <c r="F192" s="296">
        <v>105</v>
      </c>
      <c r="G192" s="40"/>
      <c r="H192" s="46"/>
    </row>
    <row r="193" spans="1:8" s="2" customFormat="1" ht="16.8" customHeight="1">
      <c r="A193" s="40"/>
      <c r="B193" s="46"/>
      <c r="C193" s="293" t="s">
        <v>127</v>
      </c>
      <c r="D193" s="294" t="s">
        <v>19</v>
      </c>
      <c r="E193" s="295" t="s">
        <v>19</v>
      </c>
      <c r="F193" s="296">
        <v>13.05</v>
      </c>
      <c r="G193" s="40"/>
      <c r="H193" s="46"/>
    </row>
    <row r="194" spans="1:8" s="2" customFormat="1" ht="16.8" customHeight="1">
      <c r="A194" s="40"/>
      <c r="B194" s="46"/>
      <c r="C194" s="297" t="s">
        <v>19</v>
      </c>
      <c r="D194" s="297" t="s">
        <v>202</v>
      </c>
      <c r="E194" s="19" t="s">
        <v>19</v>
      </c>
      <c r="F194" s="298">
        <v>0</v>
      </c>
      <c r="G194" s="40"/>
      <c r="H194" s="46"/>
    </row>
    <row r="195" spans="1:8" s="2" customFormat="1" ht="16.8" customHeight="1">
      <c r="A195" s="40"/>
      <c r="B195" s="46"/>
      <c r="C195" s="297" t="s">
        <v>19</v>
      </c>
      <c r="D195" s="297" t="s">
        <v>203</v>
      </c>
      <c r="E195" s="19" t="s">
        <v>19</v>
      </c>
      <c r="F195" s="298">
        <v>13.05</v>
      </c>
      <c r="G195" s="40"/>
      <c r="H195" s="46"/>
    </row>
    <row r="196" spans="1:8" s="2" customFormat="1" ht="16.8" customHeight="1">
      <c r="A196" s="40"/>
      <c r="B196" s="46"/>
      <c r="C196" s="297" t="s">
        <v>127</v>
      </c>
      <c r="D196" s="297" t="s">
        <v>179</v>
      </c>
      <c r="E196" s="19" t="s">
        <v>19</v>
      </c>
      <c r="F196" s="298">
        <v>13.05</v>
      </c>
      <c r="G196" s="40"/>
      <c r="H196" s="46"/>
    </row>
    <row r="197" spans="1:8" s="2" customFormat="1" ht="16.8" customHeight="1">
      <c r="A197" s="40"/>
      <c r="B197" s="46"/>
      <c r="C197" s="299" t="s">
        <v>1114</v>
      </c>
      <c r="D197" s="40"/>
      <c r="E197" s="40"/>
      <c r="F197" s="40"/>
      <c r="G197" s="40"/>
      <c r="H197" s="46"/>
    </row>
    <row r="198" spans="1:8" s="2" customFormat="1" ht="16.8" customHeight="1">
      <c r="A198" s="40"/>
      <c r="B198" s="46"/>
      <c r="C198" s="297" t="s">
        <v>204</v>
      </c>
      <c r="D198" s="297" t="s">
        <v>205</v>
      </c>
      <c r="E198" s="19" t="s">
        <v>98</v>
      </c>
      <c r="F198" s="298">
        <v>2.61</v>
      </c>
      <c r="G198" s="40"/>
      <c r="H198" s="46"/>
    </row>
    <row r="199" spans="1:8" s="2" customFormat="1" ht="16.8" customHeight="1">
      <c r="A199" s="40"/>
      <c r="B199" s="46"/>
      <c r="C199" s="293" t="s">
        <v>129</v>
      </c>
      <c r="D199" s="294" t="s">
        <v>19</v>
      </c>
      <c r="E199" s="295" t="s">
        <v>19</v>
      </c>
      <c r="F199" s="296">
        <v>18.85</v>
      </c>
      <c r="G199" s="40"/>
      <c r="H199" s="46"/>
    </row>
    <row r="200" spans="1:8" s="2" customFormat="1" ht="16.8" customHeight="1">
      <c r="A200" s="40"/>
      <c r="B200" s="46"/>
      <c r="C200" s="297" t="s">
        <v>19</v>
      </c>
      <c r="D200" s="297" t="s">
        <v>202</v>
      </c>
      <c r="E200" s="19" t="s">
        <v>19</v>
      </c>
      <c r="F200" s="298">
        <v>0</v>
      </c>
      <c r="G200" s="40"/>
      <c r="H200" s="46"/>
    </row>
    <row r="201" spans="1:8" s="2" customFormat="1" ht="16.8" customHeight="1">
      <c r="A201" s="40"/>
      <c r="B201" s="46"/>
      <c r="C201" s="297" t="s">
        <v>19</v>
      </c>
      <c r="D201" s="297" t="s">
        <v>215</v>
      </c>
      <c r="E201" s="19" t="s">
        <v>19</v>
      </c>
      <c r="F201" s="298">
        <v>18.85</v>
      </c>
      <c r="G201" s="40"/>
      <c r="H201" s="46"/>
    </row>
    <row r="202" spans="1:8" s="2" customFormat="1" ht="16.8" customHeight="1">
      <c r="A202" s="40"/>
      <c r="B202" s="46"/>
      <c r="C202" s="297" t="s">
        <v>129</v>
      </c>
      <c r="D202" s="297" t="s">
        <v>179</v>
      </c>
      <c r="E202" s="19" t="s">
        <v>19</v>
      </c>
      <c r="F202" s="298">
        <v>18.85</v>
      </c>
      <c r="G202" s="40"/>
      <c r="H202" s="46"/>
    </row>
    <row r="203" spans="1:8" s="2" customFormat="1" ht="16.8" customHeight="1">
      <c r="A203" s="40"/>
      <c r="B203" s="46"/>
      <c r="C203" s="299" t="s">
        <v>1114</v>
      </c>
      <c r="D203" s="40"/>
      <c r="E203" s="40"/>
      <c r="F203" s="40"/>
      <c r="G203" s="40"/>
      <c r="H203" s="46"/>
    </row>
    <row r="204" spans="1:8" s="2" customFormat="1" ht="16.8" customHeight="1">
      <c r="A204" s="40"/>
      <c r="B204" s="46"/>
      <c r="C204" s="297" t="s">
        <v>204</v>
      </c>
      <c r="D204" s="297" t="s">
        <v>205</v>
      </c>
      <c r="E204" s="19" t="s">
        <v>98</v>
      </c>
      <c r="F204" s="298">
        <v>7.54</v>
      </c>
      <c r="G204" s="40"/>
      <c r="H204" s="46"/>
    </row>
    <row r="205" spans="1:8" s="2" customFormat="1" ht="16.8" customHeight="1">
      <c r="A205" s="40"/>
      <c r="B205" s="46"/>
      <c r="C205" s="293" t="s">
        <v>1160</v>
      </c>
      <c r="D205" s="294" t="s">
        <v>19</v>
      </c>
      <c r="E205" s="295" t="s">
        <v>19</v>
      </c>
      <c r="F205" s="296">
        <v>577.25</v>
      </c>
      <c r="G205" s="40"/>
      <c r="H205" s="46"/>
    </row>
    <row r="206" spans="1:8" s="2" customFormat="1" ht="16.8" customHeight="1">
      <c r="A206" s="40"/>
      <c r="B206" s="46"/>
      <c r="C206" s="293" t="s">
        <v>125</v>
      </c>
      <c r="D206" s="294" t="s">
        <v>19</v>
      </c>
      <c r="E206" s="295" t="s">
        <v>19</v>
      </c>
      <c r="F206" s="296">
        <v>22</v>
      </c>
      <c r="G206" s="40"/>
      <c r="H206" s="46"/>
    </row>
    <row r="207" spans="1:8" s="2" customFormat="1" ht="16.8" customHeight="1">
      <c r="A207" s="40"/>
      <c r="B207" s="46"/>
      <c r="C207" s="297" t="s">
        <v>19</v>
      </c>
      <c r="D207" s="297" t="s">
        <v>224</v>
      </c>
      <c r="E207" s="19" t="s">
        <v>19</v>
      </c>
      <c r="F207" s="298">
        <v>22</v>
      </c>
      <c r="G207" s="40"/>
      <c r="H207" s="46"/>
    </row>
    <row r="208" spans="1:8" s="2" customFormat="1" ht="16.8" customHeight="1">
      <c r="A208" s="40"/>
      <c r="B208" s="46"/>
      <c r="C208" s="297" t="s">
        <v>125</v>
      </c>
      <c r="D208" s="297" t="s">
        <v>225</v>
      </c>
      <c r="E208" s="19" t="s">
        <v>19</v>
      </c>
      <c r="F208" s="298">
        <v>22</v>
      </c>
      <c r="G208" s="40"/>
      <c r="H208" s="46"/>
    </row>
    <row r="209" spans="1:8" s="2" customFormat="1" ht="16.8" customHeight="1">
      <c r="A209" s="40"/>
      <c r="B209" s="46"/>
      <c r="C209" s="299" t="s">
        <v>1114</v>
      </c>
      <c r="D209" s="40"/>
      <c r="E209" s="40"/>
      <c r="F209" s="40"/>
      <c r="G209" s="40"/>
      <c r="H209" s="46"/>
    </row>
    <row r="210" spans="1:8" s="2" customFormat="1" ht="16.8" customHeight="1">
      <c r="A210" s="40"/>
      <c r="B210" s="46"/>
      <c r="C210" s="297" t="s">
        <v>220</v>
      </c>
      <c r="D210" s="297" t="s">
        <v>1161</v>
      </c>
      <c r="E210" s="19" t="s">
        <v>98</v>
      </c>
      <c r="F210" s="298">
        <v>88</v>
      </c>
      <c r="G210" s="40"/>
      <c r="H210" s="46"/>
    </row>
    <row r="211" spans="1:8" s="2" customFormat="1" ht="26.4" customHeight="1">
      <c r="A211" s="40"/>
      <c r="B211" s="46"/>
      <c r="C211" s="292" t="s">
        <v>1162</v>
      </c>
      <c r="D211" s="292" t="s">
        <v>85</v>
      </c>
      <c r="E211" s="40"/>
      <c r="F211" s="40"/>
      <c r="G211" s="40"/>
      <c r="H211" s="46"/>
    </row>
    <row r="212" spans="1:8" s="2" customFormat="1" ht="16.8" customHeight="1">
      <c r="A212" s="40"/>
      <c r="B212" s="46"/>
      <c r="C212" s="293" t="s">
        <v>96</v>
      </c>
      <c r="D212" s="294" t="s">
        <v>97</v>
      </c>
      <c r="E212" s="295" t="s">
        <v>98</v>
      </c>
      <c r="F212" s="296">
        <v>3.408</v>
      </c>
      <c r="G212" s="40"/>
      <c r="H212" s="46"/>
    </row>
    <row r="213" spans="1:8" s="2" customFormat="1" ht="16.8" customHeight="1">
      <c r="A213" s="40"/>
      <c r="B213" s="46"/>
      <c r="C213" s="297" t="s">
        <v>19</v>
      </c>
      <c r="D213" s="297" t="s">
        <v>1113</v>
      </c>
      <c r="E213" s="19" t="s">
        <v>19</v>
      </c>
      <c r="F213" s="298">
        <v>3.408</v>
      </c>
      <c r="G213" s="40"/>
      <c r="H213" s="46"/>
    </row>
    <row r="214" spans="1:8" s="2" customFormat="1" ht="16.8" customHeight="1">
      <c r="A214" s="40"/>
      <c r="B214" s="46"/>
      <c r="C214" s="293" t="s">
        <v>101</v>
      </c>
      <c r="D214" s="294" t="s">
        <v>102</v>
      </c>
      <c r="E214" s="295" t="s">
        <v>103</v>
      </c>
      <c r="F214" s="296">
        <v>1.45</v>
      </c>
      <c r="G214" s="40"/>
      <c r="H214" s="46"/>
    </row>
    <row r="215" spans="1:8" s="2" customFormat="1" ht="16.8" customHeight="1">
      <c r="A215" s="40"/>
      <c r="B215" s="46"/>
      <c r="C215" s="297" t="s">
        <v>19</v>
      </c>
      <c r="D215" s="297" t="s">
        <v>104</v>
      </c>
      <c r="E215" s="19" t="s">
        <v>19</v>
      </c>
      <c r="F215" s="298">
        <v>1.45</v>
      </c>
      <c r="G215" s="40"/>
      <c r="H215" s="46"/>
    </row>
    <row r="216" spans="1:8" s="2" customFormat="1" ht="16.8" customHeight="1">
      <c r="A216" s="40"/>
      <c r="B216" s="46"/>
      <c r="C216" s="293" t="s">
        <v>112</v>
      </c>
      <c r="D216" s="294" t="s">
        <v>113</v>
      </c>
      <c r="E216" s="295" t="s">
        <v>103</v>
      </c>
      <c r="F216" s="296">
        <v>7.6</v>
      </c>
      <c r="G216" s="40"/>
      <c r="H216" s="46"/>
    </row>
    <row r="217" spans="1:8" s="2" customFormat="1" ht="16.8" customHeight="1">
      <c r="A217" s="40"/>
      <c r="B217" s="46"/>
      <c r="C217" s="297" t="s">
        <v>19</v>
      </c>
      <c r="D217" s="297" t="s">
        <v>1129</v>
      </c>
      <c r="E217" s="19" t="s">
        <v>19</v>
      </c>
      <c r="F217" s="298">
        <v>7.6</v>
      </c>
      <c r="G217" s="40"/>
      <c r="H217" s="46"/>
    </row>
    <row r="218" spans="1:8" s="2" customFormat="1" ht="16.8" customHeight="1">
      <c r="A218" s="40"/>
      <c r="B218" s="46"/>
      <c r="C218" s="293" t="s">
        <v>109</v>
      </c>
      <c r="D218" s="294" t="s">
        <v>110</v>
      </c>
      <c r="E218" s="295" t="s">
        <v>98</v>
      </c>
      <c r="F218" s="296">
        <v>7.1</v>
      </c>
      <c r="G218" s="40"/>
      <c r="H218" s="46"/>
    </row>
    <row r="219" spans="1:8" s="2" customFormat="1" ht="16.8" customHeight="1">
      <c r="A219" s="40"/>
      <c r="B219" s="46"/>
      <c r="C219" s="297" t="s">
        <v>19</v>
      </c>
      <c r="D219" s="297" t="s">
        <v>1131</v>
      </c>
      <c r="E219" s="19" t="s">
        <v>19</v>
      </c>
      <c r="F219" s="298">
        <v>1.475</v>
      </c>
      <c r="G219" s="40"/>
      <c r="H219" s="46"/>
    </row>
    <row r="220" spans="1:8" s="2" customFormat="1" ht="16.8" customHeight="1">
      <c r="A220" s="40"/>
      <c r="B220" s="46"/>
      <c r="C220" s="297" t="s">
        <v>19</v>
      </c>
      <c r="D220" s="297" t="s">
        <v>1132</v>
      </c>
      <c r="E220" s="19" t="s">
        <v>19</v>
      </c>
      <c r="F220" s="298">
        <v>5.625</v>
      </c>
      <c r="G220" s="40"/>
      <c r="H220" s="46"/>
    </row>
    <row r="221" spans="1:8" s="2" customFormat="1" ht="16.8" customHeight="1">
      <c r="A221" s="40"/>
      <c r="B221" s="46"/>
      <c r="C221" s="297" t="s">
        <v>19</v>
      </c>
      <c r="D221" s="297" t="s">
        <v>179</v>
      </c>
      <c r="E221" s="19" t="s">
        <v>19</v>
      </c>
      <c r="F221" s="298">
        <v>7.1</v>
      </c>
      <c r="G221" s="40"/>
      <c r="H221" s="46"/>
    </row>
    <row r="222" spans="1:8" s="2" customFormat="1" ht="16.8" customHeight="1">
      <c r="A222" s="40"/>
      <c r="B222" s="46"/>
      <c r="C222" s="293" t="s">
        <v>501</v>
      </c>
      <c r="D222" s="294" t="s">
        <v>502</v>
      </c>
      <c r="E222" s="295" t="s">
        <v>98</v>
      </c>
      <c r="F222" s="296">
        <v>3.408</v>
      </c>
      <c r="G222" s="40"/>
      <c r="H222" s="46"/>
    </row>
    <row r="223" spans="1:8" s="2" customFormat="1" ht="16.8" customHeight="1">
      <c r="A223" s="40"/>
      <c r="B223" s="46"/>
      <c r="C223" s="297" t="s">
        <v>19</v>
      </c>
      <c r="D223" s="297" t="s">
        <v>1113</v>
      </c>
      <c r="E223" s="19" t="s">
        <v>19</v>
      </c>
      <c r="F223" s="298">
        <v>3.408</v>
      </c>
      <c r="G223" s="40"/>
      <c r="H223" s="46"/>
    </row>
    <row r="224" spans="1:8" s="2" customFormat="1" ht="16.8" customHeight="1">
      <c r="A224" s="40"/>
      <c r="B224" s="46"/>
      <c r="C224" s="299" t="s">
        <v>1114</v>
      </c>
      <c r="D224" s="40"/>
      <c r="E224" s="40"/>
      <c r="F224" s="40"/>
      <c r="G224" s="40"/>
      <c r="H224" s="46"/>
    </row>
    <row r="225" spans="1:8" s="2" customFormat="1" ht="16.8" customHeight="1">
      <c r="A225" s="40"/>
      <c r="B225" s="46"/>
      <c r="C225" s="297" t="s">
        <v>358</v>
      </c>
      <c r="D225" s="297" t="s">
        <v>1116</v>
      </c>
      <c r="E225" s="19" t="s">
        <v>98</v>
      </c>
      <c r="F225" s="298">
        <v>74.976</v>
      </c>
      <c r="G225" s="40"/>
      <c r="H225" s="46"/>
    </row>
    <row r="226" spans="1:8" s="2" customFormat="1" ht="16.8" customHeight="1">
      <c r="A226" s="40"/>
      <c r="B226" s="46"/>
      <c r="C226" s="297" t="s">
        <v>235</v>
      </c>
      <c r="D226" s="297" t="s">
        <v>1117</v>
      </c>
      <c r="E226" s="19" t="s">
        <v>98</v>
      </c>
      <c r="F226" s="298">
        <v>74.976</v>
      </c>
      <c r="G226" s="40"/>
      <c r="H226" s="46"/>
    </row>
    <row r="227" spans="1:8" s="2" customFormat="1" ht="16.8" customHeight="1">
      <c r="A227" s="40"/>
      <c r="B227" s="46"/>
      <c r="C227" s="297" t="s">
        <v>247</v>
      </c>
      <c r="D227" s="297" t="s">
        <v>1118</v>
      </c>
      <c r="E227" s="19" t="s">
        <v>98</v>
      </c>
      <c r="F227" s="298">
        <v>68.16</v>
      </c>
      <c r="G227" s="40"/>
      <c r="H227" s="46"/>
    </row>
    <row r="228" spans="1:8" s="2" customFormat="1" ht="16.8" customHeight="1">
      <c r="A228" s="40"/>
      <c r="B228" s="46"/>
      <c r="C228" s="293" t="s">
        <v>512</v>
      </c>
      <c r="D228" s="294" t="s">
        <v>513</v>
      </c>
      <c r="E228" s="295" t="s">
        <v>103</v>
      </c>
      <c r="F228" s="296">
        <v>1.45</v>
      </c>
      <c r="G228" s="40"/>
      <c r="H228" s="46"/>
    </row>
    <row r="229" spans="1:8" s="2" customFormat="1" ht="16.8" customHeight="1">
      <c r="A229" s="40"/>
      <c r="B229" s="46"/>
      <c r="C229" s="297" t="s">
        <v>19</v>
      </c>
      <c r="D229" s="297" t="s">
        <v>104</v>
      </c>
      <c r="E229" s="19" t="s">
        <v>19</v>
      </c>
      <c r="F229" s="298">
        <v>1.45</v>
      </c>
      <c r="G229" s="40"/>
      <c r="H229" s="46"/>
    </row>
    <row r="230" spans="1:8" s="2" customFormat="1" ht="16.8" customHeight="1">
      <c r="A230" s="40"/>
      <c r="B230" s="46"/>
      <c r="C230" s="299" t="s">
        <v>1114</v>
      </c>
      <c r="D230" s="40"/>
      <c r="E230" s="40"/>
      <c r="F230" s="40"/>
      <c r="G230" s="40"/>
      <c r="H230" s="46"/>
    </row>
    <row r="231" spans="1:8" s="2" customFormat="1" ht="16.8" customHeight="1">
      <c r="A231" s="40"/>
      <c r="B231" s="46"/>
      <c r="C231" s="297" t="s">
        <v>170</v>
      </c>
      <c r="D231" s="297" t="s">
        <v>1119</v>
      </c>
      <c r="E231" s="19" t="s">
        <v>98</v>
      </c>
      <c r="F231" s="298">
        <v>33.825</v>
      </c>
      <c r="G231" s="40"/>
      <c r="H231" s="46"/>
    </row>
    <row r="232" spans="1:8" s="2" customFormat="1" ht="16.8" customHeight="1">
      <c r="A232" s="40"/>
      <c r="B232" s="46"/>
      <c r="C232" s="297" t="s">
        <v>186</v>
      </c>
      <c r="D232" s="297" t="s">
        <v>1120</v>
      </c>
      <c r="E232" s="19" t="s">
        <v>103</v>
      </c>
      <c r="F232" s="298">
        <v>135.3</v>
      </c>
      <c r="G232" s="40"/>
      <c r="H232" s="46"/>
    </row>
    <row r="233" spans="1:8" s="2" customFormat="1" ht="12">
      <c r="A233" s="40"/>
      <c r="B233" s="46"/>
      <c r="C233" s="297" t="s">
        <v>211</v>
      </c>
      <c r="D233" s="297" t="s">
        <v>1122</v>
      </c>
      <c r="E233" s="19" t="s">
        <v>103</v>
      </c>
      <c r="F233" s="298">
        <v>31.9</v>
      </c>
      <c r="G233" s="40"/>
      <c r="H233" s="46"/>
    </row>
    <row r="234" spans="1:8" s="2" customFormat="1" ht="16.8" customHeight="1">
      <c r="A234" s="40"/>
      <c r="B234" s="46"/>
      <c r="C234" s="297" t="s">
        <v>331</v>
      </c>
      <c r="D234" s="297" t="s">
        <v>1124</v>
      </c>
      <c r="E234" s="19" t="s">
        <v>103</v>
      </c>
      <c r="F234" s="298">
        <v>29</v>
      </c>
      <c r="G234" s="40"/>
      <c r="H234" s="46"/>
    </row>
    <row r="235" spans="1:8" s="2" customFormat="1" ht="16.8" customHeight="1">
      <c r="A235" s="40"/>
      <c r="B235" s="46"/>
      <c r="C235" s="297" t="s">
        <v>368</v>
      </c>
      <c r="D235" s="297" t="s">
        <v>1125</v>
      </c>
      <c r="E235" s="19" t="s">
        <v>103</v>
      </c>
      <c r="F235" s="298">
        <v>135.3</v>
      </c>
      <c r="G235" s="40"/>
      <c r="H235" s="46"/>
    </row>
    <row r="236" spans="1:8" s="2" customFormat="1" ht="16.8" customHeight="1">
      <c r="A236" s="40"/>
      <c r="B236" s="46"/>
      <c r="C236" s="297" t="s">
        <v>379</v>
      </c>
      <c r="D236" s="297" t="s">
        <v>1126</v>
      </c>
      <c r="E236" s="19" t="s">
        <v>103</v>
      </c>
      <c r="F236" s="298">
        <v>31.9</v>
      </c>
      <c r="G236" s="40"/>
      <c r="H236" s="46"/>
    </row>
    <row r="237" spans="1:8" s="2" customFormat="1" ht="16.8" customHeight="1">
      <c r="A237" s="40"/>
      <c r="B237" s="46"/>
      <c r="C237" s="297" t="s">
        <v>435</v>
      </c>
      <c r="D237" s="297" t="s">
        <v>1127</v>
      </c>
      <c r="E237" s="19" t="s">
        <v>103</v>
      </c>
      <c r="F237" s="298">
        <v>135.3</v>
      </c>
      <c r="G237" s="40"/>
      <c r="H237" s="46"/>
    </row>
    <row r="238" spans="1:8" s="2" customFormat="1" ht="12">
      <c r="A238" s="40"/>
      <c r="B238" s="46"/>
      <c r="C238" s="297" t="s">
        <v>260</v>
      </c>
      <c r="D238" s="297" t="s">
        <v>1128</v>
      </c>
      <c r="E238" s="19" t="s">
        <v>98</v>
      </c>
      <c r="F238" s="298">
        <v>47.85</v>
      </c>
      <c r="G238" s="40"/>
      <c r="H238" s="46"/>
    </row>
    <row r="239" spans="1:8" s="2" customFormat="1" ht="16.8" customHeight="1">
      <c r="A239" s="40"/>
      <c r="B239" s="46"/>
      <c r="C239" s="297" t="s">
        <v>204</v>
      </c>
      <c r="D239" s="297" t="s">
        <v>205</v>
      </c>
      <c r="E239" s="19" t="s">
        <v>98</v>
      </c>
      <c r="F239" s="298">
        <v>14.036</v>
      </c>
      <c r="G239" s="40"/>
      <c r="H239" s="46"/>
    </row>
    <row r="240" spans="1:8" s="2" customFormat="1" ht="16.8" customHeight="1">
      <c r="A240" s="40"/>
      <c r="B240" s="46"/>
      <c r="C240" s="297" t="s">
        <v>403</v>
      </c>
      <c r="D240" s="297" t="s">
        <v>404</v>
      </c>
      <c r="E240" s="19" t="s">
        <v>103</v>
      </c>
      <c r="F240" s="298">
        <v>17.4</v>
      </c>
      <c r="G240" s="40"/>
      <c r="H240" s="46"/>
    </row>
    <row r="241" spans="1:8" s="2" customFormat="1" ht="16.8" customHeight="1">
      <c r="A241" s="40"/>
      <c r="B241" s="46"/>
      <c r="C241" s="297" t="s">
        <v>584</v>
      </c>
      <c r="D241" s="297" t="s">
        <v>585</v>
      </c>
      <c r="E241" s="19" t="s">
        <v>103</v>
      </c>
      <c r="F241" s="298">
        <v>2.9</v>
      </c>
      <c r="G241" s="40"/>
      <c r="H241" s="46"/>
    </row>
    <row r="242" spans="1:8" s="2" customFormat="1" ht="16.8" customHeight="1">
      <c r="A242" s="40"/>
      <c r="B242" s="46"/>
      <c r="C242" s="297" t="s">
        <v>420</v>
      </c>
      <c r="D242" s="297" t="s">
        <v>421</v>
      </c>
      <c r="E242" s="19" t="s">
        <v>103</v>
      </c>
      <c r="F242" s="298">
        <v>11.6</v>
      </c>
      <c r="G242" s="40"/>
      <c r="H242" s="46"/>
    </row>
    <row r="243" spans="1:8" s="2" customFormat="1" ht="16.8" customHeight="1">
      <c r="A243" s="40"/>
      <c r="B243" s="46"/>
      <c r="C243" s="293" t="s">
        <v>508</v>
      </c>
      <c r="D243" s="294" t="s">
        <v>509</v>
      </c>
      <c r="E243" s="295" t="s">
        <v>103</v>
      </c>
      <c r="F243" s="296">
        <v>7.6</v>
      </c>
      <c r="G243" s="40"/>
      <c r="H243" s="46"/>
    </row>
    <row r="244" spans="1:8" s="2" customFormat="1" ht="16.8" customHeight="1">
      <c r="A244" s="40"/>
      <c r="B244" s="46"/>
      <c r="C244" s="297" t="s">
        <v>19</v>
      </c>
      <c r="D244" s="297" t="s">
        <v>1129</v>
      </c>
      <c r="E244" s="19" t="s">
        <v>19</v>
      </c>
      <c r="F244" s="298">
        <v>7.6</v>
      </c>
      <c r="G244" s="40"/>
      <c r="H244" s="46"/>
    </row>
    <row r="245" spans="1:8" s="2" customFormat="1" ht="16.8" customHeight="1">
      <c r="A245" s="40"/>
      <c r="B245" s="46"/>
      <c r="C245" s="299" t="s">
        <v>1114</v>
      </c>
      <c r="D245" s="40"/>
      <c r="E245" s="40"/>
      <c r="F245" s="40"/>
      <c r="G245" s="40"/>
      <c r="H245" s="46"/>
    </row>
    <row r="246" spans="1:8" s="2" customFormat="1" ht="16.8" customHeight="1">
      <c r="A246" s="40"/>
      <c r="B246" s="46"/>
      <c r="C246" s="297" t="s">
        <v>170</v>
      </c>
      <c r="D246" s="297" t="s">
        <v>1119</v>
      </c>
      <c r="E246" s="19" t="s">
        <v>98</v>
      </c>
      <c r="F246" s="298">
        <v>33.825</v>
      </c>
      <c r="G246" s="40"/>
      <c r="H246" s="46"/>
    </row>
    <row r="247" spans="1:8" s="2" customFormat="1" ht="16.8" customHeight="1">
      <c r="A247" s="40"/>
      <c r="B247" s="46"/>
      <c r="C247" s="297" t="s">
        <v>181</v>
      </c>
      <c r="D247" s="297" t="s">
        <v>1130</v>
      </c>
      <c r="E247" s="19" t="s">
        <v>103</v>
      </c>
      <c r="F247" s="298">
        <v>167.2</v>
      </c>
      <c r="G247" s="40"/>
      <c r="H247" s="46"/>
    </row>
    <row r="248" spans="1:8" s="2" customFormat="1" ht="16.8" customHeight="1">
      <c r="A248" s="40"/>
      <c r="B248" s="46"/>
      <c r="C248" s="297" t="s">
        <v>186</v>
      </c>
      <c r="D248" s="297" t="s">
        <v>1120</v>
      </c>
      <c r="E248" s="19" t="s">
        <v>103</v>
      </c>
      <c r="F248" s="298">
        <v>135.3</v>
      </c>
      <c r="G248" s="40"/>
      <c r="H248" s="46"/>
    </row>
    <row r="249" spans="1:8" s="2" customFormat="1" ht="16.8" customHeight="1">
      <c r="A249" s="40"/>
      <c r="B249" s="46"/>
      <c r="C249" s="297" t="s">
        <v>368</v>
      </c>
      <c r="D249" s="297" t="s">
        <v>1125</v>
      </c>
      <c r="E249" s="19" t="s">
        <v>103</v>
      </c>
      <c r="F249" s="298">
        <v>135.3</v>
      </c>
      <c r="G249" s="40"/>
      <c r="H249" s="46"/>
    </row>
    <row r="250" spans="1:8" s="2" customFormat="1" ht="16.8" customHeight="1">
      <c r="A250" s="40"/>
      <c r="B250" s="46"/>
      <c r="C250" s="297" t="s">
        <v>435</v>
      </c>
      <c r="D250" s="297" t="s">
        <v>1127</v>
      </c>
      <c r="E250" s="19" t="s">
        <v>103</v>
      </c>
      <c r="F250" s="298">
        <v>135.3</v>
      </c>
      <c r="G250" s="40"/>
      <c r="H250" s="46"/>
    </row>
    <row r="251" spans="1:8" s="2" customFormat="1" ht="16.8" customHeight="1">
      <c r="A251" s="40"/>
      <c r="B251" s="46"/>
      <c r="C251" s="293" t="s">
        <v>503</v>
      </c>
      <c r="D251" s="294" t="s">
        <v>504</v>
      </c>
      <c r="E251" s="295" t="s">
        <v>98</v>
      </c>
      <c r="F251" s="296">
        <v>3.408</v>
      </c>
      <c r="G251" s="40"/>
      <c r="H251" s="46"/>
    </row>
    <row r="252" spans="1:8" s="2" customFormat="1" ht="16.8" customHeight="1">
      <c r="A252" s="40"/>
      <c r="B252" s="46"/>
      <c r="C252" s="297" t="s">
        <v>19</v>
      </c>
      <c r="D252" s="297" t="s">
        <v>1113</v>
      </c>
      <c r="E252" s="19" t="s">
        <v>19</v>
      </c>
      <c r="F252" s="298">
        <v>3.408</v>
      </c>
      <c r="G252" s="40"/>
      <c r="H252" s="46"/>
    </row>
    <row r="253" spans="1:8" s="2" customFormat="1" ht="16.8" customHeight="1">
      <c r="A253" s="40"/>
      <c r="B253" s="46"/>
      <c r="C253" s="299" t="s">
        <v>1114</v>
      </c>
      <c r="D253" s="40"/>
      <c r="E253" s="40"/>
      <c r="F253" s="40"/>
      <c r="G253" s="40"/>
      <c r="H253" s="46"/>
    </row>
    <row r="254" spans="1:8" s="2" customFormat="1" ht="16.8" customHeight="1">
      <c r="A254" s="40"/>
      <c r="B254" s="46"/>
      <c r="C254" s="297" t="s">
        <v>358</v>
      </c>
      <c r="D254" s="297" t="s">
        <v>1116</v>
      </c>
      <c r="E254" s="19" t="s">
        <v>98</v>
      </c>
      <c r="F254" s="298">
        <v>74.976</v>
      </c>
      <c r="G254" s="40"/>
      <c r="H254" s="46"/>
    </row>
    <row r="255" spans="1:8" s="2" customFormat="1" ht="16.8" customHeight="1">
      <c r="A255" s="40"/>
      <c r="B255" s="46"/>
      <c r="C255" s="297" t="s">
        <v>235</v>
      </c>
      <c r="D255" s="297" t="s">
        <v>1117</v>
      </c>
      <c r="E255" s="19" t="s">
        <v>98</v>
      </c>
      <c r="F255" s="298">
        <v>74.976</v>
      </c>
      <c r="G255" s="40"/>
      <c r="H255" s="46"/>
    </row>
    <row r="256" spans="1:8" s="2" customFormat="1" ht="16.8" customHeight="1">
      <c r="A256" s="40"/>
      <c r="B256" s="46"/>
      <c r="C256" s="297" t="s">
        <v>541</v>
      </c>
      <c r="D256" s="297" t="s">
        <v>1163</v>
      </c>
      <c r="E256" s="19" t="s">
        <v>543</v>
      </c>
      <c r="F256" s="298">
        <v>6.134</v>
      </c>
      <c r="G256" s="40"/>
      <c r="H256" s="46"/>
    </row>
    <row r="257" spans="1:8" s="2" customFormat="1" ht="16.8" customHeight="1">
      <c r="A257" s="40"/>
      <c r="B257" s="46"/>
      <c r="C257" s="293" t="s">
        <v>514</v>
      </c>
      <c r="D257" s="294" t="s">
        <v>515</v>
      </c>
      <c r="E257" s="295" t="s">
        <v>103</v>
      </c>
      <c r="F257" s="296">
        <v>1.45</v>
      </c>
      <c r="G257" s="40"/>
      <c r="H257" s="46"/>
    </row>
    <row r="258" spans="1:8" s="2" customFormat="1" ht="16.8" customHeight="1">
      <c r="A258" s="40"/>
      <c r="B258" s="46"/>
      <c r="C258" s="297" t="s">
        <v>19</v>
      </c>
      <c r="D258" s="297" t="s">
        <v>104</v>
      </c>
      <c r="E258" s="19" t="s">
        <v>19</v>
      </c>
      <c r="F258" s="298">
        <v>1.45</v>
      </c>
      <c r="G258" s="40"/>
      <c r="H258" s="46"/>
    </row>
    <row r="259" spans="1:8" s="2" customFormat="1" ht="16.8" customHeight="1">
      <c r="A259" s="40"/>
      <c r="B259" s="46"/>
      <c r="C259" s="299" t="s">
        <v>1114</v>
      </c>
      <c r="D259" s="40"/>
      <c r="E259" s="40"/>
      <c r="F259" s="40"/>
      <c r="G259" s="40"/>
      <c r="H259" s="46"/>
    </row>
    <row r="260" spans="1:8" s="2" customFormat="1" ht="16.8" customHeight="1">
      <c r="A260" s="40"/>
      <c r="B260" s="46"/>
      <c r="C260" s="297" t="s">
        <v>170</v>
      </c>
      <c r="D260" s="297" t="s">
        <v>1119</v>
      </c>
      <c r="E260" s="19" t="s">
        <v>98</v>
      </c>
      <c r="F260" s="298">
        <v>33.825</v>
      </c>
      <c r="G260" s="40"/>
      <c r="H260" s="46"/>
    </row>
    <row r="261" spans="1:8" s="2" customFormat="1" ht="16.8" customHeight="1">
      <c r="A261" s="40"/>
      <c r="B261" s="46"/>
      <c r="C261" s="297" t="s">
        <v>186</v>
      </c>
      <c r="D261" s="297" t="s">
        <v>1120</v>
      </c>
      <c r="E261" s="19" t="s">
        <v>103</v>
      </c>
      <c r="F261" s="298">
        <v>135.3</v>
      </c>
      <c r="G261" s="40"/>
      <c r="H261" s="46"/>
    </row>
    <row r="262" spans="1:8" s="2" customFormat="1" ht="12">
      <c r="A262" s="40"/>
      <c r="B262" s="46"/>
      <c r="C262" s="297" t="s">
        <v>211</v>
      </c>
      <c r="D262" s="297" t="s">
        <v>1122</v>
      </c>
      <c r="E262" s="19" t="s">
        <v>103</v>
      </c>
      <c r="F262" s="298">
        <v>31.9</v>
      </c>
      <c r="G262" s="40"/>
      <c r="H262" s="46"/>
    </row>
    <row r="263" spans="1:8" s="2" customFormat="1" ht="16.8" customHeight="1">
      <c r="A263" s="40"/>
      <c r="B263" s="46"/>
      <c r="C263" s="297" t="s">
        <v>571</v>
      </c>
      <c r="D263" s="297" t="s">
        <v>1164</v>
      </c>
      <c r="E263" s="19" t="s">
        <v>103</v>
      </c>
      <c r="F263" s="298">
        <v>2.9</v>
      </c>
      <c r="G263" s="40"/>
      <c r="H263" s="46"/>
    </row>
    <row r="264" spans="1:8" s="2" customFormat="1" ht="16.8" customHeight="1">
      <c r="A264" s="40"/>
      <c r="B264" s="46"/>
      <c r="C264" s="297" t="s">
        <v>368</v>
      </c>
      <c r="D264" s="297" t="s">
        <v>1125</v>
      </c>
      <c r="E264" s="19" t="s">
        <v>103</v>
      </c>
      <c r="F264" s="298">
        <v>135.3</v>
      </c>
      <c r="G264" s="40"/>
      <c r="H264" s="46"/>
    </row>
    <row r="265" spans="1:8" s="2" customFormat="1" ht="16.8" customHeight="1">
      <c r="A265" s="40"/>
      <c r="B265" s="46"/>
      <c r="C265" s="297" t="s">
        <v>379</v>
      </c>
      <c r="D265" s="297" t="s">
        <v>1126</v>
      </c>
      <c r="E265" s="19" t="s">
        <v>103</v>
      </c>
      <c r="F265" s="298">
        <v>31.9</v>
      </c>
      <c r="G265" s="40"/>
      <c r="H265" s="46"/>
    </row>
    <row r="266" spans="1:8" s="2" customFormat="1" ht="16.8" customHeight="1">
      <c r="A266" s="40"/>
      <c r="B266" s="46"/>
      <c r="C266" s="297" t="s">
        <v>435</v>
      </c>
      <c r="D266" s="297" t="s">
        <v>1127</v>
      </c>
      <c r="E266" s="19" t="s">
        <v>103</v>
      </c>
      <c r="F266" s="298">
        <v>135.3</v>
      </c>
      <c r="G266" s="40"/>
      <c r="H266" s="46"/>
    </row>
    <row r="267" spans="1:8" s="2" customFormat="1" ht="12">
      <c r="A267" s="40"/>
      <c r="B267" s="46"/>
      <c r="C267" s="297" t="s">
        <v>260</v>
      </c>
      <c r="D267" s="297" t="s">
        <v>1128</v>
      </c>
      <c r="E267" s="19" t="s">
        <v>98</v>
      </c>
      <c r="F267" s="298">
        <v>47.85</v>
      </c>
      <c r="G267" s="40"/>
      <c r="H267" s="46"/>
    </row>
    <row r="268" spans="1:8" s="2" customFormat="1" ht="16.8" customHeight="1">
      <c r="A268" s="40"/>
      <c r="B268" s="46"/>
      <c r="C268" s="297" t="s">
        <v>204</v>
      </c>
      <c r="D268" s="297" t="s">
        <v>205</v>
      </c>
      <c r="E268" s="19" t="s">
        <v>98</v>
      </c>
      <c r="F268" s="298">
        <v>14.036</v>
      </c>
      <c r="G268" s="40"/>
      <c r="H268" s="46"/>
    </row>
    <row r="269" spans="1:8" s="2" customFormat="1" ht="16.8" customHeight="1">
      <c r="A269" s="40"/>
      <c r="B269" s="46"/>
      <c r="C269" s="293" t="s">
        <v>510</v>
      </c>
      <c r="D269" s="294" t="s">
        <v>511</v>
      </c>
      <c r="E269" s="295" t="s">
        <v>103</v>
      </c>
      <c r="F269" s="296">
        <v>7.6</v>
      </c>
      <c r="G269" s="40"/>
      <c r="H269" s="46"/>
    </row>
    <row r="270" spans="1:8" s="2" customFormat="1" ht="16.8" customHeight="1">
      <c r="A270" s="40"/>
      <c r="B270" s="46"/>
      <c r="C270" s="297" t="s">
        <v>19</v>
      </c>
      <c r="D270" s="297" t="s">
        <v>1129</v>
      </c>
      <c r="E270" s="19" t="s">
        <v>19</v>
      </c>
      <c r="F270" s="298">
        <v>7.6</v>
      </c>
      <c r="G270" s="40"/>
      <c r="H270" s="46"/>
    </row>
    <row r="271" spans="1:8" s="2" customFormat="1" ht="16.8" customHeight="1">
      <c r="A271" s="40"/>
      <c r="B271" s="46"/>
      <c r="C271" s="299" t="s">
        <v>1114</v>
      </c>
      <c r="D271" s="40"/>
      <c r="E271" s="40"/>
      <c r="F271" s="40"/>
      <c r="G271" s="40"/>
      <c r="H271" s="46"/>
    </row>
    <row r="272" spans="1:8" s="2" customFormat="1" ht="16.8" customHeight="1">
      <c r="A272" s="40"/>
      <c r="B272" s="46"/>
      <c r="C272" s="297" t="s">
        <v>170</v>
      </c>
      <c r="D272" s="297" t="s">
        <v>1119</v>
      </c>
      <c r="E272" s="19" t="s">
        <v>98</v>
      </c>
      <c r="F272" s="298">
        <v>33.825</v>
      </c>
      <c r="G272" s="40"/>
      <c r="H272" s="46"/>
    </row>
    <row r="273" spans="1:8" s="2" customFormat="1" ht="16.8" customHeight="1">
      <c r="A273" s="40"/>
      <c r="B273" s="46"/>
      <c r="C273" s="297" t="s">
        <v>181</v>
      </c>
      <c r="D273" s="297" t="s">
        <v>1130</v>
      </c>
      <c r="E273" s="19" t="s">
        <v>103</v>
      </c>
      <c r="F273" s="298">
        <v>167.2</v>
      </c>
      <c r="G273" s="40"/>
      <c r="H273" s="46"/>
    </row>
    <row r="274" spans="1:8" s="2" customFormat="1" ht="16.8" customHeight="1">
      <c r="A274" s="40"/>
      <c r="B274" s="46"/>
      <c r="C274" s="297" t="s">
        <v>186</v>
      </c>
      <c r="D274" s="297" t="s">
        <v>1120</v>
      </c>
      <c r="E274" s="19" t="s">
        <v>103</v>
      </c>
      <c r="F274" s="298">
        <v>135.3</v>
      </c>
      <c r="G274" s="40"/>
      <c r="H274" s="46"/>
    </row>
    <row r="275" spans="1:8" s="2" customFormat="1" ht="16.8" customHeight="1">
      <c r="A275" s="40"/>
      <c r="B275" s="46"/>
      <c r="C275" s="297" t="s">
        <v>368</v>
      </c>
      <c r="D275" s="297" t="s">
        <v>1125</v>
      </c>
      <c r="E275" s="19" t="s">
        <v>103</v>
      </c>
      <c r="F275" s="298">
        <v>135.3</v>
      </c>
      <c r="G275" s="40"/>
      <c r="H275" s="46"/>
    </row>
    <row r="276" spans="1:8" s="2" customFormat="1" ht="16.8" customHeight="1">
      <c r="A276" s="40"/>
      <c r="B276" s="46"/>
      <c r="C276" s="297" t="s">
        <v>435</v>
      </c>
      <c r="D276" s="297" t="s">
        <v>1127</v>
      </c>
      <c r="E276" s="19" t="s">
        <v>103</v>
      </c>
      <c r="F276" s="298">
        <v>135.3</v>
      </c>
      <c r="G276" s="40"/>
      <c r="H276" s="46"/>
    </row>
    <row r="277" spans="1:8" s="2" customFormat="1" ht="16.8" customHeight="1">
      <c r="A277" s="40"/>
      <c r="B277" s="46"/>
      <c r="C277" s="293" t="s">
        <v>505</v>
      </c>
      <c r="D277" s="294" t="s">
        <v>506</v>
      </c>
      <c r="E277" s="295" t="s">
        <v>98</v>
      </c>
      <c r="F277" s="296">
        <v>3.802</v>
      </c>
      <c r="G277" s="40"/>
      <c r="H277" s="46"/>
    </row>
    <row r="278" spans="1:8" s="2" customFormat="1" ht="16.8" customHeight="1">
      <c r="A278" s="40"/>
      <c r="B278" s="46"/>
      <c r="C278" s="297" t="s">
        <v>19</v>
      </c>
      <c r="D278" s="297" t="s">
        <v>1134</v>
      </c>
      <c r="E278" s="19" t="s">
        <v>19</v>
      </c>
      <c r="F278" s="298">
        <v>3.802</v>
      </c>
      <c r="G278" s="40"/>
      <c r="H278" s="46"/>
    </row>
    <row r="279" spans="1:8" s="2" customFormat="1" ht="16.8" customHeight="1">
      <c r="A279" s="40"/>
      <c r="B279" s="46"/>
      <c r="C279" s="299" t="s">
        <v>1114</v>
      </c>
      <c r="D279" s="40"/>
      <c r="E279" s="40"/>
      <c r="F279" s="40"/>
      <c r="G279" s="40"/>
      <c r="H279" s="46"/>
    </row>
    <row r="280" spans="1:8" s="2" customFormat="1" ht="16.8" customHeight="1">
      <c r="A280" s="40"/>
      <c r="B280" s="46"/>
      <c r="C280" s="297" t="s">
        <v>253</v>
      </c>
      <c r="D280" s="297" t="s">
        <v>1133</v>
      </c>
      <c r="E280" s="19" t="s">
        <v>98</v>
      </c>
      <c r="F280" s="298">
        <v>3.802</v>
      </c>
      <c r="G280" s="40"/>
      <c r="H280" s="46"/>
    </row>
    <row r="281" spans="1:8" s="2" customFormat="1" ht="16.8" customHeight="1">
      <c r="A281" s="40"/>
      <c r="B281" s="46"/>
      <c r="C281" s="293" t="s">
        <v>590</v>
      </c>
      <c r="D281" s="294" t="s">
        <v>591</v>
      </c>
      <c r="E281" s="295" t="s">
        <v>98</v>
      </c>
      <c r="F281" s="296">
        <v>2.938</v>
      </c>
      <c r="G281" s="40"/>
      <c r="H281" s="46"/>
    </row>
    <row r="282" spans="1:8" s="2" customFormat="1" ht="16.8" customHeight="1">
      <c r="A282" s="40"/>
      <c r="B282" s="46"/>
      <c r="C282" s="297" t="s">
        <v>19</v>
      </c>
      <c r="D282" s="297" t="s">
        <v>1135</v>
      </c>
      <c r="E282" s="19" t="s">
        <v>19</v>
      </c>
      <c r="F282" s="298">
        <v>2.938</v>
      </c>
      <c r="G282" s="40"/>
      <c r="H282" s="46"/>
    </row>
    <row r="283" spans="1:8" s="2" customFormat="1" ht="16.8" customHeight="1">
      <c r="A283" s="40"/>
      <c r="B283" s="46"/>
      <c r="C283" s="293" t="s">
        <v>593</v>
      </c>
      <c r="D283" s="294" t="s">
        <v>594</v>
      </c>
      <c r="E283" s="295" t="s">
        <v>103</v>
      </c>
      <c r="F283" s="296">
        <v>1.25</v>
      </c>
      <c r="G283" s="40"/>
      <c r="H283" s="46"/>
    </row>
    <row r="284" spans="1:8" s="2" customFormat="1" ht="16.8" customHeight="1">
      <c r="A284" s="40"/>
      <c r="B284" s="46"/>
      <c r="C284" s="297" t="s">
        <v>19</v>
      </c>
      <c r="D284" s="297" t="s">
        <v>108</v>
      </c>
      <c r="E284" s="19" t="s">
        <v>19</v>
      </c>
      <c r="F284" s="298">
        <v>1.25</v>
      </c>
      <c r="G284" s="40"/>
      <c r="H284" s="46"/>
    </row>
    <row r="285" spans="1:8" s="2" customFormat="1" ht="16.8" customHeight="1">
      <c r="A285" s="40"/>
      <c r="B285" s="46"/>
      <c r="C285" s="293" t="s">
        <v>615</v>
      </c>
      <c r="D285" s="294" t="s">
        <v>616</v>
      </c>
      <c r="E285" s="295" t="s">
        <v>103</v>
      </c>
      <c r="F285" s="296">
        <v>7.2</v>
      </c>
      <c r="G285" s="40"/>
      <c r="H285" s="46"/>
    </row>
    <row r="286" spans="1:8" s="2" customFormat="1" ht="16.8" customHeight="1">
      <c r="A286" s="40"/>
      <c r="B286" s="46"/>
      <c r="C286" s="297" t="s">
        <v>19</v>
      </c>
      <c r="D286" s="297" t="s">
        <v>1136</v>
      </c>
      <c r="E286" s="19" t="s">
        <v>19</v>
      </c>
      <c r="F286" s="298">
        <v>7.2</v>
      </c>
      <c r="G286" s="40"/>
      <c r="H286" s="46"/>
    </row>
    <row r="287" spans="1:8" s="2" customFormat="1" ht="16.8" customHeight="1">
      <c r="A287" s="40"/>
      <c r="B287" s="46"/>
      <c r="C287" s="293" t="s">
        <v>597</v>
      </c>
      <c r="D287" s="294" t="s">
        <v>598</v>
      </c>
      <c r="E287" s="295" t="s">
        <v>98</v>
      </c>
      <c r="F287" s="296">
        <v>2.375</v>
      </c>
      <c r="G287" s="40"/>
      <c r="H287" s="46"/>
    </row>
    <row r="288" spans="1:8" s="2" customFormat="1" ht="16.8" customHeight="1">
      <c r="A288" s="40"/>
      <c r="B288" s="46"/>
      <c r="C288" s="297" t="s">
        <v>19</v>
      </c>
      <c r="D288" s="297" t="s">
        <v>1137</v>
      </c>
      <c r="E288" s="19" t="s">
        <v>19</v>
      </c>
      <c r="F288" s="298">
        <v>2.375</v>
      </c>
      <c r="G288" s="40"/>
      <c r="H288" s="46"/>
    </row>
    <row r="289" spans="1:8" s="2" customFormat="1" ht="16.8" customHeight="1">
      <c r="A289" s="40"/>
      <c r="B289" s="46"/>
      <c r="C289" s="293" t="s">
        <v>106</v>
      </c>
      <c r="D289" s="294" t="s">
        <v>107</v>
      </c>
      <c r="E289" s="295" t="s">
        <v>103</v>
      </c>
      <c r="F289" s="296">
        <v>1.25</v>
      </c>
      <c r="G289" s="40"/>
      <c r="H289" s="46"/>
    </row>
    <row r="290" spans="1:8" s="2" customFormat="1" ht="16.8" customHeight="1">
      <c r="A290" s="40"/>
      <c r="B290" s="46"/>
      <c r="C290" s="297" t="s">
        <v>19</v>
      </c>
      <c r="D290" s="297" t="s">
        <v>108</v>
      </c>
      <c r="E290" s="19" t="s">
        <v>19</v>
      </c>
      <c r="F290" s="298">
        <v>1.25</v>
      </c>
      <c r="G290" s="40"/>
      <c r="H290" s="46"/>
    </row>
    <row r="291" spans="1:8" s="2" customFormat="1" ht="16.8" customHeight="1">
      <c r="A291" s="40"/>
      <c r="B291" s="46"/>
      <c r="C291" s="293" t="s">
        <v>618</v>
      </c>
      <c r="D291" s="294" t="s">
        <v>619</v>
      </c>
      <c r="E291" s="295" t="s">
        <v>103</v>
      </c>
      <c r="F291" s="296">
        <v>6.3</v>
      </c>
      <c r="G291" s="40"/>
      <c r="H291" s="46"/>
    </row>
    <row r="292" spans="1:8" s="2" customFormat="1" ht="16.8" customHeight="1">
      <c r="A292" s="40"/>
      <c r="B292" s="46"/>
      <c r="C292" s="297" t="s">
        <v>19</v>
      </c>
      <c r="D292" s="297" t="s">
        <v>1138</v>
      </c>
      <c r="E292" s="19" t="s">
        <v>19</v>
      </c>
      <c r="F292" s="298">
        <v>6.3</v>
      </c>
      <c r="G292" s="40"/>
      <c r="H292" s="46"/>
    </row>
    <row r="293" spans="1:8" s="2" customFormat="1" ht="16.8" customHeight="1">
      <c r="A293" s="40"/>
      <c r="B293" s="46"/>
      <c r="C293" s="293" t="s">
        <v>600</v>
      </c>
      <c r="D293" s="294" t="s">
        <v>601</v>
      </c>
      <c r="E293" s="295" t="s">
        <v>98</v>
      </c>
      <c r="F293" s="296">
        <v>2.188</v>
      </c>
      <c r="G293" s="40"/>
      <c r="H293" s="46"/>
    </row>
    <row r="294" spans="1:8" s="2" customFormat="1" ht="16.8" customHeight="1">
      <c r="A294" s="40"/>
      <c r="B294" s="46"/>
      <c r="C294" s="297" t="s">
        <v>19</v>
      </c>
      <c r="D294" s="297" t="s">
        <v>1139</v>
      </c>
      <c r="E294" s="19" t="s">
        <v>19</v>
      </c>
      <c r="F294" s="298">
        <v>2.188</v>
      </c>
      <c r="G294" s="40"/>
      <c r="H294" s="46"/>
    </row>
    <row r="295" spans="1:8" s="2" customFormat="1" ht="16.8" customHeight="1">
      <c r="A295" s="40"/>
      <c r="B295" s="46"/>
      <c r="C295" s="293" t="s">
        <v>595</v>
      </c>
      <c r="D295" s="294" t="s">
        <v>596</v>
      </c>
      <c r="E295" s="295" t="s">
        <v>103</v>
      </c>
      <c r="F295" s="296">
        <v>1.25</v>
      </c>
      <c r="G295" s="40"/>
      <c r="H295" s="46"/>
    </row>
    <row r="296" spans="1:8" s="2" customFormat="1" ht="16.8" customHeight="1">
      <c r="A296" s="40"/>
      <c r="B296" s="46"/>
      <c r="C296" s="297" t="s">
        <v>19</v>
      </c>
      <c r="D296" s="297" t="s">
        <v>108</v>
      </c>
      <c r="E296" s="19" t="s">
        <v>19</v>
      </c>
      <c r="F296" s="298">
        <v>1.25</v>
      </c>
      <c r="G296" s="40"/>
      <c r="H296" s="46"/>
    </row>
    <row r="297" spans="1:8" s="2" customFormat="1" ht="16.8" customHeight="1">
      <c r="A297" s="40"/>
      <c r="B297" s="46"/>
      <c r="C297" s="293" t="s">
        <v>621</v>
      </c>
      <c r="D297" s="294" t="s">
        <v>622</v>
      </c>
      <c r="E297" s="295" t="s">
        <v>103</v>
      </c>
      <c r="F297" s="296">
        <v>6</v>
      </c>
      <c r="G297" s="40"/>
      <c r="H297" s="46"/>
    </row>
    <row r="298" spans="1:8" s="2" customFormat="1" ht="16.8" customHeight="1">
      <c r="A298" s="40"/>
      <c r="B298" s="46"/>
      <c r="C298" s="297" t="s">
        <v>19</v>
      </c>
      <c r="D298" s="297" t="s">
        <v>1140</v>
      </c>
      <c r="E298" s="19" t="s">
        <v>19</v>
      </c>
      <c r="F298" s="298">
        <v>6</v>
      </c>
      <c r="G298" s="40"/>
      <c r="H298" s="46"/>
    </row>
    <row r="299" spans="1:8" s="2" customFormat="1" ht="16.8" customHeight="1">
      <c r="A299" s="40"/>
      <c r="B299" s="46"/>
      <c r="C299" s="293" t="s">
        <v>603</v>
      </c>
      <c r="D299" s="294" t="s">
        <v>604</v>
      </c>
      <c r="E299" s="295" t="s">
        <v>98</v>
      </c>
      <c r="F299" s="296">
        <v>0.805</v>
      </c>
      <c r="G299" s="40"/>
      <c r="H299" s="46"/>
    </row>
    <row r="300" spans="1:8" s="2" customFormat="1" ht="16.8" customHeight="1">
      <c r="A300" s="40"/>
      <c r="B300" s="46"/>
      <c r="C300" s="297" t="s">
        <v>19</v>
      </c>
      <c r="D300" s="297" t="s">
        <v>1141</v>
      </c>
      <c r="E300" s="19" t="s">
        <v>19</v>
      </c>
      <c r="F300" s="298">
        <v>0.805</v>
      </c>
      <c r="G300" s="40"/>
      <c r="H300" s="46"/>
    </row>
    <row r="301" spans="1:8" s="2" customFormat="1" ht="16.8" customHeight="1">
      <c r="A301" s="40"/>
      <c r="B301" s="46"/>
      <c r="C301" s="293" t="s">
        <v>630</v>
      </c>
      <c r="D301" s="294" t="s">
        <v>631</v>
      </c>
      <c r="E301" s="295" t="s">
        <v>103</v>
      </c>
      <c r="F301" s="296">
        <v>0.7</v>
      </c>
      <c r="G301" s="40"/>
      <c r="H301" s="46"/>
    </row>
    <row r="302" spans="1:8" s="2" customFormat="1" ht="16.8" customHeight="1">
      <c r="A302" s="40"/>
      <c r="B302" s="46"/>
      <c r="C302" s="297" t="s">
        <v>19</v>
      </c>
      <c r="D302" s="297" t="s">
        <v>632</v>
      </c>
      <c r="E302" s="19" t="s">
        <v>19</v>
      </c>
      <c r="F302" s="298">
        <v>0.7</v>
      </c>
      <c r="G302" s="40"/>
      <c r="H302" s="46"/>
    </row>
    <row r="303" spans="1:8" s="2" customFormat="1" ht="16.8" customHeight="1">
      <c r="A303" s="40"/>
      <c r="B303" s="46"/>
      <c r="C303" s="293" t="s">
        <v>623</v>
      </c>
      <c r="D303" s="294" t="s">
        <v>624</v>
      </c>
      <c r="E303" s="295" t="s">
        <v>103</v>
      </c>
      <c r="F303" s="296">
        <v>3.7</v>
      </c>
      <c r="G303" s="40"/>
      <c r="H303" s="46"/>
    </row>
    <row r="304" spans="1:8" s="2" customFormat="1" ht="16.8" customHeight="1">
      <c r="A304" s="40"/>
      <c r="B304" s="46"/>
      <c r="C304" s="297" t="s">
        <v>19</v>
      </c>
      <c r="D304" s="297" t="s">
        <v>1142</v>
      </c>
      <c r="E304" s="19" t="s">
        <v>19</v>
      </c>
      <c r="F304" s="298">
        <v>3.7</v>
      </c>
      <c r="G304" s="40"/>
      <c r="H304" s="46"/>
    </row>
    <row r="305" spans="1:8" s="2" customFormat="1" ht="16.8" customHeight="1">
      <c r="A305" s="40"/>
      <c r="B305" s="46"/>
      <c r="C305" s="293" t="s">
        <v>607</v>
      </c>
      <c r="D305" s="294" t="s">
        <v>608</v>
      </c>
      <c r="E305" s="295" t="s">
        <v>98</v>
      </c>
      <c r="F305" s="296">
        <v>2.938</v>
      </c>
      <c r="G305" s="40"/>
      <c r="H305" s="46"/>
    </row>
    <row r="306" spans="1:8" s="2" customFormat="1" ht="16.8" customHeight="1">
      <c r="A306" s="40"/>
      <c r="B306" s="46"/>
      <c r="C306" s="297" t="s">
        <v>19</v>
      </c>
      <c r="D306" s="297" t="s">
        <v>1135</v>
      </c>
      <c r="E306" s="19" t="s">
        <v>19</v>
      </c>
      <c r="F306" s="298">
        <v>2.938</v>
      </c>
      <c r="G306" s="40"/>
      <c r="H306" s="46"/>
    </row>
    <row r="307" spans="1:8" s="2" customFormat="1" ht="16.8" customHeight="1">
      <c r="A307" s="40"/>
      <c r="B307" s="46"/>
      <c r="C307" s="293" t="s">
        <v>634</v>
      </c>
      <c r="D307" s="294" t="s">
        <v>635</v>
      </c>
      <c r="E307" s="295" t="s">
        <v>103</v>
      </c>
      <c r="F307" s="296">
        <v>1.25</v>
      </c>
      <c r="G307" s="40"/>
      <c r="H307" s="46"/>
    </row>
    <row r="308" spans="1:8" s="2" customFormat="1" ht="16.8" customHeight="1">
      <c r="A308" s="40"/>
      <c r="B308" s="46"/>
      <c r="C308" s="297" t="s">
        <v>19</v>
      </c>
      <c r="D308" s="297" t="s">
        <v>108</v>
      </c>
      <c r="E308" s="19" t="s">
        <v>19</v>
      </c>
      <c r="F308" s="298">
        <v>1.25</v>
      </c>
      <c r="G308" s="40"/>
      <c r="H308" s="46"/>
    </row>
    <row r="309" spans="1:8" s="2" customFormat="1" ht="16.8" customHeight="1">
      <c r="A309" s="40"/>
      <c r="B309" s="46"/>
      <c r="C309" s="293" t="s">
        <v>638</v>
      </c>
      <c r="D309" s="294" t="s">
        <v>639</v>
      </c>
      <c r="E309" s="295" t="s">
        <v>103</v>
      </c>
      <c r="F309" s="296">
        <v>7.2</v>
      </c>
      <c r="G309" s="40"/>
      <c r="H309" s="46"/>
    </row>
    <row r="310" spans="1:8" s="2" customFormat="1" ht="16.8" customHeight="1">
      <c r="A310" s="40"/>
      <c r="B310" s="46"/>
      <c r="C310" s="297" t="s">
        <v>19</v>
      </c>
      <c r="D310" s="297" t="s">
        <v>1136</v>
      </c>
      <c r="E310" s="19" t="s">
        <v>19</v>
      </c>
      <c r="F310" s="298">
        <v>7.2</v>
      </c>
      <c r="G310" s="40"/>
      <c r="H310" s="46"/>
    </row>
    <row r="311" spans="1:8" s="2" customFormat="1" ht="16.8" customHeight="1">
      <c r="A311" s="40"/>
      <c r="B311" s="46"/>
      <c r="C311" s="293" t="s">
        <v>609</v>
      </c>
      <c r="D311" s="294" t="s">
        <v>610</v>
      </c>
      <c r="E311" s="295" t="s">
        <v>98</v>
      </c>
      <c r="F311" s="296">
        <v>2.375</v>
      </c>
      <c r="G311" s="40"/>
      <c r="H311" s="46"/>
    </row>
    <row r="312" spans="1:8" s="2" customFormat="1" ht="16.8" customHeight="1">
      <c r="A312" s="40"/>
      <c r="B312" s="46"/>
      <c r="C312" s="297" t="s">
        <v>19</v>
      </c>
      <c r="D312" s="297" t="s">
        <v>1137</v>
      </c>
      <c r="E312" s="19" t="s">
        <v>19</v>
      </c>
      <c r="F312" s="298">
        <v>2.375</v>
      </c>
      <c r="G312" s="40"/>
      <c r="H312" s="46"/>
    </row>
    <row r="313" spans="1:8" s="2" customFormat="1" ht="16.8" customHeight="1">
      <c r="A313" s="40"/>
      <c r="B313" s="46"/>
      <c r="C313" s="293" t="s">
        <v>118</v>
      </c>
      <c r="D313" s="294" t="s">
        <v>119</v>
      </c>
      <c r="E313" s="295" t="s">
        <v>103</v>
      </c>
      <c r="F313" s="296">
        <v>1.25</v>
      </c>
      <c r="G313" s="40"/>
      <c r="H313" s="46"/>
    </row>
    <row r="314" spans="1:8" s="2" customFormat="1" ht="16.8" customHeight="1">
      <c r="A314" s="40"/>
      <c r="B314" s="46"/>
      <c r="C314" s="297" t="s">
        <v>19</v>
      </c>
      <c r="D314" s="297" t="s">
        <v>108</v>
      </c>
      <c r="E314" s="19" t="s">
        <v>19</v>
      </c>
      <c r="F314" s="298">
        <v>1.25</v>
      </c>
      <c r="G314" s="40"/>
      <c r="H314" s="46"/>
    </row>
    <row r="315" spans="1:8" s="2" customFormat="1" ht="16.8" customHeight="1">
      <c r="A315" s="40"/>
      <c r="B315" s="46"/>
      <c r="C315" s="293" t="s">
        <v>626</v>
      </c>
      <c r="D315" s="294" t="s">
        <v>627</v>
      </c>
      <c r="E315" s="295" t="s">
        <v>103</v>
      </c>
      <c r="F315" s="296">
        <v>6.3</v>
      </c>
      <c r="G315" s="40"/>
      <c r="H315" s="46"/>
    </row>
    <row r="316" spans="1:8" s="2" customFormat="1" ht="16.8" customHeight="1">
      <c r="A316" s="40"/>
      <c r="B316" s="46"/>
      <c r="C316" s="297" t="s">
        <v>19</v>
      </c>
      <c r="D316" s="297" t="s">
        <v>1138</v>
      </c>
      <c r="E316" s="19" t="s">
        <v>19</v>
      </c>
      <c r="F316" s="298">
        <v>6.3</v>
      </c>
      <c r="G316" s="40"/>
      <c r="H316" s="46"/>
    </row>
    <row r="317" spans="1:8" s="2" customFormat="1" ht="16.8" customHeight="1">
      <c r="A317" s="40"/>
      <c r="B317" s="46"/>
      <c r="C317" s="293" t="s">
        <v>611</v>
      </c>
      <c r="D317" s="294" t="s">
        <v>612</v>
      </c>
      <c r="E317" s="295" t="s">
        <v>98</v>
      </c>
      <c r="F317" s="296">
        <v>2.188</v>
      </c>
      <c r="G317" s="40"/>
      <c r="H317" s="46"/>
    </row>
    <row r="318" spans="1:8" s="2" customFormat="1" ht="16.8" customHeight="1">
      <c r="A318" s="40"/>
      <c r="B318" s="46"/>
      <c r="C318" s="297" t="s">
        <v>19</v>
      </c>
      <c r="D318" s="297" t="s">
        <v>1139</v>
      </c>
      <c r="E318" s="19" t="s">
        <v>19</v>
      </c>
      <c r="F318" s="298">
        <v>2.188</v>
      </c>
      <c r="G318" s="40"/>
      <c r="H318" s="46"/>
    </row>
    <row r="319" spans="1:8" s="2" customFormat="1" ht="16.8" customHeight="1">
      <c r="A319" s="40"/>
      <c r="B319" s="46"/>
      <c r="C319" s="293" t="s">
        <v>636</v>
      </c>
      <c r="D319" s="294" t="s">
        <v>637</v>
      </c>
      <c r="E319" s="295" t="s">
        <v>103</v>
      </c>
      <c r="F319" s="296">
        <v>1.25</v>
      </c>
      <c r="G319" s="40"/>
      <c r="H319" s="46"/>
    </row>
    <row r="320" spans="1:8" s="2" customFormat="1" ht="16.8" customHeight="1">
      <c r="A320" s="40"/>
      <c r="B320" s="46"/>
      <c r="C320" s="297" t="s">
        <v>19</v>
      </c>
      <c r="D320" s="297" t="s">
        <v>108</v>
      </c>
      <c r="E320" s="19" t="s">
        <v>19</v>
      </c>
      <c r="F320" s="298">
        <v>1.25</v>
      </c>
      <c r="G320" s="40"/>
      <c r="H320" s="46"/>
    </row>
    <row r="321" spans="1:8" s="2" customFormat="1" ht="16.8" customHeight="1">
      <c r="A321" s="40"/>
      <c r="B321" s="46"/>
      <c r="C321" s="293" t="s">
        <v>628</v>
      </c>
      <c r="D321" s="294" t="s">
        <v>629</v>
      </c>
      <c r="E321" s="295" t="s">
        <v>103</v>
      </c>
      <c r="F321" s="296">
        <v>6</v>
      </c>
      <c r="G321" s="40"/>
      <c r="H321" s="46"/>
    </row>
    <row r="322" spans="1:8" s="2" customFormat="1" ht="16.8" customHeight="1">
      <c r="A322" s="40"/>
      <c r="B322" s="46"/>
      <c r="C322" s="297" t="s">
        <v>19</v>
      </c>
      <c r="D322" s="297" t="s">
        <v>1140</v>
      </c>
      <c r="E322" s="19" t="s">
        <v>19</v>
      </c>
      <c r="F322" s="298">
        <v>6</v>
      </c>
      <c r="G322" s="40"/>
      <c r="H322" s="46"/>
    </row>
    <row r="323" spans="1:8" s="2" customFormat="1" ht="16.8" customHeight="1">
      <c r="A323" s="40"/>
      <c r="B323" s="46"/>
      <c r="C323" s="293" t="s">
        <v>613</v>
      </c>
      <c r="D323" s="294" t="s">
        <v>506</v>
      </c>
      <c r="E323" s="295" t="s">
        <v>98</v>
      </c>
      <c r="F323" s="296">
        <v>6.288</v>
      </c>
      <c r="G323" s="40"/>
      <c r="H323" s="46"/>
    </row>
    <row r="324" spans="1:8" s="2" customFormat="1" ht="16.8" customHeight="1">
      <c r="A324" s="40"/>
      <c r="B324" s="46"/>
      <c r="C324" s="297" t="s">
        <v>19</v>
      </c>
      <c r="D324" s="297" t="s">
        <v>1143</v>
      </c>
      <c r="E324" s="19" t="s">
        <v>19</v>
      </c>
      <c r="F324" s="298">
        <v>3.42</v>
      </c>
      <c r="G324" s="40"/>
      <c r="H324" s="46"/>
    </row>
    <row r="325" spans="1:8" s="2" customFormat="1" ht="16.8" customHeight="1">
      <c r="A325" s="40"/>
      <c r="B325" s="46"/>
      <c r="C325" s="297" t="s">
        <v>19</v>
      </c>
      <c r="D325" s="297" t="s">
        <v>1144</v>
      </c>
      <c r="E325" s="19" t="s">
        <v>19</v>
      </c>
      <c r="F325" s="298">
        <v>1.688</v>
      </c>
      <c r="G325" s="40"/>
      <c r="H325" s="46"/>
    </row>
    <row r="326" spans="1:8" s="2" customFormat="1" ht="16.8" customHeight="1">
      <c r="A326" s="40"/>
      <c r="B326" s="46"/>
      <c r="C326" s="297" t="s">
        <v>19</v>
      </c>
      <c r="D326" s="297" t="s">
        <v>1145</v>
      </c>
      <c r="E326" s="19" t="s">
        <v>19</v>
      </c>
      <c r="F326" s="298">
        <v>1.18</v>
      </c>
      <c r="G326" s="40"/>
      <c r="H326" s="46"/>
    </row>
    <row r="327" spans="1:8" s="2" customFormat="1" ht="16.8" customHeight="1">
      <c r="A327" s="40"/>
      <c r="B327" s="46"/>
      <c r="C327" s="297" t="s">
        <v>19</v>
      </c>
      <c r="D327" s="297" t="s">
        <v>179</v>
      </c>
      <c r="E327" s="19" t="s">
        <v>19</v>
      </c>
      <c r="F327" s="298">
        <v>6.288</v>
      </c>
      <c r="G327" s="40"/>
      <c r="H327" s="46"/>
    </row>
    <row r="328" spans="1:8" s="2" customFormat="1" ht="16.8" customHeight="1">
      <c r="A328" s="40"/>
      <c r="B328" s="46"/>
      <c r="C328" s="293" t="s">
        <v>821</v>
      </c>
      <c r="D328" s="294" t="s">
        <v>822</v>
      </c>
      <c r="E328" s="295" t="s">
        <v>98</v>
      </c>
      <c r="F328" s="296">
        <v>5.523</v>
      </c>
      <c r="G328" s="40"/>
      <c r="H328" s="46"/>
    </row>
    <row r="329" spans="1:8" s="2" customFormat="1" ht="16.8" customHeight="1">
      <c r="A329" s="40"/>
      <c r="B329" s="46"/>
      <c r="C329" s="297" t="s">
        <v>19</v>
      </c>
      <c r="D329" s="297" t="s">
        <v>1146</v>
      </c>
      <c r="E329" s="19" t="s">
        <v>19</v>
      </c>
      <c r="F329" s="298">
        <v>5.523</v>
      </c>
      <c r="G329" s="40"/>
      <c r="H329" s="46"/>
    </row>
    <row r="330" spans="1:8" s="2" customFormat="1" ht="16.8" customHeight="1">
      <c r="A330" s="40"/>
      <c r="B330" s="46"/>
      <c r="C330" s="293" t="s">
        <v>852</v>
      </c>
      <c r="D330" s="294" t="s">
        <v>853</v>
      </c>
      <c r="E330" s="295" t="s">
        <v>103</v>
      </c>
      <c r="F330" s="296">
        <v>2.35</v>
      </c>
      <c r="G330" s="40"/>
      <c r="H330" s="46"/>
    </row>
    <row r="331" spans="1:8" s="2" customFormat="1" ht="16.8" customHeight="1">
      <c r="A331" s="40"/>
      <c r="B331" s="46"/>
      <c r="C331" s="297" t="s">
        <v>19</v>
      </c>
      <c r="D331" s="297" t="s">
        <v>854</v>
      </c>
      <c r="E331" s="19" t="s">
        <v>19</v>
      </c>
      <c r="F331" s="298">
        <v>2.35</v>
      </c>
      <c r="G331" s="40"/>
      <c r="H331" s="46"/>
    </row>
    <row r="332" spans="1:8" s="2" customFormat="1" ht="16.8" customHeight="1">
      <c r="A332" s="40"/>
      <c r="B332" s="46"/>
      <c r="C332" s="293" t="s">
        <v>837</v>
      </c>
      <c r="D332" s="294" t="s">
        <v>838</v>
      </c>
      <c r="E332" s="295" t="s">
        <v>103</v>
      </c>
      <c r="F332" s="296">
        <v>9.4</v>
      </c>
      <c r="G332" s="40"/>
      <c r="H332" s="46"/>
    </row>
    <row r="333" spans="1:8" s="2" customFormat="1" ht="16.8" customHeight="1">
      <c r="A333" s="40"/>
      <c r="B333" s="46"/>
      <c r="C333" s="297" t="s">
        <v>19</v>
      </c>
      <c r="D333" s="297" t="s">
        <v>1147</v>
      </c>
      <c r="E333" s="19" t="s">
        <v>19</v>
      </c>
      <c r="F333" s="298">
        <v>9.4</v>
      </c>
      <c r="G333" s="40"/>
      <c r="H333" s="46"/>
    </row>
    <row r="334" spans="1:8" s="2" customFormat="1" ht="16.8" customHeight="1">
      <c r="A334" s="40"/>
      <c r="B334" s="46"/>
      <c r="C334" s="293" t="s">
        <v>824</v>
      </c>
      <c r="D334" s="294" t="s">
        <v>825</v>
      </c>
      <c r="E334" s="295" t="s">
        <v>98</v>
      </c>
      <c r="F334" s="296">
        <v>2.938</v>
      </c>
      <c r="G334" s="40"/>
      <c r="H334" s="46"/>
    </row>
    <row r="335" spans="1:8" s="2" customFormat="1" ht="16.8" customHeight="1">
      <c r="A335" s="40"/>
      <c r="B335" s="46"/>
      <c r="C335" s="297" t="s">
        <v>19</v>
      </c>
      <c r="D335" s="297" t="s">
        <v>1135</v>
      </c>
      <c r="E335" s="19" t="s">
        <v>19</v>
      </c>
      <c r="F335" s="298">
        <v>2.938</v>
      </c>
      <c r="G335" s="40"/>
      <c r="H335" s="46"/>
    </row>
    <row r="336" spans="1:8" s="2" customFormat="1" ht="16.8" customHeight="1">
      <c r="A336" s="40"/>
      <c r="B336" s="46"/>
      <c r="C336" s="293" t="s">
        <v>855</v>
      </c>
      <c r="D336" s="294" t="s">
        <v>856</v>
      </c>
      <c r="E336" s="295" t="s">
        <v>103</v>
      </c>
      <c r="F336" s="296">
        <v>1.25</v>
      </c>
      <c r="G336" s="40"/>
      <c r="H336" s="46"/>
    </row>
    <row r="337" spans="1:8" s="2" customFormat="1" ht="16.8" customHeight="1">
      <c r="A337" s="40"/>
      <c r="B337" s="46"/>
      <c r="C337" s="297" t="s">
        <v>19</v>
      </c>
      <c r="D337" s="297" t="s">
        <v>108</v>
      </c>
      <c r="E337" s="19" t="s">
        <v>19</v>
      </c>
      <c r="F337" s="298">
        <v>1.25</v>
      </c>
      <c r="G337" s="40"/>
      <c r="H337" s="46"/>
    </row>
    <row r="338" spans="1:8" s="2" customFormat="1" ht="16.8" customHeight="1">
      <c r="A338" s="40"/>
      <c r="B338" s="46"/>
      <c r="C338" s="293" t="s">
        <v>840</v>
      </c>
      <c r="D338" s="294" t="s">
        <v>841</v>
      </c>
      <c r="E338" s="295" t="s">
        <v>103</v>
      </c>
      <c r="F338" s="296">
        <v>7.2</v>
      </c>
      <c r="G338" s="40"/>
      <c r="H338" s="46"/>
    </row>
    <row r="339" spans="1:8" s="2" customFormat="1" ht="16.8" customHeight="1">
      <c r="A339" s="40"/>
      <c r="B339" s="46"/>
      <c r="C339" s="297" t="s">
        <v>19</v>
      </c>
      <c r="D339" s="297" t="s">
        <v>1136</v>
      </c>
      <c r="E339" s="19" t="s">
        <v>19</v>
      </c>
      <c r="F339" s="298">
        <v>7.2</v>
      </c>
      <c r="G339" s="40"/>
      <c r="H339" s="46"/>
    </row>
    <row r="340" spans="1:8" s="2" customFormat="1" ht="16.8" customHeight="1">
      <c r="A340" s="40"/>
      <c r="B340" s="46"/>
      <c r="C340" s="293" t="s">
        <v>826</v>
      </c>
      <c r="D340" s="294" t="s">
        <v>827</v>
      </c>
      <c r="E340" s="295" t="s">
        <v>98</v>
      </c>
      <c r="F340" s="296">
        <v>2.375</v>
      </c>
      <c r="G340" s="40"/>
      <c r="H340" s="46"/>
    </row>
    <row r="341" spans="1:8" s="2" customFormat="1" ht="16.8" customHeight="1">
      <c r="A341" s="40"/>
      <c r="B341" s="46"/>
      <c r="C341" s="297" t="s">
        <v>19</v>
      </c>
      <c r="D341" s="297" t="s">
        <v>1137</v>
      </c>
      <c r="E341" s="19" t="s">
        <v>19</v>
      </c>
      <c r="F341" s="298">
        <v>2.375</v>
      </c>
      <c r="G341" s="40"/>
      <c r="H341" s="46"/>
    </row>
    <row r="342" spans="1:8" s="2" customFormat="1" ht="16.8" customHeight="1">
      <c r="A342" s="40"/>
      <c r="B342" s="46"/>
      <c r="C342" s="293" t="s">
        <v>121</v>
      </c>
      <c r="D342" s="294" t="s">
        <v>122</v>
      </c>
      <c r="E342" s="295" t="s">
        <v>103</v>
      </c>
      <c r="F342" s="296">
        <v>1.25</v>
      </c>
      <c r="G342" s="40"/>
      <c r="H342" s="46"/>
    </row>
    <row r="343" spans="1:8" s="2" customFormat="1" ht="16.8" customHeight="1">
      <c r="A343" s="40"/>
      <c r="B343" s="46"/>
      <c r="C343" s="297" t="s">
        <v>19</v>
      </c>
      <c r="D343" s="297" t="s">
        <v>108</v>
      </c>
      <c r="E343" s="19" t="s">
        <v>19</v>
      </c>
      <c r="F343" s="298">
        <v>1.25</v>
      </c>
      <c r="G343" s="40"/>
      <c r="H343" s="46"/>
    </row>
    <row r="344" spans="1:8" s="2" customFormat="1" ht="16.8" customHeight="1">
      <c r="A344" s="40"/>
      <c r="B344" s="46"/>
      <c r="C344" s="293" t="s">
        <v>842</v>
      </c>
      <c r="D344" s="294" t="s">
        <v>843</v>
      </c>
      <c r="E344" s="295" t="s">
        <v>103</v>
      </c>
      <c r="F344" s="296">
        <v>6.3</v>
      </c>
      <c r="G344" s="40"/>
      <c r="H344" s="46"/>
    </row>
    <row r="345" spans="1:8" s="2" customFormat="1" ht="16.8" customHeight="1">
      <c r="A345" s="40"/>
      <c r="B345" s="46"/>
      <c r="C345" s="297" t="s">
        <v>19</v>
      </c>
      <c r="D345" s="297" t="s">
        <v>1138</v>
      </c>
      <c r="E345" s="19" t="s">
        <v>19</v>
      </c>
      <c r="F345" s="298">
        <v>6.3</v>
      </c>
      <c r="G345" s="40"/>
      <c r="H345" s="46"/>
    </row>
    <row r="346" spans="1:8" s="2" customFormat="1" ht="16.8" customHeight="1">
      <c r="A346" s="40"/>
      <c r="B346" s="46"/>
      <c r="C346" s="293" t="s">
        <v>828</v>
      </c>
      <c r="D346" s="294" t="s">
        <v>829</v>
      </c>
      <c r="E346" s="295" t="s">
        <v>98</v>
      </c>
      <c r="F346" s="296">
        <v>2.188</v>
      </c>
      <c r="G346" s="40"/>
      <c r="H346" s="46"/>
    </row>
    <row r="347" spans="1:8" s="2" customFormat="1" ht="16.8" customHeight="1">
      <c r="A347" s="40"/>
      <c r="B347" s="46"/>
      <c r="C347" s="297" t="s">
        <v>19</v>
      </c>
      <c r="D347" s="297" t="s">
        <v>1139</v>
      </c>
      <c r="E347" s="19" t="s">
        <v>19</v>
      </c>
      <c r="F347" s="298">
        <v>2.188</v>
      </c>
      <c r="G347" s="40"/>
      <c r="H347" s="46"/>
    </row>
    <row r="348" spans="1:8" s="2" customFormat="1" ht="16.8" customHeight="1">
      <c r="A348" s="40"/>
      <c r="B348" s="46"/>
      <c r="C348" s="293" t="s">
        <v>857</v>
      </c>
      <c r="D348" s="294" t="s">
        <v>858</v>
      </c>
      <c r="E348" s="295" t="s">
        <v>103</v>
      </c>
      <c r="F348" s="296">
        <v>1.25</v>
      </c>
      <c r="G348" s="40"/>
      <c r="H348" s="46"/>
    </row>
    <row r="349" spans="1:8" s="2" customFormat="1" ht="16.8" customHeight="1">
      <c r="A349" s="40"/>
      <c r="B349" s="46"/>
      <c r="C349" s="297" t="s">
        <v>19</v>
      </c>
      <c r="D349" s="297" t="s">
        <v>108</v>
      </c>
      <c r="E349" s="19" t="s">
        <v>19</v>
      </c>
      <c r="F349" s="298">
        <v>1.25</v>
      </c>
      <c r="G349" s="40"/>
      <c r="H349" s="46"/>
    </row>
    <row r="350" spans="1:8" s="2" customFormat="1" ht="16.8" customHeight="1">
      <c r="A350" s="40"/>
      <c r="B350" s="46"/>
      <c r="C350" s="293" t="s">
        <v>844</v>
      </c>
      <c r="D350" s="294" t="s">
        <v>845</v>
      </c>
      <c r="E350" s="295" t="s">
        <v>103</v>
      </c>
      <c r="F350" s="296">
        <v>6</v>
      </c>
      <c r="G350" s="40"/>
      <c r="H350" s="46"/>
    </row>
    <row r="351" spans="1:8" s="2" customFormat="1" ht="16.8" customHeight="1">
      <c r="A351" s="40"/>
      <c r="B351" s="46"/>
      <c r="C351" s="297" t="s">
        <v>19</v>
      </c>
      <c r="D351" s="297" t="s">
        <v>1140</v>
      </c>
      <c r="E351" s="19" t="s">
        <v>19</v>
      </c>
      <c r="F351" s="298">
        <v>6</v>
      </c>
      <c r="G351" s="40"/>
      <c r="H351" s="46"/>
    </row>
    <row r="352" spans="1:8" s="2" customFormat="1" ht="16.8" customHeight="1">
      <c r="A352" s="40"/>
      <c r="B352" s="46"/>
      <c r="C352" s="293" t="s">
        <v>830</v>
      </c>
      <c r="D352" s="294" t="s">
        <v>831</v>
      </c>
      <c r="E352" s="295" t="s">
        <v>98</v>
      </c>
      <c r="F352" s="296">
        <v>0.7</v>
      </c>
      <c r="G352" s="40"/>
      <c r="H352" s="46"/>
    </row>
    <row r="353" spans="1:8" s="2" customFormat="1" ht="16.8" customHeight="1">
      <c r="A353" s="40"/>
      <c r="B353" s="46"/>
      <c r="C353" s="297" t="s">
        <v>19</v>
      </c>
      <c r="D353" s="297" t="s">
        <v>1148</v>
      </c>
      <c r="E353" s="19" t="s">
        <v>19</v>
      </c>
      <c r="F353" s="298">
        <v>0.7</v>
      </c>
      <c r="G353" s="40"/>
      <c r="H353" s="46"/>
    </row>
    <row r="354" spans="1:8" s="2" customFormat="1" ht="16.8" customHeight="1">
      <c r="A354" s="40"/>
      <c r="B354" s="46"/>
      <c r="C354" s="293" t="s">
        <v>859</v>
      </c>
      <c r="D354" s="294" t="s">
        <v>860</v>
      </c>
      <c r="E354" s="295" t="s">
        <v>103</v>
      </c>
      <c r="F354" s="296">
        <v>0.7</v>
      </c>
      <c r="G354" s="40"/>
      <c r="H354" s="46"/>
    </row>
    <row r="355" spans="1:8" s="2" customFormat="1" ht="16.8" customHeight="1">
      <c r="A355" s="40"/>
      <c r="B355" s="46"/>
      <c r="C355" s="297" t="s">
        <v>19</v>
      </c>
      <c r="D355" s="297" t="s">
        <v>632</v>
      </c>
      <c r="E355" s="19" t="s">
        <v>19</v>
      </c>
      <c r="F355" s="298">
        <v>0.7</v>
      </c>
      <c r="G355" s="40"/>
      <c r="H355" s="46"/>
    </row>
    <row r="356" spans="1:8" s="2" customFormat="1" ht="16.8" customHeight="1">
      <c r="A356" s="40"/>
      <c r="B356" s="46"/>
      <c r="C356" s="293" t="s">
        <v>846</v>
      </c>
      <c r="D356" s="294" t="s">
        <v>847</v>
      </c>
      <c r="E356" s="295" t="s">
        <v>103</v>
      </c>
      <c r="F356" s="296">
        <v>3.4</v>
      </c>
      <c r="G356" s="40"/>
      <c r="H356" s="46"/>
    </row>
    <row r="357" spans="1:8" s="2" customFormat="1" ht="16.8" customHeight="1">
      <c r="A357" s="40"/>
      <c r="B357" s="46"/>
      <c r="C357" s="297" t="s">
        <v>19</v>
      </c>
      <c r="D357" s="297" t="s">
        <v>1149</v>
      </c>
      <c r="E357" s="19" t="s">
        <v>19</v>
      </c>
      <c r="F357" s="298">
        <v>3.4</v>
      </c>
      <c r="G357" s="40"/>
      <c r="H357" s="46"/>
    </row>
    <row r="358" spans="1:8" s="2" customFormat="1" ht="16.8" customHeight="1">
      <c r="A358" s="40"/>
      <c r="B358" s="46"/>
      <c r="C358" s="293" t="s">
        <v>832</v>
      </c>
      <c r="D358" s="294" t="s">
        <v>833</v>
      </c>
      <c r="E358" s="295" t="s">
        <v>98</v>
      </c>
      <c r="F358" s="296">
        <v>2.375</v>
      </c>
      <c r="G358" s="40"/>
      <c r="H358" s="46"/>
    </row>
    <row r="359" spans="1:8" s="2" customFormat="1" ht="16.8" customHeight="1">
      <c r="A359" s="40"/>
      <c r="B359" s="46"/>
      <c r="C359" s="297" t="s">
        <v>19</v>
      </c>
      <c r="D359" s="297" t="s">
        <v>1137</v>
      </c>
      <c r="E359" s="19" t="s">
        <v>19</v>
      </c>
      <c r="F359" s="298">
        <v>2.375</v>
      </c>
      <c r="G359" s="40"/>
      <c r="H359" s="46"/>
    </row>
    <row r="360" spans="1:8" s="2" customFormat="1" ht="16.8" customHeight="1">
      <c r="A360" s="40"/>
      <c r="B360" s="46"/>
      <c r="C360" s="293" t="s">
        <v>861</v>
      </c>
      <c r="D360" s="294" t="s">
        <v>862</v>
      </c>
      <c r="E360" s="295" t="s">
        <v>103</v>
      </c>
      <c r="F360" s="296">
        <v>1.25</v>
      </c>
      <c r="G360" s="40"/>
      <c r="H360" s="46"/>
    </row>
    <row r="361" spans="1:8" s="2" customFormat="1" ht="16.8" customHeight="1">
      <c r="A361" s="40"/>
      <c r="B361" s="46"/>
      <c r="C361" s="297" t="s">
        <v>19</v>
      </c>
      <c r="D361" s="297" t="s">
        <v>108</v>
      </c>
      <c r="E361" s="19" t="s">
        <v>19</v>
      </c>
      <c r="F361" s="298">
        <v>1.25</v>
      </c>
      <c r="G361" s="40"/>
      <c r="H361" s="46"/>
    </row>
    <row r="362" spans="1:8" s="2" customFormat="1" ht="16.8" customHeight="1">
      <c r="A362" s="40"/>
      <c r="B362" s="46"/>
      <c r="C362" s="293" t="s">
        <v>849</v>
      </c>
      <c r="D362" s="294" t="s">
        <v>850</v>
      </c>
      <c r="E362" s="295" t="s">
        <v>103</v>
      </c>
      <c r="F362" s="296">
        <v>6.3</v>
      </c>
      <c r="G362" s="40"/>
      <c r="H362" s="46"/>
    </row>
    <row r="363" spans="1:8" s="2" customFormat="1" ht="16.8" customHeight="1">
      <c r="A363" s="40"/>
      <c r="B363" s="46"/>
      <c r="C363" s="297" t="s">
        <v>19</v>
      </c>
      <c r="D363" s="297" t="s">
        <v>1138</v>
      </c>
      <c r="E363" s="19" t="s">
        <v>19</v>
      </c>
      <c r="F363" s="298">
        <v>6.3</v>
      </c>
      <c r="G363" s="40"/>
      <c r="H363" s="46"/>
    </row>
    <row r="364" spans="1:8" s="2" customFormat="1" ht="16.8" customHeight="1">
      <c r="A364" s="40"/>
      <c r="B364" s="46"/>
      <c r="C364" s="293" t="s">
        <v>834</v>
      </c>
      <c r="D364" s="294" t="s">
        <v>506</v>
      </c>
      <c r="E364" s="295" t="s">
        <v>98</v>
      </c>
      <c r="F364" s="296">
        <v>6.57</v>
      </c>
      <c r="G364" s="40"/>
      <c r="H364" s="46"/>
    </row>
    <row r="365" spans="1:8" s="2" customFormat="1" ht="16.8" customHeight="1">
      <c r="A365" s="40"/>
      <c r="B365" s="46"/>
      <c r="C365" s="297" t="s">
        <v>19</v>
      </c>
      <c r="D365" s="297" t="s">
        <v>1150</v>
      </c>
      <c r="E365" s="19" t="s">
        <v>19</v>
      </c>
      <c r="F365" s="298">
        <v>6.57</v>
      </c>
      <c r="G365" s="40"/>
      <c r="H365" s="46"/>
    </row>
    <row r="366" spans="1:8" s="2" customFormat="1" ht="16.8" customHeight="1">
      <c r="A366" s="40"/>
      <c r="B366" s="46"/>
      <c r="C366" s="293" t="s">
        <v>1013</v>
      </c>
      <c r="D366" s="294" t="s">
        <v>1014</v>
      </c>
      <c r="E366" s="295" t="s">
        <v>98</v>
      </c>
      <c r="F366" s="296">
        <v>1.44</v>
      </c>
      <c r="G366" s="40"/>
      <c r="H366" s="46"/>
    </row>
    <row r="367" spans="1:8" s="2" customFormat="1" ht="16.8" customHeight="1">
      <c r="A367" s="40"/>
      <c r="B367" s="46"/>
      <c r="C367" s="297" t="s">
        <v>19</v>
      </c>
      <c r="D367" s="297" t="s">
        <v>1151</v>
      </c>
      <c r="E367" s="19" t="s">
        <v>19</v>
      </c>
      <c r="F367" s="298">
        <v>1.44</v>
      </c>
      <c r="G367" s="40"/>
      <c r="H367" s="46"/>
    </row>
    <row r="368" spans="1:8" s="2" customFormat="1" ht="16.8" customHeight="1">
      <c r="A368" s="40"/>
      <c r="B368" s="46"/>
      <c r="C368" s="293" t="s">
        <v>1001</v>
      </c>
      <c r="D368" s="294" t="s">
        <v>1002</v>
      </c>
      <c r="E368" s="295" t="s">
        <v>103</v>
      </c>
      <c r="F368" s="296">
        <v>1.2</v>
      </c>
      <c r="G368" s="40"/>
      <c r="H368" s="46"/>
    </row>
    <row r="369" spans="1:8" s="2" customFormat="1" ht="16.8" customHeight="1">
      <c r="A369" s="40"/>
      <c r="B369" s="46"/>
      <c r="C369" s="297" t="s">
        <v>19</v>
      </c>
      <c r="D369" s="297" t="s">
        <v>1003</v>
      </c>
      <c r="E369" s="19" t="s">
        <v>19</v>
      </c>
      <c r="F369" s="298">
        <v>1.2</v>
      </c>
      <c r="G369" s="40"/>
      <c r="H369" s="46"/>
    </row>
    <row r="370" spans="1:8" s="2" customFormat="1" ht="16.8" customHeight="1">
      <c r="A370" s="40"/>
      <c r="B370" s="46"/>
      <c r="C370" s="293" t="s">
        <v>989</v>
      </c>
      <c r="D370" s="294" t="s">
        <v>990</v>
      </c>
      <c r="E370" s="295" t="s">
        <v>103</v>
      </c>
      <c r="F370" s="296">
        <v>4.8</v>
      </c>
      <c r="G370" s="40"/>
      <c r="H370" s="46"/>
    </row>
    <row r="371" spans="1:8" s="2" customFormat="1" ht="16.8" customHeight="1">
      <c r="A371" s="40"/>
      <c r="B371" s="46"/>
      <c r="C371" s="297" t="s">
        <v>19</v>
      </c>
      <c r="D371" s="297" t="s">
        <v>1152</v>
      </c>
      <c r="E371" s="19" t="s">
        <v>19</v>
      </c>
      <c r="F371" s="298">
        <v>4.8</v>
      </c>
      <c r="G371" s="40"/>
      <c r="H371" s="46"/>
    </row>
    <row r="372" spans="1:8" s="2" customFormat="1" ht="16.8" customHeight="1">
      <c r="A372" s="40"/>
      <c r="B372" s="46"/>
      <c r="C372" s="293" t="s">
        <v>1016</v>
      </c>
      <c r="D372" s="294" t="s">
        <v>1017</v>
      </c>
      <c r="E372" s="295" t="s">
        <v>98</v>
      </c>
      <c r="F372" s="296">
        <v>2.28</v>
      </c>
      <c r="G372" s="40"/>
      <c r="H372" s="46"/>
    </row>
    <row r="373" spans="1:8" s="2" customFormat="1" ht="16.8" customHeight="1">
      <c r="A373" s="40"/>
      <c r="B373" s="46"/>
      <c r="C373" s="297" t="s">
        <v>19</v>
      </c>
      <c r="D373" s="297" t="s">
        <v>1153</v>
      </c>
      <c r="E373" s="19" t="s">
        <v>19</v>
      </c>
      <c r="F373" s="298">
        <v>2.28</v>
      </c>
      <c r="G373" s="40"/>
      <c r="H373" s="46"/>
    </row>
    <row r="374" spans="1:8" s="2" customFormat="1" ht="16.8" customHeight="1">
      <c r="A374" s="40"/>
      <c r="B374" s="46"/>
      <c r="C374" s="293" t="s">
        <v>1004</v>
      </c>
      <c r="D374" s="294" t="s">
        <v>1005</v>
      </c>
      <c r="E374" s="295" t="s">
        <v>103</v>
      </c>
      <c r="F374" s="296">
        <v>1.2</v>
      </c>
      <c r="G374" s="40"/>
      <c r="H374" s="46"/>
    </row>
    <row r="375" spans="1:8" s="2" customFormat="1" ht="16.8" customHeight="1">
      <c r="A375" s="40"/>
      <c r="B375" s="46"/>
      <c r="C375" s="297" t="s">
        <v>19</v>
      </c>
      <c r="D375" s="297" t="s">
        <v>1003</v>
      </c>
      <c r="E375" s="19" t="s">
        <v>19</v>
      </c>
      <c r="F375" s="298">
        <v>1.2</v>
      </c>
      <c r="G375" s="40"/>
      <c r="H375" s="46"/>
    </row>
    <row r="376" spans="1:8" s="2" customFormat="1" ht="16.8" customHeight="1">
      <c r="A376" s="40"/>
      <c r="B376" s="46"/>
      <c r="C376" s="293" t="s">
        <v>992</v>
      </c>
      <c r="D376" s="294" t="s">
        <v>993</v>
      </c>
      <c r="E376" s="295" t="s">
        <v>103</v>
      </c>
      <c r="F376" s="296">
        <v>6.2</v>
      </c>
      <c r="G376" s="40"/>
      <c r="H376" s="46"/>
    </row>
    <row r="377" spans="1:8" s="2" customFormat="1" ht="16.8" customHeight="1">
      <c r="A377" s="40"/>
      <c r="B377" s="46"/>
      <c r="C377" s="297" t="s">
        <v>19</v>
      </c>
      <c r="D377" s="297" t="s">
        <v>1154</v>
      </c>
      <c r="E377" s="19" t="s">
        <v>19</v>
      </c>
      <c r="F377" s="298">
        <v>6.2</v>
      </c>
      <c r="G377" s="40"/>
      <c r="H377" s="46"/>
    </row>
    <row r="378" spans="1:8" s="2" customFormat="1" ht="16.8" customHeight="1">
      <c r="A378" s="40"/>
      <c r="B378" s="46"/>
      <c r="C378" s="293" t="s">
        <v>1019</v>
      </c>
      <c r="D378" s="294" t="s">
        <v>1020</v>
      </c>
      <c r="E378" s="295" t="s">
        <v>98</v>
      </c>
      <c r="F378" s="296">
        <v>1.08</v>
      </c>
      <c r="G378" s="40"/>
      <c r="H378" s="46"/>
    </row>
    <row r="379" spans="1:8" s="2" customFormat="1" ht="16.8" customHeight="1">
      <c r="A379" s="40"/>
      <c r="B379" s="46"/>
      <c r="C379" s="297" t="s">
        <v>19</v>
      </c>
      <c r="D379" s="297" t="s">
        <v>1155</v>
      </c>
      <c r="E379" s="19" t="s">
        <v>19</v>
      </c>
      <c r="F379" s="298">
        <v>1.08</v>
      </c>
      <c r="G379" s="40"/>
      <c r="H379" s="46"/>
    </row>
    <row r="380" spans="1:8" s="2" customFormat="1" ht="16.8" customHeight="1">
      <c r="A380" s="40"/>
      <c r="B380" s="46"/>
      <c r="C380" s="293" t="s">
        <v>1007</v>
      </c>
      <c r="D380" s="294" t="s">
        <v>1008</v>
      </c>
      <c r="E380" s="295" t="s">
        <v>103</v>
      </c>
      <c r="F380" s="296">
        <v>1.2</v>
      </c>
      <c r="G380" s="40"/>
      <c r="H380" s="46"/>
    </row>
    <row r="381" spans="1:8" s="2" customFormat="1" ht="16.8" customHeight="1">
      <c r="A381" s="40"/>
      <c r="B381" s="46"/>
      <c r="C381" s="297" t="s">
        <v>19</v>
      </c>
      <c r="D381" s="297" t="s">
        <v>1156</v>
      </c>
      <c r="E381" s="19" t="s">
        <v>19</v>
      </c>
      <c r="F381" s="298">
        <v>1.2</v>
      </c>
      <c r="G381" s="40"/>
      <c r="H381" s="46"/>
    </row>
    <row r="382" spans="1:8" s="2" customFormat="1" ht="16.8" customHeight="1">
      <c r="A382" s="40"/>
      <c r="B382" s="46"/>
      <c r="C382" s="293" t="s">
        <v>995</v>
      </c>
      <c r="D382" s="294" t="s">
        <v>996</v>
      </c>
      <c r="E382" s="295" t="s">
        <v>103</v>
      </c>
      <c r="F382" s="296">
        <v>4.2</v>
      </c>
      <c r="G382" s="40"/>
      <c r="H382" s="46"/>
    </row>
    <row r="383" spans="1:8" s="2" customFormat="1" ht="16.8" customHeight="1">
      <c r="A383" s="40"/>
      <c r="B383" s="46"/>
      <c r="C383" s="297" t="s">
        <v>19</v>
      </c>
      <c r="D383" s="297" t="s">
        <v>1157</v>
      </c>
      <c r="E383" s="19" t="s">
        <v>19</v>
      </c>
      <c r="F383" s="298">
        <v>4.2</v>
      </c>
      <c r="G383" s="40"/>
      <c r="H383" s="46"/>
    </row>
    <row r="384" spans="1:8" s="2" customFormat="1" ht="16.8" customHeight="1">
      <c r="A384" s="40"/>
      <c r="B384" s="46"/>
      <c r="C384" s="293" t="s">
        <v>1022</v>
      </c>
      <c r="D384" s="294" t="s">
        <v>1023</v>
      </c>
      <c r="E384" s="295" t="s">
        <v>98</v>
      </c>
      <c r="F384" s="296">
        <v>2.375</v>
      </c>
      <c r="G384" s="40"/>
      <c r="H384" s="46"/>
    </row>
    <row r="385" spans="1:8" s="2" customFormat="1" ht="16.8" customHeight="1">
      <c r="A385" s="40"/>
      <c r="B385" s="46"/>
      <c r="C385" s="297" t="s">
        <v>19</v>
      </c>
      <c r="D385" s="297" t="s">
        <v>1137</v>
      </c>
      <c r="E385" s="19" t="s">
        <v>19</v>
      </c>
      <c r="F385" s="298">
        <v>2.375</v>
      </c>
      <c r="G385" s="40"/>
      <c r="H385" s="46"/>
    </row>
    <row r="386" spans="1:8" s="2" customFormat="1" ht="16.8" customHeight="1">
      <c r="A386" s="40"/>
      <c r="B386" s="46"/>
      <c r="C386" s="293" t="s">
        <v>1009</v>
      </c>
      <c r="D386" s="294" t="s">
        <v>1010</v>
      </c>
      <c r="E386" s="295" t="s">
        <v>103</v>
      </c>
      <c r="F386" s="296">
        <v>1.25</v>
      </c>
      <c r="G386" s="40"/>
      <c r="H386" s="46"/>
    </row>
    <row r="387" spans="1:8" s="2" customFormat="1" ht="16.8" customHeight="1">
      <c r="A387" s="40"/>
      <c r="B387" s="46"/>
      <c r="C387" s="297" t="s">
        <v>19</v>
      </c>
      <c r="D387" s="297" t="s">
        <v>108</v>
      </c>
      <c r="E387" s="19" t="s">
        <v>19</v>
      </c>
      <c r="F387" s="298">
        <v>1.25</v>
      </c>
      <c r="G387" s="40"/>
      <c r="H387" s="46"/>
    </row>
    <row r="388" spans="1:8" s="2" customFormat="1" ht="16.8" customHeight="1">
      <c r="A388" s="40"/>
      <c r="B388" s="46"/>
      <c r="C388" s="293" t="s">
        <v>998</v>
      </c>
      <c r="D388" s="294" t="s">
        <v>999</v>
      </c>
      <c r="E388" s="295" t="s">
        <v>103</v>
      </c>
      <c r="F388" s="296">
        <v>6.3</v>
      </c>
      <c r="G388" s="40"/>
      <c r="H388" s="46"/>
    </row>
    <row r="389" spans="1:8" s="2" customFormat="1" ht="16.8" customHeight="1">
      <c r="A389" s="40"/>
      <c r="B389" s="46"/>
      <c r="C389" s="297" t="s">
        <v>19</v>
      </c>
      <c r="D389" s="297" t="s">
        <v>1138</v>
      </c>
      <c r="E389" s="19" t="s">
        <v>19</v>
      </c>
      <c r="F389" s="298">
        <v>6.3</v>
      </c>
      <c r="G389" s="40"/>
      <c r="H389" s="46"/>
    </row>
    <row r="390" spans="1:8" s="2" customFormat="1" ht="16.8" customHeight="1">
      <c r="A390" s="40"/>
      <c r="B390" s="46"/>
      <c r="C390" s="293" t="s">
        <v>1024</v>
      </c>
      <c r="D390" s="294" t="s">
        <v>506</v>
      </c>
      <c r="E390" s="295" t="s">
        <v>98</v>
      </c>
      <c r="F390" s="296">
        <v>1.103</v>
      </c>
      <c r="G390" s="40"/>
      <c r="H390" s="46"/>
    </row>
    <row r="391" spans="1:8" s="2" customFormat="1" ht="16.8" customHeight="1">
      <c r="A391" s="40"/>
      <c r="B391" s="46"/>
      <c r="C391" s="297" t="s">
        <v>19</v>
      </c>
      <c r="D391" s="297" t="s">
        <v>1158</v>
      </c>
      <c r="E391" s="19" t="s">
        <v>19</v>
      </c>
      <c r="F391" s="298">
        <v>1.103</v>
      </c>
      <c r="G391" s="40"/>
      <c r="H391" s="46"/>
    </row>
    <row r="392" spans="1:8" s="2" customFormat="1" ht="16.8" customHeight="1">
      <c r="A392" s="40"/>
      <c r="B392" s="46"/>
      <c r="C392" s="293" t="s">
        <v>115</v>
      </c>
      <c r="D392" s="294" t="s">
        <v>19</v>
      </c>
      <c r="E392" s="295" t="s">
        <v>19</v>
      </c>
      <c r="F392" s="296">
        <v>135.3</v>
      </c>
      <c r="G392" s="40"/>
      <c r="H392" s="46"/>
    </row>
    <row r="393" spans="1:8" s="2" customFormat="1" ht="16.8" customHeight="1">
      <c r="A393" s="40"/>
      <c r="B393" s="46"/>
      <c r="C393" s="297" t="s">
        <v>19</v>
      </c>
      <c r="D393" s="297" t="s">
        <v>517</v>
      </c>
      <c r="E393" s="19" t="s">
        <v>19</v>
      </c>
      <c r="F393" s="298">
        <v>123</v>
      </c>
      <c r="G393" s="40"/>
      <c r="H393" s="46"/>
    </row>
    <row r="394" spans="1:8" s="2" customFormat="1" ht="16.8" customHeight="1">
      <c r="A394" s="40"/>
      <c r="B394" s="46"/>
      <c r="C394" s="297" t="s">
        <v>19</v>
      </c>
      <c r="D394" s="297" t="s">
        <v>518</v>
      </c>
      <c r="E394" s="19" t="s">
        <v>19</v>
      </c>
      <c r="F394" s="298">
        <v>12.3</v>
      </c>
      <c r="G394" s="40"/>
      <c r="H394" s="46"/>
    </row>
    <row r="395" spans="1:8" s="2" customFormat="1" ht="16.8" customHeight="1">
      <c r="A395" s="40"/>
      <c r="B395" s="46"/>
      <c r="C395" s="297" t="s">
        <v>115</v>
      </c>
      <c r="D395" s="297" t="s">
        <v>179</v>
      </c>
      <c r="E395" s="19" t="s">
        <v>19</v>
      </c>
      <c r="F395" s="298">
        <v>135.3</v>
      </c>
      <c r="G395" s="40"/>
      <c r="H395" s="46"/>
    </row>
    <row r="396" spans="1:8" s="2" customFormat="1" ht="16.8" customHeight="1">
      <c r="A396" s="40"/>
      <c r="B396" s="46"/>
      <c r="C396" s="299" t="s">
        <v>1114</v>
      </c>
      <c r="D396" s="40"/>
      <c r="E396" s="40"/>
      <c r="F396" s="40"/>
      <c r="G396" s="40"/>
      <c r="H396" s="46"/>
    </row>
    <row r="397" spans="1:8" s="2" customFormat="1" ht="16.8" customHeight="1">
      <c r="A397" s="40"/>
      <c r="B397" s="46"/>
      <c r="C397" s="297" t="s">
        <v>170</v>
      </c>
      <c r="D397" s="297" t="s">
        <v>1119</v>
      </c>
      <c r="E397" s="19" t="s">
        <v>98</v>
      </c>
      <c r="F397" s="298">
        <v>33.825</v>
      </c>
      <c r="G397" s="40"/>
      <c r="H397" s="46"/>
    </row>
    <row r="398" spans="1:8" s="2" customFormat="1" ht="16.8" customHeight="1">
      <c r="A398" s="40"/>
      <c r="B398" s="46"/>
      <c r="C398" s="293" t="s">
        <v>123</v>
      </c>
      <c r="D398" s="294" t="s">
        <v>19</v>
      </c>
      <c r="E398" s="295" t="s">
        <v>19</v>
      </c>
      <c r="F398" s="296">
        <v>31.9</v>
      </c>
      <c r="G398" s="40"/>
      <c r="H398" s="46"/>
    </row>
    <row r="399" spans="1:8" s="2" customFormat="1" ht="16.8" customHeight="1">
      <c r="A399" s="40"/>
      <c r="B399" s="46"/>
      <c r="C399" s="297" t="s">
        <v>19</v>
      </c>
      <c r="D399" s="297" t="s">
        <v>521</v>
      </c>
      <c r="E399" s="19" t="s">
        <v>19</v>
      </c>
      <c r="F399" s="298">
        <v>29</v>
      </c>
      <c r="G399" s="40"/>
      <c r="H399" s="46"/>
    </row>
    <row r="400" spans="1:8" s="2" customFormat="1" ht="16.8" customHeight="1">
      <c r="A400" s="40"/>
      <c r="B400" s="46"/>
      <c r="C400" s="297" t="s">
        <v>19</v>
      </c>
      <c r="D400" s="297" t="s">
        <v>522</v>
      </c>
      <c r="E400" s="19" t="s">
        <v>19</v>
      </c>
      <c r="F400" s="298">
        <v>2.9</v>
      </c>
      <c r="G400" s="40"/>
      <c r="H400" s="46"/>
    </row>
    <row r="401" spans="1:8" s="2" customFormat="1" ht="16.8" customHeight="1">
      <c r="A401" s="40"/>
      <c r="B401" s="46"/>
      <c r="C401" s="297" t="s">
        <v>123</v>
      </c>
      <c r="D401" s="297" t="s">
        <v>179</v>
      </c>
      <c r="E401" s="19" t="s">
        <v>19</v>
      </c>
      <c r="F401" s="298">
        <v>31.9</v>
      </c>
      <c r="G401" s="40"/>
      <c r="H401" s="46"/>
    </row>
    <row r="402" spans="1:8" s="2" customFormat="1" ht="16.8" customHeight="1">
      <c r="A402" s="40"/>
      <c r="B402" s="46"/>
      <c r="C402" s="299" t="s">
        <v>1114</v>
      </c>
      <c r="D402" s="40"/>
      <c r="E402" s="40"/>
      <c r="F402" s="40"/>
      <c r="G402" s="40"/>
      <c r="H402" s="46"/>
    </row>
    <row r="403" spans="1:8" s="2" customFormat="1" ht="12">
      <c r="A403" s="40"/>
      <c r="B403" s="46"/>
      <c r="C403" s="297" t="s">
        <v>260</v>
      </c>
      <c r="D403" s="297" t="s">
        <v>1128</v>
      </c>
      <c r="E403" s="19" t="s">
        <v>98</v>
      </c>
      <c r="F403" s="298">
        <v>47.85</v>
      </c>
      <c r="G403" s="40"/>
      <c r="H403" s="46"/>
    </row>
    <row r="404" spans="1:8" s="2" customFormat="1" ht="16.8" customHeight="1">
      <c r="A404" s="40"/>
      <c r="B404" s="46"/>
      <c r="C404" s="293" t="s">
        <v>129</v>
      </c>
      <c r="D404" s="294" t="s">
        <v>19</v>
      </c>
      <c r="E404" s="295" t="s">
        <v>19</v>
      </c>
      <c r="F404" s="296">
        <v>31.9</v>
      </c>
      <c r="G404" s="40"/>
      <c r="H404" s="46"/>
    </row>
    <row r="405" spans="1:8" s="2" customFormat="1" ht="16.8" customHeight="1">
      <c r="A405" s="40"/>
      <c r="B405" s="46"/>
      <c r="C405" s="297" t="s">
        <v>19</v>
      </c>
      <c r="D405" s="297" t="s">
        <v>202</v>
      </c>
      <c r="E405" s="19" t="s">
        <v>19</v>
      </c>
      <c r="F405" s="298">
        <v>0</v>
      </c>
      <c r="G405" s="40"/>
      <c r="H405" s="46"/>
    </row>
    <row r="406" spans="1:8" s="2" customFormat="1" ht="16.8" customHeight="1">
      <c r="A406" s="40"/>
      <c r="B406" s="46"/>
      <c r="C406" s="297" t="s">
        <v>19</v>
      </c>
      <c r="D406" s="297" t="s">
        <v>521</v>
      </c>
      <c r="E406" s="19" t="s">
        <v>19</v>
      </c>
      <c r="F406" s="298">
        <v>29</v>
      </c>
      <c r="G406" s="40"/>
      <c r="H406" s="46"/>
    </row>
    <row r="407" spans="1:8" s="2" customFormat="1" ht="16.8" customHeight="1">
      <c r="A407" s="40"/>
      <c r="B407" s="46"/>
      <c r="C407" s="297" t="s">
        <v>19</v>
      </c>
      <c r="D407" s="297" t="s">
        <v>522</v>
      </c>
      <c r="E407" s="19" t="s">
        <v>19</v>
      </c>
      <c r="F407" s="298">
        <v>2.9</v>
      </c>
      <c r="G407" s="40"/>
      <c r="H407" s="46"/>
    </row>
    <row r="408" spans="1:8" s="2" customFormat="1" ht="16.8" customHeight="1">
      <c r="A408" s="40"/>
      <c r="B408" s="46"/>
      <c r="C408" s="297" t="s">
        <v>129</v>
      </c>
      <c r="D408" s="297" t="s">
        <v>179</v>
      </c>
      <c r="E408" s="19" t="s">
        <v>19</v>
      </c>
      <c r="F408" s="298">
        <v>31.9</v>
      </c>
      <c r="G408" s="40"/>
      <c r="H408" s="46"/>
    </row>
    <row r="409" spans="1:8" s="2" customFormat="1" ht="16.8" customHeight="1">
      <c r="A409" s="40"/>
      <c r="B409" s="46"/>
      <c r="C409" s="299" t="s">
        <v>1114</v>
      </c>
      <c r="D409" s="40"/>
      <c r="E409" s="40"/>
      <c r="F409" s="40"/>
      <c r="G409" s="40"/>
      <c r="H409" s="46"/>
    </row>
    <row r="410" spans="1:8" s="2" customFormat="1" ht="16.8" customHeight="1">
      <c r="A410" s="40"/>
      <c r="B410" s="46"/>
      <c r="C410" s="297" t="s">
        <v>204</v>
      </c>
      <c r="D410" s="297" t="s">
        <v>205</v>
      </c>
      <c r="E410" s="19" t="s">
        <v>98</v>
      </c>
      <c r="F410" s="298">
        <v>12.76</v>
      </c>
      <c r="G410" s="40"/>
      <c r="H410" s="46"/>
    </row>
    <row r="411" spans="1:8" s="2" customFormat="1" ht="16.8" customHeight="1">
      <c r="A411" s="40"/>
      <c r="B411" s="46"/>
      <c r="C411" s="293" t="s">
        <v>1160</v>
      </c>
      <c r="D411" s="294" t="s">
        <v>19</v>
      </c>
      <c r="E411" s="295" t="s">
        <v>19</v>
      </c>
      <c r="F411" s="296">
        <v>577.25</v>
      </c>
      <c r="G411" s="40"/>
      <c r="H411" s="46"/>
    </row>
    <row r="412" spans="1:8" s="2" customFormat="1" ht="16.8" customHeight="1">
      <c r="A412" s="40"/>
      <c r="B412" s="46"/>
      <c r="C412" s="293" t="s">
        <v>125</v>
      </c>
      <c r="D412" s="294" t="s">
        <v>19</v>
      </c>
      <c r="E412" s="295" t="s">
        <v>19</v>
      </c>
      <c r="F412" s="296">
        <v>22</v>
      </c>
      <c r="G412" s="40"/>
      <c r="H412" s="46"/>
    </row>
    <row r="413" spans="1:8" s="2" customFormat="1" ht="16.8" customHeight="1">
      <c r="A413" s="40"/>
      <c r="B413" s="46"/>
      <c r="C413" s="297" t="s">
        <v>19</v>
      </c>
      <c r="D413" s="297" t="s">
        <v>524</v>
      </c>
      <c r="E413" s="19" t="s">
        <v>19</v>
      </c>
      <c r="F413" s="298">
        <v>20</v>
      </c>
      <c r="G413" s="40"/>
      <c r="H413" s="46"/>
    </row>
    <row r="414" spans="1:8" s="2" customFormat="1" ht="16.8" customHeight="1">
      <c r="A414" s="40"/>
      <c r="B414" s="46"/>
      <c r="C414" s="297" t="s">
        <v>19</v>
      </c>
      <c r="D414" s="297" t="s">
        <v>525</v>
      </c>
      <c r="E414" s="19" t="s">
        <v>19</v>
      </c>
      <c r="F414" s="298">
        <v>2</v>
      </c>
      <c r="G414" s="40"/>
      <c r="H414" s="46"/>
    </row>
    <row r="415" spans="1:8" s="2" customFormat="1" ht="16.8" customHeight="1">
      <c r="A415" s="40"/>
      <c r="B415" s="46"/>
      <c r="C415" s="297" t="s">
        <v>125</v>
      </c>
      <c r="D415" s="297" t="s">
        <v>225</v>
      </c>
      <c r="E415" s="19" t="s">
        <v>19</v>
      </c>
      <c r="F415" s="298">
        <v>22</v>
      </c>
      <c r="G415" s="40"/>
      <c r="H415" s="46"/>
    </row>
    <row r="416" spans="1:8" s="2" customFormat="1" ht="16.8" customHeight="1">
      <c r="A416" s="40"/>
      <c r="B416" s="46"/>
      <c r="C416" s="299" t="s">
        <v>1114</v>
      </c>
      <c r="D416" s="40"/>
      <c r="E416" s="40"/>
      <c r="F416" s="40"/>
      <c r="G416" s="40"/>
      <c r="H416" s="46"/>
    </row>
    <row r="417" spans="1:8" s="2" customFormat="1" ht="16.8" customHeight="1">
      <c r="A417" s="40"/>
      <c r="B417" s="46"/>
      <c r="C417" s="297" t="s">
        <v>220</v>
      </c>
      <c r="D417" s="297" t="s">
        <v>1161</v>
      </c>
      <c r="E417" s="19" t="s">
        <v>98</v>
      </c>
      <c r="F417" s="298">
        <v>88</v>
      </c>
      <c r="G417" s="40"/>
      <c r="H417" s="46"/>
    </row>
    <row r="418" spans="1:8" s="2" customFormat="1" ht="26.4" customHeight="1">
      <c r="A418" s="40"/>
      <c r="B418" s="46"/>
      <c r="C418" s="292" t="s">
        <v>1165</v>
      </c>
      <c r="D418" s="292" t="s">
        <v>88</v>
      </c>
      <c r="E418" s="40"/>
      <c r="F418" s="40"/>
      <c r="G418" s="40"/>
      <c r="H418" s="46"/>
    </row>
    <row r="419" spans="1:8" s="2" customFormat="1" ht="16.8" customHeight="1">
      <c r="A419" s="40"/>
      <c r="B419" s="46"/>
      <c r="C419" s="293" t="s">
        <v>96</v>
      </c>
      <c r="D419" s="294" t="s">
        <v>97</v>
      </c>
      <c r="E419" s="295" t="s">
        <v>98</v>
      </c>
      <c r="F419" s="296">
        <v>3.408</v>
      </c>
      <c r="G419" s="40"/>
      <c r="H419" s="46"/>
    </row>
    <row r="420" spans="1:8" s="2" customFormat="1" ht="16.8" customHeight="1">
      <c r="A420" s="40"/>
      <c r="B420" s="46"/>
      <c r="C420" s="297" t="s">
        <v>19</v>
      </c>
      <c r="D420" s="297" t="s">
        <v>1113</v>
      </c>
      <c r="E420" s="19" t="s">
        <v>19</v>
      </c>
      <c r="F420" s="298">
        <v>3.408</v>
      </c>
      <c r="G420" s="40"/>
      <c r="H420" s="46"/>
    </row>
    <row r="421" spans="1:8" s="2" customFormat="1" ht="16.8" customHeight="1">
      <c r="A421" s="40"/>
      <c r="B421" s="46"/>
      <c r="C421" s="293" t="s">
        <v>101</v>
      </c>
      <c r="D421" s="294" t="s">
        <v>102</v>
      </c>
      <c r="E421" s="295" t="s">
        <v>103</v>
      </c>
      <c r="F421" s="296">
        <v>1.45</v>
      </c>
      <c r="G421" s="40"/>
      <c r="H421" s="46"/>
    </row>
    <row r="422" spans="1:8" s="2" customFormat="1" ht="16.8" customHeight="1">
      <c r="A422" s="40"/>
      <c r="B422" s="46"/>
      <c r="C422" s="297" t="s">
        <v>19</v>
      </c>
      <c r="D422" s="297" t="s">
        <v>104</v>
      </c>
      <c r="E422" s="19" t="s">
        <v>19</v>
      </c>
      <c r="F422" s="298">
        <v>1.45</v>
      </c>
      <c r="G422" s="40"/>
      <c r="H422" s="46"/>
    </row>
    <row r="423" spans="1:8" s="2" customFormat="1" ht="16.8" customHeight="1">
      <c r="A423" s="40"/>
      <c r="B423" s="46"/>
      <c r="C423" s="293" t="s">
        <v>112</v>
      </c>
      <c r="D423" s="294" t="s">
        <v>113</v>
      </c>
      <c r="E423" s="295" t="s">
        <v>103</v>
      </c>
      <c r="F423" s="296">
        <v>7.6</v>
      </c>
      <c r="G423" s="40"/>
      <c r="H423" s="46"/>
    </row>
    <row r="424" spans="1:8" s="2" customFormat="1" ht="16.8" customHeight="1">
      <c r="A424" s="40"/>
      <c r="B424" s="46"/>
      <c r="C424" s="297" t="s">
        <v>19</v>
      </c>
      <c r="D424" s="297" t="s">
        <v>1129</v>
      </c>
      <c r="E424" s="19" t="s">
        <v>19</v>
      </c>
      <c r="F424" s="298">
        <v>7.6</v>
      </c>
      <c r="G424" s="40"/>
      <c r="H424" s="46"/>
    </row>
    <row r="425" spans="1:8" s="2" customFormat="1" ht="16.8" customHeight="1">
      <c r="A425" s="40"/>
      <c r="B425" s="46"/>
      <c r="C425" s="293" t="s">
        <v>109</v>
      </c>
      <c r="D425" s="294" t="s">
        <v>110</v>
      </c>
      <c r="E425" s="295" t="s">
        <v>98</v>
      </c>
      <c r="F425" s="296">
        <v>7.1</v>
      </c>
      <c r="G425" s="40"/>
      <c r="H425" s="46"/>
    </row>
    <row r="426" spans="1:8" s="2" customFormat="1" ht="16.8" customHeight="1">
      <c r="A426" s="40"/>
      <c r="B426" s="46"/>
      <c r="C426" s="297" t="s">
        <v>19</v>
      </c>
      <c r="D426" s="297" t="s">
        <v>1131</v>
      </c>
      <c r="E426" s="19" t="s">
        <v>19</v>
      </c>
      <c r="F426" s="298">
        <v>1.475</v>
      </c>
      <c r="G426" s="40"/>
      <c r="H426" s="46"/>
    </row>
    <row r="427" spans="1:8" s="2" customFormat="1" ht="16.8" customHeight="1">
      <c r="A427" s="40"/>
      <c r="B427" s="46"/>
      <c r="C427" s="297" t="s">
        <v>19</v>
      </c>
      <c r="D427" s="297" t="s">
        <v>1132</v>
      </c>
      <c r="E427" s="19" t="s">
        <v>19</v>
      </c>
      <c r="F427" s="298">
        <v>5.625</v>
      </c>
      <c r="G427" s="40"/>
      <c r="H427" s="46"/>
    </row>
    <row r="428" spans="1:8" s="2" customFormat="1" ht="16.8" customHeight="1">
      <c r="A428" s="40"/>
      <c r="B428" s="46"/>
      <c r="C428" s="297" t="s">
        <v>19</v>
      </c>
      <c r="D428" s="297" t="s">
        <v>179</v>
      </c>
      <c r="E428" s="19" t="s">
        <v>19</v>
      </c>
      <c r="F428" s="298">
        <v>7.1</v>
      </c>
      <c r="G428" s="40"/>
      <c r="H428" s="46"/>
    </row>
    <row r="429" spans="1:8" s="2" customFormat="1" ht="16.8" customHeight="1">
      <c r="A429" s="40"/>
      <c r="B429" s="46"/>
      <c r="C429" s="293" t="s">
        <v>501</v>
      </c>
      <c r="D429" s="294" t="s">
        <v>502</v>
      </c>
      <c r="E429" s="295" t="s">
        <v>98</v>
      </c>
      <c r="F429" s="296">
        <v>3.408</v>
      </c>
      <c r="G429" s="40"/>
      <c r="H429" s="46"/>
    </row>
    <row r="430" spans="1:8" s="2" customFormat="1" ht="16.8" customHeight="1">
      <c r="A430" s="40"/>
      <c r="B430" s="46"/>
      <c r="C430" s="297" t="s">
        <v>19</v>
      </c>
      <c r="D430" s="297" t="s">
        <v>1113</v>
      </c>
      <c r="E430" s="19" t="s">
        <v>19</v>
      </c>
      <c r="F430" s="298">
        <v>3.408</v>
      </c>
      <c r="G430" s="40"/>
      <c r="H430" s="46"/>
    </row>
    <row r="431" spans="1:8" s="2" customFormat="1" ht="16.8" customHeight="1">
      <c r="A431" s="40"/>
      <c r="B431" s="46"/>
      <c r="C431" s="293" t="s">
        <v>512</v>
      </c>
      <c r="D431" s="294" t="s">
        <v>513</v>
      </c>
      <c r="E431" s="295" t="s">
        <v>103</v>
      </c>
      <c r="F431" s="296">
        <v>1.45</v>
      </c>
      <c r="G431" s="40"/>
      <c r="H431" s="46"/>
    </row>
    <row r="432" spans="1:8" s="2" customFormat="1" ht="16.8" customHeight="1">
      <c r="A432" s="40"/>
      <c r="B432" s="46"/>
      <c r="C432" s="297" t="s">
        <v>19</v>
      </c>
      <c r="D432" s="297" t="s">
        <v>104</v>
      </c>
      <c r="E432" s="19" t="s">
        <v>19</v>
      </c>
      <c r="F432" s="298">
        <v>1.45</v>
      </c>
      <c r="G432" s="40"/>
      <c r="H432" s="46"/>
    </row>
    <row r="433" spans="1:8" s="2" customFormat="1" ht="16.8" customHeight="1">
      <c r="A433" s="40"/>
      <c r="B433" s="46"/>
      <c r="C433" s="293" t="s">
        <v>508</v>
      </c>
      <c r="D433" s="294" t="s">
        <v>509</v>
      </c>
      <c r="E433" s="295" t="s">
        <v>103</v>
      </c>
      <c r="F433" s="296">
        <v>7.6</v>
      </c>
      <c r="G433" s="40"/>
      <c r="H433" s="46"/>
    </row>
    <row r="434" spans="1:8" s="2" customFormat="1" ht="16.8" customHeight="1">
      <c r="A434" s="40"/>
      <c r="B434" s="46"/>
      <c r="C434" s="297" t="s">
        <v>19</v>
      </c>
      <c r="D434" s="297" t="s">
        <v>1129</v>
      </c>
      <c r="E434" s="19" t="s">
        <v>19</v>
      </c>
      <c r="F434" s="298">
        <v>7.6</v>
      </c>
      <c r="G434" s="40"/>
      <c r="H434" s="46"/>
    </row>
    <row r="435" spans="1:8" s="2" customFormat="1" ht="16.8" customHeight="1">
      <c r="A435" s="40"/>
      <c r="B435" s="46"/>
      <c r="C435" s="293" t="s">
        <v>503</v>
      </c>
      <c r="D435" s="294" t="s">
        <v>504</v>
      </c>
      <c r="E435" s="295" t="s">
        <v>98</v>
      </c>
      <c r="F435" s="296">
        <v>3.408</v>
      </c>
      <c r="G435" s="40"/>
      <c r="H435" s="46"/>
    </row>
    <row r="436" spans="1:8" s="2" customFormat="1" ht="16.8" customHeight="1">
      <c r="A436" s="40"/>
      <c r="B436" s="46"/>
      <c r="C436" s="297" t="s">
        <v>19</v>
      </c>
      <c r="D436" s="297" t="s">
        <v>1113</v>
      </c>
      <c r="E436" s="19" t="s">
        <v>19</v>
      </c>
      <c r="F436" s="298">
        <v>3.408</v>
      </c>
      <c r="G436" s="40"/>
      <c r="H436" s="46"/>
    </row>
    <row r="437" spans="1:8" s="2" customFormat="1" ht="16.8" customHeight="1">
      <c r="A437" s="40"/>
      <c r="B437" s="46"/>
      <c r="C437" s="293" t="s">
        <v>514</v>
      </c>
      <c r="D437" s="294" t="s">
        <v>515</v>
      </c>
      <c r="E437" s="295" t="s">
        <v>103</v>
      </c>
      <c r="F437" s="296">
        <v>1.45</v>
      </c>
      <c r="G437" s="40"/>
      <c r="H437" s="46"/>
    </row>
    <row r="438" spans="1:8" s="2" customFormat="1" ht="16.8" customHeight="1">
      <c r="A438" s="40"/>
      <c r="B438" s="46"/>
      <c r="C438" s="297" t="s">
        <v>19</v>
      </c>
      <c r="D438" s="297" t="s">
        <v>104</v>
      </c>
      <c r="E438" s="19" t="s">
        <v>19</v>
      </c>
      <c r="F438" s="298">
        <v>1.45</v>
      </c>
      <c r="G438" s="40"/>
      <c r="H438" s="46"/>
    </row>
    <row r="439" spans="1:8" s="2" customFormat="1" ht="16.8" customHeight="1">
      <c r="A439" s="40"/>
      <c r="B439" s="46"/>
      <c r="C439" s="293" t="s">
        <v>510</v>
      </c>
      <c r="D439" s="294" t="s">
        <v>511</v>
      </c>
      <c r="E439" s="295" t="s">
        <v>103</v>
      </c>
      <c r="F439" s="296">
        <v>7.6</v>
      </c>
      <c r="G439" s="40"/>
      <c r="H439" s="46"/>
    </row>
    <row r="440" spans="1:8" s="2" customFormat="1" ht="16.8" customHeight="1">
      <c r="A440" s="40"/>
      <c r="B440" s="46"/>
      <c r="C440" s="297" t="s">
        <v>19</v>
      </c>
      <c r="D440" s="297" t="s">
        <v>1129</v>
      </c>
      <c r="E440" s="19" t="s">
        <v>19</v>
      </c>
      <c r="F440" s="298">
        <v>7.6</v>
      </c>
      <c r="G440" s="40"/>
      <c r="H440" s="46"/>
    </row>
    <row r="441" spans="1:8" s="2" customFormat="1" ht="16.8" customHeight="1">
      <c r="A441" s="40"/>
      <c r="B441" s="46"/>
      <c r="C441" s="293" t="s">
        <v>505</v>
      </c>
      <c r="D441" s="294" t="s">
        <v>506</v>
      </c>
      <c r="E441" s="295" t="s">
        <v>98</v>
      </c>
      <c r="F441" s="296">
        <v>3.802</v>
      </c>
      <c r="G441" s="40"/>
      <c r="H441" s="46"/>
    </row>
    <row r="442" spans="1:8" s="2" customFormat="1" ht="16.8" customHeight="1">
      <c r="A442" s="40"/>
      <c r="B442" s="46"/>
      <c r="C442" s="297" t="s">
        <v>19</v>
      </c>
      <c r="D442" s="297" t="s">
        <v>1134</v>
      </c>
      <c r="E442" s="19" t="s">
        <v>19</v>
      </c>
      <c r="F442" s="298">
        <v>3.802</v>
      </c>
      <c r="G442" s="40"/>
      <c r="H442" s="46"/>
    </row>
    <row r="443" spans="1:8" s="2" customFormat="1" ht="16.8" customHeight="1">
      <c r="A443" s="40"/>
      <c r="B443" s="46"/>
      <c r="C443" s="293" t="s">
        <v>590</v>
      </c>
      <c r="D443" s="294" t="s">
        <v>591</v>
      </c>
      <c r="E443" s="295" t="s">
        <v>98</v>
      </c>
      <c r="F443" s="296">
        <v>2.938</v>
      </c>
      <c r="G443" s="40"/>
      <c r="H443" s="46"/>
    </row>
    <row r="444" spans="1:8" s="2" customFormat="1" ht="16.8" customHeight="1">
      <c r="A444" s="40"/>
      <c r="B444" s="46"/>
      <c r="C444" s="297" t="s">
        <v>19</v>
      </c>
      <c r="D444" s="297" t="s">
        <v>1135</v>
      </c>
      <c r="E444" s="19" t="s">
        <v>19</v>
      </c>
      <c r="F444" s="298">
        <v>2.938</v>
      </c>
      <c r="G444" s="40"/>
      <c r="H444" s="46"/>
    </row>
    <row r="445" spans="1:8" s="2" customFormat="1" ht="16.8" customHeight="1">
      <c r="A445" s="40"/>
      <c r="B445" s="46"/>
      <c r="C445" s="299" t="s">
        <v>1114</v>
      </c>
      <c r="D445" s="40"/>
      <c r="E445" s="40"/>
      <c r="F445" s="40"/>
      <c r="G445" s="40"/>
      <c r="H445" s="46"/>
    </row>
    <row r="446" spans="1:8" s="2" customFormat="1" ht="16.8" customHeight="1">
      <c r="A446" s="40"/>
      <c r="B446" s="46"/>
      <c r="C446" s="297" t="s">
        <v>228</v>
      </c>
      <c r="D446" s="297" t="s">
        <v>1115</v>
      </c>
      <c r="E446" s="19" t="s">
        <v>98</v>
      </c>
      <c r="F446" s="298">
        <v>63.813</v>
      </c>
      <c r="G446" s="40"/>
      <c r="H446" s="46"/>
    </row>
    <row r="447" spans="1:8" s="2" customFormat="1" ht="16.8" customHeight="1">
      <c r="A447" s="40"/>
      <c r="B447" s="46"/>
      <c r="C447" s="297" t="s">
        <v>358</v>
      </c>
      <c r="D447" s="297" t="s">
        <v>1116</v>
      </c>
      <c r="E447" s="19" t="s">
        <v>98</v>
      </c>
      <c r="F447" s="298">
        <v>63.008</v>
      </c>
      <c r="G447" s="40"/>
      <c r="H447" s="46"/>
    </row>
    <row r="448" spans="1:8" s="2" customFormat="1" ht="16.8" customHeight="1">
      <c r="A448" s="40"/>
      <c r="B448" s="46"/>
      <c r="C448" s="297" t="s">
        <v>235</v>
      </c>
      <c r="D448" s="297" t="s">
        <v>1117</v>
      </c>
      <c r="E448" s="19" t="s">
        <v>98</v>
      </c>
      <c r="F448" s="298">
        <v>35.256</v>
      </c>
      <c r="G448" s="40"/>
      <c r="H448" s="46"/>
    </row>
    <row r="449" spans="1:8" s="2" customFormat="1" ht="16.8" customHeight="1">
      <c r="A449" s="40"/>
      <c r="B449" s="46"/>
      <c r="C449" s="297" t="s">
        <v>247</v>
      </c>
      <c r="D449" s="297" t="s">
        <v>1118</v>
      </c>
      <c r="E449" s="19" t="s">
        <v>98</v>
      </c>
      <c r="F449" s="298">
        <v>63.008</v>
      </c>
      <c r="G449" s="40"/>
      <c r="H449" s="46"/>
    </row>
    <row r="450" spans="1:8" s="2" customFormat="1" ht="16.8" customHeight="1">
      <c r="A450" s="40"/>
      <c r="B450" s="46"/>
      <c r="C450" s="293" t="s">
        <v>593</v>
      </c>
      <c r="D450" s="294" t="s">
        <v>594</v>
      </c>
      <c r="E450" s="295" t="s">
        <v>103</v>
      </c>
      <c r="F450" s="296">
        <v>1.25</v>
      </c>
      <c r="G450" s="40"/>
      <c r="H450" s="46"/>
    </row>
    <row r="451" spans="1:8" s="2" customFormat="1" ht="16.8" customHeight="1">
      <c r="A451" s="40"/>
      <c r="B451" s="46"/>
      <c r="C451" s="297" t="s">
        <v>19</v>
      </c>
      <c r="D451" s="297" t="s">
        <v>108</v>
      </c>
      <c r="E451" s="19" t="s">
        <v>19</v>
      </c>
      <c r="F451" s="298">
        <v>1.25</v>
      </c>
      <c r="G451" s="40"/>
      <c r="H451" s="46"/>
    </row>
    <row r="452" spans="1:8" s="2" customFormat="1" ht="16.8" customHeight="1">
      <c r="A452" s="40"/>
      <c r="B452" s="46"/>
      <c r="C452" s="299" t="s">
        <v>1114</v>
      </c>
      <c r="D452" s="40"/>
      <c r="E452" s="40"/>
      <c r="F452" s="40"/>
      <c r="G452" s="40"/>
      <c r="H452" s="46"/>
    </row>
    <row r="453" spans="1:8" s="2" customFormat="1" ht="16.8" customHeight="1">
      <c r="A453" s="40"/>
      <c r="B453" s="46"/>
      <c r="C453" s="297" t="s">
        <v>170</v>
      </c>
      <c r="D453" s="297" t="s">
        <v>1119</v>
      </c>
      <c r="E453" s="19" t="s">
        <v>98</v>
      </c>
      <c r="F453" s="298">
        <v>30.575</v>
      </c>
      <c r="G453" s="40"/>
      <c r="H453" s="46"/>
    </row>
    <row r="454" spans="1:8" s="2" customFormat="1" ht="16.8" customHeight="1">
      <c r="A454" s="40"/>
      <c r="B454" s="46"/>
      <c r="C454" s="297" t="s">
        <v>186</v>
      </c>
      <c r="D454" s="297" t="s">
        <v>1120</v>
      </c>
      <c r="E454" s="19" t="s">
        <v>103</v>
      </c>
      <c r="F454" s="298">
        <v>123.8</v>
      </c>
      <c r="G454" s="40"/>
      <c r="H454" s="46"/>
    </row>
    <row r="455" spans="1:8" s="2" customFormat="1" ht="12">
      <c r="A455" s="40"/>
      <c r="B455" s="46"/>
      <c r="C455" s="297" t="s">
        <v>198</v>
      </c>
      <c r="D455" s="297" t="s">
        <v>1121</v>
      </c>
      <c r="E455" s="19" t="s">
        <v>103</v>
      </c>
      <c r="F455" s="298">
        <v>10.7</v>
      </c>
      <c r="G455" s="40"/>
      <c r="H455" s="46"/>
    </row>
    <row r="456" spans="1:8" s="2" customFormat="1" ht="12">
      <c r="A456" s="40"/>
      <c r="B456" s="46"/>
      <c r="C456" s="297" t="s">
        <v>211</v>
      </c>
      <c r="D456" s="297" t="s">
        <v>1122</v>
      </c>
      <c r="E456" s="19" t="s">
        <v>103</v>
      </c>
      <c r="F456" s="298">
        <v>20.7</v>
      </c>
      <c r="G456" s="40"/>
      <c r="H456" s="46"/>
    </row>
    <row r="457" spans="1:8" s="2" customFormat="1" ht="16.8" customHeight="1">
      <c r="A457" s="40"/>
      <c r="B457" s="46"/>
      <c r="C457" s="297" t="s">
        <v>323</v>
      </c>
      <c r="D457" s="297" t="s">
        <v>1123</v>
      </c>
      <c r="E457" s="19" t="s">
        <v>103</v>
      </c>
      <c r="F457" s="298">
        <v>20</v>
      </c>
      <c r="G457" s="40"/>
      <c r="H457" s="46"/>
    </row>
    <row r="458" spans="1:8" s="2" customFormat="1" ht="16.8" customHeight="1">
      <c r="A458" s="40"/>
      <c r="B458" s="46"/>
      <c r="C458" s="297" t="s">
        <v>733</v>
      </c>
      <c r="D458" s="297" t="s">
        <v>1166</v>
      </c>
      <c r="E458" s="19" t="s">
        <v>103</v>
      </c>
      <c r="F458" s="298">
        <v>2.5</v>
      </c>
      <c r="G458" s="40"/>
      <c r="H458" s="46"/>
    </row>
    <row r="459" spans="1:8" s="2" customFormat="1" ht="16.8" customHeight="1">
      <c r="A459" s="40"/>
      <c r="B459" s="46"/>
      <c r="C459" s="297" t="s">
        <v>368</v>
      </c>
      <c r="D459" s="297" t="s">
        <v>1125</v>
      </c>
      <c r="E459" s="19" t="s">
        <v>103</v>
      </c>
      <c r="F459" s="298">
        <v>133.8</v>
      </c>
      <c r="G459" s="40"/>
      <c r="H459" s="46"/>
    </row>
    <row r="460" spans="1:8" s="2" customFormat="1" ht="16.8" customHeight="1">
      <c r="A460" s="40"/>
      <c r="B460" s="46"/>
      <c r="C460" s="297" t="s">
        <v>379</v>
      </c>
      <c r="D460" s="297" t="s">
        <v>1126</v>
      </c>
      <c r="E460" s="19" t="s">
        <v>103</v>
      </c>
      <c r="F460" s="298">
        <v>30.7</v>
      </c>
      <c r="G460" s="40"/>
      <c r="H460" s="46"/>
    </row>
    <row r="461" spans="1:8" s="2" customFormat="1" ht="16.8" customHeight="1">
      <c r="A461" s="40"/>
      <c r="B461" s="46"/>
      <c r="C461" s="297" t="s">
        <v>435</v>
      </c>
      <c r="D461" s="297" t="s">
        <v>1127</v>
      </c>
      <c r="E461" s="19" t="s">
        <v>103</v>
      </c>
      <c r="F461" s="298">
        <v>133.8</v>
      </c>
      <c r="G461" s="40"/>
      <c r="H461" s="46"/>
    </row>
    <row r="462" spans="1:8" s="2" customFormat="1" ht="16.8" customHeight="1">
      <c r="A462" s="40"/>
      <c r="B462" s="46"/>
      <c r="C462" s="297" t="s">
        <v>780</v>
      </c>
      <c r="D462" s="297" t="s">
        <v>1167</v>
      </c>
      <c r="E462" s="19" t="s">
        <v>98</v>
      </c>
      <c r="F462" s="298">
        <v>5.01</v>
      </c>
      <c r="G462" s="40"/>
      <c r="H462" s="46"/>
    </row>
    <row r="463" spans="1:8" s="2" customFormat="1" ht="16.8" customHeight="1">
      <c r="A463" s="40"/>
      <c r="B463" s="46"/>
      <c r="C463" s="297" t="s">
        <v>791</v>
      </c>
      <c r="D463" s="297" t="s">
        <v>1168</v>
      </c>
      <c r="E463" s="19" t="s">
        <v>98</v>
      </c>
      <c r="F463" s="298">
        <v>5.01</v>
      </c>
      <c r="G463" s="40"/>
      <c r="H463" s="46"/>
    </row>
    <row r="464" spans="1:8" s="2" customFormat="1" ht="12">
      <c r="A464" s="40"/>
      <c r="B464" s="46"/>
      <c r="C464" s="297" t="s">
        <v>796</v>
      </c>
      <c r="D464" s="297" t="s">
        <v>1169</v>
      </c>
      <c r="E464" s="19" t="s">
        <v>98</v>
      </c>
      <c r="F464" s="298">
        <v>5.01</v>
      </c>
      <c r="G464" s="40"/>
      <c r="H464" s="46"/>
    </row>
    <row r="465" spans="1:8" s="2" customFormat="1" ht="16.8" customHeight="1">
      <c r="A465" s="40"/>
      <c r="B465" s="46"/>
      <c r="C465" s="297" t="s">
        <v>807</v>
      </c>
      <c r="D465" s="297" t="s">
        <v>1170</v>
      </c>
      <c r="E465" s="19" t="s">
        <v>103</v>
      </c>
      <c r="F465" s="298">
        <v>16.7</v>
      </c>
      <c r="G465" s="40"/>
      <c r="H465" s="46"/>
    </row>
    <row r="466" spans="1:8" s="2" customFormat="1" ht="16.8" customHeight="1">
      <c r="A466" s="40"/>
      <c r="B466" s="46"/>
      <c r="C466" s="297" t="s">
        <v>812</v>
      </c>
      <c r="D466" s="297" t="s">
        <v>1171</v>
      </c>
      <c r="E466" s="19" t="s">
        <v>98</v>
      </c>
      <c r="F466" s="298">
        <v>5.01</v>
      </c>
      <c r="G466" s="40"/>
      <c r="H466" s="46"/>
    </row>
    <row r="467" spans="1:8" s="2" customFormat="1" ht="12">
      <c r="A467" s="40"/>
      <c r="B467" s="46"/>
      <c r="C467" s="297" t="s">
        <v>260</v>
      </c>
      <c r="D467" s="297" t="s">
        <v>1128</v>
      </c>
      <c r="E467" s="19" t="s">
        <v>98</v>
      </c>
      <c r="F467" s="298">
        <v>46.05</v>
      </c>
      <c r="G467" s="40"/>
      <c r="H467" s="46"/>
    </row>
    <row r="468" spans="1:8" s="2" customFormat="1" ht="16.8" customHeight="1">
      <c r="A468" s="40"/>
      <c r="B468" s="46"/>
      <c r="C468" s="297" t="s">
        <v>204</v>
      </c>
      <c r="D468" s="297" t="s">
        <v>205</v>
      </c>
      <c r="E468" s="19" t="s">
        <v>98</v>
      </c>
      <c r="F468" s="298">
        <v>9.108</v>
      </c>
      <c r="G468" s="40"/>
      <c r="H468" s="46"/>
    </row>
    <row r="469" spans="1:8" s="2" customFormat="1" ht="16.8" customHeight="1">
      <c r="A469" s="40"/>
      <c r="B469" s="46"/>
      <c r="C469" s="297" t="s">
        <v>204</v>
      </c>
      <c r="D469" s="297" t="s">
        <v>205</v>
      </c>
      <c r="E469" s="19" t="s">
        <v>98</v>
      </c>
      <c r="F469" s="298">
        <v>2.354</v>
      </c>
      <c r="G469" s="40"/>
      <c r="H469" s="46"/>
    </row>
    <row r="470" spans="1:8" s="2" customFormat="1" ht="16.8" customHeight="1">
      <c r="A470" s="40"/>
      <c r="B470" s="46"/>
      <c r="C470" s="297" t="s">
        <v>403</v>
      </c>
      <c r="D470" s="297" t="s">
        <v>404</v>
      </c>
      <c r="E470" s="19" t="s">
        <v>103</v>
      </c>
      <c r="F470" s="298">
        <v>10</v>
      </c>
      <c r="G470" s="40"/>
      <c r="H470" s="46"/>
    </row>
    <row r="471" spans="1:8" s="2" customFormat="1" ht="16.8" customHeight="1">
      <c r="A471" s="40"/>
      <c r="B471" s="46"/>
      <c r="C471" s="293" t="s">
        <v>615</v>
      </c>
      <c r="D471" s="294" t="s">
        <v>616</v>
      </c>
      <c r="E471" s="295" t="s">
        <v>103</v>
      </c>
      <c r="F471" s="296">
        <v>7.2</v>
      </c>
      <c r="G471" s="40"/>
      <c r="H471" s="46"/>
    </row>
    <row r="472" spans="1:8" s="2" customFormat="1" ht="16.8" customHeight="1">
      <c r="A472" s="40"/>
      <c r="B472" s="46"/>
      <c r="C472" s="297" t="s">
        <v>19</v>
      </c>
      <c r="D472" s="297" t="s">
        <v>1136</v>
      </c>
      <c r="E472" s="19" t="s">
        <v>19</v>
      </c>
      <c r="F472" s="298">
        <v>7.2</v>
      </c>
      <c r="G472" s="40"/>
      <c r="H472" s="46"/>
    </row>
    <row r="473" spans="1:8" s="2" customFormat="1" ht="16.8" customHeight="1">
      <c r="A473" s="40"/>
      <c r="B473" s="46"/>
      <c r="C473" s="299" t="s">
        <v>1114</v>
      </c>
      <c r="D473" s="40"/>
      <c r="E473" s="40"/>
      <c r="F473" s="40"/>
      <c r="G473" s="40"/>
      <c r="H473" s="46"/>
    </row>
    <row r="474" spans="1:8" s="2" customFormat="1" ht="16.8" customHeight="1">
      <c r="A474" s="40"/>
      <c r="B474" s="46"/>
      <c r="C474" s="297" t="s">
        <v>170</v>
      </c>
      <c r="D474" s="297" t="s">
        <v>1119</v>
      </c>
      <c r="E474" s="19" t="s">
        <v>98</v>
      </c>
      <c r="F474" s="298">
        <v>30.575</v>
      </c>
      <c r="G474" s="40"/>
      <c r="H474" s="46"/>
    </row>
    <row r="475" spans="1:8" s="2" customFormat="1" ht="16.8" customHeight="1">
      <c r="A475" s="40"/>
      <c r="B475" s="46"/>
      <c r="C475" s="297" t="s">
        <v>181</v>
      </c>
      <c r="D475" s="297" t="s">
        <v>1130</v>
      </c>
      <c r="E475" s="19" t="s">
        <v>103</v>
      </c>
      <c r="F475" s="298">
        <v>164.5</v>
      </c>
      <c r="G475" s="40"/>
      <c r="H475" s="46"/>
    </row>
    <row r="476" spans="1:8" s="2" customFormat="1" ht="16.8" customHeight="1">
      <c r="A476" s="40"/>
      <c r="B476" s="46"/>
      <c r="C476" s="297" t="s">
        <v>186</v>
      </c>
      <c r="D476" s="297" t="s">
        <v>1120</v>
      </c>
      <c r="E476" s="19" t="s">
        <v>103</v>
      </c>
      <c r="F476" s="298">
        <v>123.8</v>
      </c>
      <c r="G476" s="40"/>
      <c r="H476" s="46"/>
    </row>
    <row r="477" spans="1:8" s="2" customFormat="1" ht="16.8" customHeight="1">
      <c r="A477" s="40"/>
      <c r="B477" s="46"/>
      <c r="C477" s="297" t="s">
        <v>368</v>
      </c>
      <c r="D477" s="297" t="s">
        <v>1125</v>
      </c>
      <c r="E477" s="19" t="s">
        <v>103</v>
      </c>
      <c r="F477" s="298">
        <v>133.8</v>
      </c>
      <c r="G477" s="40"/>
      <c r="H477" s="46"/>
    </row>
    <row r="478" spans="1:8" s="2" customFormat="1" ht="16.8" customHeight="1">
      <c r="A478" s="40"/>
      <c r="B478" s="46"/>
      <c r="C478" s="297" t="s">
        <v>435</v>
      </c>
      <c r="D478" s="297" t="s">
        <v>1127</v>
      </c>
      <c r="E478" s="19" t="s">
        <v>103</v>
      </c>
      <c r="F478" s="298">
        <v>133.8</v>
      </c>
      <c r="G478" s="40"/>
      <c r="H478" s="46"/>
    </row>
    <row r="479" spans="1:8" s="2" customFormat="1" ht="16.8" customHeight="1">
      <c r="A479" s="40"/>
      <c r="B479" s="46"/>
      <c r="C479" s="293" t="s">
        <v>597</v>
      </c>
      <c r="D479" s="294" t="s">
        <v>598</v>
      </c>
      <c r="E479" s="295" t="s">
        <v>98</v>
      </c>
      <c r="F479" s="296">
        <v>2.375</v>
      </c>
      <c r="G479" s="40"/>
      <c r="H479" s="46"/>
    </row>
    <row r="480" spans="1:8" s="2" customFormat="1" ht="16.8" customHeight="1">
      <c r="A480" s="40"/>
      <c r="B480" s="46"/>
      <c r="C480" s="297" t="s">
        <v>19</v>
      </c>
      <c r="D480" s="297" t="s">
        <v>1137</v>
      </c>
      <c r="E480" s="19" t="s">
        <v>19</v>
      </c>
      <c r="F480" s="298">
        <v>2.375</v>
      </c>
      <c r="G480" s="40"/>
      <c r="H480" s="46"/>
    </row>
    <row r="481" spans="1:8" s="2" customFormat="1" ht="16.8" customHeight="1">
      <c r="A481" s="40"/>
      <c r="B481" s="46"/>
      <c r="C481" s="299" t="s">
        <v>1114</v>
      </c>
      <c r="D481" s="40"/>
      <c r="E481" s="40"/>
      <c r="F481" s="40"/>
      <c r="G481" s="40"/>
      <c r="H481" s="46"/>
    </row>
    <row r="482" spans="1:8" s="2" customFormat="1" ht="16.8" customHeight="1">
      <c r="A482" s="40"/>
      <c r="B482" s="46"/>
      <c r="C482" s="297" t="s">
        <v>228</v>
      </c>
      <c r="D482" s="297" t="s">
        <v>1115</v>
      </c>
      <c r="E482" s="19" t="s">
        <v>98</v>
      </c>
      <c r="F482" s="298">
        <v>63.813</v>
      </c>
      <c r="G482" s="40"/>
      <c r="H482" s="46"/>
    </row>
    <row r="483" spans="1:8" s="2" customFormat="1" ht="16.8" customHeight="1">
      <c r="A483" s="40"/>
      <c r="B483" s="46"/>
      <c r="C483" s="297" t="s">
        <v>358</v>
      </c>
      <c r="D483" s="297" t="s">
        <v>1116</v>
      </c>
      <c r="E483" s="19" t="s">
        <v>98</v>
      </c>
      <c r="F483" s="298">
        <v>63.008</v>
      </c>
      <c r="G483" s="40"/>
      <c r="H483" s="46"/>
    </row>
    <row r="484" spans="1:8" s="2" customFormat="1" ht="12">
      <c r="A484" s="40"/>
      <c r="B484" s="46"/>
      <c r="C484" s="297" t="s">
        <v>699</v>
      </c>
      <c r="D484" s="297" t="s">
        <v>1172</v>
      </c>
      <c r="E484" s="19" t="s">
        <v>98</v>
      </c>
      <c r="F484" s="298">
        <v>27.752</v>
      </c>
      <c r="G484" s="40"/>
      <c r="H484" s="46"/>
    </row>
    <row r="485" spans="1:8" s="2" customFormat="1" ht="16.8" customHeight="1">
      <c r="A485" s="40"/>
      <c r="B485" s="46"/>
      <c r="C485" s="297" t="s">
        <v>247</v>
      </c>
      <c r="D485" s="297" t="s">
        <v>1118</v>
      </c>
      <c r="E485" s="19" t="s">
        <v>98</v>
      </c>
      <c r="F485" s="298">
        <v>63.008</v>
      </c>
      <c r="G485" s="40"/>
      <c r="H485" s="46"/>
    </row>
    <row r="486" spans="1:8" s="2" customFormat="1" ht="16.8" customHeight="1">
      <c r="A486" s="40"/>
      <c r="B486" s="46"/>
      <c r="C486" s="293" t="s">
        <v>106</v>
      </c>
      <c r="D486" s="294" t="s">
        <v>107</v>
      </c>
      <c r="E486" s="295" t="s">
        <v>103</v>
      </c>
      <c r="F486" s="296">
        <v>1.25</v>
      </c>
      <c r="G486" s="40"/>
      <c r="H486" s="46"/>
    </row>
    <row r="487" spans="1:8" s="2" customFormat="1" ht="16.8" customHeight="1">
      <c r="A487" s="40"/>
      <c r="B487" s="46"/>
      <c r="C487" s="297" t="s">
        <v>19</v>
      </c>
      <c r="D487" s="297" t="s">
        <v>108</v>
      </c>
      <c r="E487" s="19" t="s">
        <v>19</v>
      </c>
      <c r="F487" s="298">
        <v>1.25</v>
      </c>
      <c r="G487" s="40"/>
      <c r="H487" s="46"/>
    </row>
    <row r="488" spans="1:8" s="2" customFormat="1" ht="16.8" customHeight="1">
      <c r="A488" s="40"/>
      <c r="B488" s="46"/>
      <c r="C488" s="299" t="s">
        <v>1114</v>
      </c>
      <c r="D488" s="40"/>
      <c r="E488" s="40"/>
      <c r="F488" s="40"/>
      <c r="G488" s="40"/>
      <c r="H488" s="46"/>
    </row>
    <row r="489" spans="1:8" s="2" customFormat="1" ht="16.8" customHeight="1">
      <c r="A489" s="40"/>
      <c r="B489" s="46"/>
      <c r="C489" s="297" t="s">
        <v>170</v>
      </c>
      <c r="D489" s="297" t="s">
        <v>1119</v>
      </c>
      <c r="E489" s="19" t="s">
        <v>98</v>
      </c>
      <c r="F489" s="298">
        <v>30.575</v>
      </c>
      <c r="G489" s="40"/>
      <c r="H489" s="46"/>
    </row>
    <row r="490" spans="1:8" s="2" customFormat="1" ht="16.8" customHeight="1">
      <c r="A490" s="40"/>
      <c r="B490" s="46"/>
      <c r="C490" s="297" t="s">
        <v>186</v>
      </c>
      <c r="D490" s="297" t="s">
        <v>1120</v>
      </c>
      <c r="E490" s="19" t="s">
        <v>103</v>
      </c>
      <c r="F490" s="298">
        <v>123.8</v>
      </c>
      <c r="G490" s="40"/>
      <c r="H490" s="46"/>
    </row>
    <row r="491" spans="1:8" s="2" customFormat="1" ht="12">
      <c r="A491" s="40"/>
      <c r="B491" s="46"/>
      <c r="C491" s="297" t="s">
        <v>211</v>
      </c>
      <c r="D491" s="297" t="s">
        <v>1122</v>
      </c>
      <c r="E491" s="19" t="s">
        <v>103</v>
      </c>
      <c r="F491" s="298">
        <v>20.7</v>
      </c>
      <c r="G491" s="40"/>
      <c r="H491" s="46"/>
    </row>
    <row r="492" spans="1:8" s="2" customFormat="1" ht="16.8" customHeight="1">
      <c r="A492" s="40"/>
      <c r="B492" s="46"/>
      <c r="C492" s="297" t="s">
        <v>323</v>
      </c>
      <c r="D492" s="297" t="s">
        <v>1123</v>
      </c>
      <c r="E492" s="19" t="s">
        <v>103</v>
      </c>
      <c r="F492" s="298">
        <v>20</v>
      </c>
      <c r="G492" s="40"/>
      <c r="H492" s="46"/>
    </row>
    <row r="493" spans="1:8" s="2" customFormat="1" ht="16.8" customHeight="1">
      <c r="A493" s="40"/>
      <c r="B493" s="46"/>
      <c r="C493" s="297" t="s">
        <v>571</v>
      </c>
      <c r="D493" s="297" t="s">
        <v>1164</v>
      </c>
      <c r="E493" s="19" t="s">
        <v>103</v>
      </c>
      <c r="F493" s="298">
        <v>8.2</v>
      </c>
      <c r="G493" s="40"/>
      <c r="H493" s="46"/>
    </row>
    <row r="494" spans="1:8" s="2" customFormat="1" ht="16.8" customHeight="1">
      <c r="A494" s="40"/>
      <c r="B494" s="46"/>
      <c r="C494" s="297" t="s">
        <v>368</v>
      </c>
      <c r="D494" s="297" t="s">
        <v>1125</v>
      </c>
      <c r="E494" s="19" t="s">
        <v>103</v>
      </c>
      <c r="F494" s="298">
        <v>133.8</v>
      </c>
      <c r="G494" s="40"/>
      <c r="H494" s="46"/>
    </row>
    <row r="495" spans="1:8" s="2" customFormat="1" ht="16.8" customHeight="1">
      <c r="A495" s="40"/>
      <c r="B495" s="46"/>
      <c r="C495" s="297" t="s">
        <v>379</v>
      </c>
      <c r="D495" s="297" t="s">
        <v>1126</v>
      </c>
      <c r="E495" s="19" t="s">
        <v>103</v>
      </c>
      <c r="F495" s="298">
        <v>30.7</v>
      </c>
      <c r="G495" s="40"/>
      <c r="H495" s="46"/>
    </row>
    <row r="496" spans="1:8" s="2" customFormat="1" ht="16.8" customHeight="1">
      <c r="A496" s="40"/>
      <c r="B496" s="46"/>
      <c r="C496" s="297" t="s">
        <v>435</v>
      </c>
      <c r="D496" s="297" t="s">
        <v>1127</v>
      </c>
      <c r="E496" s="19" t="s">
        <v>103</v>
      </c>
      <c r="F496" s="298">
        <v>133.8</v>
      </c>
      <c r="G496" s="40"/>
      <c r="H496" s="46"/>
    </row>
    <row r="497" spans="1:8" s="2" customFormat="1" ht="12">
      <c r="A497" s="40"/>
      <c r="B497" s="46"/>
      <c r="C497" s="297" t="s">
        <v>260</v>
      </c>
      <c r="D497" s="297" t="s">
        <v>1128</v>
      </c>
      <c r="E497" s="19" t="s">
        <v>98</v>
      </c>
      <c r="F497" s="298">
        <v>46.05</v>
      </c>
      <c r="G497" s="40"/>
      <c r="H497" s="46"/>
    </row>
    <row r="498" spans="1:8" s="2" customFormat="1" ht="16.8" customHeight="1">
      <c r="A498" s="40"/>
      <c r="B498" s="46"/>
      <c r="C498" s="297" t="s">
        <v>204</v>
      </c>
      <c r="D498" s="297" t="s">
        <v>205</v>
      </c>
      <c r="E498" s="19" t="s">
        <v>98</v>
      </c>
      <c r="F498" s="298">
        <v>9.108</v>
      </c>
      <c r="G498" s="40"/>
      <c r="H498" s="46"/>
    </row>
    <row r="499" spans="1:8" s="2" customFormat="1" ht="16.8" customHeight="1">
      <c r="A499" s="40"/>
      <c r="B499" s="46"/>
      <c r="C499" s="297" t="s">
        <v>426</v>
      </c>
      <c r="D499" s="297" t="s">
        <v>427</v>
      </c>
      <c r="E499" s="19" t="s">
        <v>103</v>
      </c>
      <c r="F499" s="298">
        <v>10</v>
      </c>
      <c r="G499" s="40"/>
      <c r="H499" s="46"/>
    </row>
    <row r="500" spans="1:8" s="2" customFormat="1" ht="16.8" customHeight="1">
      <c r="A500" s="40"/>
      <c r="B500" s="46"/>
      <c r="C500" s="293" t="s">
        <v>618</v>
      </c>
      <c r="D500" s="294" t="s">
        <v>619</v>
      </c>
      <c r="E500" s="295" t="s">
        <v>103</v>
      </c>
      <c r="F500" s="296">
        <v>6.3</v>
      </c>
      <c r="G500" s="40"/>
      <c r="H500" s="46"/>
    </row>
    <row r="501" spans="1:8" s="2" customFormat="1" ht="16.8" customHeight="1">
      <c r="A501" s="40"/>
      <c r="B501" s="46"/>
      <c r="C501" s="297" t="s">
        <v>19</v>
      </c>
      <c r="D501" s="297" t="s">
        <v>1138</v>
      </c>
      <c r="E501" s="19" t="s">
        <v>19</v>
      </c>
      <c r="F501" s="298">
        <v>6.3</v>
      </c>
      <c r="G501" s="40"/>
      <c r="H501" s="46"/>
    </row>
    <row r="502" spans="1:8" s="2" customFormat="1" ht="16.8" customHeight="1">
      <c r="A502" s="40"/>
      <c r="B502" s="46"/>
      <c r="C502" s="299" t="s">
        <v>1114</v>
      </c>
      <c r="D502" s="40"/>
      <c r="E502" s="40"/>
      <c r="F502" s="40"/>
      <c r="G502" s="40"/>
      <c r="H502" s="46"/>
    </row>
    <row r="503" spans="1:8" s="2" customFormat="1" ht="16.8" customHeight="1">
      <c r="A503" s="40"/>
      <c r="B503" s="46"/>
      <c r="C503" s="297" t="s">
        <v>170</v>
      </c>
      <c r="D503" s="297" t="s">
        <v>1119</v>
      </c>
      <c r="E503" s="19" t="s">
        <v>98</v>
      </c>
      <c r="F503" s="298">
        <v>30.575</v>
      </c>
      <c r="G503" s="40"/>
      <c r="H503" s="46"/>
    </row>
    <row r="504" spans="1:8" s="2" customFormat="1" ht="16.8" customHeight="1">
      <c r="A504" s="40"/>
      <c r="B504" s="46"/>
      <c r="C504" s="297" t="s">
        <v>181</v>
      </c>
      <c r="D504" s="297" t="s">
        <v>1130</v>
      </c>
      <c r="E504" s="19" t="s">
        <v>103</v>
      </c>
      <c r="F504" s="298">
        <v>164.5</v>
      </c>
      <c r="G504" s="40"/>
      <c r="H504" s="46"/>
    </row>
    <row r="505" spans="1:8" s="2" customFormat="1" ht="16.8" customHeight="1">
      <c r="A505" s="40"/>
      <c r="B505" s="46"/>
      <c r="C505" s="297" t="s">
        <v>186</v>
      </c>
      <c r="D505" s="297" t="s">
        <v>1120</v>
      </c>
      <c r="E505" s="19" t="s">
        <v>103</v>
      </c>
      <c r="F505" s="298">
        <v>123.8</v>
      </c>
      <c r="G505" s="40"/>
      <c r="H505" s="46"/>
    </row>
    <row r="506" spans="1:8" s="2" customFormat="1" ht="16.8" customHeight="1">
      <c r="A506" s="40"/>
      <c r="B506" s="46"/>
      <c r="C506" s="297" t="s">
        <v>368</v>
      </c>
      <c r="D506" s="297" t="s">
        <v>1125</v>
      </c>
      <c r="E506" s="19" t="s">
        <v>103</v>
      </c>
      <c r="F506" s="298">
        <v>133.8</v>
      </c>
      <c r="G506" s="40"/>
      <c r="H506" s="46"/>
    </row>
    <row r="507" spans="1:8" s="2" customFormat="1" ht="16.8" customHeight="1">
      <c r="A507" s="40"/>
      <c r="B507" s="46"/>
      <c r="C507" s="297" t="s">
        <v>435</v>
      </c>
      <c r="D507" s="297" t="s">
        <v>1127</v>
      </c>
      <c r="E507" s="19" t="s">
        <v>103</v>
      </c>
      <c r="F507" s="298">
        <v>133.8</v>
      </c>
      <c r="G507" s="40"/>
      <c r="H507" s="46"/>
    </row>
    <row r="508" spans="1:8" s="2" customFormat="1" ht="16.8" customHeight="1">
      <c r="A508" s="40"/>
      <c r="B508" s="46"/>
      <c r="C508" s="293" t="s">
        <v>600</v>
      </c>
      <c r="D508" s="294" t="s">
        <v>601</v>
      </c>
      <c r="E508" s="295" t="s">
        <v>98</v>
      </c>
      <c r="F508" s="296">
        <v>2.188</v>
      </c>
      <c r="G508" s="40"/>
      <c r="H508" s="46"/>
    </row>
    <row r="509" spans="1:8" s="2" customFormat="1" ht="16.8" customHeight="1">
      <c r="A509" s="40"/>
      <c r="B509" s="46"/>
      <c r="C509" s="297" t="s">
        <v>19</v>
      </c>
      <c r="D509" s="297" t="s">
        <v>1139</v>
      </c>
      <c r="E509" s="19" t="s">
        <v>19</v>
      </c>
      <c r="F509" s="298">
        <v>2.188</v>
      </c>
      <c r="G509" s="40"/>
      <c r="H509" s="46"/>
    </row>
    <row r="510" spans="1:8" s="2" customFormat="1" ht="16.8" customHeight="1">
      <c r="A510" s="40"/>
      <c r="B510" s="46"/>
      <c r="C510" s="299" t="s">
        <v>1114</v>
      </c>
      <c r="D510" s="40"/>
      <c r="E510" s="40"/>
      <c r="F510" s="40"/>
      <c r="G510" s="40"/>
      <c r="H510" s="46"/>
    </row>
    <row r="511" spans="1:8" s="2" customFormat="1" ht="16.8" customHeight="1">
      <c r="A511" s="40"/>
      <c r="B511" s="46"/>
      <c r="C511" s="297" t="s">
        <v>228</v>
      </c>
      <c r="D511" s="297" t="s">
        <v>1115</v>
      </c>
      <c r="E511" s="19" t="s">
        <v>98</v>
      </c>
      <c r="F511" s="298">
        <v>63.813</v>
      </c>
      <c r="G511" s="40"/>
      <c r="H511" s="46"/>
    </row>
    <row r="512" spans="1:8" s="2" customFormat="1" ht="16.8" customHeight="1">
      <c r="A512" s="40"/>
      <c r="B512" s="46"/>
      <c r="C512" s="297" t="s">
        <v>358</v>
      </c>
      <c r="D512" s="297" t="s">
        <v>1116</v>
      </c>
      <c r="E512" s="19" t="s">
        <v>98</v>
      </c>
      <c r="F512" s="298">
        <v>63.008</v>
      </c>
      <c r="G512" s="40"/>
      <c r="H512" s="46"/>
    </row>
    <row r="513" spans="1:8" s="2" customFormat="1" ht="12">
      <c r="A513" s="40"/>
      <c r="B513" s="46"/>
      <c r="C513" s="297" t="s">
        <v>699</v>
      </c>
      <c r="D513" s="297" t="s">
        <v>1172</v>
      </c>
      <c r="E513" s="19" t="s">
        <v>98</v>
      </c>
      <c r="F513" s="298">
        <v>27.752</v>
      </c>
      <c r="G513" s="40"/>
      <c r="H513" s="46"/>
    </row>
    <row r="514" spans="1:8" s="2" customFormat="1" ht="16.8" customHeight="1">
      <c r="A514" s="40"/>
      <c r="B514" s="46"/>
      <c r="C514" s="297" t="s">
        <v>247</v>
      </c>
      <c r="D514" s="297" t="s">
        <v>1118</v>
      </c>
      <c r="E514" s="19" t="s">
        <v>98</v>
      </c>
      <c r="F514" s="298">
        <v>63.008</v>
      </c>
      <c r="G514" s="40"/>
      <c r="H514" s="46"/>
    </row>
    <row r="515" spans="1:8" s="2" customFormat="1" ht="16.8" customHeight="1">
      <c r="A515" s="40"/>
      <c r="B515" s="46"/>
      <c r="C515" s="293" t="s">
        <v>595</v>
      </c>
      <c r="D515" s="294" t="s">
        <v>596</v>
      </c>
      <c r="E515" s="295" t="s">
        <v>103</v>
      </c>
      <c r="F515" s="296">
        <v>1.25</v>
      </c>
      <c r="G515" s="40"/>
      <c r="H515" s="46"/>
    </row>
    <row r="516" spans="1:8" s="2" customFormat="1" ht="16.8" customHeight="1">
      <c r="A516" s="40"/>
      <c r="B516" s="46"/>
      <c r="C516" s="297" t="s">
        <v>19</v>
      </c>
      <c r="D516" s="297" t="s">
        <v>108</v>
      </c>
      <c r="E516" s="19" t="s">
        <v>19</v>
      </c>
      <c r="F516" s="298">
        <v>1.25</v>
      </c>
      <c r="G516" s="40"/>
      <c r="H516" s="46"/>
    </row>
    <row r="517" spans="1:8" s="2" customFormat="1" ht="16.8" customHeight="1">
      <c r="A517" s="40"/>
      <c r="B517" s="46"/>
      <c r="C517" s="299" t="s">
        <v>1114</v>
      </c>
      <c r="D517" s="40"/>
      <c r="E517" s="40"/>
      <c r="F517" s="40"/>
      <c r="G517" s="40"/>
      <c r="H517" s="46"/>
    </row>
    <row r="518" spans="1:8" s="2" customFormat="1" ht="16.8" customHeight="1">
      <c r="A518" s="40"/>
      <c r="B518" s="46"/>
      <c r="C518" s="297" t="s">
        <v>170</v>
      </c>
      <c r="D518" s="297" t="s">
        <v>1119</v>
      </c>
      <c r="E518" s="19" t="s">
        <v>98</v>
      </c>
      <c r="F518" s="298">
        <v>30.575</v>
      </c>
      <c r="G518" s="40"/>
      <c r="H518" s="46"/>
    </row>
    <row r="519" spans="1:8" s="2" customFormat="1" ht="16.8" customHeight="1">
      <c r="A519" s="40"/>
      <c r="B519" s="46"/>
      <c r="C519" s="297" t="s">
        <v>186</v>
      </c>
      <c r="D519" s="297" t="s">
        <v>1120</v>
      </c>
      <c r="E519" s="19" t="s">
        <v>103</v>
      </c>
      <c r="F519" s="298">
        <v>123.8</v>
      </c>
      <c r="G519" s="40"/>
      <c r="H519" s="46"/>
    </row>
    <row r="520" spans="1:8" s="2" customFormat="1" ht="12">
      <c r="A520" s="40"/>
      <c r="B520" s="46"/>
      <c r="C520" s="297" t="s">
        <v>211</v>
      </c>
      <c r="D520" s="297" t="s">
        <v>1122</v>
      </c>
      <c r="E520" s="19" t="s">
        <v>103</v>
      </c>
      <c r="F520" s="298">
        <v>20.7</v>
      </c>
      <c r="G520" s="40"/>
      <c r="H520" s="46"/>
    </row>
    <row r="521" spans="1:8" s="2" customFormat="1" ht="16.8" customHeight="1">
      <c r="A521" s="40"/>
      <c r="B521" s="46"/>
      <c r="C521" s="297" t="s">
        <v>571</v>
      </c>
      <c r="D521" s="297" t="s">
        <v>1164</v>
      </c>
      <c r="E521" s="19" t="s">
        <v>103</v>
      </c>
      <c r="F521" s="298">
        <v>8.2</v>
      </c>
      <c r="G521" s="40"/>
      <c r="H521" s="46"/>
    </row>
    <row r="522" spans="1:8" s="2" customFormat="1" ht="16.8" customHeight="1">
      <c r="A522" s="40"/>
      <c r="B522" s="46"/>
      <c r="C522" s="297" t="s">
        <v>368</v>
      </c>
      <c r="D522" s="297" t="s">
        <v>1125</v>
      </c>
      <c r="E522" s="19" t="s">
        <v>103</v>
      </c>
      <c r="F522" s="298">
        <v>133.8</v>
      </c>
      <c r="G522" s="40"/>
      <c r="H522" s="46"/>
    </row>
    <row r="523" spans="1:8" s="2" customFormat="1" ht="16.8" customHeight="1">
      <c r="A523" s="40"/>
      <c r="B523" s="46"/>
      <c r="C523" s="297" t="s">
        <v>379</v>
      </c>
      <c r="D523" s="297" t="s">
        <v>1126</v>
      </c>
      <c r="E523" s="19" t="s">
        <v>103</v>
      </c>
      <c r="F523" s="298">
        <v>30.7</v>
      </c>
      <c r="G523" s="40"/>
      <c r="H523" s="46"/>
    </row>
    <row r="524" spans="1:8" s="2" customFormat="1" ht="16.8" customHeight="1">
      <c r="A524" s="40"/>
      <c r="B524" s="46"/>
      <c r="C524" s="297" t="s">
        <v>435</v>
      </c>
      <c r="D524" s="297" t="s">
        <v>1127</v>
      </c>
      <c r="E524" s="19" t="s">
        <v>103</v>
      </c>
      <c r="F524" s="298">
        <v>133.8</v>
      </c>
      <c r="G524" s="40"/>
      <c r="H524" s="46"/>
    </row>
    <row r="525" spans="1:8" s="2" customFormat="1" ht="16.8" customHeight="1">
      <c r="A525" s="40"/>
      <c r="B525" s="46"/>
      <c r="C525" s="297" t="s">
        <v>780</v>
      </c>
      <c r="D525" s="297" t="s">
        <v>1167</v>
      </c>
      <c r="E525" s="19" t="s">
        <v>98</v>
      </c>
      <c r="F525" s="298">
        <v>5.01</v>
      </c>
      <c r="G525" s="40"/>
      <c r="H525" s="46"/>
    </row>
    <row r="526" spans="1:8" s="2" customFormat="1" ht="16.8" customHeight="1">
      <c r="A526" s="40"/>
      <c r="B526" s="46"/>
      <c r="C526" s="297" t="s">
        <v>791</v>
      </c>
      <c r="D526" s="297" t="s">
        <v>1168</v>
      </c>
      <c r="E526" s="19" t="s">
        <v>98</v>
      </c>
      <c r="F526" s="298">
        <v>5.01</v>
      </c>
      <c r="G526" s="40"/>
      <c r="H526" s="46"/>
    </row>
    <row r="527" spans="1:8" s="2" customFormat="1" ht="12">
      <c r="A527" s="40"/>
      <c r="B527" s="46"/>
      <c r="C527" s="297" t="s">
        <v>796</v>
      </c>
      <c r="D527" s="297" t="s">
        <v>1169</v>
      </c>
      <c r="E527" s="19" t="s">
        <v>98</v>
      </c>
      <c r="F527" s="298">
        <v>5.01</v>
      </c>
      <c r="G527" s="40"/>
      <c r="H527" s="46"/>
    </row>
    <row r="528" spans="1:8" s="2" customFormat="1" ht="16.8" customHeight="1">
      <c r="A528" s="40"/>
      <c r="B528" s="46"/>
      <c r="C528" s="297" t="s">
        <v>807</v>
      </c>
      <c r="D528" s="297" t="s">
        <v>1170</v>
      </c>
      <c r="E528" s="19" t="s">
        <v>103</v>
      </c>
      <c r="F528" s="298">
        <v>16.7</v>
      </c>
      <c r="G528" s="40"/>
      <c r="H528" s="46"/>
    </row>
    <row r="529" spans="1:8" s="2" customFormat="1" ht="16.8" customHeight="1">
      <c r="A529" s="40"/>
      <c r="B529" s="46"/>
      <c r="C529" s="297" t="s">
        <v>812</v>
      </c>
      <c r="D529" s="297" t="s">
        <v>1171</v>
      </c>
      <c r="E529" s="19" t="s">
        <v>98</v>
      </c>
      <c r="F529" s="298">
        <v>5.01</v>
      </c>
      <c r="G529" s="40"/>
      <c r="H529" s="46"/>
    </row>
    <row r="530" spans="1:8" s="2" customFormat="1" ht="12">
      <c r="A530" s="40"/>
      <c r="B530" s="46"/>
      <c r="C530" s="297" t="s">
        <v>260</v>
      </c>
      <c r="D530" s="297" t="s">
        <v>1128</v>
      </c>
      <c r="E530" s="19" t="s">
        <v>98</v>
      </c>
      <c r="F530" s="298">
        <v>46.05</v>
      </c>
      <c r="G530" s="40"/>
      <c r="H530" s="46"/>
    </row>
    <row r="531" spans="1:8" s="2" customFormat="1" ht="16.8" customHeight="1">
      <c r="A531" s="40"/>
      <c r="B531" s="46"/>
      <c r="C531" s="297" t="s">
        <v>204</v>
      </c>
      <c r="D531" s="297" t="s">
        <v>205</v>
      </c>
      <c r="E531" s="19" t="s">
        <v>98</v>
      </c>
      <c r="F531" s="298">
        <v>9.108</v>
      </c>
      <c r="G531" s="40"/>
      <c r="H531" s="46"/>
    </row>
    <row r="532" spans="1:8" s="2" customFormat="1" ht="16.8" customHeight="1">
      <c r="A532" s="40"/>
      <c r="B532" s="46"/>
      <c r="C532" s="293" t="s">
        <v>621</v>
      </c>
      <c r="D532" s="294" t="s">
        <v>622</v>
      </c>
      <c r="E532" s="295" t="s">
        <v>103</v>
      </c>
      <c r="F532" s="296">
        <v>6</v>
      </c>
      <c r="G532" s="40"/>
      <c r="H532" s="46"/>
    </row>
    <row r="533" spans="1:8" s="2" customFormat="1" ht="16.8" customHeight="1">
      <c r="A533" s="40"/>
      <c r="B533" s="46"/>
      <c r="C533" s="297" t="s">
        <v>19</v>
      </c>
      <c r="D533" s="297" t="s">
        <v>1140</v>
      </c>
      <c r="E533" s="19" t="s">
        <v>19</v>
      </c>
      <c r="F533" s="298">
        <v>6</v>
      </c>
      <c r="G533" s="40"/>
      <c r="H533" s="46"/>
    </row>
    <row r="534" spans="1:8" s="2" customFormat="1" ht="16.8" customHeight="1">
      <c r="A534" s="40"/>
      <c r="B534" s="46"/>
      <c r="C534" s="299" t="s">
        <v>1114</v>
      </c>
      <c r="D534" s="40"/>
      <c r="E534" s="40"/>
      <c r="F534" s="40"/>
      <c r="G534" s="40"/>
      <c r="H534" s="46"/>
    </row>
    <row r="535" spans="1:8" s="2" customFormat="1" ht="16.8" customHeight="1">
      <c r="A535" s="40"/>
      <c r="B535" s="46"/>
      <c r="C535" s="297" t="s">
        <v>170</v>
      </c>
      <c r="D535" s="297" t="s">
        <v>1119</v>
      </c>
      <c r="E535" s="19" t="s">
        <v>98</v>
      </c>
      <c r="F535" s="298">
        <v>30.575</v>
      </c>
      <c r="G535" s="40"/>
      <c r="H535" s="46"/>
    </row>
    <row r="536" spans="1:8" s="2" customFormat="1" ht="16.8" customHeight="1">
      <c r="A536" s="40"/>
      <c r="B536" s="46"/>
      <c r="C536" s="297" t="s">
        <v>181</v>
      </c>
      <c r="D536" s="297" t="s">
        <v>1130</v>
      </c>
      <c r="E536" s="19" t="s">
        <v>103</v>
      </c>
      <c r="F536" s="298">
        <v>164.5</v>
      </c>
      <c r="G536" s="40"/>
      <c r="H536" s="46"/>
    </row>
    <row r="537" spans="1:8" s="2" customFormat="1" ht="16.8" customHeight="1">
      <c r="A537" s="40"/>
      <c r="B537" s="46"/>
      <c r="C537" s="297" t="s">
        <v>186</v>
      </c>
      <c r="D537" s="297" t="s">
        <v>1120</v>
      </c>
      <c r="E537" s="19" t="s">
        <v>103</v>
      </c>
      <c r="F537" s="298">
        <v>123.8</v>
      </c>
      <c r="G537" s="40"/>
      <c r="H537" s="46"/>
    </row>
    <row r="538" spans="1:8" s="2" customFormat="1" ht="16.8" customHeight="1">
      <c r="A538" s="40"/>
      <c r="B538" s="46"/>
      <c r="C538" s="297" t="s">
        <v>368</v>
      </c>
      <c r="D538" s="297" t="s">
        <v>1125</v>
      </c>
      <c r="E538" s="19" t="s">
        <v>103</v>
      </c>
      <c r="F538" s="298">
        <v>133.8</v>
      </c>
      <c r="G538" s="40"/>
      <c r="H538" s="46"/>
    </row>
    <row r="539" spans="1:8" s="2" customFormat="1" ht="16.8" customHeight="1">
      <c r="A539" s="40"/>
      <c r="B539" s="46"/>
      <c r="C539" s="297" t="s">
        <v>435</v>
      </c>
      <c r="D539" s="297" t="s">
        <v>1127</v>
      </c>
      <c r="E539" s="19" t="s">
        <v>103</v>
      </c>
      <c r="F539" s="298">
        <v>133.8</v>
      </c>
      <c r="G539" s="40"/>
      <c r="H539" s="46"/>
    </row>
    <row r="540" spans="1:8" s="2" customFormat="1" ht="16.8" customHeight="1">
      <c r="A540" s="40"/>
      <c r="B540" s="46"/>
      <c r="C540" s="293" t="s">
        <v>603</v>
      </c>
      <c r="D540" s="294" t="s">
        <v>604</v>
      </c>
      <c r="E540" s="295" t="s">
        <v>98</v>
      </c>
      <c r="F540" s="296">
        <v>0.805</v>
      </c>
      <c r="G540" s="40"/>
      <c r="H540" s="46"/>
    </row>
    <row r="541" spans="1:8" s="2" customFormat="1" ht="16.8" customHeight="1">
      <c r="A541" s="40"/>
      <c r="B541" s="46"/>
      <c r="C541" s="297" t="s">
        <v>19</v>
      </c>
      <c r="D541" s="297" t="s">
        <v>1141</v>
      </c>
      <c r="E541" s="19" t="s">
        <v>19</v>
      </c>
      <c r="F541" s="298">
        <v>0.805</v>
      </c>
      <c r="G541" s="40"/>
      <c r="H541" s="46"/>
    </row>
    <row r="542" spans="1:8" s="2" customFormat="1" ht="16.8" customHeight="1">
      <c r="A542" s="40"/>
      <c r="B542" s="46"/>
      <c r="C542" s="299" t="s">
        <v>1114</v>
      </c>
      <c r="D542" s="40"/>
      <c r="E542" s="40"/>
      <c r="F542" s="40"/>
      <c r="G542" s="40"/>
      <c r="H542" s="46"/>
    </row>
    <row r="543" spans="1:8" s="2" customFormat="1" ht="16.8" customHeight="1">
      <c r="A543" s="40"/>
      <c r="B543" s="46"/>
      <c r="C543" s="297" t="s">
        <v>228</v>
      </c>
      <c r="D543" s="297" t="s">
        <v>1115</v>
      </c>
      <c r="E543" s="19" t="s">
        <v>98</v>
      </c>
      <c r="F543" s="298">
        <v>63.813</v>
      </c>
      <c r="G543" s="40"/>
      <c r="H543" s="46"/>
    </row>
    <row r="544" spans="1:8" s="2" customFormat="1" ht="16.8" customHeight="1">
      <c r="A544" s="40"/>
      <c r="B544" s="46"/>
      <c r="C544" s="297" t="s">
        <v>755</v>
      </c>
      <c r="D544" s="297" t="s">
        <v>1173</v>
      </c>
      <c r="E544" s="19" t="s">
        <v>347</v>
      </c>
      <c r="F544" s="298">
        <v>0.805</v>
      </c>
      <c r="G544" s="40"/>
      <c r="H544" s="46"/>
    </row>
    <row r="545" spans="1:8" s="2" customFormat="1" ht="12">
      <c r="A545" s="40"/>
      <c r="B545" s="46"/>
      <c r="C545" s="297" t="s">
        <v>693</v>
      </c>
      <c r="D545" s="297" t="s">
        <v>1174</v>
      </c>
      <c r="E545" s="19" t="s">
        <v>98</v>
      </c>
      <c r="F545" s="298">
        <v>0.805</v>
      </c>
      <c r="G545" s="40"/>
      <c r="H545" s="46"/>
    </row>
    <row r="546" spans="1:8" s="2" customFormat="1" ht="16.8" customHeight="1">
      <c r="A546" s="40"/>
      <c r="B546" s="46"/>
      <c r="C546" s="297" t="s">
        <v>711</v>
      </c>
      <c r="D546" s="297" t="s">
        <v>1175</v>
      </c>
      <c r="E546" s="19" t="s">
        <v>98</v>
      </c>
      <c r="F546" s="298">
        <v>0.805</v>
      </c>
      <c r="G546" s="40"/>
      <c r="H546" s="46"/>
    </row>
    <row r="547" spans="1:8" s="2" customFormat="1" ht="16.8" customHeight="1">
      <c r="A547" s="40"/>
      <c r="B547" s="46"/>
      <c r="C547" s="293" t="s">
        <v>630</v>
      </c>
      <c r="D547" s="294" t="s">
        <v>631</v>
      </c>
      <c r="E547" s="295" t="s">
        <v>103</v>
      </c>
      <c r="F547" s="296">
        <v>0.7</v>
      </c>
      <c r="G547" s="40"/>
      <c r="H547" s="46"/>
    </row>
    <row r="548" spans="1:8" s="2" customFormat="1" ht="16.8" customHeight="1">
      <c r="A548" s="40"/>
      <c r="B548" s="46"/>
      <c r="C548" s="297" t="s">
        <v>19</v>
      </c>
      <c r="D548" s="297" t="s">
        <v>632</v>
      </c>
      <c r="E548" s="19" t="s">
        <v>19</v>
      </c>
      <c r="F548" s="298">
        <v>0.7</v>
      </c>
      <c r="G548" s="40"/>
      <c r="H548" s="46"/>
    </row>
    <row r="549" spans="1:8" s="2" customFormat="1" ht="16.8" customHeight="1">
      <c r="A549" s="40"/>
      <c r="B549" s="46"/>
      <c r="C549" s="299" t="s">
        <v>1114</v>
      </c>
      <c r="D549" s="40"/>
      <c r="E549" s="40"/>
      <c r="F549" s="40"/>
      <c r="G549" s="40"/>
      <c r="H549" s="46"/>
    </row>
    <row r="550" spans="1:8" s="2" customFormat="1" ht="16.8" customHeight="1">
      <c r="A550" s="40"/>
      <c r="B550" s="46"/>
      <c r="C550" s="297" t="s">
        <v>170</v>
      </c>
      <c r="D550" s="297" t="s">
        <v>1119</v>
      </c>
      <c r="E550" s="19" t="s">
        <v>98</v>
      </c>
      <c r="F550" s="298">
        <v>30.575</v>
      </c>
      <c r="G550" s="40"/>
      <c r="H550" s="46"/>
    </row>
    <row r="551" spans="1:8" s="2" customFormat="1" ht="16.8" customHeight="1">
      <c r="A551" s="40"/>
      <c r="B551" s="46"/>
      <c r="C551" s="297" t="s">
        <v>186</v>
      </c>
      <c r="D551" s="297" t="s">
        <v>1120</v>
      </c>
      <c r="E551" s="19" t="s">
        <v>103</v>
      </c>
      <c r="F551" s="298">
        <v>123.8</v>
      </c>
      <c r="G551" s="40"/>
      <c r="H551" s="46"/>
    </row>
    <row r="552" spans="1:8" s="2" customFormat="1" ht="12">
      <c r="A552" s="40"/>
      <c r="B552" s="46"/>
      <c r="C552" s="297" t="s">
        <v>198</v>
      </c>
      <c r="D552" s="297" t="s">
        <v>1121</v>
      </c>
      <c r="E552" s="19" t="s">
        <v>103</v>
      </c>
      <c r="F552" s="298">
        <v>10.7</v>
      </c>
      <c r="G552" s="40"/>
      <c r="H552" s="46"/>
    </row>
    <row r="553" spans="1:8" s="2" customFormat="1" ht="12">
      <c r="A553" s="40"/>
      <c r="B553" s="46"/>
      <c r="C553" s="297" t="s">
        <v>211</v>
      </c>
      <c r="D553" s="297" t="s">
        <v>1122</v>
      </c>
      <c r="E553" s="19" t="s">
        <v>103</v>
      </c>
      <c r="F553" s="298">
        <v>20.7</v>
      </c>
      <c r="G553" s="40"/>
      <c r="H553" s="46"/>
    </row>
    <row r="554" spans="1:8" s="2" customFormat="1" ht="16.8" customHeight="1">
      <c r="A554" s="40"/>
      <c r="B554" s="46"/>
      <c r="C554" s="297" t="s">
        <v>571</v>
      </c>
      <c r="D554" s="297" t="s">
        <v>1164</v>
      </c>
      <c r="E554" s="19" t="s">
        <v>103</v>
      </c>
      <c r="F554" s="298">
        <v>8.2</v>
      </c>
      <c r="G554" s="40"/>
      <c r="H554" s="46"/>
    </row>
    <row r="555" spans="1:8" s="2" customFormat="1" ht="16.8" customHeight="1">
      <c r="A555" s="40"/>
      <c r="B555" s="46"/>
      <c r="C555" s="297" t="s">
        <v>368</v>
      </c>
      <c r="D555" s="297" t="s">
        <v>1125</v>
      </c>
      <c r="E555" s="19" t="s">
        <v>103</v>
      </c>
      <c r="F555" s="298">
        <v>133.8</v>
      </c>
      <c r="G555" s="40"/>
      <c r="H555" s="46"/>
    </row>
    <row r="556" spans="1:8" s="2" customFormat="1" ht="16.8" customHeight="1">
      <c r="A556" s="40"/>
      <c r="B556" s="46"/>
      <c r="C556" s="297" t="s">
        <v>379</v>
      </c>
      <c r="D556" s="297" t="s">
        <v>1126</v>
      </c>
      <c r="E556" s="19" t="s">
        <v>103</v>
      </c>
      <c r="F556" s="298">
        <v>30.7</v>
      </c>
      <c r="G556" s="40"/>
      <c r="H556" s="46"/>
    </row>
    <row r="557" spans="1:8" s="2" customFormat="1" ht="16.8" customHeight="1">
      <c r="A557" s="40"/>
      <c r="B557" s="46"/>
      <c r="C557" s="297" t="s">
        <v>435</v>
      </c>
      <c r="D557" s="297" t="s">
        <v>1127</v>
      </c>
      <c r="E557" s="19" t="s">
        <v>103</v>
      </c>
      <c r="F557" s="298">
        <v>133.8</v>
      </c>
      <c r="G557" s="40"/>
      <c r="H557" s="46"/>
    </row>
    <row r="558" spans="1:8" s="2" customFormat="1" ht="16.8" customHeight="1">
      <c r="A558" s="40"/>
      <c r="B558" s="46"/>
      <c r="C558" s="297" t="s">
        <v>780</v>
      </c>
      <c r="D558" s="297" t="s">
        <v>1167</v>
      </c>
      <c r="E558" s="19" t="s">
        <v>98</v>
      </c>
      <c r="F558" s="298">
        <v>5.01</v>
      </c>
      <c r="G558" s="40"/>
      <c r="H558" s="46"/>
    </row>
    <row r="559" spans="1:8" s="2" customFormat="1" ht="16.8" customHeight="1">
      <c r="A559" s="40"/>
      <c r="B559" s="46"/>
      <c r="C559" s="297" t="s">
        <v>791</v>
      </c>
      <c r="D559" s="297" t="s">
        <v>1168</v>
      </c>
      <c r="E559" s="19" t="s">
        <v>98</v>
      </c>
      <c r="F559" s="298">
        <v>5.01</v>
      </c>
      <c r="G559" s="40"/>
      <c r="H559" s="46"/>
    </row>
    <row r="560" spans="1:8" s="2" customFormat="1" ht="12">
      <c r="A560" s="40"/>
      <c r="B560" s="46"/>
      <c r="C560" s="297" t="s">
        <v>796</v>
      </c>
      <c r="D560" s="297" t="s">
        <v>1169</v>
      </c>
      <c r="E560" s="19" t="s">
        <v>98</v>
      </c>
      <c r="F560" s="298">
        <v>5.01</v>
      </c>
      <c r="G560" s="40"/>
      <c r="H560" s="46"/>
    </row>
    <row r="561" spans="1:8" s="2" customFormat="1" ht="16.8" customHeight="1">
      <c r="A561" s="40"/>
      <c r="B561" s="46"/>
      <c r="C561" s="297" t="s">
        <v>807</v>
      </c>
      <c r="D561" s="297" t="s">
        <v>1170</v>
      </c>
      <c r="E561" s="19" t="s">
        <v>103</v>
      </c>
      <c r="F561" s="298">
        <v>16.7</v>
      </c>
      <c r="G561" s="40"/>
      <c r="H561" s="46"/>
    </row>
    <row r="562" spans="1:8" s="2" customFormat="1" ht="16.8" customHeight="1">
      <c r="A562" s="40"/>
      <c r="B562" s="46"/>
      <c r="C562" s="297" t="s">
        <v>812</v>
      </c>
      <c r="D562" s="297" t="s">
        <v>1171</v>
      </c>
      <c r="E562" s="19" t="s">
        <v>98</v>
      </c>
      <c r="F562" s="298">
        <v>5.01</v>
      </c>
      <c r="G562" s="40"/>
      <c r="H562" s="46"/>
    </row>
    <row r="563" spans="1:8" s="2" customFormat="1" ht="12">
      <c r="A563" s="40"/>
      <c r="B563" s="46"/>
      <c r="C563" s="297" t="s">
        <v>260</v>
      </c>
      <c r="D563" s="297" t="s">
        <v>1128</v>
      </c>
      <c r="E563" s="19" t="s">
        <v>98</v>
      </c>
      <c r="F563" s="298">
        <v>46.05</v>
      </c>
      <c r="G563" s="40"/>
      <c r="H563" s="46"/>
    </row>
    <row r="564" spans="1:8" s="2" customFormat="1" ht="16.8" customHeight="1">
      <c r="A564" s="40"/>
      <c r="B564" s="46"/>
      <c r="C564" s="297" t="s">
        <v>204</v>
      </c>
      <c r="D564" s="297" t="s">
        <v>205</v>
      </c>
      <c r="E564" s="19" t="s">
        <v>98</v>
      </c>
      <c r="F564" s="298">
        <v>9.108</v>
      </c>
      <c r="G564" s="40"/>
      <c r="H564" s="46"/>
    </row>
    <row r="565" spans="1:8" s="2" customFormat="1" ht="16.8" customHeight="1">
      <c r="A565" s="40"/>
      <c r="B565" s="46"/>
      <c r="C565" s="297" t="s">
        <v>204</v>
      </c>
      <c r="D565" s="297" t="s">
        <v>205</v>
      </c>
      <c r="E565" s="19" t="s">
        <v>98</v>
      </c>
      <c r="F565" s="298">
        <v>2.354</v>
      </c>
      <c r="G565" s="40"/>
      <c r="H565" s="46"/>
    </row>
    <row r="566" spans="1:8" s="2" customFormat="1" ht="16.8" customHeight="1">
      <c r="A566" s="40"/>
      <c r="B566" s="46"/>
      <c r="C566" s="293" t="s">
        <v>623</v>
      </c>
      <c r="D566" s="294" t="s">
        <v>624</v>
      </c>
      <c r="E566" s="295" t="s">
        <v>103</v>
      </c>
      <c r="F566" s="296">
        <v>3.7</v>
      </c>
      <c r="G566" s="40"/>
      <c r="H566" s="46"/>
    </row>
    <row r="567" spans="1:8" s="2" customFormat="1" ht="16.8" customHeight="1">
      <c r="A567" s="40"/>
      <c r="B567" s="46"/>
      <c r="C567" s="297" t="s">
        <v>19</v>
      </c>
      <c r="D567" s="297" t="s">
        <v>1142</v>
      </c>
      <c r="E567" s="19" t="s">
        <v>19</v>
      </c>
      <c r="F567" s="298">
        <v>3.7</v>
      </c>
      <c r="G567" s="40"/>
      <c r="H567" s="46"/>
    </row>
    <row r="568" spans="1:8" s="2" customFormat="1" ht="16.8" customHeight="1">
      <c r="A568" s="40"/>
      <c r="B568" s="46"/>
      <c r="C568" s="299" t="s">
        <v>1114</v>
      </c>
      <c r="D568" s="40"/>
      <c r="E568" s="40"/>
      <c r="F568" s="40"/>
      <c r="G568" s="40"/>
      <c r="H568" s="46"/>
    </row>
    <row r="569" spans="1:8" s="2" customFormat="1" ht="16.8" customHeight="1">
      <c r="A569" s="40"/>
      <c r="B569" s="46"/>
      <c r="C569" s="297" t="s">
        <v>170</v>
      </c>
      <c r="D569" s="297" t="s">
        <v>1119</v>
      </c>
      <c r="E569" s="19" t="s">
        <v>98</v>
      </c>
      <c r="F569" s="298">
        <v>30.575</v>
      </c>
      <c r="G569" s="40"/>
      <c r="H569" s="46"/>
    </row>
    <row r="570" spans="1:8" s="2" customFormat="1" ht="16.8" customHeight="1">
      <c r="A570" s="40"/>
      <c r="B570" s="46"/>
      <c r="C570" s="297" t="s">
        <v>181</v>
      </c>
      <c r="D570" s="297" t="s">
        <v>1130</v>
      </c>
      <c r="E570" s="19" t="s">
        <v>103</v>
      </c>
      <c r="F570" s="298">
        <v>164.5</v>
      </c>
      <c r="G570" s="40"/>
      <c r="H570" s="46"/>
    </row>
    <row r="571" spans="1:8" s="2" customFormat="1" ht="16.8" customHeight="1">
      <c r="A571" s="40"/>
      <c r="B571" s="46"/>
      <c r="C571" s="297" t="s">
        <v>186</v>
      </c>
      <c r="D571" s="297" t="s">
        <v>1120</v>
      </c>
      <c r="E571" s="19" t="s">
        <v>103</v>
      </c>
      <c r="F571" s="298">
        <v>123.8</v>
      </c>
      <c r="G571" s="40"/>
      <c r="H571" s="46"/>
    </row>
    <row r="572" spans="1:8" s="2" customFormat="1" ht="16.8" customHeight="1">
      <c r="A572" s="40"/>
      <c r="B572" s="46"/>
      <c r="C572" s="297" t="s">
        <v>368</v>
      </c>
      <c r="D572" s="297" t="s">
        <v>1125</v>
      </c>
      <c r="E572" s="19" t="s">
        <v>103</v>
      </c>
      <c r="F572" s="298">
        <v>133.8</v>
      </c>
      <c r="G572" s="40"/>
      <c r="H572" s="46"/>
    </row>
    <row r="573" spans="1:8" s="2" customFormat="1" ht="16.8" customHeight="1">
      <c r="A573" s="40"/>
      <c r="B573" s="46"/>
      <c r="C573" s="297" t="s">
        <v>435</v>
      </c>
      <c r="D573" s="297" t="s">
        <v>1127</v>
      </c>
      <c r="E573" s="19" t="s">
        <v>103</v>
      </c>
      <c r="F573" s="298">
        <v>133.8</v>
      </c>
      <c r="G573" s="40"/>
      <c r="H573" s="46"/>
    </row>
    <row r="574" spans="1:8" s="2" customFormat="1" ht="16.8" customHeight="1">
      <c r="A574" s="40"/>
      <c r="B574" s="46"/>
      <c r="C574" s="293" t="s">
        <v>607</v>
      </c>
      <c r="D574" s="294" t="s">
        <v>608</v>
      </c>
      <c r="E574" s="295" t="s">
        <v>98</v>
      </c>
      <c r="F574" s="296">
        <v>2.938</v>
      </c>
      <c r="G574" s="40"/>
      <c r="H574" s="46"/>
    </row>
    <row r="575" spans="1:8" s="2" customFormat="1" ht="16.8" customHeight="1">
      <c r="A575" s="40"/>
      <c r="B575" s="46"/>
      <c r="C575" s="297" t="s">
        <v>19</v>
      </c>
      <c r="D575" s="297" t="s">
        <v>1135</v>
      </c>
      <c r="E575" s="19" t="s">
        <v>19</v>
      </c>
      <c r="F575" s="298">
        <v>2.938</v>
      </c>
      <c r="G575" s="40"/>
      <c r="H575" s="46"/>
    </row>
    <row r="576" spans="1:8" s="2" customFormat="1" ht="16.8" customHeight="1">
      <c r="A576" s="40"/>
      <c r="B576" s="46"/>
      <c r="C576" s="299" t="s">
        <v>1114</v>
      </c>
      <c r="D576" s="40"/>
      <c r="E576" s="40"/>
      <c r="F576" s="40"/>
      <c r="G576" s="40"/>
      <c r="H576" s="46"/>
    </row>
    <row r="577" spans="1:8" s="2" customFormat="1" ht="16.8" customHeight="1">
      <c r="A577" s="40"/>
      <c r="B577" s="46"/>
      <c r="C577" s="297" t="s">
        <v>228</v>
      </c>
      <c r="D577" s="297" t="s">
        <v>1115</v>
      </c>
      <c r="E577" s="19" t="s">
        <v>98</v>
      </c>
      <c r="F577" s="298">
        <v>63.813</v>
      </c>
      <c r="G577" s="40"/>
      <c r="H577" s="46"/>
    </row>
    <row r="578" spans="1:8" s="2" customFormat="1" ht="16.8" customHeight="1">
      <c r="A578" s="40"/>
      <c r="B578" s="46"/>
      <c r="C578" s="297" t="s">
        <v>358</v>
      </c>
      <c r="D578" s="297" t="s">
        <v>1116</v>
      </c>
      <c r="E578" s="19" t="s">
        <v>98</v>
      </c>
      <c r="F578" s="298">
        <v>63.008</v>
      </c>
      <c r="G578" s="40"/>
      <c r="H578" s="46"/>
    </row>
    <row r="579" spans="1:8" s="2" customFormat="1" ht="16.8" customHeight="1">
      <c r="A579" s="40"/>
      <c r="B579" s="46"/>
      <c r="C579" s="297" t="s">
        <v>235</v>
      </c>
      <c r="D579" s="297" t="s">
        <v>1117</v>
      </c>
      <c r="E579" s="19" t="s">
        <v>98</v>
      </c>
      <c r="F579" s="298">
        <v>35.256</v>
      </c>
      <c r="G579" s="40"/>
      <c r="H579" s="46"/>
    </row>
    <row r="580" spans="1:8" s="2" customFormat="1" ht="16.8" customHeight="1">
      <c r="A580" s="40"/>
      <c r="B580" s="46"/>
      <c r="C580" s="297" t="s">
        <v>247</v>
      </c>
      <c r="D580" s="297" t="s">
        <v>1118</v>
      </c>
      <c r="E580" s="19" t="s">
        <v>98</v>
      </c>
      <c r="F580" s="298">
        <v>63.008</v>
      </c>
      <c r="G580" s="40"/>
      <c r="H580" s="46"/>
    </row>
    <row r="581" spans="1:8" s="2" customFormat="1" ht="16.8" customHeight="1">
      <c r="A581" s="40"/>
      <c r="B581" s="46"/>
      <c r="C581" s="293" t="s">
        <v>634</v>
      </c>
      <c r="D581" s="294" t="s">
        <v>635</v>
      </c>
      <c r="E581" s="295" t="s">
        <v>103</v>
      </c>
      <c r="F581" s="296">
        <v>1.25</v>
      </c>
      <c r="G581" s="40"/>
      <c r="H581" s="46"/>
    </row>
    <row r="582" spans="1:8" s="2" customFormat="1" ht="16.8" customHeight="1">
      <c r="A582" s="40"/>
      <c r="B582" s="46"/>
      <c r="C582" s="297" t="s">
        <v>19</v>
      </c>
      <c r="D582" s="297" t="s">
        <v>108</v>
      </c>
      <c r="E582" s="19" t="s">
        <v>19</v>
      </c>
      <c r="F582" s="298">
        <v>1.25</v>
      </c>
      <c r="G582" s="40"/>
      <c r="H582" s="46"/>
    </row>
    <row r="583" spans="1:8" s="2" customFormat="1" ht="16.8" customHeight="1">
      <c r="A583" s="40"/>
      <c r="B583" s="46"/>
      <c r="C583" s="299" t="s">
        <v>1114</v>
      </c>
      <c r="D583" s="40"/>
      <c r="E583" s="40"/>
      <c r="F583" s="40"/>
      <c r="G583" s="40"/>
      <c r="H583" s="46"/>
    </row>
    <row r="584" spans="1:8" s="2" customFormat="1" ht="16.8" customHeight="1">
      <c r="A584" s="40"/>
      <c r="B584" s="46"/>
      <c r="C584" s="297" t="s">
        <v>170</v>
      </c>
      <c r="D584" s="297" t="s">
        <v>1119</v>
      </c>
      <c r="E584" s="19" t="s">
        <v>98</v>
      </c>
      <c r="F584" s="298">
        <v>30.575</v>
      </c>
      <c r="G584" s="40"/>
      <c r="H584" s="46"/>
    </row>
    <row r="585" spans="1:8" s="2" customFormat="1" ht="16.8" customHeight="1">
      <c r="A585" s="40"/>
      <c r="B585" s="46"/>
      <c r="C585" s="297" t="s">
        <v>186</v>
      </c>
      <c r="D585" s="297" t="s">
        <v>1120</v>
      </c>
      <c r="E585" s="19" t="s">
        <v>103</v>
      </c>
      <c r="F585" s="298">
        <v>123.8</v>
      </c>
      <c r="G585" s="40"/>
      <c r="H585" s="46"/>
    </row>
    <row r="586" spans="1:8" s="2" customFormat="1" ht="12">
      <c r="A586" s="40"/>
      <c r="B586" s="46"/>
      <c r="C586" s="297" t="s">
        <v>198</v>
      </c>
      <c r="D586" s="297" t="s">
        <v>1121</v>
      </c>
      <c r="E586" s="19" t="s">
        <v>103</v>
      </c>
      <c r="F586" s="298">
        <v>10.7</v>
      </c>
      <c r="G586" s="40"/>
      <c r="H586" s="46"/>
    </row>
    <row r="587" spans="1:8" s="2" customFormat="1" ht="12">
      <c r="A587" s="40"/>
      <c r="B587" s="46"/>
      <c r="C587" s="297" t="s">
        <v>211</v>
      </c>
      <c r="D587" s="297" t="s">
        <v>1122</v>
      </c>
      <c r="E587" s="19" t="s">
        <v>103</v>
      </c>
      <c r="F587" s="298">
        <v>20.7</v>
      </c>
      <c r="G587" s="40"/>
      <c r="H587" s="46"/>
    </row>
    <row r="588" spans="1:8" s="2" customFormat="1" ht="16.8" customHeight="1">
      <c r="A588" s="40"/>
      <c r="B588" s="46"/>
      <c r="C588" s="297" t="s">
        <v>323</v>
      </c>
      <c r="D588" s="297" t="s">
        <v>1123</v>
      </c>
      <c r="E588" s="19" t="s">
        <v>103</v>
      </c>
      <c r="F588" s="298">
        <v>20</v>
      </c>
      <c r="G588" s="40"/>
      <c r="H588" s="46"/>
    </row>
    <row r="589" spans="1:8" s="2" customFormat="1" ht="16.8" customHeight="1">
      <c r="A589" s="40"/>
      <c r="B589" s="46"/>
      <c r="C589" s="297" t="s">
        <v>733</v>
      </c>
      <c r="D589" s="297" t="s">
        <v>1166</v>
      </c>
      <c r="E589" s="19" t="s">
        <v>103</v>
      </c>
      <c r="F589" s="298">
        <v>2.5</v>
      </c>
      <c r="G589" s="40"/>
      <c r="H589" s="46"/>
    </row>
    <row r="590" spans="1:8" s="2" customFormat="1" ht="16.8" customHeight="1">
      <c r="A590" s="40"/>
      <c r="B590" s="46"/>
      <c r="C590" s="297" t="s">
        <v>368</v>
      </c>
      <c r="D590" s="297" t="s">
        <v>1125</v>
      </c>
      <c r="E590" s="19" t="s">
        <v>103</v>
      </c>
      <c r="F590" s="298">
        <v>133.8</v>
      </c>
      <c r="G590" s="40"/>
      <c r="H590" s="46"/>
    </row>
    <row r="591" spans="1:8" s="2" customFormat="1" ht="16.8" customHeight="1">
      <c r="A591" s="40"/>
      <c r="B591" s="46"/>
      <c r="C591" s="297" t="s">
        <v>379</v>
      </c>
      <c r="D591" s="297" t="s">
        <v>1126</v>
      </c>
      <c r="E591" s="19" t="s">
        <v>103</v>
      </c>
      <c r="F591" s="298">
        <v>30.7</v>
      </c>
      <c r="G591" s="40"/>
      <c r="H591" s="46"/>
    </row>
    <row r="592" spans="1:8" s="2" customFormat="1" ht="16.8" customHeight="1">
      <c r="A592" s="40"/>
      <c r="B592" s="46"/>
      <c r="C592" s="297" t="s">
        <v>435</v>
      </c>
      <c r="D592" s="297" t="s">
        <v>1127</v>
      </c>
      <c r="E592" s="19" t="s">
        <v>103</v>
      </c>
      <c r="F592" s="298">
        <v>133.8</v>
      </c>
      <c r="G592" s="40"/>
      <c r="H592" s="46"/>
    </row>
    <row r="593" spans="1:8" s="2" customFormat="1" ht="16.8" customHeight="1">
      <c r="A593" s="40"/>
      <c r="B593" s="46"/>
      <c r="C593" s="297" t="s">
        <v>780</v>
      </c>
      <c r="D593" s="297" t="s">
        <v>1167</v>
      </c>
      <c r="E593" s="19" t="s">
        <v>98</v>
      </c>
      <c r="F593" s="298">
        <v>5.01</v>
      </c>
      <c r="G593" s="40"/>
      <c r="H593" s="46"/>
    </row>
    <row r="594" spans="1:8" s="2" customFormat="1" ht="16.8" customHeight="1">
      <c r="A594" s="40"/>
      <c r="B594" s="46"/>
      <c r="C594" s="297" t="s">
        <v>791</v>
      </c>
      <c r="D594" s="297" t="s">
        <v>1168</v>
      </c>
      <c r="E594" s="19" t="s">
        <v>98</v>
      </c>
      <c r="F594" s="298">
        <v>5.01</v>
      </c>
      <c r="G594" s="40"/>
      <c r="H594" s="46"/>
    </row>
    <row r="595" spans="1:8" s="2" customFormat="1" ht="12">
      <c r="A595" s="40"/>
      <c r="B595" s="46"/>
      <c r="C595" s="297" t="s">
        <v>796</v>
      </c>
      <c r="D595" s="297" t="s">
        <v>1169</v>
      </c>
      <c r="E595" s="19" t="s">
        <v>98</v>
      </c>
      <c r="F595" s="298">
        <v>5.01</v>
      </c>
      <c r="G595" s="40"/>
      <c r="H595" s="46"/>
    </row>
    <row r="596" spans="1:8" s="2" customFormat="1" ht="16.8" customHeight="1">
      <c r="A596" s="40"/>
      <c r="B596" s="46"/>
      <c r="C596" s="297" t="s">
        <v>807</v>
      </c>
      <c r="D596" s="297" t="s">
        <v>1170</v>
      </c>
      <c r="E596" s="19" t="s">
        <v>103</v>
      </c>
      <c r="F596" s="298">
        <v>16.7</v>
      </c>
      <c r="G596" s="40"/>
      <c r="H596" s="46"/>
    </row>
    <row r="597" spans="1:8" s="2" customFormat="1" ht="16.8" customHeight="1">
      <c r="A597" s="40"/>
      <c r="B597" s="46"/>
      <c r="C597" s="297" t="s">
        <v>812</v>
      </c>
      <c r="D597" s="297" t="s">
        <v>1171</v>
      </c>
      <c r="E597" s="19" t="s">
        <v>98</v>
      </c>
      <c r="F597" s="298">
        <v>5.01</v>
      </c>
      <c r="G597" s="40"/>
      <c r="H597" s="46"/>
    </row>
    <row r="598" spans="1:8" s="2" customFormat="1" ht="12">
      <c r="A598" s="40"/>
      <c r="B598" s="46"/>
      <c r="C598" s="297" t="s">
        <v>260</v>
      </c>
      <c r="D598" s="297" t="s">
        <v>1128</v>
      </c>
      <c r="E598" s="19" t="s">
        <v>98</v>
      </c>
      <c r="F598" s="298">
        <v>46.05</v>
      </c>
      <c r="G598" s="40"/>
      <c r="H598" s="46"/>
    </row>
    <row r="599" spans="1:8" s="2" customFormat="1" ht="16.8" customHeight="1">
      <c r="A599" s="40"/>
      <c r="B599" s="46"/>
      <c r="C599" s="297" t="s">
        <v>204</v>
      </c>
      <c r="D599" s="297" t="s">
        <v>205</v>
      </c>
      <c r="E599" s="19" t="s">
        <v>98</v>
      </c>
      <c r="F599" s="298">
        <v>9.108</v>
      </c>
      <c r="G599" s="40"/>
      <c r="H599" s="46"/>
    </row>
    <row r="600" spans="1:8" s="2" customFormat="1" ht="16.8" customHeight="1">
      <c r="A600" s="40"/>
      <c r="B600" s="46"/>
      <c r="C600" s="297" t="s">
        <v>204</v>
      </c>
      <c r="D600" s="297" t="s">
        <v>205</v>
      </c>
      <c r="E600" s="19" t="s">
        <v>98</v>
      </c>
      <c r="F600" s="298">
        <v>2.354</v>
      </c>
      <c r="G600" s="40"/>
      <c r="H600" s="46"/>
    </row>
    <row r="601" spans="1:8" s="2" customFormat="1" ht="16.8" customHeight="1">
      <c r="A601" s="40"/>
      <c r="B601" s="46"/>
      <c r="C601" s="297" t="s">
        <v>403</v>
      </c>
      <c r="D601" s="297" t="s">
        <v>404</v>
      </c>
      <c r="E601" s="19" t="s">
        <v>103</v>
      </c>
      <c r="F601" s="298">
        <v>10</v>
      </c>
      <c r="G601" s="40"/>
      <c r="H601" s="46"/>
    </row>
    <row r="602" spans="1:8" s="2" customFormat="1" ht="16.8" customHeight="1">
      <c r="A602" s="40"/>
      <c r="B602" s="46"/>
      <c r="C602" s="297" t="s">
        <v>584</v>
      </c>
      <c r="D602" s="297" t="s">
        <v>585</v>
      </c>
      <c r="E602" s="19" t="s">
        <v>103</v>
      </c>
      <c r="F602" s="298">
        <v>2.5</v>
      </c>
      <c r="G602" s="40"/>
      <c r="H602" s="46"/>
    </row>
    <row r="603" spans="1:8" s="2" customFormat="1" ht="16.8" customHeight="1">
      <c r="A603" s="40"/>
      <c r="B603" s="46"/>
      <c r="C603" s="293" t="s">
        <v>638</v>
      </c>
      <c r="D603" s="294" t="s">
        <v>639</v>
      </c>
      <c r="E603" s="295" t="s">
        <v>103</v>
      </c>
      <c r="F603" s="296">
        <v>7.2</v>
      </c>
      <c r="G603" s="40"/>
      <c r="H603" s="46"/>
    </row>
    <row r="604" spans="1:8" s="2" customFormat="1" ht="16.8" customHeight="1">
      <c r="A604" s="40"/>
      <c r="B604" s="46"/>
      <c r="C604" s="297" t="s">
        <v>19</v>
      </c>
      <c r="D604" s="297" t="s">
        <v>1136</v>
      </c>
      <c r="E604" s="19" t="s">
        <v>19</v>
      </c>
      <c r="F604" s="298">
        <v>7.2</v>
      </c>
      <c r="G604" s="40"/>
      <c r="H604" s="46"/>
    </row>
    <row r="605" spans="1:8" s="2" customFormat="1" ht="16.8" customHeight="1">
      <c r="A605" s="40"/>
      <c r="B605" s="46"/>
      <c r="C605" s="299" t="s">
        <v>1114</v>
      </c>
      <c r="D605" s="40"/>
      <c r="E605" s="40"/>
      <c r="F605" s="40"/>
      <c r="G605" s="40"/>
      <c r="H605" s="46"/>
    </row>
    <row r="606" spans="1:8" s="2" customFormat="1" ht="16.8" customHeight="1">
      <c r="A606" s="40"/>
      <c r="B606" s="46"/>
      <c r="C606" s="297" t="s">
        <v>170</v>
      </c>
      <c r="D606" s="297" t="s">
        <v>1119</v>
      </c>
      <c r="E606" s="19" t="s">
        <v>98</v>
      </c>
      <c r="F606" s="298">
        <v>30.575</v>
      </c>
      <c r="G606" s="40"/>
      <c r="H606" s="46"/>
    </row>
    <row r="607" spans="1:8" s="2" customFormat="1" ht="16.8" customHeight="1">
      <c r="A607" s="40"/>
      <c r="B607" s="46"/>
      <c r="C607" s="297" t="s">
        <v>181</v>
      </c>
      <c r="D607" s="297" t="s">
        <v>1130</v>
      </c>
      <c r="E607" s="19" t="s">
        <v>103</v>
      </c>
      <c r="F607" s="298">
        <v>164.5</v>
      </c>
      <c r="G607" s="40"/>
      <c r="H607" s="46"/>
    </row>
    <row r="608" spans="1:8" s="2" customFormat="1" ht="16.8" customHeight="1">
      <c r="A608" s="40"/>
      <c r="B608" s="46"/>
      <c r="C608" s="297" t="s">
        <v>186</v>
      </c>
      <c r="D608" s="297" t="s">
        <v>1120</v>
      </c>
      <c r="E608" s="19" t="s">
        <v>103</v>
      </c>
      <c r="F608" s="298">
        <v>123.8</v>
      </c>
      <c r="G608" s="40"/>
      <c r="H608" s="46"/>
    </row>
    <row r="609" spans="1:8" s="2" customFormat="1" ht="16.8" customHeight="1">
      <c r="A609" s="40"/>
      <c r="B609" s="46"/>
      <c r="C609" s="297" t="s">
        <v>368</v>
      </c>
      <c r="D609" s="297" t="s">
        <v>1125</v>
      </c>
      <c r="E609" s="19" t="s">
        <v>103</v>
      </c>
      <c r="F609" s="298">
        <v>133.8</v>
      </c>
      <c r="G609" s="40"/>
      <c r="H609" s="46"/>
    </row>
    <row r="610" spans="1:8" s="2" customFormat="1" ht="16.8" customHeight="1">
      <c r="A610" s="40"/>
      <c r="B610" s="46"/>
      <c r="C610" s="297" t="s">
        <v>435</v>
      </c>
      <c r="D610" s="297" t="s">
        <v>1127</v>
      </c>
      <c r="E610" s="19" t="s">
        <v>103</v>
      </c>
      <c r="F610" s="298">
        <v>133.8</v>
      </c>
      <c r="G610" s="40"/>
      <c r="H610" s="46"/>
    </row>
    <row r="611" spans="1:8" s="2" customFormat="1" ht="16.8" customHeight="1">
      <c r="A611" s="40"/>
      <c r="B611" s="46"/>
      <c r="C611" s="293" t="s">
        <v>609</v>
      </c>
      <c r="D611" s="294" t="s">
        <v>610</v>
      </c>
      <c r="E611" s="295" t="s">
        <v>98</v>
      </c>
      <c r="F611" s="296">
        <v>2.375</v>
      </c>
      <c r="G611" s="40"/>
      <c r="H611" s="46"/>
    </row>
    <row r="612" spans="1:8" s="2" customFormat="1" ht="16.8" customHeight="1">
      <c r="A612" s="40"/>
      <c r="B612" s="46"/>
      <c r="C612" s="297" t="s">
        <v>19</v>
      </c>
      <c r="D612" s="297" t="s">
        <v>1137</v>
      </c>
      <c r="E612" s="19" t="s">
        <v>19</v>
      </c>
      <c r="F612" s="298">
        <v>2.375</v>
      </c>
      <c r="G612" s="40"/>
      <c r="H612" s="46"/>
    </row>
    <row r="613" spans="1:8" s="2" customFormat="1" ht="16.8" customHeight="1">
      <c r="A613" s="40"/>
      <c r="B613" s="46"/>
      <c r="C613" s="299" t="s">
        <v>1114</v>
      </c>
      <c r="D613" s="40"/>
      <c r="E613" s="40"/>
      <c r="F613" s="40"/>
      <c r="G613" s="40"/>
      <c r="H613" s="46"/>
    </row>
    <row r="614" spans="1:8" s="2" customFormat="1" ht="16.8" customHeight="1">
      <c r="A614" s="40"/>
      <c r="B614" s="46"/>
      <c r="C614" s="297" t="s">
        <v>228</v>
      </c>
      <c r="D614" s="297" t="s">
        <v>1115</v>
      </c>
      <c r="E614" s="19" t="s">
        <v>98</v>
      </c>
      <c r="F614" s="298">
        <v>63.813</v>
      </c>
      <c r="G614" s="40"/>
      <c r="H614" s="46"/>
    </row>
    <row r="615" spans="1:8" s="2" customFormat="1" ht="16.8" customHeight="1">
      <c r="A615" s="40"/>
      <c r="B615" s="46"/>
      <c r="C615" s="297" t="s">
        <v>358</v>
      </c>
      <c r="D615" s="297" t="s">
        <v>1116</v>
      </c>
      <c r="E615" s="19" t="s">
        <v>98</v>
      </c>
      <c r="F615" s="298">
        <v>63.008</v>
      </c>
      <c r="G615" s="40"/>
      <c r="H615" s="46"/>
    </row>
    <row r="616" spans="1:8" s="2" customFormat="1" ht="12">
      <c r="A616" s="40"/>
      <c r="B616" s="46"/>
      <c r="C616" s="297" t="s">
        <v>699</v>
      </c>
      <c r="D616" s="297" t="s">
        <v>1172</v>
      </c>
      <c r="E616" s="19" t="s">
        <v>98</v>
      </c>
      <c r="F616" s="298">
        <v>27.752</v>
      </c>
      <c r="G616" s="40"/>
      <c r="H616" s="46"/>
    </row>
    <row r="617" spans="1:8" s="2" customFormat="1" ht="16.8" customHeight="1">
      <c r="A617" s="40"/>
      <c r="B617" s="46"/>
      <c r="C617" s="297" t="s">
        <v>247</v>
      </c>
      <c r="D617" s="297" t="s">
        <v>1118</v>
      </c>
      <c r="E617" s="19" t="s">
        <v>98</v>
      </c>
      <c r="F617" s="298">
        <v>63.008</v>
      </c>
      <c r="G617" s="40"/>
      <c r="H617" s="46"/>
    </row>
    <row r="618" spans="1:8" s="2" customFormat="1" ht="16.8" customHeight="1">
      <c r="A618" s="40"/>
      <c r="B618" s="46"/>
      <c r="C618" s="293" t="s">
        <v>118</v>
      </c>
      <c r="D618" s="294" t="s">
        <v>119</v>
      </c>
      <c r="E618" s="295" t="s">
        <v>103</v>
      </c>
      <c r="F618" s="296">
        <v>1.25</v>
      </c>
      <c r="G618" s="40"/>
      <c r="H618" s="46"/>
    </row>
    <row r="619" spans="1:8" s="2" customFormat="1" ht="16.8" customHeight="1">
      <c r="A619" s="40"/>
      <c r="B619" s="46"/>
      <c r="C619" s="297" t="s">
        <v>19</v>
      </c>
      <c r="D619" s="297" t="s">
        <v>108</v>
      </c>
      <c r="E619" s="19" t="s">
        <v>19</v>
      </c>
      <c r="F619" s="298">
        <v>1.25</v>
      </c>
      <c r="G619" s="40"/>
      <c r="H619" s="46"/>
    </row>
    <row r="620" spans="1:8" s="2" customFormat="1" ht="16.8" customHeight="1">
      <c r="A620" s="40"/>
      <c r="B620" s="46"/>
      <c r="C620" s="299" t="s">
        <v>1114</v>
      </c>
      <c r="D620" s="40"/>
      <c r="E620" s="40"/>
      <c r="F620" s="40"/>
      <c r="G620" s="40"/>
      <c r="H620" s="46"/>
    </row>
    <row r="621" spans="1:8" s="2" customFormat="1" ht="16.8" customHeight="1">
      <c r="A621" s="40"/>
      <c r="B621" s="46"/>
      <c r="C621" s="297" t="s">
        <v>170</v>
      </c>
      <c r="D621" s="297" t="s">
        <v>1119</v>
      </c>
      <c r="E621" s="19" t="s">
        <v>98</v>
      </c>
      <c r="F621" s="298">
        <v>30.575</v>
      </c>
      <c r="G621" s="40"/>
      <c r="H621" s="46"/>
    </row>
    <row r="622" spans="1:8" s="2" customFormat="1" ht="16.8" customHeight="1">
      <c r="A622" s="40"/>
      <c r="B622" s="46"/>
      <c r="C622" s="297" t="s">
        <v>186</v>
      </c>
      <c r="D622" s="297" t="s">
        <v>1120</v>
      </c>
      <c r="E622" s="19" t="s">
        <v>103</v>
      </c>
      <c r="F622" s="298">
        <v>123.8</v>
      </c>
      <c r="G622" s="40"/>
      <c r="H622" s="46"/>
    </row>
    <row r="623" spans="1:8" s="2" customFormat="1" ht="12">
      <c r="A623" s="40"/>
      <c r="B623" s="46"/>
      <c r="C623" s="297" t="s">
        <v>211</v>
      </c>
      <c r="D623" s="297" t="s">
        <v>1122</v>
      </c>
      <c r="E623" s="19" t="s">
        <v>103</v>
      </c>
      <c r="F623" s="298">
        <v>20.7</v>
      </c>
      <c r="G623" s="40"/>
      <c r="H623" s="46"/>
    </row>
    <row r="624" spans="1:8" s="2" customFormat="1" ht="16.8" customHeight="1">
      <c r="A624" s="40"/>
      <c r="B624" s="46"/>
      <c r="C624" s="297" t="s">
        <v>323</v>
      </c>
      <c r="D624" s="297" t="s">
        <v>1123</v>
      </c>
      <c r="E624" s="19" t="s">
        <v>103</v>
      </c>
      <c r="F624" s="298">
        <v>20</v>
      </c>
      <c r="G624" s="40"/>
      <c r="H624" s="46"/>
    </row>
    <row r="625" spans="1:8" s="2" customFormat="1" ht="16.8" customHeight="1">
      <c r="A625" s="40"/>
      <c r="B625" s="46"/>
      <c r="C625" s="297" t="s">
        <v>571</v>
      </c>
      <c r="D625" s="297" t="s">
        <v>1164</v>
      </c>
      <c r="E625" s="19" t="s">
        <v>103</v>
      </c>
      <c r="F625" s="298">
        <v>8.2</v>
      </c>
      <c r="G625" s="40"/>
      <c r="H625" s="46"/>
    </row>
    <row r="626" spans="1:8" s="2" customFormat="1" ht="16.8" customHeight="1">
      <c r="A626" s="40"/>
      <c r="B626" s="46"/>
      <c r="C626" s="297" t="s">
        <v>368</v>
      </c>
      <c r="D626" s="297" t="s">
        <v>1125</v>
      </c>
      <c r="E626" s="19" t="s">
        <v>103</v>
      </c>
      <c r="F626" s="298">
        <v>133.8</v>
      </c>
      <c r="G626" s="40"/>
      <c r="H626" s="46"/>
    </row>
    <row r="627" spans="1:8" s="2" customFormat="1" ht="16.8" customHeight="1">
      <c r="A627" s="40"/>
      <c r="B627" s="46"/>
      <c r="C627" s="297" t="s">
        <v>379</v>
      </c>
      <c r="D627" s="297" t="s">
        <v>1126</v>
      </c>
      <c r="E627" s="19" t="s">
        <v>103</v>
      </c>
      <c r="F627" s="298">
        <v>30.7</v>
      </c>
      <c r="G627" s="40"/>
      <c r="H627" s="46"/>
    </row>
    <row r="628" spans="1:8" s="2" customFormat="1" ht="16.8" customHeight="1">
      <c r="A628" s="40"/>
      <c r="B628" s="46"/>
      <c r="C628" s="297" t="s">
        <v>435</v>
      </c>
      <c r="D628" s="297" t="s">
        <v>1127</v>
      </c>
      <c r="E628" s="19" t="s">
        <v>103</v>
      </c>
      <c r="F628" s="298">
        <v>133.8</v>
      </c>
      <c r="G628" s="40"/>
      <c r="H628" s="46"/>
    </row>
    <row r="629" spans="1:8" s="2" customFormat="1" ht="12">
      <c r="A629" s="40"/>
      <c r="B629" s="46"/>
      <c r="C629" s="297" t="s">
        <v>260</v>
      </c>
      <c r="D629" s="297" t="s">
        <v>1128</v>
      </c>
      <c r="E629" s="19" t="s">
        <v>98</v>
      </c>
      <c r="F629" s="298">
        <v>46.05</v>
      </c>
      <c r="G629" s="40"/>
      <c r="H629" s="46"/>
    </row>
    <row r="630" spans="1:8" s="2" customFormat="1" ht="16.8" customHeight="1">
      <c r="A630" s="40"/>
      <c r="B630" s="46"/>
      <c r="C630" s="297" t="s">
        <v>204</v>
      </c>
      <c r="D630" s="297" t="s">
        <v>205</v>
      </c>
      <c r="E630" s="19" t="s">
        <v>98</v>
      </c>
      <c r="F630" s="298">
        <v>9.108</v>
      </c>
      <c r="G630" s="40"/>
      <c r="H630" s="46"/>
    </row>
    <row r="631" spans="1:8" s="2" customFormat="1" ht="16.8" customHeight="1">
      <c r="A631" s="40"/>
      <c r="B631" s="46"/>
      <c r="C631" s="297" t="s">
        <v>426</v>
      </c>
      <c r="D631" s="297" t="s">
        <v>427</v>
      </c>
      <c r="E631" s="19" t="s">
        <v>103</v>
      </c>
      <c r="F631" s="298">
        <v>10</v>
      </c>
      <c r="G631" s="40"/>
      <c r="H631" s="46"/>
    </row>
    <row r="632" spans="1:8" s="2" customFormat="1" ht="16.8" customHeight="1">
      <c r="A632" s="40"/>
      <c r="B632" s="46"/>
      <c r="C632" s="293" t="s">
        <v>626</v>
      </c>
      <c r="D632" s="294" t="s">
        <v>627</v>
      </c>
      <c r="E632" s="295" t="s">
        <v>103</v>
      </c>
      <c r="F632" s="296">
        <v>6.3</v>
      </c>
      <c r="G632" s="40"/>
      <c r="H632" s="46"/>
    </row>
    <row r="633" spans="1:8" s="2" customFormat="1" ht="16.8" customHeight="1">
      <c r="A633" s="40"/>
      <c r="B633" s="46"/>
      <c r="C633" s="297" t="s">
        <v>19</v>
      </c>
      <c r="D633" s="297" t="s">
        <v>1138</v>
      </c>
      <c r="E633" s="19" t="s">
        <v>19</v>
      </c>
      <c r="F633" s="298">
        <v>6.3</v>
      </c>
      <c r="G633" s="40"/>
      <c r="H633" s="46"/>
    </row>
    <row r="634" spans="1:8" s="2" customFormat="1" ht="16.8" customHeight="1">
      <c r="A634" s="40"/>
      <c r="B634" s="46"/>
      <c r="C634" s="299" t="s">
        <v>1114</v>
      </c>
      <c r="D634" s="40"/>
      <c r="E634" s="40"/>
      <c r="F634" s="40"/>
      <c r="G634" s="40"/>
      <c r="H634" s="46"/>
    </row>
    <row r="635" spans="1:8" s="2" customFormat="1" ht="16.8" customHeight="1">
      <c r="A635" s="40"/>
      <c r="B635" s="46"/>
      <c r="C635" s="297" t="s">
        <v>170</v>
      </c>
      <c r="D635" s="297" t="s">
        <v>1119</v>
      </c>
      <c r="E635" s="19" t="s">
        <v>98</v>
      </c>
      <c r="F635" s="298">
        <v>30.575</v>
      </c>
      <c r="G635" s="40"/>
      <c r="H635" s="46"/>
    </row>
    <row r="636" spans="1:8" s="2" customFormat="1" ht="16.8" customHeight="1">
      <c r="A636" s="40"/>
      <c r="B636" s="46"/>
      <c r="C636" s="297" t="s">
        <v>181</v>
      </c>
      <c r="D636" s="297" t="s">
        <v>1130</v>
      </c>
      <c r="E636" s="19" t="s">
        <v>103</v>
      </c>
      <c r="F636" s="298">
        <v>164.5</v>
      </c>
      <c r="G636" s="40"/>
      <c r="H636" s="46"/>
    </row>
    <row r="637" spans="1:8" s="2" customFormat="1" ht="16.8" customHeight="1">
      <c r="A637" s="40"/>
      <c r="B637" s="46"/>
      <c r="C637" s="297" t="s">
        <v>186</v>
      </c>
      <c r="D637" s="297" t="s">
        <v>1120</v>
      </c>
      <c r="E637" s="19" t="s">
        <v>103</v>
      </c>
      <c r="F637" s="298">
        <v>123.8</v>
      </c>
      <c r="G637" s="40"/>
      <c r="H637" s="46"/>
    </row>
    <row r="638" spans="1:8" s="2" customFormat="1" ht="16.8" customHeight="1">
      <c r="A638" s="40"/>
      <c r="B638" s="46"/>
      <c r="C638" s="297" t="s">
        <v>368</v>
      </c>
      <c r="D638" s="297" t="s">
        <v>1125</v>
      </c>
      <c r="E638" s="19" t="s">
        <v>103</v>
      </c>
      <c r="F638" s="298">
        <v>133.8</v>
      </c>
      <c r="G638" s="40"/>
      <c r="H638" s="46"/>
    </row>
    <row r="639" spans="1:8" s="2" customFormat="1" ht="16.8" customHeight="1">
      <c r="A639" s="40"/>
      <c r="B639" s="46"/>
      <c r="C639" s="297" t="s">
        <v>435</v>
      </c>
      <c r="D639" s="297" t="s">
        <v>1127</v>
      </c>
      <c r="E639" s="19" t="s">
        <v>103</v>
      </c>
      <c r="F639" s="298">
        <v>133.8</v>
      </c>
      <c r="G639" s="40"/>
      <c r="H639" s="46"/>
    </row>
    <row r="640" spans="1:8" s="2" customFormat="1" ht="16.8" customHeight="1">
      <c r="A640" s="40"/>
      <c r="B640" s="46"/>
      <c r="C640" s="293" t="s">
        <v>611</v>
      </c>
      <c r="D640" s="294" t="s">
        <v>612</v>
      </c>
      <c r="E640" s="295" t="s">
        <v>98</v>
      </c>
      <c r="F640" s="296">
        <v>2.188</v>
      </c>
      <c r="G640" s="40"/>
      <c r="H640" s="46"/>
    </row>
    <row r="641" spans="1:8" s="2" customFormat="1" ht="16.8" customHeight="1">
      <c r="A641" s="40"/>
      <c r="B641" s="46"/>
      <c r="C641" s="297" t="s">
        <v>19</v>
      </c>
      <c r="D641" s="297" t="s">
        <v>1139</v>
      </c>
      <c r="E641" s="19" t="s">
        <v>19</v>
      </c>
      <c r="F641" s="298">
        <v>2.188</v>
      </c>
      <c r="G641" s="40"/>
      <c r="H641" s="46"/>
    </row>
    <row r="642" spans="1:8" s="2" customFormat="1" ht="16.8" customHeight="1">
      <c r="A642" s="40"/>
      <c r="B642" s="46"/>
      <c r="C642" s="299" t="s">
        <v>1114</v>
      </c>
      <c r="D642" s="40"/>
      <c r="E642" s="40"/>
      <c r="F642" s="40"/>
      <c r="G642" s="40"/>
      <c r="H642" s="46"/>
    </row>
    <row r="643" spans="1:8" s="2" customFormat="1" ht="16.8" customHeight="1">
      <c r="A643" s="40"/>
      <c r="B643" s="46"/>
      <c r="C643" s="297" t="s">
        <v>228</v>
      </c>
      <c r="D643" s="297" t="s">
        <v>1115</v>
      </c>
      <c r="E643" s="19" t="s">
        <v>98</v>
      </c>
      <c r="F643" s="298">
        <v>63.813</v>
      </c>
      <c r="G643" s="40"/>
      <c r="H643" s="46"/>
    </row>
    <row r="644" spans="1:8" s="2" customFormat="1" ht="16.8" customHeight="1">
      <c r="A644" s="40"/>
      <c r="B644" s="46"/>
      <c r="C644" s="297" t="s">
        <v>358</v>
      </c>
      <c r="D644" s="297" t="s">
        <v>1116</v>
      </c>
      <c r="E644" s="19" t="s">
        <v>98</v>
      </c>
      <c r="F644" s="298">
        <v>63.008</v>
      </c>
      <c r="G644" s="40"/>
      <c r="H644" s="46"/>
    </row>
    <row r="645" spans="1:8" s="2" customFormat="1" ht="12">
      <c r="A645" s="40"/>
      <c r="B645" s="46"/>
      <c r="C645" s="297" t="s">
        <v>699</v>
      </c>
      <c r="D645" s="297" t="s">
        <v>1172</v>
      </c>
      <c r="E645" s="19" t="s">
        <v>98</v>
      </c>
      <c r="F645" s="298">
        <v>27.752</v>
      </c>
      <c r="G645" s="40"/>
      <c r="H645" s="46"/>
    </row>
    <row r="646" spans="1:8" s="2" customFormat="1" ht="16.8" customHeight="1">
      <c r="A646" s="40"/>
      <c r="B646" s="46"/>
      <c r="C646" s="297" t="s">
        <v>247</v>
      </c>
      <c r="D646" s="297" t="s">
        <v>1118</v>
      </c>
      <c r="E646" s="19" t="s">
        <v>98</v>
      </c>
      <c r="F646" s="298">
        <v>63.008</v>
      </c>
      <c r="G646" s="40"/>
      <c r="H646" s="46"/>
    </row>
    <row r="647" spans="1:8" s="2" customFormat="1" ht="16.8" customHeight="1">
      <c r="A647" s="40"/>
      <c r="B647" s="46"/>
      <c r="C647" s="293" t="s">
        <v>636</v>
      </c>
      <c r="D647" s="294" t="s">
        <v>637</v>
      </c>
      <c r="E647" s="295" t="s">
        <v>103</v>
      </c>
      <c r="F647" s="296">
        <v>1.25</v>
      </c>
      <c r="G647" s="40"/>
      <c r="H647" s="46"/>
    </row>
    <row r="648" spans="1:8" s="2" customFormat="1" ht="16.8" customHeight="1">
      <c r="A648" s="40"/>
      <c r="B648" s="46"/>
      <c r="C648" s="297" t="s">
        <v>19</v>
      </c>
      <c r="D648" s="297" t="s">
        <v>108</v>
      </c>
      <c r="E648" s="19" t="s">
        <v>19</v>
      </c>
      <c r="F648" s="298">
        <v>1.25</v>
      </c>
      <c r="G648" s="40"/>
      <c r="H648" s="46"/>
    </row>
    <row r="649" spans="1:8" s="2" customFormat="1" ht="16.8" customHeight="1">
      <c r="A649" s="40"/>
      <c r="B649" s="46"/>
      <c r="C649" s="299" t="s">
        <v>1114</v>
      </c>
      <c r="D649" s="40"/>
      <c r="E649" s="40"/>
      <c r="F649" s="40"/>
      <c r="G649" s="40"/>
      <c r="H649" s="46"/>
    </row>
    <row r="650" spans="1:8" s="2" customFormat="1" ht="16.8" customHeight="1">
      <c r="A650" s="40"/>
      <c r="B650" s="46"/>
      <c r="C650" s="297" t="s">
        <v>170</v>
      </c>
      <c r="D650" s="297" t="s">
        <v>1119</v>
      </c>
      <c r="E650" s="19" t="s">
        <v>98</v>
      </c>
      <c r="F650" s="298">
        <v>30.575</v>
      </c>
      <c r="G650" s="40"/>
      <c r="H650" s="46"/>
    </row>
    <row r="651" spans="1:8" s="2" customFormat="1" ht="16.8" customHeight="1">
      <c r="A651" s="40"/>
      <c r="B651" s="46"/>
      <c r="C651" s="297" t="s">
        <v>186</v>
      </c>
      <c r="D651" s="297" t="s">
        <v>1120</v>
      </c>
      <c r="E651" s="19" t="s">
        <v>103</v>
      </c>
      <c r="F651" s="298">
        <v>123.8</v>
      </c>
      <c r="G651" s="40"/>
      <c r="H651" s="46"/>
    </row>
    <row r="652" spans="1:8" s="2" customFormat="1" ht="12">
      <c r="A652" s="40"/>
      <c r="B652" s="46"/>
      <c r="C652" s="297" t="s">
        <v>211</v>
      </c>
      <c r="D652" s="297" t="s">
        <v>1122</v>
      </c>
      <c r="E652" s="19" t="s">
        <v>103</v>
      </c>
      <c r="F652" s="298">
        <v>20.7</v>
      </c>
      <c r="G652" s="40"/>
      <c r="H652" s="46"/>
    </row>
    <row r="653" spans="1:8" s="2" customFormat="1" ht="16.8" customHeight="1">
      <c r="A653" s="40"/>
      <c r="B653" s="46"/>
      <c r="C653" s="297" t="s">
        <v>571</v>
      </c>
      <c r="D653" s="297" t="s">
        <v>1164</v>
      </c>
      <c r="E653" s="19" t="s">
        <v>103</v>
      </c>
      <c r="F653" s="298">
        <v>8.2</v>
      </c>
      <c r="G653" s="40"/>
      <c r="H653" s="46"/>
    </row>
    <row r="654" spans="1:8" s="2" customFormat="1" ht="16.8" customHeight="1">
      <c r="A654" s="40"/>
      <c r="B654" s="46"/>
      <c r="C654" s="297" t="s">
        <v>368</v>
      </c>
      <c r="D654" s="297" t="s">
        <v>1125</v>
      </c>
      <c r="E654" s="19" t="s">
        <v>103</v>
      </c>
      <c r="F654" s="298">
        <v>133.8</v>
      </c>
      <c r="G654" s="40"/>
      <c r="H654" s="46"/>
    </row>
    <row r="655" spans="1:8" s="2" customFormat="1" ht="16.8" customHeight="1">
      <c r="A655" s="40"/>
      <c r="B655" s="46"/>
      <c r="C655" s="297" t="s">
        <v>379</v>
      </c>
      <c r="D655" s="297" t="s">
        <v>1126</v>
      </c>
      <c r="E655" s="19" t="s">
        <v>103</v>
      </c>
      <c r="F655" s="298">
        <v>30.7</v>
      </c>
      <c r="G655" s="40"/>
      <c r="H655" s="46"/>
    </row>
    <row r="656" spans="1:8" s="2" customFormat="1" ht="16.8" customHeight="1">
      <c r="A656" s="40"/>
      <c r="B656" s="46"/>
      <c r="C656" s="297" t="s">
        <v>435</v>
      </c>
      <c r="D656" s="297" t="s">
        <v>1127</v>
      </c>
      <c r="E656" s="19" t="s">
        <v>103</v>
      </c>
      <c r="F656" s="298">
        <v>133.8</v>
      </c>
      <c r="G656" s="40"/>
      <c r="H656" s="46"/>
    </row>
    <row r="657" spans="1:8" s="2" customFormat="1" ht="16.8" customHeight="1">
      <c r="A657" s="40"/>
      <c r="B657" s="46"/>
      <c r="C657" s="297" t="s">
        <v>780</v>
      </c>
      <c r="D657" s="297" t="s">
        <v>1167</v>
      </c>
      <c r="E657" s="19" t="s">
        <v>98</v>
      </c>
      <c r="F657" s="298">
        <v>5.01</v>
      </c>
      <c r="G657" s="40"/>
      <c r="H657" s="46"/>
    </row>
    <row r="658" spans="1:8" s="2" customFormat="1" ht="16.8" customHeight="1">
      <c r="A658" s="40"/>
      <c r="B658" s="46"/>
      <c r="C658" s="297" t="s">
        <v>791</v>
      </c>
      <c r="D658" s="297" t="s">
        <v>1168</v>
      </c>
      <c r="E658" s="19" t="s">
        <v>98</v>
      </c>
      <c r="F658" s="298">
        <v>5.01</v>
      </c>
      <c r="G658" s="40"/>
      <c r="H658" s="46"/>
    </row>
    <row r="659" spans="1:8" s="2" customFormat="1" ht="12">
      <c r="A659" s="40"/>
      <c r="B659" s="46"/>
      <c r="C659" s="297" t="s">
        <v>796</v>
      </c>
      <c r="D659" s="297" t="s">
        <v>1169</v>
      </c>
      <c r="E659" s="19" t="s">
        <v>98</v>
      </c>
      <c r="F659" s="298">
        <v>5.01</v>
      </c>
      <c r="G659" s="40"/>
      <c r="H659" s="46"/>
    </row>
    <row r="660" spans="1:8" s="2" customFormat="1" ht="16.8" customHeight="1">
      <c r="A660" s="40"/>
      <c r="B660" s="46"/>
      <c r="C660" s="297" t="s">
        <v>807</v>
      </c>
      <c r="D660" s="297" t="s">
        <v>1170</v>
      </c>
      <c r="E660" s="19" t="s">
        <v>103</v>
      </c>
      <c r="F660" s="298">
        <v>16.7</v>
      </c>
      <c r="G660" s="40"/>
      <c r="H660" s="46"/>
    </row>
    <row r="661" spans="1:8" s="2" customFormat="1" ht="16.8" customHeight="1">
      <c r="A661" s="40"/>
      <c r="B661" s="46"/>
      <c r="C661" s="297" t="s">
        <v>812</v>
      </c>
      <c r="D661" s="297" t="s">
        <v>1171</v>
      </c>
      <c r="E661" s="19" t="s">
        <v>98</v>
      </c>
      <c r="F661" s="298">
        <v>5.01</v>
      </c>
      <c r="G661" s="40"/>
      <c r="H661" s="46"/>
    </row>
    <row r="662" spans="1:8" s="2" customFormat="1" ht="12">
      <c r="A662" s="40"/>
      <c r="B662" s="46"/>
      <c r="C662" s="297" t="s">
        <v>260</v>
      </c>
      <c r="D662" s="297" t="s">
        <v>1128</v>
      </c>
      <c r="E662" s="19" t="s">
        <v>98</v>
      </c>
      <c r="F662" s="298">
        <v>46.05</v>
      </c>
      <c r="G662" s="40"/>
      <c r="H662" s="46"/>
    </row>
    <row r="663" spans="1:8" s="2" customFormat="1" ht="16.8" customHeight="1">
      <c r="A663" s="40"/>
      <c r="B663" s="46"/>
      <c r="C663" s="297" t="s">
        <v>204</v>
      </c>
      <c r="D663" s="297" t="s">
        <v>205</v>
      </c>
      <c r="E663" s="19" t="s">
        <v>98</v>
      </c>
      <c r="F663" s="298">
        <v>9.108</v>
      </c>
      <c r="G663" s="40"/>
      <c r="H663" s="46"/>
    </row>
    <row r="664" spans="1:8" s="2" customFormat="1" ht="16.8" customHeight="1">
      <c r="A664" s="40"/>
      <c r="B664" s="46"/>
      <c r="C664" s="293" t="s">
        <v>628</v>
      </c>
      <c r="D664" s="294" t="s">
        <v>629</v>
      </c>
      <c r="E664" s="295" t="s">
        <v>103</v>
      </c>
      <c r="F664" s="296">
        <v>6</v>
      </c>
      <c r="G664" s="40"/>
      <c r="H664" s="46"/>
    </row>
    <row r="665" spans="1:8" s="2" customFormat="1" ht="16.8" customHeight="1">
      <c r="A665" s="40"/>
      <c r="B665" s="46"/>
      <c r="C665" s="297" t="s">
        <v>19</v>
      </c>
      <c r="D665" s="297" t="s">
        <v>1140</v>
      </c>
      <c r="E665" s="19" t="s">
        <v>19</v>
      </c>
      <c r="F665" s="298">
        <v>6</v>
      </c>
      <c r="G665" s="40"/>
      <c r="H665" s="46"/>
    </row>
    <row r="666" spans="1:8" s="2" customFormat="1" ht="16.8" customHeight="1">
      <c r="A666" s="40"/>
      <c r="B666" s="46"/>
      <c r="C666" s="299" t="s">
        <v>1114</v>
      </c>
      <c r="D666" s="40"/>
      <c r="E666" s="40"/>
      <c r="F666" s="40"/>
      <c r="G666" s="40"/>
      <c r="H666" s="46"/>
    </row>
    <row r="667" spans="1:8" s="2" customFormat="1" ht="16.8" customHeight="1">
      <c r="A667" s="40"/>
      <c r="B667" s="46"/>
      <c r="C667" s="297" t="s">
        <v>170</v>
      </c>
      <c r="D667" s="297" t="s">
        <v>1119</v>
      </c>
      <c r="E667" s="19" t="s">
        <v>98</v>
      </c>
      <c r="F667" s="298">
        <v>30.575</v>
      </c>
      <c r="G667" s="40"/>
      <c r="H667" s="46"/>
    </row>
    <row r="668" spans="1:8" s="2" customFormat="1" ht="16.8" customHeight="1">
      <c r="A668" s="40"/>
      <c r="B668" s="46"/>
      <c r="C668" s="297" t="s">
        <v>181</v>
      </c>
      <c r="D668" s="297" t="s">
        <v>1130</v>
      </c>
      <c r="E668" s="19" t="s">
        <v>103</v>
      </c>
      <c r="F668" s="298">
        <v>164.5</v>
      </c>
      <c r="G668" s="40"/>
      <c r="H668" s="46"/>
    </row>
    <row r="669" spans="1:8" s="2" customFormat="1" ht="16.8" customHeight="1">
      <c r="A669" s="40"/>
      <c r="B669" s="46"/>
      <c r="C669" s="297" t="s">
        <v>186</v>
      </c>
      <c r="D669" s="297" t="s">
        <v>1120</v>
      </c>
      <c r="E669" s="19" t="s">
        <v>103</v>
      </c>
      <c r="F669" s="298">
        <v>123.8</v>
      </c>
      <c r="G669" s="40"/>
      <c r="H669" s="46"/>
    </row>
    <row r="670" spans="1:8" s="2" customFormat="1" ht="16.8" customHeight="1">
      <c r="A670" s="40"/>
      <c r="B670" s="46"/>
      <c r="C670" s="297" t="s">
        <v>368</v>
      </c>
      <c r="D670" s="297" t="s">
        <v>1125</v>
      </c>
      <c r="E670" s="19" t="s">
        <v>103</v>
      </c>
      <c r="F670" s="298">
        <v>133.8</v>
      </c>
      <c r="G670" s="40"/>
      <c r="H670" s="46"/>
    </row>
    <row r="671" spans="1:8" s="2" customFormat="1" ht="16.8" customHeight="1">
      <c r="A671" s="40"/>
      <c r="B671" s="46"/>
      <c r="C671" s="297" t="s">
        <v>435</v>
      </c>
      <c r="D671" s="297" t="s">
        <v>1127</v>
      </c>
      <c r="E671" s="19" t="s">
        <v>103</v>
      </c>
      <c r="F671" s="298">
        <v>133.8</v>
      </c>
      <c r="G671" s="40"/>
      <c r="H671" s="46"/>
    </row>
    <row r="672" spans="1:8" s="2" customFormat="1" ht="16.8" customHeight="1">
      <c r="A672" s="40"/>
      <c r="B672" s="46"/>
      <c r="C672" s="293" t="s">
        <v>613</v>
      </c>
      <c r="D672" s="294" t="s">
        <v>506</v>
      </c>
      <c r="E672" s="295" t="s">
        <v>98</v>
      </c>
      <c r="F672" s="296">
        <v>6.288</v>
      </c>
      <c r="G672" s="40"/>
      <c r="H672" s="46"/>
    </row>
    <row r="673" spans="1:8" s="2" customFormat="1" ht="16.8" customHeight="1">
      <c r="A673" s="40"/>
      <c r="B673" s="46"/>
      <c r="C673" s="297" t="s">
        <v>19</v>
      </c>
      <c r="D673" s="297" t="s">
        <v>1143</v>
      </c>
      <c r="E673" s="19" t="s">
        <v>19</v>
      </c>
      <c r="F673" s="298">
        <v>3.42</v>
      </c>
      <c r="G673" s="40"/>
      <c r="H673" s="46"/>
    </row>
    <row r="674" spans="1:8" s="2" customFormat="1" ht="16.8" customHeight="1">
      <c r="A674" s="40"/>
      <c r="B674" s="46"/>
      <c r="C674" s="297" t="s">
        <v>19</v>
      </c>
      <c r="D674" s="297" t="s">
        <v>1144</v>
      </c>
      <c r="E674" s="19" t="s">
        <v>19</v>
      </c>
      <c r="F674" s="298">
        <v>1.688</v>
      </c>
      <c r="G674" s="40"/>
      <c r="H674" s="46"/>
    </row>
    <row r="675" spans="1:8" s="2" customFormat="1" ht="16.8" customHeight="1">
      <c r="A675" s="40"/>
      <c r="B675" s="46"/>
      <c r="C675" s="297" t="s">
        <v>19</v>
      </c>
      <c r="D675" s="297" t="s">
        <v>1145</v>
      </c>
      <c r="E675" s="19" t="s">
        <v>19</v>
      </c>
      <c r="F675" s="298">
        <v>1.18</v>
      </c>
      <c r="G675" s="40"/>
      <c r="H675" s="46"/>
    </row>
    <row r="676" spans="1:8" s="2" customFormat="1" ht="16.8" customHeight="1">
      <c r="A676" s="40"/>
      <c r="B676" s="46"/>
      <c r="C676" s="297" t="s">
        <v>19</v>
      </c>
      <c r="D676" s="297" t="s">
        <v>179</v>
      </c>
      <c r="E676" s="19" t="s">
        <v>19</v>
      </c>
      <c r="F676" s="298">
        <v>6.288</v>
      </c>
      <c r="G676" s="40"/>
      <c r="H676" s="46"/>
    </row>
    <row r="677" spans="1:8" s="2" customFormat="1" ht="16.8" customHeight="1">
      <c r="A677" s="40"/>
      <c r="B677" s="46"/>
      <c r="C677" s="299" t="s">
        <v>1114</v>
      </c>
      <c r="D677" s="40"/>
      <c r="E677" s="40"/>
      <c r="F677" s="40"/>
      <c r="G677" s="40"/>
      <c r="H677" s="46"/>
    </row>
    <row r="678" spans="1:8" s="2" customFormat="1" ht="16.8" customHeight="1">
      <c r="A678" s="40"/>
      <c r="B678" s="46"/>
      <c r="C678" s="297" t="s">
        <v>253</v>
      </c>
      <c r="D678" s="297" t="s">
        <v>1133</v>
      </c>
      <c r="E678" s="19" t="s">
        <v>98</v>
      </c>
      <c r="F678" s="298">
        <v>6.288</v>
      </c>
      <c r="G678" s="40"/>
      <c r="H678" s="46"/>
    </row>
    <row r="679" spans="1:8" s="2" customFormat="1" ht="16.8" customHeight="1">
      <c r="A679" s="40"/>
      <c r="B679" s="46"/>
      <c r="C679" s="293" t="s">
        <v>821</v>
      </c>
      <c r="D679" s="294" t="s">
        <v>822</v>
      </c>
      <c r="E679" s="295" t="s">
        <v>98</v>
      </c>
      <c r="F679" s="296">
        <v>5.523</v>
      </c>
      <c r="G679" s="40"/>
      <c r="H679" s="46"/>
    </row>
    <row r="680" spans="1:8" s="2" customFormat="1" ht="16.8" customHeight="1">
      <c r="A680" s="40"/>
      <c r="B680" s="46"/>
      <c r="C680" s="297" t="s">
        <v>19</v>
      </c>
      <c r="D680" s="297" t="s">
        <v>1146</v>
      </c>
      <c r="E680" s="19" t="s">
        <v>19</v>
      </c>
      <c r="F680" s="298">
        <v>5.523</v>
      </c>
      <c r="G680" s="40"/>
      <c r="H680" s="46"/>
    </row>
    <row r="681" spans="1:8" s="2" customFormat="1" ht="16.8" customHeight="1">
      <c r="A681" s="40"/>
      <c r="B681" s="46"/>
      <c r="C681" s="293" t="s">
        <v>852</v>
      </c>
      <c r="D681" s="294" t="s">
        <v>853</v>
      </c>
      <c r="E681" s="295" t="s">
        <v>103</v>
      </c>
      <c r="F681" s="296">
        <v>2.35</v>
      </c>
      <c r="G681" s="40"/>
      <c r="H681" s="46"/>
    </row>
    <row r="682" spans="1:8" s="2" customFormat="1" ht="16.8" customHeight="1">
      <c r="A682" s="40"/>
      <c r="B682" s="46"/>
      <c r="C682" s="297" t="s">
        <v>19</v>
      </c>
      <c r="D682" s="297" t="s">
        <v>854</v>
      </c>
      <c r="E682" s="19" t="s">
        <v>19</v>
      </c>
      <c r="F682" s="298">
        <v>2.35</v>
      </c>
      <c r="G682" s="40"/>
      <c r="H682" s="46"/>
    </row>
    <row r="683" spans="1:8" s="2" customFormat="1" ht="16.8" customHeight="1">
      <c r="A683" s="40"/>
      <c r="B683" s="46"/>
      <c r="C683" s="293" t="s">
        <v>837</v>
      </c>
      <c r="D683" s="294" t="s">
        <v>838</v>
      </c>
      <c r="E683" s="295" t="s">
        <v>103</v>
      </c>
      <c r="F683" s="296">
        <v>9.4</v>
      </c>
      <c r="G683" s="40"/>
      <c r="H683" s="46"/>
    </row>
    <row r="684" spans="1:8" s="2" customFormat="1" ht="16.8" customHeight="1">
      <c r="A684" s="40"/>
      <c r="B684" s="46"/>
      <c r="C684" s="297" t="s">
        <v>19</v>
      </c>
      <c r="D684" s="297" t="s">
        <v>1147</v>
      </c>
      <c r="E684" s="19" t="s">
        <v>19</v>
      </c>
      <c r="F684" s="298">
        <v>9.4</v>
      </c>
      <c r="G684" s="40"/>
      <c r="H684" s="46"/>
    </row>
    <row r="685" spans="1:8" s="2" customFormat="1" ht="16.8" customHeight="1">
      <c r="A685" s="40"/>
      <c r="B685" s="46"/>
      <c r="C685" s="293" t="s">
        <v>824</v>
      </c>
      <c r="D685" s="294" t="s">
        <v>825</v>
      </c>
      <c r="E685" s="295" t="s">
        <v>98</v>
      </c>
      <c r="F685" s="296">
        <v>2.938</v>
      </c>
      <c r="G685" s="40"/>
      <c r="H685" s="46"/>
    </row>
    <row r="686" spans="1:8" s="2" customFormat="1" ht="16.8" customHeight="1">
      <c r="A686" s="40"/>
      <c r="B686" s="46"/>
      <c r="C686" s="297" t="s">
        <v>19</v>
      </c>
      <c r="D686" s="297" t="s">
        <v>1135</v>
      </c>
      <c r="E686" s="19" t="s">
        <v>19</v>
      </c>
      <c r="F686" s="298">
        <v>2.938</v>
      </c>
      <c r="G686" s="40"/>
      <c r="H686" s="46"/>
    </row>
    <row r="687" spans="1:8" s="2" customFormat="1" ht="16.8" customHeight="1">
      <c r="A687" s="40"/>
      <c r="B687" s="46"/>
      <c r="C687" s="293" t="s">
        <v>855</v>
      </c>
      <c r="D687" s="294" t="s">
        <v>856</v>
      </c>
      <c r="E687" s="295" t="s">
        <v>103</v>
      </c>
      <c r="F687" s="296">
        <v>1.25</v>
      </c>
      <c r="G687" s="40"/>
      <c r="H687" s="46"/>
    </row>
    <row r="688" spans="1:8" s="2" customFormat="1" ht="16.8" customHeight="1">
      <c r="A688" s="40"/>
      <c r="B688" s="46"/>
      <c r="C688" s="297" t="s">
        <v>19</v>
      </c>
      <c r="D688" s="297" t="s">
        <v>108</v>
      </c>
      <c r="E688" s="19" t="s">
        <v>19</v>
      </c>
      <c r="F688" s="298">
        <v>1.25</v>
      </c>
      <c r="G688" s="40"/>
      <c r="H688" s="46"/>
    </row>
    <row r="689" spans="1:8" s="2" customFormat="1" ht="16.8" customHeight="1">
      <c r="A689" s="40"/>
      <c r="B689" s="46"/>
      <c r="C689" s="293" t="s">
        <v>840</v>
      </c>
      <c r="D689" s="294" t="s">
        <v>841</v>
      </c>
      <c r="E689" s="295" t="s">
        <v>103</v>
      </c>
      <c r="F689" s="296">
        <v>7.2</v>
      </c>
      <c r="G689" s="40"/>
      <c r="H689" s="46"/>
    </row>
    <row r="690" spans="1:8" s="2" customFormat="1" ht="16.8" customHeight="1">
      <c r="A690" s="40"/>
      <c r="B690" s="46"/>
      <c r="C690" s="297" t="s">
        <v>19</v>
      </c>
      <c r="D690" s="297" t="s">
        <v>1136</v>
      </c>
      <c r="E690" s="19" t="s">
        <v>19</v>
      </c>
      <c r="F690" s="298">
        <v>7.2</v>
      </c>
      <c r="G690" s="40"/>
      <c r="H690" s="46"/>
    </row>
    <row r="691" spans="1:8" s="2" customFormat="1" ht="16.8" customHeight="1">
      <c r="A691" s="40"/>
      <c r="B691" s="46"/>
      <c r="C691" s="293" t="s">
        <v>826</v>
      </c>
      <c r="D691" s="294" t="s">
        <v>827</v>
      </c>
      <c r="E691" s="295" t="s">
        <v>98</v>
      </c>
      <c r="F691" s="296">
        <v>2.375</v>
      </c>
      <c r="G691" s="40"/>
      <c r="H691" s="46"/>
    </row>
    <row r="692" spans="1:8" s="2" customFormat="1" ht="16.8" customHeight="1">
      <c r="A692" s="40"/>
      <c r="B692" s="46"/>
      <c r="C692" s="297" t="s">
        <v>19</v>
      </c>
      <c r="D692" s="297" t="s">
        <v>1137</v>
      </c>
      <c r="E692" s="19" t="s">
        <v>19</v>
      </c>
      <c r="F692" s="298">
        <v>2.375</v>
      </c>
      <c r="G692" s="40"/>
      <c r="H692" s="46"/>
    </row>
    <row r="693" spans="1:8" s="2" customFormat="1" ht="16.8" customHeight="1">
      <c r="A693" s="40"/>
      <c r="B693" s="46"/>
      <c r="C693" s="293" t="s">
        <v>121</v>
      </c>
      <c r="D693" s="294" t="s">
        <v>122</v>
      </c>
      <c r="E693" s="295" t="s">
        <v>103</v>
      </c>
      <c r="F693" s="296">
        <v>1.25</v>
      </c>
      <c r="G693" s="40"/>
      <c r="H693" s="46"/>
    </row>
    <row r="694" spans="1:8" s="2" customFormat="1" ht="16.8" customHeight="1">
      <c r="A694" s="40"/>
      <c r="B694" s="46"/>
      <c r="C694" s="297" t="s">
        <v>19</v>
      </c>
      <c r="D694" s="297" t="s">
        <v>108</v>
      </c>
      <c r="E694" s="19" t="s">
        <v>19</v>
      </c>
      <c r="F694" s="298">
        <v>1.25</v>
      </c>
      <c r="G694" s="40"/>
      <c r="H694" s="46"/>
    </row>
    <row r="695" spans="1:8" s="2" customFormat="1" ht="16.8" customHeight="1">
      <c r="A695" s="40"/>
      <c r="B695" s="46"/>
      <c r="C695" s="293" t="s">
        <v>842</v>
      </c>
      <c r="D695" s="294" t="s">
        <v>843</v>
      </c>
      <c r="E695" s="295" t="s">
        <v>103</v>
      </c>
      <c r="F695" s="296">
        <v>6.3</v>
      </c>
      <c r="G695" s="40"/>
      <c r="H695" s="46"/>
    </row>
    <row r="696" spans="1:8" s="2" customFormat="1" ht="16.8" customHeight="1">
      <c r="A696" s="40"/>
      <c r="B696" s="46"/>
      <c r="C696" s="297" t="s">
        <v>19</v>
      </c>
      <c r="D696" s="297" t="s">
        <v>1138</v>
      </c>
      <c r="E696" s="19" t="s">
        <v>19</v>
      </c>
      <c r="F696" s="298">
        <v>6.3</v>
      </c>
      <c r="G696" s="40"/>
      <c r="H696" s="46"/>
    </row>
    <row r="697" spans="1:8" s="2" customFormat="1" ht="16.8" customHeight="1">
      <c r="A697" s="40"/>
      <c r="B697" s="46"/>
      <c r="C697" s="293" t="s">
        <v>828</v>
      </c>
      <c r="D697" s="294" t="s">
        <v>829</v>
      </c>
      <c r="E697" s="295" t="s">
        <v>98</v>
      </c>
      <c r="F697" s="296">
        <v>2.188</v>
      </c>
      <c r="G697" s="40"/>
      <c r="H697" s="46"/>
    </row>
    <row r="698" spans="1:8" s="2" customFormat="1" ht="16.8" customHeight="1">
      <c r="A698" s="40"/>
      <c r="B698" s="46"/>
      <c r="C698" s="297" t="s">
        <v>19</v>
      </c>
      <c r="D698" s="297" t="s">
        <v>1139</v>
      </c>
      <c r="E698" s="19" t="s">
        <v>19</v>
      </c>
      <c r="F698" s="298">
        <v>2.188</v>
      </c>
      <c r="G698" s="40"/>
      <c r="H698" s="46"/>
    </row>
    <row r="699" spans="1:8" s="2" customFormat="1" ht="16.8" customHeight="1">
      <c r="A699" s="40"/>
      <c r="B699" s="46"/>
      <c r="C699" s="293" t="s">
        <v>857</v>
      </c>
      <c r="D699" s="294" t="s">
        <v>858</v>
      </c>
      <c r="E699" s="295" t="s">
        <v>103</v>
      </c>
      <c r="F699" s="296">
        <v>1.25</v>
      </c>
      <c r="G699" s="40"/>
      <c r="H699" s="46"/>
    </row>
    <row r="700" spans="1:8" s="2" customFormat="1" ht="16.8" customHeight="1">
      <c r="A700" s="40"/>
      <c r="B700" s="46"/>
      <c r="C700" s="297" t="s">
        <v>19</v>
      </c>
      <c r="D700" s="297" t="s">
        <v>108</v>
      </c>
      <c r="E700" s="19" t="s">
        <v>19</v>
      </c>
      <c r="F700" s="298">
        <v>1.25</v>
      </c>
      <c r="G700" s="40"/>
      <c r="H700" s="46"/>
    </row>
    <row r="701" spans="1:8" s="2" customFormat="1" ht="16.8" customHeight="1">
      <c r="A701" s="40"/>
      <c r="B701" s="46"/>
      <c r="C701" s="293" t="s">
        <v>844</v>
      </c>
      <c r="D701" s="294" t="s">
        <v>845</v>
      </c>
      <c r="E701" s="295" t="s">
        <v>103</v>
      </c>
      <c r="F701" s="296">
        <v>6</v>
      </c>
      <c r="G701" s="40"/>
      <c r="H701" s="46"/>
    </row>
    <row r="702" spans="1:8" s="2" customFormat="1" ht="16.8" customHeight="1">
      <c r="A702" s="40"/>
      <c r="B702" s="46"/>
      <c r="C702" s="297" t="s">
        <v>19</v>
      </c>
      <c r="D702" s="297" t="s">
        <v>1140</v>
      </c>
      <c r="E702" s="19" t="s">
        <v>19</v>
      </c>
      <c r="F702" s="298">
        <v>6</v>
      </c>
      <c r="G702" s="40"/>
      <c r="H702" s="46"/>
    </row>
    <row r="703" spans="1:8" s="2" customFormat="1" ht="16.8" customHeight="1">
      <c r="A703" s="40"/>
      <c r="B703" s="46"/>
      <c r="C703" s="293" t="s">
        <v>830</v>
      </c>
      <c r="D703" s="294" t="s">
        <v>831</v>
      </c>
      <c r="E703" s="295" t="s">
        <v>98</v>
      </c>
      <c r="F703" s="296">
        <v>0.7</v>
      </c>
      <c r="G703" s="40"/>
      <c r="H703" s="46"/>
    </row>
    <row r="704" spans="1:8" s="2" customFormat="1" ht="16.8" customHeight="1">
      <c r="A704" s="40"/>
      <c r="B704" s="46"/>
      <c r="C704" s="297" t="s">
        <v>19</v>
      </c>
      <c r="D704" s="297" t="s">
        <v>1148</v>
      </c>
      <c r="E704" s="19" t="s">
        <v>19</v>
      </c>
      <c r="F704" s="298">
        <v>0.7</v>
      </c>
      <c r="G704" s="40"/>
      <c r="H704" s="46"/>
    </row>
    <row r="705" spans="1:8" s="2" customFormat="1" ht="16.8" customHeight="1">
      <c r="A705" s="40"/>
      <c r="B705" s="46"/>
      <c r="C705" s="293" t="s">
        <v>859</v>
      </c>
      <c r="D705" s="294" t="s">
        <v>860</v>
      </c>
      <c r="E705" s="295" t="s">
        <v>103</v>
      </c>
      <c r="F705" s="296">
        <v>0.7</v>
      </c>
      <c r="G705" s="40"/>
      <c r="H705" s="46"/>
    </row>
    <row r="706" spans="1:8" s="2" customFormat="1" ht="16.8" customHeight="1">
      <c r="A706" s="40"/>
      <c r="B706" s="46"/>
      <c r="C706" s="297" t="s">
        <v>19</v>
      </c>
      <c r="D706" s="297" t="s">
        <v>632</v>
      </c>
      <c r="E706" s="19" t="s">
        <v>19</v>
      </c>
      <c r="F706" s="298">
        <v>0.7</v>
      </c>
      <c r="G706" s="40"/>
      <c r="H706" s="46"/>
    </row>
    <row r="707" spans="1:8" s="2" customFormat="1" ht="16.8" customHeight="1">
      <c r="A707" s="40"/>
      <c r="B707" s="46"/>
      <c r="C707" s="293" t="s">
        <v>846</v>
      </c>
      <c r="D707" s="294" t="s">
        <v>847</v>
      </c>
      <c r="E707" s="295" t="s">
        <v>103</v>
      </c>
      <c r="F707" s="296">
        <v>3.4</v>
      </c>
      <c r="G707" s="40"/>
      <c r="H707" s="46"/>
    </row>
    <row r="708" spans="1:8" s="2" customFormat="1" ht="16.8" customHeight="1">
      <c r="A708" s="40"/>
      <c r="B708" s="46"/>
      <c r="C708" s="297" t="s">
        <v>19</v>
      </c>
      <c r="D708" s="297" t="s">
        <v>1149</v>
      </c>
      <c r="E708" s="19" t="s">
        <v>19</v>
      </c>
      <c r="F708" s="298">
        <v>3.4</v>
      </c>
      <c r="G708" s="40"/>
      <c r="H708" s="46"/>
    </row>
    <row r="709" spans="1:8" s="2" customFormat="1" ht="16.8" customHeight="1">
      <c r="A709" s="40"/>
      <c r="B709" s="46"/>
      <c r="C709" s="293" t="s">
        <v>832</v>
      </c>
      <c r="D709" s="294" t="s">
        <v>833</v>
      </c>
      <c r="E709" s="295" t="s">
        <v>98</v>
      </c>
      <c r="F709" s="296">
        <v>2.375</v>
      </c>
      <c r="G709" s="40"/>
      <c r="H709" s="46"/>
    </row>
    <row r="710" spans="1:8" s="2" customFormat="1" ht="16.8" customHeight="1">
      <c r="A710" s="40"/>
      <c r="B710" s="46"/>
      <c r="C710" s="297" t="s">
        <v>19</v>
      </c>
      <c r="D710" s="297" t="s">
        <v>1137</v>
      </c>
      <c r="E710" s="19" t="s">
        <v>19</v>
      </c>
      <c r="F710" s="298">
        <v>2.375</v>
      </c>
      <c r="G710" s="40"/>
      <c r="H710" s="46"/>
    </row>
    <row r="711" spans="1:8" s="2" customFormat="1" ht="16.8" customHeight="1">
      <c r="A711" s="40"/>
      <c r="B711" s="46"/>
      <c r="C711" s="293" t="s">
        <v>861</v>
      </c>
      <c r="D711" s="294" t="s">
        <v>862</v>
      </c>
      <c r="E711" s="295" t="s">
        <v>103</v>
      </c>
      <c r="F711" s="296">
        <v>1.25</v>
      </c>
      <c r="G711" s="40"/>
      <c r="H711" s="46"/>
    </row>
    <row r="712" spans="1:8" s="2" customFormat="1" ht="16.8" customHeight="1">
      <c r="A712" s="40"/>
      <c r="B712" s="46"/>
      <c r="C712" s="297" t="s">
        <v>19</v>
      </c>
      <c r="D712" s="297" t="s">
        <v>108</v>
      </c>
      <c r="E712" s="19" t="s">
        <v>19</v>
      </c>
      <c r="F712" s="298">
        <v>1.25</v>
      </c>
      <c r="G712" s="40"/>
      <c r="H712" s="46"/>
    </row>
    <row r="713" spans="1:8" s="2" customFormat="1" ht="16.8" customHeight="1">
      <c r="A713" s="40"/>
      <c r="B713" s="46"/>
      <c r="C713" s="293" t="s">
        <v>849</v>
      </c>
      <c r="D713" s="294" t="s">
        <v>850</v>
      </c>
      <c r="E713" s="295" t="s">
        <v>103</v>
      </c>
      <c r="F713" s="296">
        <v>6.3</v>
      </c>
      <c r="G713" s="40"/>
      <c r="H713" s="46"/>
    </row>
    <row r="714" spans="1:8" s="2" customFormat="1" ht="16.8" customHeight="1">
      <c r="A714" s="40"/>
      <c r="B714" s="46"/>
      <c r="C714" s="297" t="s">
        <v>19</v>
      </c>
      <c r="D714" s="297" t="s">
        <v>1138</v>
      </c>
      <c r="E714" s="19" t="s">
        <v>19</v>
      </c>
      <c r="F714" s="298">
        <v>6.3</v>
      </c>
      <c r="G714" s="40"/>
      <c r="H714" s="46"/>
    </row>
    <row r="715" spans="1:8" s="2" customFormat="1" ht="16.8" customHeight="1">
      <c r="A715" s="40"/>
      <c r="B715" s="46"/>
      <c r="C715" s="293" t="s">
        <v>834</v>
      </c>
      <c r="D715" s="294" t="s">
        <v>506</v>
      </c>
      <c r="E715" s="295" t="s">
        <v>98</v>
      </c>
      <c r="F715" s="296">
        <v>6.57</v>
      </c>
      <c r="G715" s="40"/>
      <c r="H715" s="46"/>
    </row>
    <row r="716" spans="1:8" s="2" customFormat="1" ht="16.8" customHeight="1">
      <c r="A716" s="40"/>
      <c r="B716" s="46"/>
      <c r="C716" s="297" t="s">
        <v>19</v>
      </c>
      <c r="D716" s="297" t="s">
        <v>1150</v>
      </c>
      <c r="E716" s="19" t="s">
        <v>19</v>
      </c>
      <c r="F716" s="298">
        <v>6.57</v>
      </c>
      <c r="G716" s="40"/>
      <c r="H716" s="46"/>
    </row>
    <row r="717" spans="1:8" s="2" customFormat="1" ht="16.8" customHeight="1">
      <c r="A717" s="40"/>
      <c r="B717" s="46"/>
      <c r="C717" s="293" t="s">
        <v>1013</v>
      </c>
      <c r="D717" s="294" t="s">
        <v>1014</v>
      </c>
      <c r="E717" s="295" t="s">
        <v>98</v>
      </c>
      <c r="F717" s="296">
        <v>1.44</v>
      </c>
      <c r="G717" s="40"/>
      <c r="H717" s="46"/>
    </row>
    <row r="718" spans="1:8" s="2" customFormat="1" ht="16.8" customHeight="1">
      <c r="A718" s="40"/>
      <c r="B718" s="46"/>
      <c r="C718" s="297" t="s">
        <v>19</v>
      </c>
      <c r="D718" s="297" t="s">
        <v>1151</v>
      </c>
      <c r="E718" s="19" t="s">
        <v>19</v>
      </c>
      <c r="F718" s="298">
        <v>1.44</v>
      </c>
      <c r="G718" s="40"/>
      <c r="H718" s="46"/>
    </row>
    <row r="719" spans="1:8" s="2" customFormat="1" ht="16.8" customHeight="1">
      <c r="A719" s="40"/>
      <c r="B719" s="46"/>
      <c r="C719" s="293" t="s">
        <v>1001</v>
      </c>
      <c r="D719" s="294" t="s">
        <v>1002</v>
      </c>
      <c r="E719" s="295" t="s">
        <v>103</v>
      </c>
      <c r="F719" s="296">
        <v>1.2</v>
      </c>
      <c r="G719" s="40"/>
      <c r="H719" s="46"/>
    </row>
    <row r="720" spans="1:8" s="2" customFormat="1" ht="16.8" customHeight="1">
      <c r="A720" s="40"/>
      <c r="B720" s="46"/>
      <c r="C720" s="297" t="s">
        <v>19</v>
      </c>
      <c r="D720" s="297" t="s">
        <v>1003</v>
      </c>
      <c r="E720" s="19" t="s">
        <v>19</v>
      </c>
      <c r="F720" s="298">
        <v>1.2</v>
      </c>
      <c r="G720" s="40"/>
      <c r="H720" s="46"/>
    </row>
    <row r="721" spans="1:8" s="2" customFormat="1" ht="16.8" customHeight="1">
      <c r="A721" s="40"/>
      <c r="B721" s="46"/>
      <c r="C721" s="293" t="s">
        <v>989</v>
      </c>
      <c r="D721" s="294" t="s">
        <v>990</v>
      </c>
      <c r="E721" s="295" t="s">
        <v>103</v>
      </c>
      <c r="F721" s="296">
        <v>4.8</v>
      </c>
      <c r="G721" s="40"/>
      <c r="H721" s="46"/>
    </row>
    <row r="722" spans="1:8" s="2" customFormat="1" ht="16.8" customHeight="1">
      <c r="A722" s="40"/>
      <c r="B722" s="46"/>
      <c r="C722" s="297" t="s">
        <v>19</v>
      </c>
      <c r="D722" s="297" t="s">
        <v>1152</v>
      </c>
      <c r="E722" s="19" t="s">
        <v>19</v>
      </c>
      <c r="F722" s="298">
        <v>4.8</v>
      </c>
      <c r="G722" s="40"/>
      <c r="H722" s="46"/>
    </row>
    <row r="723" spans="1:8" s="2" customFormat="1" ht="16.8" customHeight="1">
      <c r="A723" s="40"/>
      <c r="B723" s="46"/>
      <c r="C723" s="293" t="s">
        <v>1016</v>
      </c>
      <c r="D723" s="294" t="s">
        <v>1017</v>
      </c>
      <c r="E723" s="295" t="s">
        <v>98</v>
      </c>
      <c r="F723" s="296">
        <v>2.28</v>
      </c>
      <c r="G723" s="40"/>
      <c r="H723" s="46"/>
    </row>
    <row r="724" spans="1:8" s="2" customFormat="1" ht="16.8" customHeight="1">
      <c r="A724" s="40"/>
      <c r="B724" s="46"/>
      <c r="C724" s="297" t="s">
        <v>19</v>
      </c>
      <c r="D724" s="297" t="s">
        <v>1153</v>
      </c>
      <c r="E724" s="19" t="s">
        <v>19</v>
      </c>
      <c r="F724" s="298">
        <v>2.28</v>
      </c>
      <c r="G724" s="40"/>
      <c r="H724" s="46"/>
    </row>
    <row r="725" spans="1:8" s="2" customFormat="1" ht="16.8" customHeight="1">
      <c r="A725" s="40"/>
      <c r="B725" s="46"/>
      <c r="C725" s="293" t="s">
        <v>1004</v>
      </c>
      <c r="D725" s="294" t="s">
        <v>1005</v>
      </c>
      <c r="E725" s="295" t="s">
        <v>103</v>
      </c>
      <c r="F725" s="296">
        <v>1.2</v>
      </c>
      <c r="G725" s="40"/>
      <c r="H725" s="46"/>
    </row>
    <row r="726" spans="1:8" s="2" customFormat="1" ht="16.8" customHeight="1">
      <c r="A726" s="40"/>
      <c r="B726" s="46"/>
      <c r="C726" s="297" t="s">
        <v>19</v>
      </c>
      <c r="D726" s="297" t="s">
        <v>1003</v>
      </c>
      <c r="E726" s="19" t="s">
        <v>19</v>
      </c>
      <c r="F726" s="298">
        <v>1.2</v>
      </c>
      <c r="G726" s="40"/>
      <c r="H726" s="46"/>
    </row>
    <row r="727" spans="1:8" s="2" customFormat="1" ht="16.8" customHeight="1">
      <c r="A727" s="40"/>
      <c r="B727" s="46"/>
      <c r="C727" s="293" t="s">
        <v>992</v>
      </c>
      <c r="D727" s="294" t="s">
        <v>993</v>
      </c>
      <c r="E727" s="295" t="s">
        <v>103</v>
      </c>
      <c r="F727" s="296">
        <v>6.2</v>
      </c>
      <c r="G727" s="40"/>
      <c r="H727" s="46"/>
    </row>
    <row r="728" spans="1:8" s="2" customFormat="1" ht="16.8" customHeight="1">
      <c r="A728" s="40"/>
      <c r="B728" s="46"/>
      <c r="C728" s="297" t="s">
        <v>19</v>
      </c>
      <c r="D728" s="297" t="s">
        <v>1154</v>
      </c>
      <c r="E728" s="19" t="s">
        <v>19</v>
      </c>
      <c r="F728" s="298">
        <v>6.2</v>
      </c>
      <c r="G728" s="40"/>
      <c r="H728" s="46"/>
    </row>
    <row r="729" spans="1:8" s="2" customFormat="1" ht="16.8" customHeight="1">
      <c r="A729" s="40"/>
      <c r="B729" s="46"/>
      <c r="C729" s="293" t="s">
        <v>1019</v>
      </c>
      <c r="D729" s="294" t="s">
        <v>1020</v>
      </c>
      <c r="E729" s="295" t="s">
        <v>98</v>
      </c>
      <c r="F729" s="296">
        <v>1.08</v>
      </c>
      <c r="G729" s="40"/>
      <c r="H729" s="46"/>
    </row>
    <row r="730" spans="1:8" s="2" customFormat="1" ht="16.8" customHeight="1">
      <c r="A730" s="40"/>
      <c r="B730" s="46"/>
      <c r="C730" s="297" t="s">
        <v>19</v>
      </c>
      <c r="D730" s="297" t="s">
        <v>1155</v>
      </c>
      <c r="E730" s="19" t="s">
        <v>19</v>
      </c>
      <c r="F730" s="298">
        <v>1.08</v>
      </c>
      <c r="G730" s="40"/>
      <c r="H730" s="46"/>
    </row>
    <row r="731" spans="1:8" s="2" customFormat="1" ht="16.8" customHeight="1">
      <c r="A731" s="40"/>
      <c r="B731" s="46"/>
      <c r="C731" s="293" t="s">
        <v>1007</v>
      </c>
      <c r="D731" s="294" t="s">
        <v>1008</v>
      </c>
      <c r="E731" s="295" t="s">
        <v>103</v>
      </c>
      <c r="F731" s="296">
        <v>1.2</v>
      </c>
      <c r="G731" s="40"/>
      <c r="H731" s="46"/>
    </row>
    <row r="732" spans="1:8" s="2" customFormat="1" ht="16.8" customHeight="1">
      <c r="A732" s="40"/>
      <c r="B732" s="46"/>
      <c r="C732" s="297" t="s">
        <v>19</v>
      </c>
      <c r="D732" s="297" t="s">
        <v>1156</v>
      </c>
      <c r="E732" s="19" t="s">
        <v>19</v>
      </c>
      <c r="F732" s="298">
        <v>1.2</v>
      </c>
      <c r="G732" s="40"/>
      <c r="H732" s="46"/>
    </row>
    <row r="733" spans="1:8" s="2" customFormat="1" ht="16.8" customHeight="1">
      <c r="A733" s="40"/>
      <c r="B733" s="46"/>
      <c r="C733" s="293" t="s">
        <v>995</v>
      </c>
      <c r="D733" s="294" t="s">
        <v>996</v>
      </c>
      <c r="E733" s="295" t="s">
        <v>103</v>
      </c>
      <c r="F733" s="296">
        <v>4.2</v>
      </c>
      <c r="G733" s="40"/>
      <c r="H733" s="46"/>
    </row>
    <row r="734" spans="1:8" s="2" customFormat="1" ht="16.8" customHeight="1">
      <c r="A734" s="40"/>
      <c r="B734" s="46"/>
      <c r="C734" s="297" t="s">
        <v>19</v>
      </c>
      <c r="D734" s="297" t="s">
        <v>1157</v>
      </c>
      <c r="E734" s="19" t="s">
        <v>19</v>
      </c>
      <c r="F734" s="298">
        <v>4.2</v>
      </c>
      <c r="G734" s="40"/>
      <c r="H734" s="46"/>
    </row>
    <row r="735" spans="1:8" s="2" customFormat="1" ht="16.8" customHeight="1">
      <c r="A735" s="40"/>
      <c r="B735" s="46"/>
      <c r="C735" s="293" t="s">
        <v>1022</v>
      </c>
      <c r="D735" s="294" t="s">
        <v>1023</v>
      </c>
      <c r="E735" s="295" t="s">
        <v>98</v>
      </c>
      <c r="F735" s="296">
        <v>2.375</v>
      </c>
      <c r="G735" s="40"/>
      <c r="H735" s="46"/>
    </row>
    <row r="736" spans="1:8" s="2" customFormat="1" ht="16.8" customHeight="1">
      <c r="A736" s="40"/>
      <c r="B736" s="46"/>
      <c r="C736" s="297" t="s">
        <v>19</v>
      </c>
      <c r="D736" s="297" t="s">
        <v>1137</v>
      </c>
      <c r="E736" s="19" t="s">
        <v>19</v>
      </c>
      <c r="F736" s="298">
        <v>2.375</v>
      </c>
      <c r="G736" s="40"/>
      <c r="H736" s="46"/>
    </row>
    <row r="737" spans="1:8" s="2" customFormat="1" ht="16.8" customHeight="1">
      <c r="A737" s="40"/>
      <c r="B737" s="46"/>
      <c r="C737" s="293" t="s">
        <v>1009</v>
      </c>
      <c r="D737" s="294" t="s">
        <v>1010</v>
      </c>
      <c r="E737" s="295" t="s">
        <v>103</v>
      </c>
      <c r="F737" s="296">
        <v>1.25</v>
      </c>
      <c r="G737" s="40"/>
      <c r="H737" s="46"/>
    </row>
    <row r="738" spans="1:8" s="2" customFormat="1" ht="16.8" customHeight="1">
      <c r="A738" s="40"/>
      <c r="B738" s="46"/>
      <c r="C738" s="297" t="s">
        <v>19</v>
      </c>
      <c r="D738" s="297" t="s">
        <v>108</v>
      </c>
      <c r="E738" s="19" t="s">
        <v>19</v>
      </c>
      <c r="F738" s="298">
        <v>1.25</v>
      </c>
      <c r="G738" s="40"/>
      <c r="H738" s="46"/>
    </row>
    <row r="739" spans="1:8" s="2" customFormat="1" ht="16.8" customHeight="1">
      <c r="A739" s="40"/>
      <c r="B739" s="46"/>
      <c r="C739" s="293" t="s">
        <v>998</v>
      </c>
      <c r="D739" s="294" t="s">
        <v>999</v>
      </c>
      <c r="E739" s="295" t="s">
        <v>103</v>
      </c>
      <c r="F739" s="296">
        <v>6.3</v>
      </c>
      <c r="G739" s="40"/>
      <c r="H739" s="46"/>
    </row>
    <row r="740" spans="1:8" s="2" customFormat="1" ht="16.8" customHeight="1">
      <c r="A740" s="40"/>
      <c r="B740" s="46"/>
      <c r="C740" s="297" t="s">
        <v>19</v>
      </c>
      <c r="D740" s="297" t="s">
        <v>1138</v>
      </c>
      <c r="E740" s="19" t="s">
        <v>19</v>
      </c>
      <c r="F740" s="298">
        <v>6.3</v>
      </c>
      <c r="G740" s="40"/>
      <c r="H740" s="46"/>
    </row>
    <row r="741" spans="1:8" s="2" customFormat="1" ht="16.8" customHeight="1">
      <c r="A741" s="40"/>
      <c r="B741" s="46"/>
      <c r="C741" s="293" t="s">
        <v>1024</v>
      </c>
      <c r="D741" s="294" t="s">
        <v>506</v>
      </c>
      <c r="E741" s="295" t="s">
        <v>98</v>
      </c>
      <c r="F741" s="296">
        <v>1.103</v>
      </c>
      <c r="G741" s="40"/>
      <c r="H741" s="46"/>
    </row>
    <row r="742" spans="1:8" s="2" customFormat="1" ht="16.8" customHeight="1">
      <c r="A742" s="40"/>
      <c r="B742" s="46"/>
      <c r="C742" s="297" t="s">
        <v>19</v>
      </c>
      <c r="D742" s="297" t="s">
        <v>1158</v>
      </c>
      <c r="E742" s="19" t="s">
        <v>19</v>
      </c>
      <c r="F742" s="298">
        <v>1.103</v>
      </c>
      <c r="G742" s="40"/>
      <c r="H742" s="46"/>
    </row>
    <row r="743" spans="1:8" s="2" customFormat="1" ht="16.8" customHeight="1">
      <c r="A743" s="40"/>
      <c r="B743" s="46"/>
      <c r="C743" s="293" t="s">
        <v>115</v>
      </c>
      <c r="D743" s="294" t="s">
        <v>19</v>
      </c>
      <c r="E743" s="295" t="s">
        <v>19</v>
      </c>
      <c r="F743" s="296">
        <v>122.3</v>
      </c>
      <c r="G743" s="40"/>
      <c r="H743" s="46"/>
    </row>
    <row r="744" spans="1:8" s="2" customFormat="1" ht="16.8" customHeight="1">
      <c r="A744" s="40"/>
      <c r="B744" s="46"/>
      <c r="C744" s="297" t="s">
        <v>19</v>
      </c>
      <c r="D744" s="297" t="s">
        <v>646</v>
      </c>
      <c r="E744" s="19" t="s">
        <v>19</v>
      </c>
      <c r="F744" s="298">
        <v>27.75</v>
      </c>
      <c r="G744" s="40"/>
      <c r="H744" s="46"/>
    </row>
    <row r="745" spans="1:8" s="2" customFormat="1" ht="16.8" customHeight="1">
      <c r="A745" s="40"/>
      <c r="B745" s="46"/>
      <c r="C745" s="297" t="s">
        <v>19</v>
      </c>
      <c r="D745" s="297" t="s">
        <v>647</v>
      </c>
      <c r="E745" s="19" t="s">
        <v>19</v>
      </c>
      <c r="F745" s="298">
        <v>20.2</v>
      </c>
      <c r="G745" s="40"/>
      <c r="H745" s="46"/>
    </row>
    <row r="746" spans="1:8" s="2" customFormat="1" ht="16.8" customHeight="1">
      <c r="A746" s="40"/>
      <c r="B746" s="46"/>
      <c r="C746" s="297" t="s">
        <v>19</v>
      </c>
      <c r="D746" s="297" t="s">
        <v>648</v>
      </c>
      <c r="E746" s="19" t="s">
        <v>19</v>
      </c>
      <c r="F746" s="298">
        <v>6.5</v>
      </c>
      <c r="G746" s="40"/>
      <c r="H746" s="46"/>
    </row>
    <row r="747" spans="1:8" s="2" customFormat="1" ht="16.8" customHeight="1">
      <c r="A747" s="40"/>
      <c r="B747" s="46"/>
      <c r="C747" s="297" t="s">
        <v>19</v>
      </c>
      <c r="D747" s="297" t="s">
        <v>649</v>
      </c>
      <c r="E747" s="19" t="s">
        <v>19</v>
      </c>
      <c r="F747" s="298">
        <v>1.5</v>
      </c>
      <c r="G747" s="40"/>
      <c r="H747" s="46"/>
    </row>
    <row r="748" spans="1:8" s="2" customFormat="1" ht="16.8" customHeight="1">
      <c r="A748" s="40"/>
      <c r="B748" s="46"/>
      <c r="C748" s="297" t="s">
        <v>19</v>
      </c>
      <c r="D748" s="297" t="s">
        <v>650</v>
      </c>
      <c r="E748" s="19" t="s">
        <v>19</v>
      </c>
      <c r="F748" s="298">
        <v>39.65</v>
      </c>
      <c r="G748" s="40"/>
      <c r="H748" s="46"/>
    </row>
    <row r="749" spans="1:8" s="2" customFormat="1" ht="16.8" customHeight="1">
      <c r="A749" s="40"/>
      <c r="B749" s="46"/>
      <c r="C749" s="297" t="s">
        <v>19</v>
      </c>
      <c r="D749" s="297" t="s">
        <v>651</v>
      </c>
      <c r="E749" s="19" t="s">
        <v>19</v>
      </c>
      <c r="F749" s="298">
        <v>20.2</v>
      </c>
      <c r="G749" s="40"/>
      <c r="H749" s="46"/>
    </row>
    <row r="750" spans="1:8" s="2" customFormat="1" ht="16.8" customHeight="1">
      <c r="A750" s="40"/>
      <c r="B750" s="46"/>
      <c r="C750" s="297" t="s">
        <v>19</v>
      </c>
      <c r="D750" s="297" t="s">
        <v>652</v>
      </c>
      <c r="E750" s="19" t="s">
        <v>19</v>
      </c>
      <c r="F750" s="298">
        <v>6.5</v>
      </c>
      <c r="G750" s="40"/>
      <c r="H750" s="46"/>
    </row>
    <row r="751" spans="1:8" s="2" customFormat="1" ht="16.8" customHeight="1">
      <c r="A751" s="40"/>
      <c r="B751" s="46"/>
      <c r="C751" s="297" t="s">
        <v>115</v>
      </c>
      <c r="D751" s="297" t="s">
        <v>179</v>
      </c>
      <c r="E751" s="19" t="s">
        <v>19</v>
      </c>
      <c r="F751" s="298">
        <v>122.3</v>
      </c>
      <c r="G751" s="40"/>
      <c r="H751" s="46"/>
    </row>
    <row r="752" spans="1:8" s="2" customFormat="1" ht="16.8" customHeight="1">
      <c r="A752" s="40"/>
      <c r="B752" s="46"/>
      <c r="C752" s="299" t="s">
        <v>1114</v>
      </c>
      <c r="D752" s="40"/>
      <c r="E752" s="40"/>
      <c r="F752" s="40"/>
      <c r="G752" s="40"/>
      <c r="H752" s="46"/>
    </row>
    <row r="753" spans="1:8" s="2" customFormat="1" ht="16.8" customHeight="1">
      <c r="A753" s="40"/>
      <c r="B753" s="46"/>
      <c r="C753" s="297" t="s">
        <v>170</v>
      </c>
      <c r="D753" s="297" t="s">
        <v>1119</v>
      </c>
      <c r="E753" s="19" t="s">
        <v>98</v>
      </c>
      <c r="F753" s="298">
        <v>30.575</v>
      </c>
      <c r="G753" s="40"/>
      <c r="H753" s="46"/>
    </row>
    <row r="754" spans="1:8" s="2" customFormat="1" ht="16.8" customHeight="1">
      <c r="A754" s="40"/>
      <c r="B754" s="46"/>
      <c r="C754" s="293" t="s">
        <v>123</v>
      </c>
      <c r="D754" s="294" t="s">
        <v>19</v>
      </c>
      <c r="E754" s="295" t="s">
        <v>19</v>
      </c>
      <c r="F754" s="296">
        <v>30.7</v>
      </c>
      <c r="G754" s="40"/>
      <c r="H754" s="46"/>
    </row>
    <row r="755" spans="1:8" s="2" customFormat="1" ht="16.8" customHeight="1">
      <c r="A755" s="40"/>
      <c r="B755" s="46"/>
      <c r="C755" s="297" t="s">
        <v>19</v>
      </c>
      <c r="D755" s="297" t="s">
        <v>722</v>
      </c>
      <c r="E755" s="19" t="s">
        <v>19</v>
      </c>
      <c r="F755" s="298">
        <v>6.25</v>
      </c>
      <c r="G755" s="40"/>
      <c r="H755" s="46"/>
    </row>
    <row r="756" spans="1:8" s="2" customFormat="1" ht="16.8" customHeight="1">
      <c r="A756" s="40"/>
      <c r="B756" s="46"/>
      <c r="C756" s="297" t="s">
        <v>19</v>
      </c>
      <c r="D756" s="297" t="s">
        <v>671</v>
      </c>
      <c r="E756" s="19" t="s">
        <v>19</v>
      </c>
      <c r="F756" s="298">
        <v>5</v>
      </c>
      <c r="G756" s="40"/>
      <c r="H756" s="46"/>
    </row>
    <row r="757" spans="1:8" s="2" customFormat="1" ht="16.8" customHeight="1">
      <c r="A757" s="40"/>
      <c r="B757" s="46"/>
      <c r="C757" s="297" t="s">
        <v>19</v>
      </c>
      <c r="D757" s="297" t="s">
        <v>672</v>
      </c>
      <c r="E757" s="19" t="s">
        <v>19</v>
      </c>
      <c r="F757" s="298">
        <v>2.5</v>
      </c>
      <c r="G757" s="40"/>
      <c r="H757" s="46"/>
    </row>
    <row r="758" spans="1:8" s="2" customFormat="1" ht="16.8" customHeight="1">
      <c r="A758" s="40"/>
      <c r="B758" s="46"/>
      <c r="C758" s="297" t="s">
        <v>19</v>
      </c>
      <c r="D758" s="297" t="s">
        <v>673</v>
      </c>
      <c r="E758" s="19" t="s">
        <v>19</v>
      </c>
      <c r="F758" s="298">
        <v>0.7</v>
      </c>
      <c r="G758" s="40"/>
      <c r="H758" s="46"/>
    </row>
    <row r="759" spans="1:8" s="2" customFormat="1" ht="16.8" customHeight="1">
      <c r="A759" s="40"/>
      <c r="B759" s="46"/>
      <c r="C759" s="297" t="s">
        <v>19</v>
      </c>
      <c r="D759" s="297" t="s">
        <v>723</v>
      </c>
      <c r="E759" s="19" t="s">
        <v>19</v>
      </c>
      <c r="F759" s="298">
        <v>8.75</v>
      </c>
      <c r="G759" s="40"/>
      <c r="H759" s="46"/>
    </row>
    <row r="760" spans="1:8" s="2" customFormat="1" ht="16.8" customHeight="1">
      <c r="A760" s="40"/>
      <c r="B760" s="46"/>
      <c r="C760" s="297" t="s">
        <v>19</v>
      </c>
      <c r="D760" s="297" t="s">
        <v>675</v>
      </c>
      <c r="E760" s="19" t="s">
        <v>19</v>
      </c>
      <c r="F760" s="298">
        <v>5</v>
      </c>
      <c r="G760" s="40"/>
      <c r="H760" s="46"/>
    </row>
    <row r="761" spans="1:8" s="2" customFormat="1" ht="16.8" customHeight="1">
      <c r="A761" s="40"/>
      <c r="B761" s="46"/>
      <c r="C761" s="297" t="s">
        <v>19</v>
      </c>
      <c r="D761" s="297" t="s">
        <v>676</v>
      </c>
      <c r="E761" s="19" t="s">
        <v>19</v>
      </c>
      <c r="F761" s="298">
        <v>2.5</v>
      </c>
      <c r="G761" s="40"/>
      <c r="H761" s="46"/>
    </row>
    <row r="762" spans="1:8" s="2" customFormat="1" ht="16.8" customHeight="1">
      <c r="A762" s="40"/>
      <c r="B762" s="46"/>
      <c r="C762" s="297" t="s">
        <v>123</v>
      </c>
      <c r="D762" s="297" t="s">
        <v>179</v>
      </c>
      <c r="E762" s="19" t="s">
        <v>19</v>
      </c>
      <c r="F762" s="298">
        <v>30.7</v>
      </c>
      <c r="G762" s="40"/>
      <c r="H762" s="46"/>
    </row>
    <row r="763" spans="1:8" s="2" customFormat="1" ht="16.8" customHeight="1">
      <c r="A763" s="40"/>
      <c r="B763" s="46"/>
      <c r="C763" s="299" t="s">
        <v>1114</v>
      </c>
      <c r="D763" s="40"/>
      <c r="E763" s="40"/>
      <c r="F763" s="40"/>
      <c r="G763" s="40"/>
      <c r="H763" s="46"/>
    </row>
    <row r="764" spans="1:8" s="2" customFormat="1" ht="12">
      <c r="A764" s="40"/>
      <c r="B764" s="46"/>
      <c r="C764" s="297" t="s">
        <v>260</v>
      </c>
      <c r="D764" s="297" t="s">
        <v>1128</v>
      </c>
      <c r="E764" s="19" t="s">
        <v>98</v>
      </c>
      <c r="F764" s="298">
        <v>46.05</v>
      </c>
      <c r="G764" s="40"/>
      <c r="H764" s="46"/>
    </row>
    <row r="765" spans="1:8" s="2" customFormat="1" ht="16.8" customHeight="1">
      <c r="A765" s="40"/>
      <c r="B765" s="46"/>
      <c r="C765" s="293" t="s">
        <v>1159</v>
      </c>
      <c r="D765" s="294" t="s">
        <v>19</v>
      </c>
      <c r="E765" s="295" t="s">
        <v>19</v>
      </c>
      <c r="F765" s="296">
        <v>105</v>
      </c>
      <c r="G765" s="40"/>
      <c r="H765" s="46"/>
    </row>
    <row r="766" spans="1:8" s="2" customFormat="1" ht="16.8" customHeight="1">
      <c r="A766" s="40"/>
      <c r="B766" s="46"/>
      <c r="C766" s="293" t="s">
        <v>641</v>
      </c>
      <c r="D766" s="294" t="s">
        <v>19</v>
      </c>
      <c r="E766" s="295" t="s">
        <v>19</v>
      </c>
      <c r="F766" s="296">
        <v>16.7</v>
      </c>
      <c r="G766" s="40"/>
      <c r="H766" s="46"/>
    </row>
    <row r="767" spans="1:8" s="2" customFormat="1" ht="16.8" customHeight="1">
      <c r="A767" s="40"/>
      <c r="B767" s="46"/>
      <c r="C767" s="297" t="s">
        <v>19</v>
      </c>
      <c r="D767" s="297" t="s">
        <v>784</v>
      </c>
      <c r="E767" s="19" t="s">
        <v>19</v>
      </c>
      <c r="F767" s="298">
        <v>3.25</v>
      </c>
      <c r="G767" s="40"/>
      <c r="H767" s="46"/>
    </row>
    <row r="768" spans="1:8" s="2" customFormat="1" ht="16.8" customHeight="1">
      <c r="A768" s="40"/>
      <c r="B768" s="46"/>
      <c r="C768" s="297" t="s">
        <v>19</v>
      </c>
      <c r="D768" s="297" t="s">
        <v>785</v>
      </c>
      <c r="E768" s="19" t="s">
        <v>19</v>
      </c>
      <c r="F768" s="298">
        <v>4</v>
      </c>
      <c r="G768" s="40"/>
      <c r="H768" s="46"/>
    </row>
    <row r="769" spans="1:8" s="2" customFormat="1" ht="16.8" customHeight="1">
      <c r="A769" s="40"/>
      <c r="B769" s="46"/>
      <c r="C769" s="297" t="s">
        <v>19</v>
      </c>
      <c r="D769" s="297" t="s">
        <v>786</v>
      </c>
      <c r="E769" s="19" t="s">
        <v>19</v>
      </c>
      <c r="F769" s="298">
        <v>2.2</v>
      </c>
      <c r="G769" s="40"/>
      <c r="H769" s="46"/>
    </row>
    <row r="770" spans="1:8" s="2" customFormat="1" ht="16.8" customHeight="1">
      <c r="A770" s="40"/>
      <c r="B770" s="46"/>
      <c r="C770" s="297" t="s">
        <v>19</v>
      </c>
      <c r="D770" s="297" t="s">
        <v>787</v>
      </c>
      <c r="E770" s="19" t="s">
        <v>19</v>
      </c>
      <c r="F770" s="298">
        <v>3.25</v>
      </c>
      <c r="G770" s="40"/>
      <c r="H770" s="46"/>
    </row>
    <row r="771" spans="1:8" s="2" customFormat="1" ht="16.8" customHeight="1">
      <c r="A771" s="40"/>
      <c r="B771" s="46"/>
      <c r="C771" s="297" t="s">
        <v>19</v>
      </c>
      <c r="D771" s="297" t="s">
        <v>788</v>
      </c>
      <c r="E771" s="19" t="s">
        <v>19</v>
      </c>
      <c r="F771" s="298">
        <v>4</v>
      </c>
      <c r="G771" s="40"/>
      <c r="H771" s="46"/>
    </row>
    <row r="772" spans="1:8" s="2" customFormat="1" ht="16.8" customHeight="1">
      <c r="A772" s="40"/>
      <c r="B772" s="46"/>
      <c r="C772" s="297" t="s">
        <v>641</v>
      </c>
      <c r="D772" s="297" t="s">
        <v>179</v>
      </c>
      <c r="E772" s="19" t="s">
        <v>19</v>
      </c>
      <c r="F772" s="298">
        <v>16.7</v>
      </c>
      <c r="G772" s="40"/>
      <c r="H772" s="46"/>
    </row>
    <row r="773" spans="1:8" s="2" customFormat="1" ht="16.8" customHeight="1">
      <c r="A773" s="40"/>
      <c r="B773" s="46"/>
      <c r="C773" s="299" t="s">
        <v>1114</v>
      </c>
      <c r="D773" s="40"/>
      <c r="E773" s="40"/>
      <c r="F773" s="40"/>
      <c r="G773" s="40"/>
      <c r="H773" s="46"/>
    </row>
    <row r="774" spans="1:8" s="2" customFormat="1" ht="16.8" customHeight="1">
      <c r="A774" s="40"/>
      <c r="B774" s="46"/>
      <c r="C774" s="297" t="s">
        <v>780</v>
      </c>
      <c r="D774" s="297" t="s">
        <v>1167</v>
      </c>
      <c r="E774" s="19" t="s">
        <v>98</v>
      </c>
      <c r="F774" s="298">
        <v>5.01</v>
      </c>
      <c r="G774" s="40"/>
      <c r="H774" s="46"/>
    </row>
    <row r="775" spans="1:8" s="2" customFormat="1" ht="16.8" customHeight="1">
      <c r="A775" s="40"/>
      <c r="B775" s="46"/>
      <c r="C775" s="297" t="s">
        <v>791</v>
      </c>
      <c r="D775" s="297" t="s">
        <v>1168</v>
      </c>
      <c r="E775" s="19" t="s">
        <v>98</v>
      </c>
      <c r="F775" s="298">
        <v>5.01</v>
      </c>
      <c r="G775" s="40"/>
      <c r="H775" s="46"/>
    </row>
    <row r="776" spans="1:8" s="2" customFormat="1" ht="12">
      <c r="A776" s="40"/>
      <c r="B776" s="46"/>
      <c r="C776" s="297" t="s">
        <v>796</v>
      </c>
      <c r="D776" s="297" t="s">
        <v>1169</v>
      </c>
      <c r="E776" s="19" t="s">
        <v>98</v>
      </c>
      <c r="F776" s="298">
        <v>5.01</v>
      </c>
      <c r="G776" s="40"/>
      <c r="H776" s="46"/>
    </row>
    <row r="777" spans="1:8" s="2" customFormat="1" ht="16.8" customHeight="1">
      <c r="A777" s="40"/>
      <c r="B777" s="46"/>
      <c r="C777" s="297" t="s">
        <v>812</v>
      </c>
      <c r="D777" s="297" t="s">
        <v>1171</v>
      </c>
      <c r="E777" s="19" t="s">
        <v>98</v>
      </c>
      <c r="F777" s="298">
        <v>5.01</v>
      </c>
      <c r="G777" s="40"/>
      <c r="H777" s="46"/>
    </row>
    <row r="778" spans="1:8" s="2" customFormat="1" ht="16.8" customHeight="1">
      <c r="A778" s="40"/>
      <c r="B778" s="46"/>
      <c r="C778" s="293" t="s">
        <v>127</v>
      </c>
      <c r="D778" s="294" t="s">
        <v>19</v>
      </c>
      <c r="E778" s="295" t="s">
        <v>19</v>
      </c>
      <c r="F778" s="296">
        <v>10.7</v>
      </c>
      <c r="G778" s="40"/>
      <c r="H778" s="46"/>
    </row>
    <row r="779" spans="1:8" s="2" customFormat="1" ht="16.8" customHeight="1">
      <c r="A779" s="40"/>
      <c r="B779" s="46"/>
      <c r="C779" s="297" t="s">
        <v>19</v>
      </c>
      <c r="D779" s="297" t="s">
        <v>202</v>
      </c>
      <c r="E779" s="19" t="s">
        <v>19</v>
      </c>
      <c r="F779" s="298">
        <v>0</v>
      </c>
      <c r="G779" s="40"/>
      <c r="H779" s="46"/>
    </row>
    <row r="780" spans="1:8" s="2" customFormat="1" ht="16.8" customHeight="1">
      <c r="A780" s="40"/>
      <c r="B780" s="46"/>
      <c r="C780" s="297" t="s">
        <v>19</v>
      </c>
      <c r="D780" s="297" t="s">
        <v>666</v>
      </c>
      <c r="E780" s="19" t="s">
        <v>19</v>
      </c>
      <c r="F780" s="298">
        <v>5</v>
      </c>
      <c r="G780" s="40"/>
      <c r="H780" s="46"/>
    </row>
    <row r="781" spans="1:8" s="2" customFormat="1" ht="16.8" customHeight="1">
      <c r="A781" s="40"/>
      <c r="B781" s="46"/>
      <c r="C781" s="297" t="s">
        <v>19</v>
      </c>
      <c r="D781" s="297" t="s">
        <v>667</v>
      </c>
      <c r="E781" s="19" t="s">
        <v>19</v>
      </c>
      <c r="F781" s="298">
        <v>0.7</v>
      </c>
      <c r="G781" s="40"/>
      <c r="H781" s="46"/>
    </row>
    <row r="782" spans="1:8" s="2" customFormat="1" ht="16.8" customHeight="1">
      <c r="A782" s="40"/>
      <c r="B782" s="46"/>
      <c r="C782" s="297" t="s">
        <v>19</v>
      </c>
      <c r="D782" s="297" t="s">
        <v>668</v>
      </c>
      <c r="E782" s="19" t="s">
        <v>19</v>
      </c>
      <c r="F782" s="298">
        <v>5</v>
      </c>
      <c r="G782" s="40"/>
      <c r="H782" s="46"/>
    </row>
    <row r="783" spans="1:8" s="2" customFormat="1" ht="16.8" customHeight="1">
      <c r="A783" s="40"/>
      <c r="B783" s="46"/>
      <c r="C783" s="297" t="s">
        <v>127</v>
      </c>
      <c r="D783" s="297" t="s">
        <v>179</v>
      </c>
      <c r="E783" s="19" t="s">
        <v>19</v>
      </c>
      <c r="F783" s="298">
        <v>10.7</v>
      </c>
      <c r="G783" s="40"/>
      <c r="H783" s="46"/>
    </row>
    <row r="784" spans="1:8" s="2" customFormat="1" ht="16.8" customHeight="1">
      <c r="A784" s="40"/>
      <c r="B784" s="46"/>
      <c r="C784" s="299" t="s">
        <v>1114</v>
      </c>
      <c r="D784" s="40"/>
      <c r="E784" s="40"/>
      <c r="F784" s="40"/>
      <c r="G784" s="40"/>
      <c r="H784" s="46"/>
    </row>
    <row r="785" spans="1:8" s="2" customFormat="1" ht="16.8" customHeight="1">
      <c r="A785" s="40"/>
      <c r="B785" s="46"/>
      <c r="C785" s="297" t="s">
        <v>204</v>
      </c>
      <c r="D785" s="297" t="s">
        <v>205</v>
      </c>
      <c r="E785" s="19" t="s">
        <v>98</v>
      </c>
      <c r="F785" s="298">
        <v>2.14</v>
      </c>
      <c r="G785" s="40"/>
      <c r="H785" s="46"/>
    </row>
    <row r="786" spans="1:8" s="2" customFormat="1" ht="16.8" customHeight="1">
      <c r="A786" s="40"/>
      <c r="B786" s="46"/>
      <c r="C786" s="293" t="s">
        <v>129</v>
      </c>
      <c r="D786" s="294" t="s">
        <v>19</v>
      </c>
      <c r="E786" s="295" t="s">
        <v>19</v>
      </c>
      <c r="F786" s="296">
        <v>20.7</v>
      </c>
      <c r="G786" s="40"/>
      <c r="H786" s="46"/>
    </row>
    <row r="787" spans="1:8" s="2" customFormat="1" ht="16.8" customHeight="1">
      <c r="A787" s="40"/>
      <c r="B787" s="46"/>
      <c r="C787" s="297" t="s">
        <v>19</v>
      </c>
      <c r="D787" s="297" t="s">
        <v>202</v>
      </c>
      <c r="E787" s="19" t="s">
        <v>19</v>
      </c>
      <c r="F787" s="298">
        <v>0</v>
      </c>
      <c r="G787" s="40"/>
      <c r="H787" s="46"/>
    </row>
    <row r="788" spans="1:8" s="2" customFormat="1" ht="16.8" customHeight="1">
      <c r="A788" s="40"/>
      <c r="B788" s="46"/>
      <c r="C788" s="297" t="s">
        <v>19</v>
      </c>
      <c r="D788" s="297" t="s">
        <v>670</v>
      </c>
      <c r="E788" s="19" t="s">
        <v>19</v>
      </c>
      <c r="F788" s="298">
        <v>1.25</v>
      </c>
      <c r="G788" s="40"/>
      <c r="H788" s="46"/>
    </row>
    <row r="789" spans="1:8" s="2" customFormat="1" ht="16.8" customHeight="1">
      <c r="A789" s="40"/>
      <c r="B789" s="46"/>
      <c r="C789" s="297" t="s">
        <v>19</v>
      </c>
      <c r="D789" s="297" t="s">
        <v>671</v>
      </c>
      <c r="E789" s="19" t="s">
        <v>19</v>
      </c>
      <c r="F789" s="298">
        <v>5</v>
      </c>
      <c r="G789" s="40"/>
      <c r="H789" s="46"/>
    </row>
    <row r="790" spans="1:8" s="2" customFormat="1" ht="16.8" customHeight="1">
      <c r="A790" s="40"/>
      <c r="B790" s="46"/>
      <c r="C790" s="297" t="s">
        <v>19</v>
      </c>
      <c r="D790" s="297" t="s">
        <v>672</v>
      </c>
      <c r="E790" s="19" t="s">
        <v>19</v>
      </c>
      <c r="F790" s="298">
        <v>2.5</v>
      </c>
      <c r="G790" s="40"/>
      <c r="H790" s="46"/>
    </row>
    <row r="791" spans="1:8" s="2" customFormat="1" ht="16.8" customHeight="1">
      <c r="A791" s="40"/>
      <c r="B791" s="46"/>
      <c r="C791" s="297" t="s">
        <v>19</v>
      </c>
      <c r="D791" s="297" t="s">
        <v>673</v>
      </c>
      <c r="E791" s="19" t="s">
        <v>19</v>
      </c>
      <c r="F791" s="298">
        <v>0.7</v>
      </c>
      <c r="G791" s="40"/>
      <c r="H791" s="46"/>
    </row>
    <row r="792" spans="1:8" s="2" customFormat="1" ht="16.8" customHeight="1">
      <c r="A792" s="40"/>
      <c r="B792" s="46"/>
      <c r="C792" s="297" t="s">
        <v>19</v>
      </c>
      <c r="D792" s="297" t="s">
        <v>674</v>
      </c>
      <c r="E792" s="19" t="s">
        <v>19</v>
      </c>
      <c r="F792" s="298">
        <v>3.75</v>
      </c>
      <c r="G792" s="40"/>
      <c r="H792" s="46"/>
    </row>
    <row r="793" spans="1:8" s="2" customFormat="1" ht="16.8" customHeight="1">
      <c r="A793" s="40"/>
      <c r="B793" s="46"/>
      <c r="C793" s="297" t="s">
        <v>19</v>
      </c>
      <c r="D793" s="297" t="s">
        <v>675</v>
      </c>
      <c r="E793" s="19" t="s">
        <v>19</v>
      </c>
      <c r="F793" s="298">
        <v>5</v>
      </c>
      <c r="G793" s="40"/>
      <c r="H793" s="46"/>
    </row>
    <row r="794" spans="1:8" s="2" customFormat="1" ht="16.8" customHeight="1">
      <c r="A794" s="40"/>
      <c r="B794" s="46"/>
      <c r="C794" s="297" t="s">
        <v>19</v>
      </c>
      <c r="D794" s="297" t="s">
        <v>676</v>
      </c>
      <c r="E794" s="19" t="s">
        <v>19</v>
      </c>
      <c r="F794" s="298">
        <v>2.5</v>
      </c>
      <c r="G794" s="40"/>
      <c r="H794" s="46"/>
    </row>
    <row r="795" spans="1:8" s="2" customFormat="1" ht="16.8" customHeight="1">
      <c r="A795" s="40"/>
      <c r="B795" s="46"/>
      <c r="C795" s="297" t="s">
        <v>129</v>
      </c>
      <c r="D795" s="297" t="s">
        <v>179</v>
      </c>
      <c r="E795" s="19" t="s">
        <v>19</v>
      </c>
      <c r="F795" s="298">
        <v>20.7</v>
      </c>
      <c r="G795" s="40"/>
      <c r="H795" s="46"/>
    </row>
    <row r="796" spans="1:8" s="2" customFormat="1" ht="16.8" customHeight="1">
      <c r="A796" s="40"/>
      <c r="B796" s="46"/>
      <c r="C796" s="299" t="s">
        <v>1114</v>
      </c>
      <c r="D796" s="40"/>
      <c r="E796" s="40"/>
      <c r="F796" s="40"/>
      <c r="G796" s="40"/>
      <c r="H796" s="46"/>
    </row>
    <row r="797" spans="1:8" s="2" customFormat="1" ht="16.8" customHeight="1">
      <c r="A797" s="40"/>
      <c r="B797" s="46"/>
      <c r="C797" s="297" t="s">
        <v>204</v>
      </c>
      <c r="D797" s="297" t="s">
        <v>205</v>
      </c>
      <c r="E797" s="19" t="s">
        <v>98</v>
      </c>
      <c r="F797" s="298">
        <v>8.28</v>
      </c>
      <c r="G797" s="40"/>
      <c r="H797" s="46"/>
    </row>
    <row r="798" spans="1:8" s="2" customFormat="1" ht="16.8" customHeight="1">
      <c r="A798" s="40"/>
      <c r="B798" s="46"/>
      <c r="C798" s="293" t="s">
        <v>1160</v>
      </c>
      <c r="D798" s="294" t="s">
        <v>19</v>
      </c>
      <c r="E798" s="295" t="s">
        <v>19</v>
      </c>
      <c r="F798" s="296">
        <v>577.25</v>
      </c>
      <c r="G798" s="40"/>
      <c r="H798" s="46"/>
    </row>
    <row r="799" spans="1:8" s="2" customFormat="1" ht="16.8" customHeight="1">
      <c r="A799" s="40"/>
      <c r="B799" s="46"/>
      <c r="C799" s="293" t="s">
        <v>125</v>
      </c>
      <c r="D799" s="294" t="s">
        <v>19</v>
      </c>
      <c r="E799" s="295" t="s">
        <v>19</v>
      </c>
      <c r="F799" s="296">
        <v>25</v>
      </c>
      <c r="G799" s="40"/>
      <c r="H799" s="46"/>
    </row>
    <row r="800" spans="1:8" s="2" customFormat="1" ht="16.8" customHeight="1">
      <c r="A800" s="40"/>
      <c r="B800" s="46"/>
      <c r="C800" s="297" t="s">
        <v>19</v>
      </c>
      <c r="D800" s="297" t="s">
        <v>678</v>
      </c>
      <c r="E800" s="19" t="s">
        <v>19</v>
      </c>
      <c r="F800" s="298">
        <v>5</v>
      </c>
      <c r="G800" s="40"/>
      <c r="H800" s="46"/>
    </row>
    <row r="801" spans="1:8" s="2" customFormat="1" ht="16.8" customHeight="1">
      <c r="A801" s="40"/>
      <c r="B801" s="46"/>
      <c r="C801" s="297" t="s">
        <v>19</v>
      </c>
      <c r="D801" s="297" t="s">
        <v>679</v>
      </c>
      <c r="E801" s="19" t="s">
        <v>19</v>
      </c>
      <c r="F801" s="298">
        <v>4</v>
      </c>
      <c r="G801" s="40"/>
      <c r="H801" s="46"/>
    </row>
    <row r="802" spans="1:8" s="2" customFormat="1" ht="16.8" customHeight="1">
      <c r="A802" s="40"/>
      <c r="B802" s="46"/>
      <c r="C802" s="297" t="s">
        <v>19</v>
      </c>
      <c r="D802" s="297" t="s">
        <v>680</v>
      </c>
      <c r="E802" s="19" t="s">
        <v>19</v>
      </c>
      <c r="F802" s="298">
        <v>2</v>
      </c>
      <c r="G802" s="40"/>
      <c r="H802" s="46"/>
    </row>
    <row r="803" spans="1:8" s="2" customFormat="1" ht="16.8" customHeight="1">
      <c r="A803" s="40"/>
      <c r="B803" s="46"/>
      <c r="C803" s="297" t="s">
        <v>19</v>
      </c>
      <c r="D803" s="297" t="s">
        <v>681</v>
      </c>
      <c r="E803" s="19" t="s">
        <v>19</v>
      </c>
      <c r="F803" s="298">
        <v>1</v>
      </c>
      <c r="G803" s="40"/>
      <c r="H803" s="46"/>
    </row>
    <row r="804" spans="1:8" s="2" customFormat="1" ht="16.8" customHeight="1">
      <c r="A804" s="40"/>
      <c r="B804" s="46"/>
      <c r="C804" s="297" t="s">
        <v>19</v>
      </c>
      <c r="D804" s="297" t="s">
        <v>682</v>
      </c>
      <c r="E804" s="19" t="s">
        <v>19</v>
      </c>
      <c r="F804" s="298">
        <v>7</v>
      </c>
      <c r="G804" s="40"/>
      <c r="H804" s="46"/>
    </row>
    <row r="805" spans="1:8" s="2" customFormat="1" ht="16.8" customHeight="1">
      <c r="A805" s="40"/>
      <c r="B805" s="46"/>
      <c r="C805" s="297" t="s">
        <v>19</v>
      </c>
      <c r="D805" s="297" t="s">
        <v>683</v>
      </c>
      <c r="E805" s="19" t="s">
        <v>19</v>
      </c>
      <c r="F805" s="298">
        <v>4</v>
      </c>
      <c r="G805" s="40"/>
      <c r="H805" s="46"/>
    </row>
    <row r="806" spans="1:8" s="2" customFormat="1" ht="16.8" customHeight="1">
      <c r="A806" s="40"/>
      <c r="B806" s="46"/>
      <c r="C806" s="297" t="s">
        <v>19</v>
      </c>
      <c r="D806" s="297" t="s">
        <v>684</v>
      </c>
      <c r="E806" s="19" t="s">
        <v>19</v>
      </c>
      <c r="F806" s="298">
        <v>2</v>
      </c>
      <c r="G806" s="40"/>
      <c r="H806" s="46"/>
    </row>
    <row r="807" spans="1:8" s="2" customFormat="1" ht="16.8" customHeight="1">
      <c r="A807" s="40"/>
      <c r="B807" s="46"/>
      <c r="C807" s="297" t="s">
        <v>125</v>
      </c>
      <c r="D807" s="297" t="s">
        <v>225</v>
      </c>
      <c r="E807" s="19" t="s">
        <v>19</v>
      </c>
      <c r="F807" s="298">
        <v>25</v>
      </c>
      <c r="G807" s="40"/>
      <c r="H807" s="46"/>
    </row>
    <row r="808" spans="1:8" s="2" customFormat="1" ht="16.8" customHeight="1">
      <c r="A808" s="40"/>
      <c r="B808" s="46"/>
      <c r="C808" s="299" t="s">
        <v>1114</v>
      </c>
      <c r="D808" s="40"/>
      <c r="E808" s="40"/>
      <c r="F808" s="40"/>
      <c r="G808" s="40"/>
      <c r="H808" s="46"/>
    </row>
    <row r="809" spans="1:8" s="2" customFormat="1" ht="16.8" customHeight="1">
      <c r="A809" s="40"/>
      <c r="B809" s="46"/>
      <c r="C809" s="297" t="s">
        <v>220</v>
      </c>
      <c r="D809" s="297" t="s">
        <v>1161</v>
      </c>
      <c r="E809" s="19" t="s">
        <v>98</v>
      </c>
      <c r="F809" s="298">
        <v>100</v>
      </c>
      <c r="G809" s="40"/>
      <c r="H809" s="46"/>
    </row>
    <row r="810" spans="1:8" s="2" customFormat="1" ht="26.4" customHeight="1">
      <c r="A810" s="40"/>
      <c r="B810" s="46"/>
      <c r="C810" s="292" t="s">
        <v>1176</v>
      </c>
      <c r="D810" s="292" t="s">
        <v>91</v>
      </c>
      <c r="E810" s="40"/>
      <c r="F810" s="40"/>
      <c r="G810" s="40"/>
      <c r="H810" s="46"/>
    </row>
    <row r="811" spans="1:8" s="2" customFormat="1" ht="16.8" customHeight="1">
      <c r="A811" s="40"/>
      <c r="B811" s="46"/>
      <c r="C811" s="293" t="s">
        <v>96</v>
      </c>
      <c r="D811" s="294" t="s">
        <v>97</v>
      </c>
      <c r="E811" s="295" t="s">
        <v>98</v>
      </c>
      <c r="F811" s="296">
        <v>3.408</v>
      </c>
      <c r="G811" s="40"/>
      <c r="H811" s="46"/>
    </row>
    <row r="812" spans="1:8" s="2" customFormat="1" ht="16.8" customHeight="1">
      <c r="A812" s="40"/>
      <c r="B812" s="46"/>
      <c r="C812" s="297" t="s">
        <v>19</v>
      </c>
      <c r="D812" s="297" t="s">
        <v>1113</v>
      </c>
      <c r="E812" s="19" t="s">
        <v>19</v>
      </c>
      <c r="F812" s="298">
        <v>3.408</v>
      </c>
      <c r="G812" s="40"/>
      <c r="H812" s="46"/>
    </row>
    <row r="813" spans="1:8" s="2" customFormat="1" ht="16.8" customHeight="1">
      <c r="A813" s="40"/>
      <c r="B813" s="46"/>
      <c r="C813" s="293" t="s">
        <v>101</v>
      </c>
      <c r="D813" s="294" t="s">
        <v>102</v>
      </c>
      <c r="E813" s="295" t="s">
        <v>103</v>
      </c>
      <c r="F813" s="296">
        <v>1.45</v>
      </c>
      <c r="G813" s="40"/>
      <c r="H813" s="46"/>
    </row>
    <row r="814" spans="1:8" s="2" customFormat="1" ht="16.8" customHeight="1">
      <c r="A814" s="40"/>
      <c r="B814" s="46"/>
      <c r="C814" s="297" t="s">
        <v>19</v>
      </c>
      <c r="D814" s="297" t="s">
        <v>104</v>
      </c>
      <c r="E814" s="19" t="s">
        <v>19</v>
      </c>
      <c r="F814" s="298">
        <v>1.45</v>
      </c>
      <c r="G814" s="40"/>
      <c r="H814" s="46"/>
    </row>
    <row r="815" spans="1:8" s="2" customFormat="1" ht="16.8" customHeight="1">
      <c r="A815" s="40"/>
      <c r="B815" s="46"/>
      <c r="C815" s="293" t="s">
        <v>112</v>
      </c>
      <c r="D815" s="294" t="s">
        <v>113</v>
      </c>
      <c r="E815" s="295" t="s">
        <v>103</v>
      </c>
      <c r="F815" s="296">
        <v>7.6</v>
      </c>
      <c r="G815" s="40"/>
      <c r="H815" s="46"/>
    </row>
    <row r="816" spans="1:8" s="2" customFormat="1" ht="16.8" customHeight="1">
      <c r="A816" s="40"/>
      <c r="B816" s="46"/>
      <c r="C816" s="297" t="s">
        <v>19</v>
      </c>
      <c r="D816" s="297" t="s">
        <v>1129</v>
      </c>
      <c r="E816" s="19" t="s">
        <v>19</v>
      </c>
      <c r="F816" s="298">
        <v>7.6</v>
      </c>
      <c r="G816" s="40"/>
      <c r="H816" s="46"/>
    </row>
    <row r="817" spans="1:8" s="2" customFormat="1" ht="16.8" customHeight="1">
      <c r="A817" s="40"/>
      <c r="B817" s="46"/>
      <c r="C817" s="293" t="s">
        <v>109</v>
      </c>
      <c r="D817" s="294" t="s">
        <v>110</v>
      </c>
      <c r="E817" s="295" t="s">
        <v>98</v>
      </c>
      <c r="F817" s="296">
        <v>7.1</v>
      </c>
      <c r="G817" s="40"/>
      <c r="H817" s="46"/>
    </row>
    <row r="818" spans="1:8" s="2" customFormat="1" ht="16.8" customHeight="1">
      <c r="A818" s="40"/>
      <c r="B818" s="46"/>
      <c r="C818" s="297" t="s">
        <v>19</v>
      </c>
      <c r="D818" s="297" t="s">
        <v>1131</v>
      </c>
      <c r="E818" s="19" t="s">
        <v>19</v>
      </c>
      <c r="F818" s="298">
        <v>1.475</v>
      </c>
      <c r="G818" s="40"/>
      <c r="H818" s="46"/>
    </row>
    <row r="819" spans="1:8" s="2" customFormat="1" ht="16.8" customHeight="1">
      <c r="A819" s="40"/>
      <c r="B819" s="46"/>
      <c r="C819" s="297" t="s">
        <v>19</v>
      </c>
      <c r="D819" s="297" t="s">
        <v>1132</v>
      </c>
      <c r="E819" s="19" t="s">
        <v>19</v>
      </c>
      <c r="F819" s="298">
        <v>5.625</v>
      </c>
      <c r="G819" s="40"/>
      <c r="H819" s="46"/>
    </row>
    <row r="820" spans="1:8" s="2" customFormat="1" ht="16.8" customHeight="1">
      <c r="A820" s="40"/>
      <c r="B820" s="46"/>
      <c r="C820" s="297" t="s">
        <v>19</v>
      </c>
      <c r="D820" s="297" t="s">
        <v>179</v>
      </c>
      <c r="E820" s="19" t="s">
        <v>19</v>
      </c>
      <c r="F820" s="298">
        <v>7.1</v>
      </c>
      <c r="G820" s="40"/>
      <c r="H820" s="46"/>
    </row>
    <row r="821" spans="1:8" s="2" customFormat="1" ht="16.8" customHeight="1">
      <c r="A821" s="40"/>
      <c r="B821" s="46"/>
      <c r="C821" s="293" t="s">
        <v>501</v>
      </c>
      <c r="D821" s="294" t="s">
        <v>502</v>
      </c>
      <c r="E821" s="295" t="s">
        <v>98</v>
      </c>
      <c r="F821" s="296">
        <v>3.408</v>
      </c>
      <c r="G821" s="40"/>
      <c r="H821" s="46"/>
    </row>
    <row r="822" spans="1:8" s="2" customFormat="1" ht="16.8" customHeight="1">
      <c r="A822" s="40"/>
      <c r="B822" s="46"/>
      <c r="C822" s="297" t="s">
        <v>19</v>
      </c>
      <c r="D822" s="297" t="s">
        <v>1113</v>
      </c>
      <c r="E822" s="19" t="s">
        <v>19</v>
      </c>
      <c r="F822" s="298">
        <v>3.408</v>
      </c>
      <c r="G822" s="40"/>
      <c r="H822" s="46"/>
    </row>
    <row r="823" spans="1:8" s="2" customFormat="1" ht="16.8" customHeight="1">
      <c r="A823" s="40"/>
      <c r="B823" s="46"/>
      <c r="C823" s="293" t="s">
        <v>512</v>
      </c>
      <c r="D823" s="294" t="s">
        <v>513</v>
      </c>
      <c r="E823" s="295" t="s">
        <v>103</v>
      </c>
      <c r="F823" s="296">
        <v>1.45</v>
      </c>
      <c r="G823" s="40"/>
      <c r="H823" s="46"/>
    </row>
    <row r="824" spans="1:8" s="2" customFormat="1" ht="16.8" customHeight="1">
      <c r="A824" s="40"/>
      <c r="B824" s="46"/>
      <c r="C824" s="297" t="s">
        <v>19</v>
      </c>
      <c r="D824" s="297" t="s">
        <v>104</v>
      </c>
      <c r="E824" s="19" t="s">
        <v>19</v>
      </c>
      <c r="F824" s="298">
        <v>1.45</v>
      </c>
      <c r="G824" s="40"/>
      <c r="H824" s="46"/>
    </row>
    <row r="825" spans="1:8" s="2" customFormat="1" ht="16.8" customHeight="1">
      <c r="A825" s="40"/>
      <c r="B825" s="46"/>
      <c r="C825" s="293" t="s">
        <v>508</v>
      </c>
      <c r="D825" s="294" t="s">
        <v>509</v>
      </c>
      <c r="E825" s="295" t="s">
        <v>103</v>
      </c>
      <c r="F825" s="296">
        <v>7.6</v>
      </c>
      <c r="G825" s="40"/>
      <c r="H825" s="46"/>
    </row>
    <row r="826" spans="1:8" s="2" customFormat="1" ht="16.8" customHeight="1">
      <c r="A826" s="40"/>
      <c r="B826" s="46"/>
      <c r="C826" s="297" t="s">
        <v>19</v>
      </c>
      <c r="D826" s="297" t="s">
        <v>1129</v>
      </c>
      <c r="E826" s="19" t="s">
        <v>19</v>
      </c>
      <c r="F826" s="298">
        <v>7.6</v>
      </c>
      <c r="G826" s="40"/>
      <c r="H826" s="46"/>
    </row>
    <row r="827" spans="1:8" s="2" customFormat="1" ht="16.8" customHeight="1">
      <c r="A827" s="40"/>
      <c r="B827" s="46"/>
      <c r="C827" s="293" t="s">
        <v>503</v>
      </c>
      <c r="D827" s="294" t="s">
        <v>504</v>
      </c>
      <c r="E827" s="295" t="s">
        <v>98</v>
      </c>
      <c r="F827" s="296">
        <v>3.408</v>
      </c>
      <c r="G827" s="40"/>
      <c r="H827" s="46"/>
    </row>
    <row r="828" spans="1:8" s="2" customFormat="1" ht="16.8" customHeight="1">
      <c r="A828" s="40"/>
      <c r="B828" s="46"/>
      <c r="C828" s="297" t="s">
        <v>19</v>
      </c>
      <c r="D828" s="297" t="s">
        <v>1113</v>
      </c>
      <c r="E828" s="19" t="s">
        <v>19</v>
      </c>
      <c r="F828" s="298">
        <v>3.408</v>
      </c>
      <c r="G828" s="40"/>
      <c r="H828" s="46"/>
    </row>
    <row r="829" spans="1:8" s="2" customFormat="1" ht="16.8" customHeight="1">
      <c r="A829" s="40"/>
      <c r="B829" s="46"/>
      <c r="C829" s="293" t="s">
        <v>514</v>
      </c>
      <c r="D829" s="294" t="s">
        <v>515</v>
      </c>
      <c r="E829" s="295" t="s">
        <v>103</v>
      </c>
      <c r="F829" s="296">
        <v>1.45</v>
      </c>
      <c r="G829" s="40"/>
      <c r="H829" s="46"/>
    </row>
    <row r="830" spans="1:8" s="2" customFormat="1" ht="16.8" customHeight="1">
      <c r="A830" s="40"/>
      <c r="B830" s="46"/>
      <c r="C830" s="297" t="s">
        <v>19</v>
      </c>
      <c r="D830" s="297" t="s">
        <v>104</v>
      </c>
      <c r="E830" s="19" t="s">
        <v>19</v>
      </c>
      <c r="F830" s="298">
        <v>1.45</v>
      </c>
      <c r="G830" s="40"/>
      <c r="H830" s="46"/>
    </row>
    <row r="831" spans="1:8" s="2" customFormat="1" ht="16.8" customHeight="1">
      <c r="A831" s="40"/>
      <c r="B831" s="46"/>
      <c r="C831" s="293" t="s">
        <v>510</v>
      </c>
      <c r="D831" s="294" t="s">
        <v>511</v>
      </c>
      <c r="E831" s="295" t="s">
        <v>103</v>
      </c>
      <c r="F831" s="296">
        <v>7.6</v>
      </c>
      <c r="G831" s="40"/>
      <c r="H831" s="46"/>
    </row>
    <row r="832" spans="1:8" s="2" customFormat="1" ht="16.8" customHeight="1">
      <c r="A832" s="40"/>
      <c r="B832" s="46"/>
      <c r="C832" s="297" t="s">
        <v>19</v>
      </c>
      <c r="D832" s="297" t="s">
        <v>1129</v>
      </c>
      <c r="E832" s="19" t="s">
        <v>19</v>
      </c>
      <c r="F832" s="298">
        <v>7.6</v>
      </c>
      <c r="G832" s="40"/>
      <c r="H832" s="46"/>
    </row>
    <row r="833" spans="1:8" s="2" customFormat="1" ht="16.8" customHeight="1">
      <c r="A833" s="40"/>
      <c r="B833" s="46"/>
      <c r="C833" s="293" t="s">
        <v>505</v>
      </c>
      <c r="D833" s="294" t="s">
        <v>506</v>
      </c>
      <c r="E833" s="295" t="s">
        <v>98</v>
      </c>
      <c r="F833" s="296">
        <v>3.802</v>
      </c>
      <c r="G833" s="40"/>
      <c r="H833" s="46"/>
    </row>
    <row r="834" spans="1:8" s="2" customFormat="1" ht="16.8" customHeight="1">
      <c r="A834" s="40"/>
      <c r="B834" s="46"/>
      <c r="C834" s="297" t="s">
        <v>19</v>
      </c>
      <c r="D834" s="297" t="s">
        <v>1134</v>
      </c>
      <c r="E834" s="19" t="s">
        <v>19</v>
      </c>
      <c r="F834" s="298">
        <v>3.802</v>
      </c>
      <c r="G834" s="40"/>
      <c r="H834" s="46"/>
    </row>
    <row r="835" spans="1:8" s="2" customFormat="1" ht="16.8" customHeight="1">
      <c r="A835" s="40"/>
      <c r="B835" s="46"/>
      <c r="C835" s="293" t="s">
        <v>590</v>
      </c>
      <c r="D835" s="294" t="s">
        <v>591</v>
      </c>
      <c r="E835" s="295" t="s">
        <v>98</v>
      </c>
      <c r="F835" s="296">
        <v>2.938</v>
      </c>
      <c r="G835" s="40"/>
      <c r="H835" s="46"/>
    </row>
    <row r="836" spans="1:8" s="2" customFormat="1" ht="16.8" customHeight="1">
      <c r="A836" s="40"/>
      <c r="B836" s="46"/>
      <c r="C836" s="297" t="s">
        <v>19</v>
      </c>
      <c r="D836" s="297" t="s">
        <v>1135</v>
      </c>
      <c r="E836" s="19" t="s">
        <v>19</v>
      </c>
      <c r="F836" s="298">
        <v>2.938</v>
      </c>
      <c r="G836" s="40"/>
      <c r="H836" s="46"/>
    </row>
    <row r="837" spans="1:8" s="2" customFormat="1" ht="16.8" customHeight="1">
      <c r="A837" s="40"/>
      <c r="B837" s="46"/>
      <c r="C837" s="293" t="s">
        <v>593</v>
      </c>
      <c r="D837" s="294" t="s">
        <v>594</v>
      </c>
      <c r="E837" s="295" t="s">
        <v>103</v>
      </c>
      <c r="F837" s="296">
        <v>1.25</v>
      </c>
      <c r="G837" s="40"/>
      <c r="H837" s="46"/>
    </row>
    <row r="838" spans="1:8" s="2" customFormat="1" ht="16.8" customHeight="1">
      <c r="A838" s="40"/>
      <c r="B838" s="46"/>
      <c r="C838" s="297" t="s">
        <v>19</v>
      </c>
      <c r="D838" s="297" t="s">
        <v>108</v>
      </c>
      <c r="E838" s="19" t="s">
        <v>19</v>
      </c>
      <c r="F838" s="298">
        <v>1.25</v>
      </c>
      <c r="G838" s="40"/>
      <c r="H838" s="46"/>
    </row>
    <row r="839" spans="1:8" s="2" customFormat="1" ht="16.8" customHeight="1">
      <c r="A839" s="40"/>
      <c r="B839" s="46"/>
      <c r="C839" s="293" t="s">
        <v>615</v>
      </c>
      <c r="D839" s="294" t="s">
        <v>616</v>
      </c>
      <c r="E839" s="295" t="s">
        <v>103</v>
      </c>
      <c r="F839" s="296">
        <v>7.2</v>
      </c>
      <c r="G839" s="40"/>
      <c r="H839" s="46"/>
    </row>
    <row r="840" spans="1:8" s="2" customFormat="1" ht="16.8" customHeight="1">
      <c r="A840" s="40"/>
      <c r="B840" s="46"/>
      <c r="C840" s="297" t="s">
        <v>19</v>
      </c>
      <c r="D840" s="297" t="s">
        <v>1136</v>
      </c>
      <c r="E840" s="19" t="s">
        <v>19</v>
      </c>
      <c r="F840" s="298">
        <v>7.2</v>
      </c>
      <c r="G840" s="40"/>
      <c r="H840" s="46"/>
    </row>
    <row r="841" spans="1:8" s="2" customFormat="1" ht="16.8" customHeight="1">
      <c r="A841" s="40"/>
      <c r="B841" s="46"/>
      <c r="C841" s="293" t="s">
        <v>597</v>
      </c>
      <c r="D841" s="294" t="s">
        <v>598</v>
      </c>
      <c r="E841" s="295" t="s">
        <v>98</v>
      </c>
      <c r="F841" s="296">
        <v>2.375</v>
      </c>
      <c r="G841" s="40"/>
      <c r="H841" s="46"/>
    </row>
    <row r="842" spans="1:8" s="2" customFormat="1" ht="16.8" customHeight="1">
      <c r="A842" s="40"/>
      <c r="B842" s="46"/>
      <c r="C842" s="297" t="s">
        <v>19</v>
      </c>
      <c r="D842" s="297" t="s">
        <v>1137</v>
      </c>
      <c r="E842" s="19" t="s">
        <v>19</v>
      </c>
      <c r="F842" s="298">
        <v>2.375</v>
      </c>
      <c r="G842" s="40"/>
      <c r="H842" s="46"/>
    </row>
    <row r="843" spans="1:8" s="2" customFormat="1" ht="16.8" customHeight="1">
      <c r="A843" s="40"/>
      <c r="B843" s="46"/>
      <c r="C843" s="293" t="s">
        <v>106</v>
      </c>
      <c r="D843" s="294" t="s">
        <v>107</v>
      </c>
      <c r="E843" s="295" t="s">
        <v>103</v>
      </c>
      <c r="F843" s="296">
        <v>1.25</v>
      </c>
      <c r="G843" s="40"/>
      <c r="H843" s="46"/>
    </row>
    <row r="844" spans="1:8" s="2" customFormat="1" ht="16.8" customHeight="1">
      <c r="A844" s="40"/>
      <c r="B844" s="46"/>
      <c r="C844" s="297" t="s">
        <v>19</v>
      </c>
      <c r="D844" s="297" t="s">
        <v>108</v>
      </c>
      <c r="E844" s="19" t="s">
        <v>19</v>
      </c>
      <c r="F844" s="298">
        <v>1.25</v>
      </c>
      <c r="G844" s="40"/>
      <c r="H844" s="46"/>
    </row>
    <row r="845" spans="1:8" s="2" customFormat="1" ht="16.8" customHeight="1">
      <c r="A845" s="40"/>
      <c r="B845" s="46"/>
      <c r="C845" s="293" t="s">
        <v>618</v>
      </c>
      <c r="D845" s="294" t="s">
        <v>619</v>
      </c>
      <c r="E845" s="295" t="s">
        <v>103</v>
      </c>
      <c r="F845" s="296">
        <v>6.3</v>
      </c>
      <c r="G845" s="40"/>
      <c r="H845" s="46"/>
    </row>
    <row r="846" spans="1:8" s="2" customFormat="1" ht="16.8" customHeight="1">
      <c r="A846" s="40"/>
      <c r="B846" s="46"/>
      <c r="C846" s="297" t="s">
        <v>19</v>
      </c>
      <c r="D846" s="297" t="s">
        <v>1138</v>
      </c>
      <c r="E846" s="19" t="s">
        <v>19</v>
      </c>
      <c r="F846" s="298">
        <v>6.3</v>
      </c>
      <c r="G846" s="40"/>
      <c r="H846" s="46"/>
    </row>
    <row r="847" spans="1:8" s="2" customFormat="1" ht="16.8" customHeight="1">
      <c r="A847" s="40"/>
      <c r="B847" s="46"/>
      <c r="C847" s="293" t="s">
        <v>600</v>
      </c>
      <c r="D847" s="294" t="s">
        <v>601</v>
      </c>
      <c r="E847" s="295" t="s">
        <v>98</v>
      </c>
      <c r="F847" s="296">
        <v>2.188</v>
      </c>
      <c r="G847" s="40"/>
      <c r="H847" s="46"/>
    </row>
    <row r="848" spans="1:8" s="2" customFormat="1" ht="16.8" customHeight="1">
      <c r="A848" s="40"/>
      <c r="B848" s="46"/>
      <c r="C848" s="297" t="s">
        <v>19</v>
      </c>
      <c r="D848" s="297" t="s">
        <v>1139</v>
      </c>
      <c r="E848" s="19" t="s">
        <v>19</v>
      </c>
      <c r="F848" s="298">
        <v>2.188</v>
      </c>
      <c r="G848" s="40"/>
      <c r="H848" s="46"/>
    </row>
    <row r="849" spans="1:8" s="2" customFormat="1" ht="16.8" customHeight="1">
      <c r="A849" s="40"/>
      <c r="B849" s="46"/>
      <c r="C849" s="293" t="s">
        <v>595</v>
      </c>
      <c r="D849" s="294" t="s">
        <v>596</v>
      </c>
      <c r="E849" s="295" t="s">
        <v>103</v>
      </c>
      <c r="F849" s="296">
        <v>1.25</v>
      </c>
      <c r="G849" s="40"/>
      <c r="H849" s="46"/>
    </row>
    <row r="850" spans="1:8" s="2" customFormat="1" ht="16.8" customHeight="1">
      <c r="A850" s="40"/>
      <c r="B850" s="46"/>
      <c r="C850" s="297" t="s">
        <v>19</v>
      </c>
      <c r="D850" s="297" t="s">
        <v>108</v>
      </c>
      <c r="E850" s="19" t="s">
        <v>19</v>
      </c>
      <c r="F850" s="298">
        <v>1.25</v>
      </c>
      <c r="G850" s="40"/>
      <c r="H850" s="46"/>
    </row>
    <row r="851" spans="1:8" s="2" customFormat="1" ht="16.8" customHeight="1">
      <c r="A851" s="40"/>
      <c r="B851" s="46"/>
      <c r="C851" s="293" t="s">
        <v>621</v>
      </c>
      <c r="D851" s="294" t="s">
        <v>622</v>
      </c>
      <c r="E851" s="295" t="s">
        <v>103</v>
      </c>
      <c r="F851" s="296">
        <v>6</v>
      </c>
      <c r="G851" s="40"/>
      <c r="H851" s="46"/>
    </row>
    <row r="852" spans="1:8" s="2" customFormat="1" ht="16.8" customHeight="1">
      <c r="A852" s="40"/>
      <c r="B852" s="46"/>
      <c r="C852" s="297" t="s">
        <v>19</v>
      </c>
      <c r="D852" s="297" t="s">
        <v>1140</v>
      </c>
      <c r="E852" s="19" t="s">
        <v>19</v>
      </c>
      <c r="F852" s="298">
        <v>6</v>
      </c>
      <c r="G852" s="40"/>
      <c r="H852" s="46"/>
    </row>
    <row r="853" spans="1:8" s="2" customFormat="1" ht="16.8" customHeight="1">
      <c r="A853" s="40"/>
      <c r="B853" s="46"/>
      <c r="C853" s="293" t="s">
        <v>603</v>
      </c>
      <c r="D853" s="294" t="s">
        <v>604</v>
      </c>
      <c r="E853" s="295" t="s">
        <v>98</v>
      </c>
      <c r="F853" s="296">
        <v>0.805</v>
      </c>
      <c r="G853" s="40"/>
      <c r="H853" s="46"/>
    </row>
    <row r="854" spans="1:8" s="2" customFormat="1" ht="16.8" customHeight="1">
      <c r="A854" s="40"/>
      <c r="B854" s="46"/>
      <c r="C854" s="297" t="s">
        <v>19</v>
      </c>
      <c r="D854" s="297" t="s">
        <v>1141</v>
      </c>
      <c r="E854" s="19" t="s">
        <v>19</v>
      </c>
      <c r="F854" s="298">
        <v>0.805</v>
      </c>
      <c r="G854" s="40"/>
      <c r="H854" s="46"/>
    </row>
    <row r="855" spans="1:8" s="2" customFormat="1" ht="16.8" customHeight="1">
      <c r="A855" s="40"/>
      <c r="B855" s="46"/>
      <c r="C855" s="293" t="s">
        <v>630</v>
      </c>
      <c r="D855" s="294" t="s">
        <v>631</v>
      </c>
      <c r="E855" s="295" t="s">
        <v>103</v>
      </c>
      <c r="F855" s="296">
        <v>0.7</v>
      </c>
      <c r="G855" s="40"/>
      <c r="H855" s="46"/>
    </row>
    <row r="856" spans="1:8" s="2" customFormat="1" ht="16.8" customHeight="1">
      <c r="A856" s="40"/>
      <c r="B856" s="46"/>
      <c r="C856" s="297" t="s">
        <v>19</v>
      </c>
      <c r="D856" s="297" t="s">
        <v>632</v>
      </c>
      <c r="E856" s="19" t="s">
        <v>19</v>
      </c>
      <c r="F856" s="298">
        <v>0.7</v>
      </c>
      <c r="G856" s="40"/>
      <c r="H856" s="46"/>
    </row>
    <row r="857" spans="1:8" s="2" customFormat="1" ht="16.8" customHeight="1">
      <c r="A857" s="40"/>
      <c r="B857" s="46"/>
      <c r="C857" s="293" t="s">
        <v>623</v>
      </c>
      <c r="D857" s="294" t="s">
        <v>624</v>
      </c>
      <c r="E857" s="295" t="s">
        <v>103</v>
      </c>
      <c r="F857" s="296">
        <v>3.7</v>
      </c>
      <c r="G857" s="40"/>
      <c r="H857" s="46"/>
    </row>
    <row r="858" spans="1:8" s="2" customFormat="1" ht="16.8" customHeight="1">
      <c r="A858" s="40"/>
      <c r="B858" s="46"/>
      <c r="C858" s="297" t="s">
        <v>19</v>
      </c>
      <c r="D858" s="297" t="s">
        <v>1142</v>
      </c>
      <c r="E858" s="19" t="s">
        <v>19</v>
      </c>
      <c r="F858" s="298">
        <v>3.7</v>
      </c>
      <c r="G858" s="40"/>
      <c r="H858" s="46"/>
    </row>
    <row r="859" spans="1:8" s="2" customFormat="1" ht="16.8" customHeight="1">
      <c r="A859" s="40"/>
      <c r="B859" s="46"/>
      <c r="C859" s="293" t="s">
        <v>607</v>
      </c>
      <c r="D859" s="294" t="s">
        <v>608</v>
      </c>
      <c r="E859" s="295" t="s">
        <v>98</v>
      </c>
      <c r="F859" s="296">
        <v>2.938</v>
      </c>
      <c r="G859" s="40"/>
      <c r="H859" s="46"/>
    </row>
    <row r="860" spans="1:8" s="2" customFormat="1" ht="16.8" customHeight="1">
      <c r="A860" s="40"/>
      <c r="B860" s="46"/>
      <c r="C860" s="297" t="s">
        <v>19</v>
      </c>
      <c r="D860" s="297" t="s">
        <v>1135</v>
      </c>
      <c r="E860" s="19" t="s">
        <v>19</v>
      </c>
      <c r="F860" s="298">
        <v>2.938</v>
      </c>
      <c r="G860" s="40"/>
      <c r="H860" s="46"/>
    </row>
    <row r="861" spans="1:8" s="2" customFormat="1" ht="16.8" customHeight="1">
      <c r="A861" s="40"/>
      <c r="B861" s="46"/>
      <c r="C861" s="293" t="s">
        <v>634</v>
      </c>
      <c r="D861" s="294" t="s">
        <v>635</v>
      </c>
      <c r="E861" s="295" t="s">
        <v>103</v>
      </c>
      <c r="F861" s="296">
        <v>1.25</v>
      </c>
      <c r="G861" s="40"/>
      <c r="H861" s="46"/>
    </row>
    <row r="862" spans="1:8" s="2" customFormat="1" ht="16.8" customHeight="1">
      <c r="A862" s="40"/>
      <c r="B862" s="46"/>
      <c r="C862" s="297" t="s">
        <v>19</v>
      </c>
      <c r="D862" s="297" t="s">
        <v>108</v>
      </c>
      <c r="E862" s="19" t="s">
        <v>19</v>
      </c>
      <c r="F862" s="298">
        <v>1.25</v>
      </c>
      <c r="G862" s="40"/>
      <c r="H862" s="46"/>
    </row>
    <row r="863" spans="1:8" s="2" customFormat="1" ht="16.8" customHeight="1">
      <c r="A863" s="40"/>
      <c r="B863" s="46"/>
      <c r="C863" s="293" t="s">
        <v>638</v>
      </c>
      <c r="D863" s="294" t="s">
        <v>639</v>
      </c>
      <c r="E863" s="295" t="s">
        <v>103</v>
      </c>
      <c r="F863" s="296">
        <v>7.2</v>
      </c>
      <c r="G863" s="40"/>
      <c r="H863" s="46"/>
    </row>
    <row r="864" spans="1:8" s="2" customFormat="1" ht="16.8" customHeight="1">
      <c r="A864" s="40"/>
      <c r="B864" s="46"/>
      <c r="C864" s="297" t="s">
        <v>19</v>
      </c>
      <c r="D864" s="297" t="s">
        <v>1136</v>
      </c>
      <c r="E864" s="19" t="s">
        <v>19</v>
      </c>
      <c r="F864" s="298">
        <v>7.2</v>
      </c>
      <c r="G864" s="40"/>
      <c r="H864" s="46"/>
    </row>
    <row r="865" spans="1:8" s="2" customFormat="1" ht="16.8" customHeight="1">
      <c r="A865" s="40"/>
      <c r="B865" s="46"/>
      <c r="C865" s="293" t="s">
        <v>609</v>
      </c>
      <c r="D865" s="294" t="s">
        <v>610</v>
      </c>
      <c r="E865" s="295" t="s">
        <v>98</v>
      </c>
      <c r="F865" s="296">
        <v>2.375</v>
      </c>
      <c r="G865" s="40"/>
      <c r="H865" s="46"/>
    </row>
    <row r="866" spans="1:8" s="2" customFormat="1" ht="16.8" customHeight="1">
      <c r="A866" s="40"/>
      <c r="B866" s="46"/>
      <c r="C866" s="297" t="s">
        <v>19</v>
      </c>
      <c r="D866" s="297" t="s">
        <v>1137</v>
      </c>
      <c r="E866" s="19" t="s">
        <v>19</v>
      </c>
      <c r="F866" s="298">
        <v>2.375</v>
      </c>
      <c r="G866" s="40"/>
      <c r="H866" s="46"/>
    </row>
    <row r="867" spans="1:8" s="2" customFormat="1" ht="16.8" customHeight="1">
      <c r="A867" s="40"/>
      <c r="B867" s="46"/>
      <c r="C867" s="293" t="s">
        <v>118</v>
      </c>
      <c r="D867" s="294" t="s">
        <v>119</v>
      </c>
      <c r="E867" s="295" t="s">
        <v>103</v>
      </c>
      <c r="F867" s="296">
        <v>1.25</v>
      </c>
      <c r="G867" s="40"/>
      <c r="H867" s="46"/>
    </row>
    <row r="868" spans="1:8" s="2" customFormat="1" ht="16.8" customHeight="1">
      <c r="A868" s="40"/>
      <c r="B868" s="46"/>
      <c r="C868" s="297" t="s">
        <v>19</v>
      </c>
      <c r="D868" s="297" t="s">
        <v>108</v>
      </c>
      <c r="E868" s="19" t="s">
        <v>19</v>
      </c>
      <c r="F868" s="298">
        <v>1.25</v>
      </c>
      <c r="G868" s="40"/>
      <c r="H868" s="46"/>
    </row>
    <row r="869" spans="1:8" s="2" customFormat="1" ht="16.8" customHeight="1">
      <c r="A869" s="40"/>
      <c r="B869" s="46"/>
      <c r="C869" s="293" t="s">
        <v>626</v>
      </c>
      <c r="D869" s="294" t="s">
        <v>627</v>
      </c>
      <c r="E869" s="295" t="s">
        <v>103</v>
      </c>
      <c r="F869" s="296">
        <v>6.3</v>
      </c>
      <c r="G869" s="40"/>
      <c r="H869" s="46"/>
    </row>
    <row r="870" spans="1:8" s="2" customFormat="1" ht="16.8" customHeight="1">
      <c r="A870" s="40"/>
      <c r="B870" s="46"/>
      <c r="C870" s="297" t="s">
        <v>19</v>
      </c>
      <c r="D870" s="297" t="s">
        <v>1138</v>
      </c>
      <c r="E870" s="19" t="s">
        <v>19</v>
      </c>
      <c r="F870" s="298">
        <v>6.3</v>
      </c>
      <c r="G870" s="40"/>
      <c r="H870" s="46"/>
    </row>
    <row r="871" spans="1:8" s="2" customFormat="1" ht="16.8" customHeight="1">
      <c r="A871" s="40"/>
      <c r="B871" s="46"/>
      <c r="C871" s="293" t="s">
        <v>611</v>
      </c>
      <c r="D871" s="294" t="s">
        <v>612</v>
      </c>
      <c r="E871" s="295" t="s">
        <v>98</v>
      </c>
      <c r="F871" s="296">
        <v>2.188</v>
      </c>
      <c r="G871" s="40"/>
      <c r="H871" s="46"/>
    </row>
    <row r="872" spans="1:8" s="2" customFormat="1" ht="16.8" customHeight="1">
      <c r="A872" s="40"/>
      <c r="B872" s="46"/>
      <c r="C872" s="297" t="s">
        <v>19</v>
      </c>
      <c r="D872" s="297" t="s">
        <v>1139</v>
      </c>
      <c r="E872" s="19" t="s">
        <v>19</v>
      </c>
      <c r="F872" s="298">
        <v>2.188</v>
      </c>
      <c r="G872" s="40"/>
      <c r="H872" s="46"/>
    </row>
    <row r="873" spans="1:8" s="2" customFormat="1" ht="16.8" customHeight="1">
      <c r="A873" s="40"/>
      <c r="B873" s="46"/>
      <c r="C873" s="293" t="s">
        <v>636</v>
      </c>
      <c r="D873" s="294" t="s">
        <v>637</v>
      </c>
      <c r="E873" s="295" t="s">
        <v>103</v>
      </c>
      <c r="F873" s="296">
        <v>1.25</v>
      </c>
      <c r="G873" s="40"/>
      <c r="H873" s="46"/>
    </row>
    <row r="874" spans="1:8" s="2" customFormat="1" ht="16.8" customHeight="1">
      <c r="A874" s="40"/>
      <c r="B874" s="46"/>
      <c r="C874" s="297" t="s">
        <v>19</v>
      </c>
      <c r="D874" s="297" t="s">
        <v>108</v>
      </c>
      <c r="E874" s="19" t="s">
        <v>19</v>
      </c>
      <c r="F874" s="298">
        <v>1.25</v>
      </c>
      <c r="G874" s="40"/>
      <c r="H874" s="46"/>
    </row>
    <row r="875" spans="1:8" s="2" customFormat="1" ht="16.8" customHeight="1">
      <c r="A875" s="40"/>
      <c r="B875" s="46"/>
      <c r="C875" s="293" t="s">
        <v>628</v>
      </c>
      <c r="D875" s="294" t="s">
        <v>629</v>
      </c>
      <c r="E875" s="295" t="s">
        <v>103</v>
      </c>
      <c r="F875" s="296">
        <v>6</v>
      </c>
      <c r="G875" s="40"/>
      <c r="H875" s="46"/>
    </row>
    <row r="876" spans="1:8" s="2" customFormat="1" ht="16.8" customHeight="1">
      <c r="A876" s="40"/>
      <c r="B876" s="46"/>
      <c r="C876" s="297" t="s">
        <v>19</v>
      </c>
      <c r="D876" s="297" t="s">
        <v>1140</v>
      </c>
      <c r="E876" s="19" t="s">
        <v>19</v>
      </c>
      <c r="F876" s="298">
        <v>6</v>
      </c>
      <c r="G876" s="40"/>
      <c r="H876" s="46"/>
    </row>
    <row r="877" spans="1:8" s="2" customFormat="1" ht="16.8" customHeight="1">
      <c r="A877" s="40"/>
      <c r="B877" s="46"/>
      <c r="C877" s="293" t="s">
        <v>613</v>
      </c>
      <c r="D877" s="294" t="s">
        <v>506</v>
      </c>
      <c r="E877" s="295" t="s">
        <v>98</v>
      </c>
      <c r="F877" s="296">
        <v>6.288</v>
      </c>
      <c r="G877" s="40"/>
      <c r="H877" s="46"/>
    </row>
    <row r="878" spans="1:8" s="2" customFormat="1" ht="16.8" customHeight="1">
      <c r="A878" s="40"/>
      <c r="B878" s="46"/>
      <c r="C878" s="297" t="s">
        <v>19</v>
      </c>
      <c r="D878" s="297" t="s">
        <v>1143</v>
      </c>
      <c r="E878" s="19" t="s">
        <v>19</v>
      </c>
      <c r="F878" s="298">
        <v>3.42</v>
      </c>
      <c r="G878" s="40"/>
      <c r="H878" s="46"/>
    </row>
    <row r="879" spans="1:8" s="2" customFormat="1" ht="16.8" customHeight="1">
      <c r="A879" s="40"/>
      <c r="B879" s="46"/>
      <c r="C879" s="297" t="s">
        <v>19</v>
      </c>
      <c r="D879" s="297" t="s">
        <v>1144</v>
      </c>
      <c r="E879" s="19" t="s">
        <v>19</v>
      </c>
      <c r="F879" s="298">
        <v>1.688</v>
      </c>
      <c r="G879" s="40"/>
      <c r="H879" s="46"/>
    </row>
    <row r="880" spans="1:8" s="2" customFormat="1" ht="16.8" customHeight="1">
      <c r="A880" s="40"/>
      <c r="B880" s="46"/>
      <c r="C880" s="297" t="s">
        <v>19</v>
      </c>
      <c r="D880" s="297" t="s">
        <v>1145</v>
      </c>
      <c r="E880" s="19" t="s">
        <v>19</v>
      </c>
      <c r="F880" s="298">
        <v>1.18</v>
      </c>
      <c r="G880" s="40"/>
      <c r="H880" s="46"/>
    </row>
    <row r="881" spans="1:8" s="2" customFormat="1" ht="16.8" customHeight="1">
      <c r="A881" s="40"/>
      <c r="B881" s="46"/>
      <c r="C881" s="297" t="s">
        <v>19</v>
      </c>
      <c r="D881" s="297" t="s">
        <v>179</v>
      </c>
      <c r="E881" s="19" t="s">
        <v>19</v>
      </c>
      <c r="F881" s="298">
        <v>6.288</v>
      </c>
      <c r="G881" s="40"/>
      <c r="H881" s="46"/>
    </row>
    <row r="882" spans="1:8" s="2" customFormat="1" ht="16.8" customHeight="1">
      <c r="A882" s="40"/>
      <c r="B882" s="46"/>
      <c r="C882" s="293" t="s">
        <v>821</v>
      </c>
      <c r="D882" s="294" t="s">
        <v>822</v>
      </c>
      <c r="E882" s="295" t="s">
        <v>98</v>
      </c>
      <c r="F882" s="296">
        <v>5.523</v>
      </c>
      <c r="G882" s="40"/>
      <c r="H882" s="46"/>
    </row>
    <row r="883" spans="1:8" s="2" customFormat="1" ht="16.8" customHeight="1">
      <c r="A883" s="40"/>
      <c r="B883" s="46"/>
      <c r="C883" s="297" t="s">
        <v>19</v>
      </c>
      <c r="D883" s="297" t="s">
        <v>1146</v>
      </c>
      <c r="E883" s="19" t="s">
        <v>19</v>
      </c>
      <c r="F883" s="298">
        <v>5.523</v>
      </c>
      <c r="G883" s="40"/>
      <c r="H883" s="46"/>
    </row>
    <row r="884" spans="1:8" s="2" customFormat="1" ht="16.8" customHeight="1">
      <c r="A884" s="40"/>
      <c r="B884" s="46"/>
      <c r="C884" s="299" t="s">
        <v>1114</v>
      </c>
      <c r="D884" s="40"/>
      <c r="E884" s="40"/>
      <c r="F884" s="40"/>
      <c r="G884" s="40"/>
      <c r="H884" s="46"/>
    </row>
    <row r="885" spans="1:8" s="2" customFormat="1" ht="16.8" customHeight="1">
      <c r="A885" s="40"/>
      <c r="B885" s="46"/>
      <c r="C885" s="297" t="s">
        <v>228</v>
      </c>
      <c r="D885" s="297" t="s">
        <v>1115</v>
      </c>
      <c r="E885" s="19" t="s">
        <v>98</v>
      </c>
      <c r="F885" s="298">
        <v>56.864</v>
      </c>
      <c r="G885" s="40"/>
      <c r="H885" s="46"/>
    </row>
    <row r="886" spans="1:8" s="2" customFormat="1" ht="16.8" customHeight="1">
      <c r="A886" s="40"/>
      <c r="B886" s="46"/>
      <c r="C886" s="297" t="s">
        <v>358</v>
      </c>
      <c r="D886" s="297" t="s">
        <v>1116</v>
      </c>
      <c r="E886" s="19" t="s">
        <v>98</v>
      </c>
      <c r="F886" s="298">
        <v>55.464</v>
      </c>
      <c r="G886" s="40"/>
      <c r="H886" s="46"/>
    </row>
    <row r="887" spans="1:8" s="2" customFormat="1" ht="16.8" customHeight="1">
      <c r="A887" s="40"/>
      <c r="B887" s="46"/>
      <c r="C887" s="297" t="s">
        <v>235</v>
      </c>
      <c r="D887" s="297" t="s">
        <v>1117</v>
      </c>
      <c r="E887" s="19" t="s">
        <v>98</v>
      </c>
      <c r="F887" s="298">
        <v>20.213</v>
      </c>
      <c r="G887" s="40"/>
      <c r="H887" s="46"/>
    </row>
    <row r="888" spans="1:8" s="2" customFormat="1" ht="16.8" customHeight="1">
      <c r="A888" s="40"/>
      <c r="B888" s="46"/>
      <c r="C888" s="297" t="s">
        <v>917</v>
      </c>
      <c r="D888" s="297" t="s">
        <v>1177</v>
      </c>
      <c r="E888" s="19" t="s">
        <v>98</v>
      </c>
      <c r="F888" s="298">
        <v>5.523</v>
      </c>
      <c r="G888" s="40"/>
      <c r="H888" s="46"/>
    </row>
    <row r="889" spans="1:8" s="2" customFormat="1" ht="16.8" customHeight="1">
      <c r="A889" s="40"/>
      <c r="B889" s="46"/>
      <c r="C889" s="293" t="s">
        <v>852</v>
      </c>
      <c r="D889" s="294" t="s">
        <v>853</v>
      </c>
      <c r="E889" s="295" t="s">
        <v>103</v>
      </c>
      <c r="F889" s="296">
        <v>2.35</v>
      </c>
      <c r="G889" s="40"/>
      <c r="H889" s="46"/>
    </row>
    <row r="890" spans="1:8" s="2" customFormat="1" ht="16.8" customHeight="1">
      <c r="A890" s="40"/>
      <c r="B890" s="46"/>
      <c r="C890" s="297" t="s">
        <v>19</v>
      </c>
      <c r="D890" s="297" t="s">
        <v>854</v>
      </c>
      <c r="E890" s="19" t="s">
        <v>19</v>
      </c>
      <c r="F890" s="298">
        <v>2.35</v>
      </c>
      <c r="G890" s="40"/>
      <c r="H890" s="46"/>
    </row>
    <row r="891" spans="1:8" s="2" customFormat="1" ht="16.8" customHeight="1">
      <c r="A891" s="40"/>
      <c r="B891" s="46"/>
      <c r="C891" s="299" t="s">
        <v>1114</v>
      </c>
      <c r="D891" s="40"/>
      <c r="E891" s="40"/>
      <c r="F891" s="40"/>
      <c r="G891" s="40"/>
      <c r="H891" s="46"/>
    </row>
    <row r="892" spans="1:8" s="2" customFormat="1" ht="16.8" customHeight="1">
      <c r="A892" s="40"/>
      <c r="B892" s="46"/>
      <c r="C892" s="297" t="s">
        <v>170</v>
      </c>
      <c r="D892" s="297" t="s">
        <v>1119</v>
      </c>
      <c r="E892" s="19" t="s">
        <v>98</v>
      </c>
      <c r="F892" s="298">
        <v>26.213</v>
      </c>
      <c r="G892" s="40"/>
      <c r="H892" s="46"/>
    </row>
    <row r="893" spans="1:8" s="2" customFormat="1" ht="16.8" customHeight="1">
      <c r="A893" s="40"/>
      <c r="B893" s="46"/>
      <c r="C893" s="297" t="s">
        <v>186</v>
      </c>
      <c r="D893" s="297" t="s">
        <v>1120</v>
      </c>
      <c r="E893" s="19" t="s">
        <v>103</v>
      </c>
      <c r="F893" s="298">
        <v>107.35</v>
      </c>
      <c r="G893" s="40"/>
      <c r="H893" s="46"/>
    </row>
    <row r="894" spans="1:8" s="2" customFormat="1" ht="12">
      <c r="A894" s="40"/>
      <c r="B894" s="46"/>
      <c r="C894" s="297" t="s">
        <v>211</v>
      </c>
      <c r="D894" s="297" t="s">
        <v>1122</v>
      </c>
      <c r="E894" s="19" t="s">
        <v>103</v>
      </c>
      <c r="F894" s="298">
        <v>23.75</v>
      </c>
      <c r="G894" s="40"/>
      <c r="H894" s="46"/>
    </row>
    <row r="895" spans="1:8" s="2" customFormat="1" ht="16.8" customHeight="1">
      <c r="A895" s="40"/>
      <c r="B895" s="46"/>
      <c r="C895" s="297" t="s">
        <v>323</v>
      </c>
      <c r="D895" s="297" t="s">
        <v>1123</v>
      </c>
      <c r="E895" s="19" t="s">
        <v>103</v>
      </c>
      <c r="F895" s="298">
        <v>16.1</v>
      </c>
      <c r="G895" s="40"/>
      <c r="H895" s="46"/>
    </row>
    <row r="896" spans="1:8" s="2" customFormat="1" ht="16.8" customHeight="1">
      <c r="A896" s="40"/>
      <c r="B896" s="46"/>
      <c r="C896" s="297" t="s">
        <v>368</v>
      </c>
      <c r="D896" s="297" t="s">
        <v>1125</v>
      </c>
      <c r="E896" s="19" t="s">
        <v>103</v>
      </c>
      <c r="F896" s="298">
        <v>117.35</v>
      </c>
      <c r="G896" s="40"/>
      <c r="H896" s="46"/>
    </row>
    <row r="897" spans="1:8" s="2" customFormat="1" ht="16.8" customHeight="1">
      <c r="A897" s="40"/>
      <c r="B897" s="46"/>
      <c r="C897" s="297" t="s">
        <v>379</v>
      </c>
      <c r="D897" s="297" t="s">
        <v>1126</v>
      </c>
      <c r="E897" s="19" t="s">
        <v>103</v>
      </c>
      <c r="F897" s="298">
        <v>28.75</v>
      </c>
      <c r="G897" s="40"/>
      <c r="H897" s="46"/>
    </row>
    <row r="898" spans="1:8" s="2" customFormat="1" ht="16.8" customHeight="1">
      <c r="A898" s="40"/>
      <c r="B898" s="46"/>
      <c r="C898" s="297" t="s">
        <v>435</v>
      </c>
      <c r="D898" s="297" t="s">
        <v>1127</v>
      </c>
      <c r="E898" s="19" t="s">
        <v>103</v>
      </c>
      <c r="F898" s="298">
        <v>117.35</v>
      </c>
      <c r="G898" s="40"/>
      <c r="H898" s="46"/>
    </row>
    <row r="899" spans="1:8" s="2" customFormat="1" ht="12">
      <c r="A899" s="40"/>
      <c r="B899" s="46"/>
      <c r="C899" s="297" t="s">
        <v>260</v>
      </c>
      <c r="D899" s="297" t="s">
        <v>1128</v>
      </c>
      <c r="E899" s="19" t="s">
        <v>98</v>
      </c>
      <c r="F899" s="298">
        <v>43.125</v>
      </c>
      <c r="G899" s="40"/>
      <c r="H899" s="46"/>
    </row>
    <row r="900" spans="1:8" s="2" customFormat="1" ht="16.8" customHeight="1">
      <c r="A900" s="40"/>
      <c r="B900" s="46"/>
      <c r="C900" s="297" t="s">
        <v>204</v>
      </c>
      <c r="D900" s="297" t="s">
        <v>205</v>
      </c>
      <c r="E900" s="19" t="s">
        <v>98</v>
      </c>
      <c r="F900" s="298">
        <v>10.45</v>
      </c>
      <c r="G900" s="40"/>
      <c r="H900" s="46"/>
    </row>
    <row r="901" spans="1:8" s="2" customFormat="1" ht="16.8" customHeight="1">
      <c r="A901" s="40"/>
      <c r="B901" s="46"/>
      <c r="C901" s="297" t="s">
        <v>962</v>
      </c>
      <c r="D901" s="297" t="s">
        <v>963</v>
      </c>
      <c r="E901" s="19" t="s">
        <v>103</v>
      </c>
      <c r="F901" s="298">
        <v>2.35</v>
      </c>
      <c r="G901" s="40"/>
      <c r="H901" s="46"/>
    </row>
    <row r="902" spans="1:8" s="2" customFormat="1" ht="16.8" customHeight="1">
      <c r="A902" s="40"/>
      <c r="B902" s="46"/>
      <c r="C902" s="297" t="s">
        <v>962</v>
      </c>
      <c r="D902" s="297" t="s">
        <v>963</v>
      </c>
      <c r="E902" s="19" t="s">
        <v>103</v>
      </c>
      <c r="F902" s="298">
        <v>3.05</v>
      </c>
      <c r="G902" s="40"/>
      <c r="H902" s="46"/>
    </row>
    <row r="903" spans="1:8" s="2" customFormat="1" ht="16.8" customHeight="1">
      <c r="A903" s="40"/>
      <c r="B903" s="46"/>
      <c r="C903" s="293" t="s">
        <v>837</v>
      </c>
      <c r="D903" s="294" t="s">
        <v>838</v>
      </c>
      <c r="E903" s="295" t="s">
        <v>103</v>
      </c>
      <c r="F903" s="296">
        <v>9.4</v>
      </c>
      <c r="G903" s="40"/>
      <c r="H903" s="46"/>
    </row>
    <row r="904" spans="1:8" s="2" customFormat="1" ht="16.8" customHeight="1">
      <c r="A904" s="40"/>
      <c r="B904" s="46"/>
      <c r="C904" s="297" t="s">
        <v>19</v>
      </c>
      <c r="D904" s="297" t="s">
        <v>1147</v>
      </c>
      <c r="E904" s="19" t="s">
        <v>19</v>
      </c>
      <c r="F904" s="298">
        <v>9.4</v>
      </c>
      <c r="G904" s="40"/>
      <c r="H904" s="46"/>
    </row>
    <row r="905" spans="1:8" s="2" customFormat="1" ht="16.8" customHeight="1">
      <c r="A905" s="40"/>
      <c r="B905" s="46"/>
      <c r="C905" s="299" t="s">
        <v>1114</v>
      </c>
      <c r="D905" s="40"/>
      <c r="E905" s="40"/>
      <c r="F905" s="40"/>
      <c r="G905" s="40"/>
      <c r="H905" s="46"/>
    </row>
    <row r="906" spans="1:8" s="2" customFormat="1" ht="16.8" customHeight="1">
      <c r="A906" s="40"/>
      <c r="B906" s="46"/>
      <c r="C906" s="297" t="s">
        <v>170</v>
      </c>
      <c r="D906" s="297" t="s">
        <v>1119</v>
      </c>
      <c r="E906" s="19" t="s">
        <v>98</v>
      </c>
      <c r="F906" s="298">
        <v>26.213</v>
      </c>
      <c r="G906" s="40"/>
      <c r="H906" s="46"/>
    </row>
    <row r="907" spans="1:8" s="2" customFormat="1" ht="16.8" customHeight="1">
      <c r="A907" s="40"/>
      <c r="B907" s="46"/>
      <c r="C907" s="297" t="s">
        <v>181</v>
      </c>
      <c r="D907" s="297" t="s">
        <v>1130</v>
      </c>
      <c r="E907" s="19" t="s">
        <v>103</v>
      </c>
      <c r="F907" s="298">
        <v>146.1</v>
      </c>
      <c r="G907" s="40"/>
      <c r="H907" s="46"/>
    </row>
    <row r="908" spans="1:8" s="2" customFormat="1" ht="16.8" customHeight="1">
      <c r="A908" s="40"/>
      <c r="B908" s="46"/>
      <c r="C908" s="297" t="s">
        <v>186</v>
      </c>
      <c r="D908" s="297" t="s">
        <v>1120</v>
      </c>
      <c r="E908" s="19" t="s">
        <v>103</v>
      </c>
      <c r="F908" s="298">
        <v>107.35</v>
      </c>
      <c r="G908" s="40"/>
      <c r="H908" s="46"/>
    </row>
    <row r="909" spans="1:8" s="2" customFormat="1" ht="16.8" customHeight="1">
      <c r="A909" s="40"/>
      <c r="B909" s="46"/>
      <c r="C909" s="297" t="s">
        <v>368</v>
      </c>
      <c r="D909" s="297" t="s">
        <v>1125</v>
      </c>
      <c r="E909" s="19" t="s">
        <v>103</v>
      </c>
      <c r="F909" s="298">
        <v>117.35</v>
      </c>
      <c r="G909" s="40"/>
      <c r="H909" s="46"/>
    </row>
    <row r="910" spans="1:8" s="2" customFormat="1" ht="16.8" customHeight="1">
      <c r="A910" s="40"/>
      <c r="B910" s="46"/>
      <c r="C910" s="297" t="s">
        <v>435</v>
      </c>
      <c r="D910" s="297" t="s">
        <v>1127</v>
      </c>
      <c r="E910" s="19" t="s">
        <v>103</v>
      </c>
      <c r="F910" s="298">
        <v>117.35</v>
      </c>
      <c r="G910" s="40"/>
      <c r="H910" s="46"/>
    </row>
    <row r="911" spans="1:8" s="2" customFormat="1" ht="16.8" customHeight="1">
      <c r="A911" s="40"/>
      <c r="B911" s="46"/>
      <c r="C911" s="293" t="s">
        <v>824</v>
      </c>
      <c r="D911" s="294" t="s">
        <v>825</v>
      </c>
      <c r="E911" s="295" t="s">
        <v>98</v>
      </c>
      <c r="F911" s="296">
        <v>2.938</v>
      </c>
      <c r="G911" s="40"/>
      <c r="H911" s="46"/>
    </row>
    <row r="912" spans="1:8" s="2" customFormat="1" ht="16.8" customHeight="1">
      <c r="A912" s="40"/>
      <c r="B912" s="46"/>
      <c r="C912" s="297" t="s">
        <v>19</v>
      </c>
      <c r="D912" s="297" t="s">
        <v>1135</v>
      </c>
      <c r="E912" s="19" t="s">
        <v>19</v>
      </c>
      <c r="F912" s="298">
        <v>2.938</v>
      </c>
      <c r="G912" s="40"/>
      <c r="H912" s="46"/>
    </row>
    <row r="913" spans="1:8" s="2" customFormat="1" ht="16.8" customHeight="1">
      <c r="A913" s="40"/>
      <c r="B913" s="46"/>
      <c r="C913" s="299" t="s">
        <v>1114</v>
      </c>
      <c r="D913" s="40"/>
      <c r="E913" s="40"/>
      <c r="F913" s="40"/>
      <c r="G913" s="40"/>
      <c r="H913" s="46"/>
    </row>
    <row r="914" spans="1:8" s="2" customFormat="1" ht="16.8" customHeight="1">
      <c r="A914" s="40"/>
      <c r="B914" s="46"/>
      <c r="C914" s="297" t="s">
        <v>228</v>
      </c>
      <c r="D914" s="297" t="s">
        <v>1115</v>
      </c>
      <c r="E914" s="19" t="s">
        <v>98</v>
      </c>
      <c r="F914" s="298">
        <v>56.864</v>
      </c>
      <c r="G914" s="40"/>
      <c r="H914" s="46"/>
    </row>
    <row r="915" spans="1:8" s="2" customFormat="1" ht="16.8" customHeight="1">
      <c r="A915" s="40"/>
      <c r="B915" s="46"/>
      <c r="C915" s="297" t="s">
        <v>358</v>
      </c>
      <c r="D915" s="297" t="s">
        <v>1116</v>
      </c>
      <c r="E915" s="19" t="s">
        <v>98</v>
      </c>
      <c r="F915" s="298">
        <v>55.464</v>
      </c>
      <c r="G915" s="40"/>
      <c r="H915" s="46"/>
    </row>
    <row r="916" spans="1:8" s="2" customFormat="1" ht="16.8" customHeight="1">
      <c r="A916" s="40"/>
      <c r="B916" s="46"/>
      <c r="C916" s="297" t="s">
        <v>235</v>
      </c>
      <c r="D916" s="297" t="s">
        <v>1117</v>
      </c>
      <c r="E916" s="19" t="s">
        <v>98</v>
      </c>
      <c r="F916" s="298">
        <v>20.213</v>
      </c>
      <c r="G916" s="40"/>
      <c r="H916" s="46"/>
    </row>
    <row r="917" spans="1:8" s="2" customFormat="1" ht="16.8" customHeight="1">
      <c r="A917" s="40"/>
      <c r="B917" s="46"/>
      <c r="C917" s="297" t="s">
        <v>247</v>
      </c>
      <c r="D917" s="297" t="s">
        <v>1118</v>
      </c>
      <c r="E917" s="19" t="s">
        <v>98</v>
      </c>
      <c r="F917" s="298">
        <v>49.941</v>
      </c>
      <c r="G917" s="40"/>
      <c r="H917" s="46"/>
    </row>
    <row r="918" spans="1:8" s="2" customFormat="1" ht="16.8" customHeight="1">
      <c r="A918" s="40"/>
      <c r="B918" s="46"/>
      <c r="C918" s="293" t="s">
        <v>855</v>
      </c>
      <c r="D918" s="294" t="s">
        <v>856</v>
      </c>
      <c r="E918" s="295" t="s">
        <v>103</v>
      </c>
      <c r="F918" s="296">
        <v>1.25</v>
      </c>
      <c r="G918" s="40"/>
      <c r="H918" s="46"/>
    </row>
    <row r="919" spans="1:8" s="2" customFormat="1" ht="16.8" customHeight="1">
      <c r="A919" s="40"/>
      <c r="B919" s="46"/>
      <c r="C919" s="297" t="s">
        <v>19</v>
      </c>
      <c r="D919" s="297" t="s">
        <v>108</v>
      </c>
      <c r="E919" s="19" t="s">
        <v>19</v>
      </c>
      <c r="F919" s="298">
        <v>1.25</v>
      </c>
      <c r="G919" s="40"/>
      <c r="H919" s="46"/>
    </row>
    <row r="920" spans="1:8" s="2" customFormat="1" ht="16.8" customHeight="1">
      <c r="A920" s="40"/>
      <c r="B920" s="46"/>
      <c r="C920" s="299" t="s">
        <v>1114</v>
      </c>
      <c r="D920" s="40"/>
      <c r="E920" s="40"/>
      <c r="F920" s="40"/>
      <c r="G920" s="40"/>
      <c r="H920" s="46"/>
    </row>
    <row r="921" spans="1:8" s="2" customFormat="1" ht="16.8" customHeight="1">
      <c r="A921" s="40"/>
      <c r="B921" s="46"/>
      <c r="C921" s="297" t="s">
        <v>170</v>
      </c>
      <c r="D921" s="297" t="s">
        <v>1119</v>
      </c>
      <c r="E921" s="19" t="s">
        <v>98</v>
      </c>
      <c r="F921" s="298">
        <v>26.213</v>
      </c>
      <c r="G921" s="40"/>
      <c r="H921" s="46"/>
    </row>
    <row r="922" spans="1:8" s="2" customFormat="1" ht="16.8" customHeight="1">
      <c r="A922" s="40"/>
      <c r="B922" s="46"/>
      <c r="C922" s="297" t="s">
        <v>186</v>
      </c>
      <c r="D922" s="297" t="s">
        <v>1120</v>
      </c>
      <c r="E922" s="19" t="s">
        <v>103</v>
      </c>
      <c r="F922" s="298">
        <v>107.35</v>
      </c>
      <c r="G922" s="40"/>
      <c r="H922" s="46"/>
    </row>
    <row r="923" spans="1:8" s="2" customFormat="1" ht="12">
      <c r="A923" s="40"/>
      <c r="B923" s="46"/>
      <c r="C923" s="297" t="s">
        <v>198</v>
      </c>
      <c r="D923" s="297" t="s">
        <v>1121</v>
      </c>
      <c r="E923" s="19" t="s">
        <v>103</v>
      </c>
      <c r="F923" s="298">
        <v>5</v>
      </c>
      <c r="G923" s="40"/>
      <c r="H923" s="46"/>
    </row>
    <row r="924" spans="1:8" s="2" customFormat="1" ht="12">
      <c r="A924" s="40"/>
      <c r="B924" s="46"/>
      <c r="C924" s="297" t="s">
        <v>211</v>
      </c>
      <c r="D924" s="297" t="s">
        <v>1122</v>
      </c>
      <c r="E924" s="19" t="s">
        <v>103</v>
      </c>
      <c r="F924" s="298">
        <v>23.75</v>
      </c>
      <c r="G924" s="40"/>
      <c r="H924" s="46"/>
    </row>
    <row r="925" spans="1:8" s="2" customFormat="1" ht="16.8" customHeight="1">
      <c r="A925" s="40"/>
      <c r="B925" s="46"/>
      <c r="C925" s="297" t="s">
        <v>323</v>
      </c>
      <c r="D925" s="297" t="s">
        <v>1123</v>
      </c>
      <c r="E925" s="19" t="s">
        <v>103</v>
      </c>
      <c r="F925" s="298">
        <v>16.1</v>
      </c>
      <c r="G925" s="40"/>
      <c r="H925" s="46"/>
    </row>
    <row r="926" spans="1:8" s="2" customFormat="1" ht="16.8" customHeight="1">
      <c r="A926" s="40"/>
      <c r="B926" s="46"/>
      <c r="C926" s="297" t="s">
        <v>733</v>
      </c>
      <c r="D926" s="297" t="s">
        <v>1166</v>
      </c>
      <c r="E926" s="19" t="s">
        <v>103</v>
      </c>
      <c r="F926" s="298">
        <v>2.5</v>
      </c>
      <c r="G926" s="40"/>
      <c r="H926" s="46"/>
    </row>
    <row r="927" spans="1:8" s="2" customFormat="1" ht="16.8" customHeight="1">
      <c r="A927" s="40"/>
      <c r="B927" s="46"/>
      <c r="C927" s="297" t="s">
        <v>368</v>
      </c>
      <c r="D927" s="297" t="s">
        <v>1125</v>
      </c>
      <c r="E927" s="19" t="s">
        <v>103</v>
      </c>
      <c r="F927" s="298">
        <v>117.35</v>
      </c>
      <c r="G927" s="40"/>
      <c r="H927" s="46"/>
    </row>
    <row r="928" spans="1:8" s="2" customFormat="1" ht="16.8" customHeight="1">
      <c r="A928" s="40"/>
      <c r="B928" s="46"/>
      <c r="C928" s="297" t="s">
        <v>379</v>
      </c>
      <c r="D928" s="297" t="s">
        <v>1126</v>
      </c>
      <c r="E928" s="19" t="s">
        <v>103</v>
      </c>
      <c r="F928" s="298">
        <v>28.75</v>
      </c>
      <c r="G928" s="40"/>
      <c r="H928" s="46"/>
    </row>
    <row r="929" spans="1:8" s="2" customFormat="1" ht="16.8" customHeight="1">
      <c r="A929" s="40"/>
      <c r="B929" s="46"/>
      <c r="C929" s="297" t="s">
        <v>435</v>
      </c>
      <c r="D929" s="297" t="s">
        <v>1127</v>
      </c>
      <c r="E929" s="19" t="s">
        <v>103</v>
      </c>
      <c r="F929" s="298">
        <v>117.35</v>
      </c>
      <c r="G929" s="40"/>
      <c r="H929" s="46"/>
    </row>
    <row r="930" spans="1:8" s="2" customFormat="1" ht="16.8" customHeight="1">
      <c r="A930" s="40"/>
      <c r="B930" s="46"/>
      <c r="C930" s="297" t="s">
        <v>780</v>
      </c>
      <c r="D930" s="297" t="s">
        <v>1167</v>
      </c>
      <c r="E930" s="19" t="s">
        <v>98</v>
      </c>
      <c r="F930" s="298">
        <v>5.01</v>
      </c>
      <c r="G930" s="40"/>
      <c r="H930" s="46"/>
    </row>
    <row r="931" spans="1:8" s="2" customFormat="1" ht="16.8" customHeight="1">
      <c r="A931" s="40"/>
      <c r="B931" s="46"/>
      <c r="C931" s="297" t="s">
        <v>791</v>
      </c>
      <c r="D931" s="297" t="s">
        <v>1168</v>
      </c>
      <c r="E931" s="19" t="s">
        <v>98</v>
      </c>
      <c r="F931" s="298">
        <v>5.01</v>
      </c>
      <c r="G931" s="40"/>
      <c r="H931" s="46"/>
    </row>
    <row r="932" spans="1:8" s="2" customFormat="1" ht="12">
      <c r="A932" s="40"/>
      <c r="B932" s="46"/>
      <c r="C932" s="297" t="s">
        <v>796</v>
      </c>
      <c r="D932" s="297" t="s">
        <v>1169</v>
      </c>
      <c r="E932" s="19" t="s">
        <v>98</v>
      </c>
      <c r="F932" s="298">
        <v>5.01</v>
      </c>
      <c r="G932" s="40"/>
      <c r="H932" s="46"/>
    </row>
    <row r="933" spans="1:8" s="2" customFormat="1" ht="16.8" customHeight="1">
      <c r="A933" s="40"/>
      <c r="B933" s="46"/>
      <c r="C933" s="297" t="s">
        <v>807</v>
      </c>
      <c r="D933" s="297" t="s">
        <v>1170</v>
      </c>
      <c r="E933" s="19" t="s">
        <v>103</v>
      </c>
      <c r="F933" s="298">
        <v>16.7</v>
      </c>
      <c r="G933" s="40"/>
      <c r="H933" s="46"/>
    </row>
    <row r="934" spans="1:8" s="2" customFormat="1" ht="16.8" customHeight="1">
      <c r="A934" s="40"/>
      <c r="B934" s="46"/>
      <c r="C934" s="297" t="s">
        <v>812</v>
      </c>
      <c r="D934" s="297" t="s">
        <v>1171</v>
      </c>
      <c r="E934" s="19" t="s">
        <v>98</v>
      </c>
      <c r="F934" s="298">
        <v>5.01</v>
      </c>
      <c r="G934" s="40"/>
      <c r="H934" s="46"/>
    </row>
    <row r="935" spans="1:8" s="2" customFormat="1" ht="12">
      <c r="A935" s="40"/>
      <c r="B935" s="46"/>
      <c r="C935" s="297" t="s">
        <v>260</v>
      </c>
      <c r="D935" s="297" t="s">
        <v>1128</v>
      </c>
      <c r="E935" s="19" t="s">
        <v>98</v>
      </c>
      <c r="F935" s="298">
        <v>43.125</v>
      </c>
      <c r="G935" s="40"/>
      <c r="H935" s="46"/>
    </row>
    <row r="936" spans="1:8" s="2" customFormat="1" ht="16.8" customHeight="1">
      <c r="A936" s="40"/>
      <c r="B936" s="46"/>
      <c r="C936" s="297" t="s">
        <v>204</v>
      </c>
      <c r="D936" s="297" t="s">
        <v>205</v>
      </c>
      <c r="E936" s="19" t="s">
        <v>98</v>
      </c>
      <c r="F936" s="298">
        <v>10.45</v>
      </c>
      <c r="G936" s="40"/>
      <c r="H936" s="46"/>
    </row>
    <row r="937" spans="1:8" s="2" customFormat="1" ht="16.8" customHeight="1">
      <c r="A937" s="40"/>
      <c r="B937" s="46"/>
      <c r="C937" s="297" t="s">
        <v>204</v>
      </c>
      <c r="D937" s="297" t="s">
        <v>205</v>
      </c>
      <c r="E937" s="19" t="s">
        <v>98</v>
      </c>
      <c r="F937" s="298">
        <v>1.1</v>
      </c>
      <c r="G937" s="40"/>
      <c r="H937" s="46"/>
    </row>
    <row r="938" spans="1:8" s="2" customFormat="1" ht="16.8" customHeight="1">
      <c r="A938" s="40"/>
      <c r="B938" s="46"/>
      <c r="C938" s="297" t="s">
        <v>403</v>
      </c>
      <c r="D938" s="297" t="s">
        <v>404</v>
      </c>
      <c r="E938" s="19" t="s">
        <v>103</v>
      </c>
      <c r="F938" s="298">
        <v>7.5</v>
      </c>
      <c r="G938" s="40"/>
      <c r="H938" s="46"/>
    </row>
    <row r="939" spans="1:8" s="2" customFormat="1" ht="16.8" customHeight="1">
      <c r="A939" s="40"/>
      <c r="B939" s="46"/>
      <c r="C939" s="293" t="s">
        <v>840</v>
      </c>
      <c r="D939" s="294" t="s">
        <v>841</v>
      </c>
      <c r="E939" s="295" t="s">
        <v>103</v>
      </c>
      <c r="F939" s="296">
        <v>7.2</v>
      </c>
      <c r="G939" s="40"/>
      <c r="H939" s="46"/>
    </row>
    <row r="940" spans="1:8" s="2" customFormat="1" ht="16.8" customHeight="1">
      <c r="A940" s="40"/>
      <c r="B940" s="46"/>
      <c r="C940" s="297" t="s">
        <v>19</v>
      </c>
      <c r="D940" s="297" t="s">
        <v>1136</v>
      </c>
      <c r="E940" s="19" t="s">
        <v>19</v>
      </c>
      <c r="F940" s="298">
        <v>7.2</v>
      </c>
      <c r="G940" s="40"/>
      <c r="H940" s="46"/>
    </row>
    <row r="941" spans="1:8" s="2" customFormat="1" ht="16.8" customHeight="1">
      <c r="A941" s="40"/>
      <c r="B941" s="46"/>
      <c r="C941" s="299" t="s">
        <v>1114</v>
      </c>
      <c r="D941" s="40"/>
      <c r="E941" s="40"/>
      <c r="F941" s="40"/>
      <c r="G941" s="40"/>
      <c r="H941" s="46"/>
    </row>
    <row r="942" spans="1:8" s="2" customFormat="1" ht="16.8" customHeight="1">
      <c r="A942" s="40"/>
      <c r="B942" s="46"/>
      <c r="C942" s="297" t="s">
        <v>170</v>
      </c>
      <c r="D942" s="297" t="s">
        <v>1119</v>
      </c>
      <c r="E942" s="19" t="s">
        <v>98</v>
      </c>
      <c r="F942" s="298">
        <v>26.213</v>
      </c>
      <c r="G942" s="40"/>
      <c r="H942" s="46"/>
    </row>
    <row r="943" spans="1:8" s="2" customFormat="1" ht="16.8" customHeight="1">
      <c r="A943" s="40"/>
      <c r="B943" s="46"/>
      <c r="C943" s="297" t="s">
        <v>181</v>
      </c>
      <c r="D943" s="297" t="s">
        <v>1130</v>
      </c>
      <c r="E943" s="19" t="s">
        <v>103</v>
      </c>
      <c r="F943" s="298">
        <v>146.1</v>
      </c>
      <c r="G943" s="40"/>
      <c r="H943" s="46"/>
    </row>
    <row r="944" spans="1:8" s="2" customFormat="1" ht="16.8" customHeight="1">
      <c r="A944" s="40"/>
      <c r="B944" s="46"/>
      <c r="C944" s="297" t="s">
        <v>186</v>
      </c>
      <c r="D944" s="297" t="s">
        <v>1120</v>
      </c>
      <c r="E944" s="19" t="s">
        <v>103</v>
      </c>
      <c r="F944" s="298">
        <v>107.35</v>
      </c>
      <c r="G944" s="40"/>
      <c r="H944" s="46"/>
    </row>
    <row r="945" spans="1:8" s="2" customFormat="1" ht="16.8" customHeight="1">
      <c r="A945" s="40"/>
      <c r="B945" s="46"/>
      <c r="C945" s="297" t="s">
        <v>368</v>
      </c>
      <c r="D945" s="297" t="s">
        <v>1125</v>
      </c>
      <c r="E945" s="19" t="s">
        <v>103</v>
      </c>
      <c r="F945" s="298">
        <v>117.35</v>
      </c>
      <c r="G945" s="40"/>
      <c r="H945" s="46"/>
    </row>
    <row r="946" spans="1:8" s="2" customFormat="1" ht="16.8" customHeight="1">
      <c r="A946" s="40"/>
      <c r="B946" s="46"/>
      <c r="C946" s="297" t="s">
        <v>435</v>
      </c>
      <c r="D946" s="297" t="s">
        <v>1127</v>
      </c>
      <c r="E946" s="19" t="s">
        <v>103</v>
      </c>
      <c r="F946" s="298">
        <v>117.35</v>
      </c>
      <c r="G946" s="40"/>
      <c r="H946" s="46"/>
    </row>
    <row r="947" spans="1:8" s="2" customFormat="1" ht="16.8" customHeight="1">
      <c r="A947" s="40"/>
      <c r="B947" s="46"/>
      <c r="C947" s="293" t="s">
        <v>826</v>
      </c>
      <c r="D947" s="294" t="s">
        <v>827</v>
      </c>
      <c r="E947" s="295" t="s">
        <v>98</v>
      </c>
      <c r="F947" s="296">
        <v>2.375</v>
      </c>
      <c r="G947" s="40"/>
      <c r="H947" s="46"/>
    </row>
    <row r="948" spans="1:8" s="2" customFormat="1" ht="16.8" customHeight="1">
      <c r="A948" s="40"/>
      <c r="B948" s="46"/>
      <c r="C948" s="297" t="s">
        <v>19</v>
      </c>
      <c r="D948" s="297" t="s">
        <v>1137</v>
      </c>
      <c r="E948" s="19" t="s">
        <v>19</v>
      </c>
      <c r="F948" s="298">
        <v>2.375</v>
      </c>
      <c r="G948" s="40"/>
      <c r="H948" s="46"/>
    </row>
    <row r="949" spans="1:8" s="2" customFormat="1" ht="16.8" customHeight="1">
      <c r="A949" s="40"/>
      <c r="B949" s="46"/>
      <c r="C949" s="299" t="s">
        <v>1114</v>
      </c>
      <c r="D949" s="40"/>
      <c r="E949" s="40"/>
      <c r="F949" s="40"/>
      <c r="G949" s="40"/>
      <c r="H949" s="46"/>
    </row>
    <row r="950" spans="1:8" s="2" customFormat="1" ht="16.8" customHeight="1">
      <c r="A950" s="40"/>
      <c r="B950" s="46"/>
      <c r="C950" s="297" t="s">
        <v>228</v>
      </c>
      <c r="D950" s="297" t="s">
        <v>1115</v>
      </c>
      <c r="E950" s="19" t="s">
        <v>98</v>
      </c>
      <c r="F950" s="298">
        <v>56.864</v>
      </c>
      <c r="G950" s="40"/>
      <c r="H950" s="46"/>
    </row>
    <row r="951" spans="1:8" s="2" customFormat="1" ht="16.8" customHeight="1">
      <c r="A951" s="40"/>
      <c r="B951" s="46"/>
      <c r="C951" s="297" t="s">
        <v>358</v>
      </c>
      <c r="D951" s="297" t="s">
        <v>1116</v>
      </c>
      <c r="E951" s="19" t="s">
        <v>98</v>
      </c>
      <c r="F951" s="298">
        <v>55.464</v>
      </c>
      <c r="G951" s="40"/>
      <c r="H951" s="46"/>
    </row>
    <row r="952" spans="1:8" s="2" customFormat="1" ht="12">
      <c r="A952" s="40"/>
      <c r="B952" s="46"/>
      <c r="C952" s="297" t="s">
        <v>699</v>
      </c>
      <c r="D952" s="297" t="s">
        <v>1172</v>
      </c>
      <c r="E952" s="19" t="s">
        <v>98</v>
      </c>
      <c r="F952" s="298">
        <v>35.251</v>
      </c>
      <c r="G952" s="40"/>
      <c r="H952" s="46"/>
    </row>
    <row r="953" spans="1:8" s="2" customFormat="1" ht="16.8" customHeight="1">
      <c r="A953" s="40"/>
      <c r="B953" s="46"/>
      <c r="C953" s="297" t="s">
        <v>247</v>
      </c>
      <c r="D953" s="297" t="s">
        <v>1118</v>
      </c>
      <c r="E953" s="19" t="s">
        <v>98</v>
      </c>
      <c r="F953" s="298">
        <v>49.941</v>
      </c>
      <c r="G953" s="40"/>
      <c r="H953" s="46"/>
    </row>
    <row r="954" spans="1:8" s="2" customFormat="1" ht="16.8" customHeight="1">
      <c r="A954" s="40"/>
      <c r="B954" s="46"/>
      <c r="C954" s="293" t="s">
        <v>121</v>
      </c>
      <c r="D954" s="294" t="s">
        <v>122</v>
      </c>
      <c r="E954" s="295" t="s">
        <v>103</v>
      </c>
      <c r="F954" s="296">
        <v>1.25</v>
      </c>
      <c r="G954" s="40"/>
      <c r="H954" s="46"/>
    </row>
    <row r="955" spans="1:8" s="2" customFormat="1" ht="16.8" customHeight="1">
      <c r="A955" s="40"/>
      <c r="B955" s="46"/>
      <c r="C955" s="297" t="s">
        <v>19</v>
      </c>
      <c r="D955" s="297" t="s">
        <v>108</v>
      </c>
      <c r="E955" s="19" t="s">
        <v>19</v>
      </c>
      <c r="F955" s="298">
        <v>1.25</v>
      </c>
      <c r="G955" s="40"/>
      <c r="H955" s="46"/>
    </row>
    <row r="956" spans="1:8" s="2" customFormat="1" ht="16.8" customHeight="1">
      <c r="A956" s="40"/>
      <c r="B956" s="46"/>
      <c r="C956" s="299" t="s">
        <v>1114</v>
      </c>
      <c r="D956" s="40"/>
      <c r="E956" s="40"/>
      <c r="F956" s="40"/>
      <c r="G956" s="40"/>
      <c r="H956" s="46"/>
    </row>
    <row r="957" spans="1:8" s="2" customFormat="1" ht="16.8" customHeight="1">
      <c r="A957" s="40"/>
      <c r="B957" s="46"/>
      <c r="C957" s="297" t="s">
        <v>170</v>
      </c>
      <c r="D957" s="297" t="s">
        <v>1119</v>
      </c>
      <c r="E957" s="19" t="s">
        <v>98</v>
      </c>
      <c r="F957" s="298">
        <v>26.213</v>
      </c>
      <c r="G957" s="40"/>
      <c r="H957" s="46"/>
    </row>
    <row r="958" spans="1:8" s="2" customFormat="1" ht="16.8" customHeight="1">
      <c r="A958" s="40"/>
      <c r="B958" s="46"/>
      <c r="C958" s="297" t="s">
        <v>186</v>
      </c>
      <c r="D958" s="297" t="s">
        <v>1120</v>
      </c>
      <c r="E958" s="19" t="s">
        <v>103</v>
      </c>
      <c r="F958" s="298">
        <v>107.35</v>
      </c>
      <c r="G958" s="40"/>
      <c r="H958" s="46"/>
    </row>
    <row r="959" spans="1:8" s="2" customFormat="1" ht="12">
      <c r="A959" s="40"/>
      <c r="B959" s="46"/>
      <c r="C959" s="297" t="s">
        <v>211</v>
      </c>
      <c r="D959" s="297" t="s">
        <v>1122</v>
      </c>
      <c r="E959" s="19" t="s">
        <v>103</v>
      </c>
      <c r="F959" s="298">
        <v>23.75</v>
      </c>
      <c r="G959" s="40"/>
      <c r="H959" s="46"/>
    </row>
    <row r="960" spans="1:8" s="2" customFormat="1" ht="16.8" customHeight="1">
      <c r="A960" s="40"/>
      <c r="B960" s="46"/>
      <c r="C960" s="297" t="s">
        <v>323</v>
      </c>
      <c r="D960" s="297" t="s">
        <v>1123</v>
      </c>
      <c r="E960" s="19" t="s">
        <v>103</v>
      </c>
      <c r="F960" s="298">
        <v>16.1</v>
      </c>
      <c r="G960" s="40"/>
      <c r="H960" s="46"/>
    </row>
    <row r="961" spans="1:8" s="2" customFormat="1" ht="16.8" customHeight="1">
      <c r="A961" s="40"/>
      <c r="B961" s="46"/>
      <c r="C961" s="297" t="s">
        <v>571</v>
      </c>
      <c r="D961" s="297" t="s">
        <v>1164</v>
      </c>
      <c r="E961" s="19" t="s">
        <v>103</v>
      </c>
      <c r="F961" s="298">
        <v>10.15</v>
      </c>
      <c r="G961" s="40"/>
      <c r="H961" s="46"/>
    </row>
    <row r="962" spans="1:8" s="2" customFormat="1" ht="16.8" customHeight="1">
      <c r="A962" s="40"/>
      <c r="B962" s="46"/>
      <c r="C962" s="297" t="s">
        <v>368</v>
      </c>
      <c r="D962" s="297" t="s">
        <v>1125</v>
      </c>
      <c r="E962" s="19" t="s">
        <v>103</v>
      </c>
      <c r="F962" s="298">
        <v>117.35</v>
      </c>
      <c r="G962" s="40"/>
      <c r="H962" s="46"/>
    </row>
    <row r="963" spans="1:8" s="2" customFormat="1" ht="16.8" customHeight="1">
      <c r="A963" s="40"/>
      <c r="B963" s="46"/>
      <c r="C963" s="297" t="s">
        <v>379</v>
      </c>
      <c r="D963" s="297" t="s">
        <v>1126</v>
      </c>
      <c r="E963" s="19" t="s">
        <v>103</v>
      </c>
      <c r="F963" s="298">
        <v>28.75</v>
      </c>
      <c r="G963" s="40"/>
      <c r="H963" s="46"/>
    </row>
    <row r="964" spans="1:8" s="2" customFormat="1" ht="16.8" customHeight="1">
      <c r="A964" s="40"/>
      <c r="B964" s="46"/>
      <c r="C964" s="297" t="s">
        <v>435</v>
      </c>
      <c r="D964" s="297" t="s">
        <v>1127</v>
      </c>
      <c r="E964" s="19" t="s">
        <v>103</v>
      </c>
      <c r="F964" s="298">
        <v>117.35</v>
      </c>
      <c r="G964" s="40"/>
      <c r="H964" s="46"/>
    </row>
    <row r="965" spans="1:8" s="2" customFormat="1" ht="12">
      <c r="A965" s="40"/>
      <c r="B965" s="46"/>
      <c r="C965" s="297" t="s">
        <v>260</v>
      </c>
      <c r="D965" s="297" t="s">
        <v>1128</v>
      </c>
      <c r="E965" s="19" t="s">
        <v>98</v>
      </c>
      <c r="F965" s="298">
        <v>43.125</v>
      </c>
      <c r="G965" s="40"/>
      <c r="H965" s="46"/>
    </row>
    <row r="966" spans="1:8" s="2" customFormat="1" ht="16.8" customHeight="1">
      <c r="A966" s="40"/>
      <c r="B966" s="46"/>
      <c r="C966" s="297" t="s">
        <v>204</v>
      </c>
      <c r="D966" s="297" t="s">
        <v>205</v>
      </c>
      <c r="E966" s="19" t="s">
        <v>98</v>
      </c>
      <c r="F966" s="298">
        <v>10.45</v>
      </c>
      <c r="G966" s="40"/>
      <c r="H966" s="46"/>
    </row>
    <row r="967" spans="1:8" s="2" customFormat="1" ht="16.8" customHeight="1">
      <c r="A967" s="40"/>
      <c r="B967" s="46"/>
      <c r="C967" s="297" t="s">
        <v>426</v>
      </c>
      <c r="D967" s="297" t="s">
        <v>427</v>
      </c>
      <c r="E967" s="19" t="s">
        <v>103</v>
      </c>
      <c r="F967" s="298">
        <v>5</v>
      </c>
      <c r="G967" s="40"/>
      <c r="H967" s="46"/>
    </row>
    <row r="968" spans="1:8" s="2" customFormat="1" ht="16.8" customHeight="1">
      <c r="A968" s="40"/>
      <c r="B968" s="46"/>
      <c r="C968" s="293" t="s">
        <v>842</v>
      </c>
      <c r="D968" s="294" t="s">
        <v>843</v>
      </c>
      <c r="E968" s="295" t="s">
        <v>103</v>
      </c>
      <c r="F968" s="296">
        <v>6.3</v>
      </c>
      <c r="G968" s="40"/>
      <c r="H968" s="46"/>
    </row>
    <row r="969" spans="1:8" s="2" customFormat="1" ht="16.8" customHeight="1">
      <c r="A969" s="40"/>
      <c r="B969" s="46"/>
      <c r="C969" s="297" t="s">
        <v>19</v>
      </c>
      <c r="D969" s="297" t="s">
        <v>1138</v>
      </c>
      <c r="E969" s="19" t="s">
        <v>19</v>
      </c>
      <c r="F969" s="298">
        <v>6.3</v>
      </c>
      <c r="G969" s="40"/>
      <c r="H969" s="46"/>
    </row>
    <row r="970" spans="1:8" s="2" customFormat="1" ht="16.8" customHeight="1">
      <c r="A970" s="40"/>
      <c r="B970" s="46"/>
      <c r="C970" s="299" t="s">
        <v>1114</v>
      </c>
      <c r="D970" s="40"/>
      <c r="E970" s="40"/>
      <c r="F970" s="40"/>
      <c r="G970" s="40"/>
      <c r="H970" s="46"/>
    </row>
    <row r="971" spans="1:8" s="2" customFormat="1" ht="16.8" customHeight="1">
      <c r="A971" s="40"/>
      <c r="B971" s="46"/>
      <c r="C971" s="297" t="s">
        <v>170</v>
      </c>
      <c r="D971" s="297" t="s">
        <v>1119</v>
      </c>
      <c r="E971" s="19" t="s">
        <v>98</v>
      </c>
      <c r="F971" s="298">
        <v>26.213</v>
      </c>
      <c r="G971" s="40"/>
      <c r="H971" s="46"/>
    </row>
    <row r="972" spans="1:8" s="2" customFormat="1" ht="16.8" customHeight="1">
      <c r="A972" s="40"/>
      <c r="B972" s="46"/>
      <c r="C972" s="297" t="s">
        <v>181</v>
      </c>
      <c r="D972" s="297" t="s">
        <v>1130</v>
      </c>
      <c r="E972" s="19" t="s">
        <v>103</v>
      </c>
      <c r="F972" s="298">
        <v>146.1</v>
      </c>
      <c r="G972" s="40"/>
      <c r="H972" s="46"/>
    </row>
    <row r="973" spans="1:8" s="2" customFormat="1" ht="16.8" customHeight="1">
      <c r="A973" s="40"/>
      <c r="B973" s="46"/>
      <c r="C973" s="297" t="s">
        <v>186</v>
      </c>
      <c r="D973" s="297" t="s">
        <v>1120</v>
      </c>
      <c r="E973" s="19" t="s">
        <v>103</v>
      </c>
      <c r="F973" s="298">
        <v>107.35</v>
      </c>
      <c r="G973" s="40"/>
      <c r="H973" s="46"/>
    </row>
    <row r="974" spans="1:8" s="2" customFormat="1" ht="16.8" customHeight="1">
      <c r="A974" s="40"/>
      <c r="B974" s="46"/>
      <c r="C974" s="297" t="s">
        <v>368</v>
      </c>
      <c r="D974" s="297" t="s">
        <v>1125</v>
      </c>
      <c r="E974" s="19" t="s">
        <v>103</v>
      </c>
      <c r="F974" s="298">
        <v>117.35</v>
      </c>
      <c r="G974" s="40"/>
      <c r="H974" s="46"/>
    </row>
    <row r="975" spans="1:8" s="2" customFormat="1" ht="16.8" customHeight="1">
      <c r="A975" s="40"/>
      <c r="B975" s="46"/>
      <c r="C975" s="297" t="s">
        <v>435</v>
      </c>
      <c r="D975" s="297" t="s">
        <v>1127</v>
      </c>
      <c r="E975" s="19" t="s">
        <v>103</v>
      </c>
      <c r="F975" s="298">
        <v>117.35</v>
      </c>
      <c r="G975" s="40"/>
      <c r="H975" s="46"/>
    </row>
    <row r="976" spans="1:8" s="2" customFormat="1" ht="16.8" customHeight="1">
      <c r="A976" s="40"/>
      <c r="B976" s="46"/>
      <c r="C976" s="293" t="s">
        <v>828</v>
      </c>
      <c r="D976" s="294" t="s">
        <v>829</v>
      </c>
      <c r="E976" s="295" t="s">
        <v>98</v>
      </c>
      <c r="F976" s="296">
        <v>2.188</v>
      </c>
      <c r="G976" s="40"/>
      <c r="H976" s="46"/>
    </row>
    <row r="977" spans="1:8" s="2" customFormat="1" ht="16.8" customHeight="1">
      <c r="A977" s="40"/>
      <c r="B977" s="46"/>
      <c r="C977" s="297" t="s">
        <v>19</v>
      </c>
      <c r="D977" s="297" t="s">
        <v>1139</v>
      </c>
      <c r="E977" s="19" t="s">
        <v>19</v>
      </c>
      <c r="F977" s="298">
        <v>2.188</v>
      </c>
      <c r="G977" s="40"/>
      <c r="H977" s="46"/>
    </row>
    <row r="978" spans="1:8" s="2" customFormat="1" ht="16.8" customHeight="1">
      <c r="A978" s="40"/>
      <c r="B978" s="46"/>
      <c r="C978" s="299" t="s">
        <v>1114</v>
      </c>
      <c r="D978" s="40"/>
      <c r="E978" s="40"/>
      <c r="F978" s="40"/>
      <c r="G978" s="40"/>
      <c r="H978" s="46"/>
    </row>
    <row r="979" spans="1:8" s="2" customFormat="1" ht="16.8" customHeight="1">
      <c r="A979" s="40"/>
      <c r="B979" s="46"/>
      <c r="C979" s="297" t="s">
        <v>228</v>
      </c>
      <c r="D979" s="297" t="s">
        <v>1115</v>
      </c>
      <c r="E979" s="19" t="s">
        <v>98</v>
      </c>
      <c r="F979" s="298">
        <v>56.864</v>
      </c>
      <c r="G979" s="40"/>
      <c r="H979" s="46"/>
    </row>
    <row r="980" spans="1:8" s="2" customFormat="1" ht="16.8" customHeight="1">
      <c r="A980" s="40"/>
      <c r="B980" s="46"/>
      <c r="C980" s="297" t="s">
        <v>358</v>
      </c>
      <c r="D980" s="297" t="s">
        <v>1116</v>
      </c>
      <c r="E980" s="19" t="s">
        <v>98</v>
      </c>
      <c r="F980" s="298">
        <v>55.464</v>
      </c>
      <c r="G980" s="40"/>
      <c r="H980" s="46"/>
    </row>
    <row r="981" spans="1:8" s="2" customFormat="1" ht="12">
      <c r="A981" s="40"/>
      <c r="B981" s="46"/>
      <c r="C981" s="297" t="s">
        <v>699</v>
      </c>
      <c r="D981" s="297" t="s">
        <v>1172</v>
      </c>
      <c r="E981" s="19" t="s">
        <v>98</v>
      </c>
      <c r="F981" s="298">
        <v>35.251</v>
      </c>
      <c r="G981" s="40"/>
      <c r="H981" s="46"/>
    </row>
    <row r="982" spans="1:8" s="2" customFormat="1" ht="16.8" customHeight="1">
      <c r="A982" s="40"/>
      <c r="B982" s="46"/>
      <c r="C982" s="297" t="s">
        <v>247</v>
      </c>
      <c r="D982" s="297" t="s">
        <v>1118</v>
      </c>
      <c r="E982" s="19" t="s">
        <v>98</v>
      </c>
      <c r="F982" s="298">
        <v>49.941</v>
      </c>
      <c r="G982" s="40"/>
      <c r="H982" s="46"/>
    </row>
    <row r="983" spans="1:8" s="2" customFormat="1" ht="16.8" customHeight="1">
      <c r="A983" s="40"/>
      <c r="B983" s="46"/>
      <c r="C983" s="293" t="s">
        <v>857</v>
      </c>
      <c r="D983" s="294" t="s">
        <v>858</v>
      </c>
      <c r="E983" s="295" t="s">
        <v>103</v>
      </c>
      <c r="F983" s="296">
        <v>1.25</v>
      </c>
      <c r="G983" s="40"/>
      <c r="H983" s="46"/>
    </row>
    <row r="984" spans="1:8" s="2" customFormat="1" ht="16.8" customHeight="1">
      <c r="A984" s="40"/>
      <c r="B984" s="46"/>
      <c r="C984" s="297" t="s">
        <v>19</v>
      </c>
      <c r="D984" s="297" t="s">
        <v>108</v>
      </c>
      <c r="E984" s="19" t="s">
        <v>19</v>
      </c>
      <c r="F984" s="298">
        <v>1.25</v>
      </c>
      <c r="G984" s="40"/>
      <c r="H984" s="46"/>
    </row>
    <row r="985" spans="1:8" s="2" customFormat="1" ht="16.8" customHeight="1">
      <c r="A985" s="40"/>
      <c r="B985" s="46"/>
      <c r="C985" s="299" t="s">
        <v>1114</v>
      </c>
      <c r="D985" s="40"/>
      <c r="E985" s="40"/>
      <c r="F985" s="40"/>
      <c r="G985" s="40"/>
      <c r="H985" s="46"/>
    </row>
    <row r="986" spans="1:8" s="2" customFormat="1" ht="16.8" customHeight="1">
      <c r="A986" s="40"/>
      <c r="B986" s="46"/>
      <c r="C986" s="297" t="s">
        <v>170</v>
      </c>
      <c r="D986" s="297" t="s">
        <v>1119</v>
      </c>
      <c r="E986" s="19" t="s">
        <v>98</v>
      </c>
      <c r="F986" s="298">
        <v>26.213</v>
      </c>
      <c r="G986" s="40"/>
      <c r="H986" s="46"/>
    </row>
    <row r="987" spans="1:8" s="2" customFormat="1" ht="16.8" customHeight="1">
      <c r="A987" s="40"/>
      <c r="B987" s="46"/>
      <c r="C987" s="297" t="s">
        <v>186</v>
      </c>
      <c r="D987" s="297" t="s">
        <v>1120</v>
      </c>
      <c r="E987" s="19" t="s">
        <v>103</v>
      </c>
      <c r="F987" s="298">
        <v>107.35</v>
      </c>
      <c r="G987" s="40"/>
      <c r="H987" s="46"/>
    </row>
    <row r="988" spans="1:8" s="2" customFormat="1" ht="12">
      <c r="A988" s="40"/>
      <c r="B988" s="46"/>
      <c r="C988" s="297" t="s">
        <v>211</v>
      </c>
      <c r="D988" s="297" t="s">
        <v>1122</v>
      </c>
      <c r="E988" s="19" t="s">
        <v>103</v>
      </c>
      <c r="F988" s="298">
        <v>23.75</v>
      </c>
      <c r="G988" s="40"/>
      <c r="H988" s="46"/>
    </row>
    <row r="989" spans="1:8" s="2" customFormat="1" ht="16.8" customHeight="1">
      <c r="A989" s="40"/>
      <c r="B989" s="46"/>
      <c r="C989" s="297" t="s">
        <v>571</v>
      </c>
      <c r="D989" s="297" t="s">
        <v>1164</v>
      </c>
      <c r="E989" s="19" t="s">
        <v>103</v>
      </c>
      <c r="F989" s="298">
        <v>10.15</v>
      </c>
      <c r="G989" s="40"/>
      <c r="H989" s="46"/>
    </row>
    <row r="990" spans="1:8" s="2" customFormat="1" ht="16.8" customHeight="1">
      <c r="A990" s="40"/>
      <c r="B990" s="46"/>
      <c r="C990" s="297" t="s">
        <v>368</v>
      </c>
      <c r="D990" s="297" t="s">
        <v>1125</v>
      </c>
      <c r="E990" s="19" t="s">
        <v>103</v>
      </c>
      <c r="F990" s="298">
        <v>117.35</v>
      </c>
      <c r="G990" s="40"/>
      <c r="H990" s="46"/>
    </row>
    <row r="991" spans="1:8" s="2" customFormat="1" ht="16.8" customHeight="1">
      <c r="A991" s="40"/>
      <c r="B991" s="46"/>
      <c r="C991" s="297" t="s">
        <v>379</v>
      </c>
      <c r="D991" s="297" t="s">
        <v>1126</v>
      </c>
      <c r="E991" s="19" t="s">
        <v>103</v>
      </c>
      <c r="F991" s="298">
        <v>28.75</v>
      </c>
      <c r="G991" s="40"/>
      <c r="H991" s="46"/>
    </row>
    <row r="992" spans="1:8" s="2" customFormat="1" ht="16.8" customHeight="1">
      <c r="A992" s="40"/>
      <c r="B992" s="46"/>
      <c r="C992" s="297" t="s">
        <v>435</v>
      </c>
      <c r="D992" s="297" t="s">
        <v>1127</v>
      </c>
      <c r="E992" s="19" t="s">
        <v>103</v>
      </c>
      <c r="F992" s="298">
        <v>117.35</v>
      </c>
      <c r="G992" s="40"/>
      <c r="H992" s="46"/>
    </row>
    <row r="993" spans="1:8" s="2" customFormat="1" ht="16.8" customHeight="1">
      <c r="A993" s="40"/>
      <c r="B993" s="46"/>
      <c r="C993" s="297" t="s">
        <v>780</v>
      </c>
      <c r="D993" s="297" t="s">
        <v>1167</v>
      </c>
      <c r="E993" s="19" t="s">
        <v>98</v>
      </c>
      <c r="F993" s="298">
        <v>5.01</v>
      </c>
      <c r="G993" s="40"/>
      <c r="H993" s="46"/>
    </row>
    <row r="994" spans="1:8" s="2" customFormat="1" ht="16.8" customHeight="1">
      <c r="A994" s="40"/>
      <c r="B994" s="46"/>
      <c r="C994" s="297" t="s">
        <v>791</v>
      </c>
      <c r="D994" s="297" t="s">
        <v>1168</v>
      </c>
      <c r="E994" s="19" t="s">
        <v>98</v>
      </c>
      <c r="F994" s="298">
        <v>5.01</v>
      </c>
      <c r="G994" s="40"/>
      <c r="H994" s="46"/>
    </row>
    <row r="995" spans="1:8" s="2" customFormat="1" ht="12">
      <c r="A995" s="40"/>
      <c r="B995" s="46"/>
      <c r="C995" s="297" t="s">
        <v>796</v>
      </c>
      <c r="D995" s="297" t="s">
        <v>1169</v>
      </c>
      <c r="E995" s="19" t="s">
        <v>98</v>
      </c>
      <c r="F995" s="298">
        <v>5.01</v>
      </c>
      <c r="G995" s="40"/>
      <c r="H995" s="46"/>
    </row>
    <row r="996" spans="1:8" s="2" customFormat="1" ht="16.8" customHeight="1">
      <c r="A996" s="40"/>
      <c r="B996" s="46"/>
      <c r="C996" s="297" t="s">
        <v>807</v>
      </c>
      <c r="D996" s="297" t="s">
        <v>1170</v>
      </c>
      <c r="E996" s="19" t="s">
        <v>103</v>
      </c>
      <c r="F996" s="298">
        <v>16.7</v>
      </c>
      <c r="G996" s="40"/>
      <c r="H996" s="46"/>
    </row>
    <row r="997" spans="1:8" s="2" customFormat="1" ht="16.8" customHeight="1">
      <c r="A997" s="40"/>
      <c r="B997" s="46"/>
      <c r="C997" s="297" t="s">
        <v>812</v>
      </c>
      <c r="D997" s="297" t="s">
        <v>1171</v>
      </c>
      <c r="E997" s="19" t="s">
        <v>98</v>
      </c>
      <c r="F997" s="298">
        <v>5.01</v>
      </c>
      <c r="G997" s="40"/>
      <c r="H997" s="46"/>
    </row>
    <row r="998" spans="1:8" s="2" customFormat="1" ht="12">
      <c r="A998" s="40"/>
      <c r="B998" s="46"/>
      <c r="C998" s="297" t="s">
        <v>260</v>
      </c>
      <c r="D998" s="297" t="s">
        <v>1128</v>
      </c>
      <c r="E998" s="19" t="s">
        <v>98</v>
      </c>
      <c r="F998" s="298">
        <v>43.125</v>
      </c>
      <c r="G998" s="40"/>
      <c r="H998" s="46"/>
    </row>
    <row r="999" spans="1:8" s="2" customFormat="1" ht="16.8" customHeight="1">
      <c r="A999" s="40"/>
      <c r="B999" s="46"/>
      <c r="C999" s="297" t="s">
        <v>204</v>
      </c>
      <c r="D999" s="297" t="s">
        <v>205</v>
      </c>
      <c r="E999" s="19" t="s">
        <v>98</v>
      </c>
      <c r="F999" s="298">
        <v>10.45</v>
      </c>
      <c r="G999" s="40"/>
      <c r="H999" s="46"/>
    </row>
    <row r="1000" spans="1:8" s="2" customFormat="1" ht="16.8" customHeight="1">
      <c r="A1000" s="40"/>
      <c r="B1000" s="46"/>
      <c r="C1000" s="293" t="s">
        <v>844</v>
      </c>
      <c r="D1000" s="294" t="s">
        <v>845</v>
      </c>
      <c r="E1000" s="295" t="s">
        <v>103</v>
      </c>
      <c r="F1000" s="296">
        <v>6</v>
      </c>
      <c r="G1000" s="40"/>
      <c r="H1000" s="46"/>
    </row>
    <row r="1001" spans="1:8" s="2" customFormat="1" ht="16.8" customHeight="1">
      <c r="A1001" s="40"/>
      <c r="B1001" s="46"/>
      <c r="C1001" s="297" t="s">
        <v>19</v>
      </c>
      <c r="D1001" s="297" t="s">
        <v>1140</v>
      </c>
      <c r="E1001" s="19" t="s">
        <v>19</v>
      </c>
      <c r="F1001" s="298">
        <v>6</v>
      </c>
      <c r="G1001" s="40"/>
      <c r="H1001" s="46"/>
    </row>
    <row r="1002" spans="1:8" s="2" customFormat="1" ht="16.8" customHeight="1">
      <c r="A1002" s="40"/>
      <c r="B1002" s="46"/>
      <c r="C1002" s="299" t="s">
        <v>1114</v>
      </c>
      <c r="D1002" s="40"/>
      <c r="E1002" s="40"/>
      <c r="F1002" s="40"/>
      <c r="G1002" s="40"/>
      <c r="H1002" s="46"/>
    </row>
    <row r="1003" spans="1:8" s="2" customFormat="1" ht="16.8" customHeight="1">
      <c r="A1003" s="40"/>
      <c r="B1003" s="46"/>
      <c r="C1003" s="297" t="s">
        <v>170</v>
      </c>
      <c r="D1003" s="297" t="s">
        <v>1119</v>
      </c>
      <c r="E1003" s="19" t="s">
        <v>98</v>
      </c>
      <c r="F1003" s="298">
        <v>26.213</v>
      </c>
      <c r="G1003" s="40"/>
      <c r="H1003" s="46"/>
    </row>
    <row r="1004" spans="1:8" s="2" customFormat="1" ht="16.8" customHeight="1">
      <c r="A1004" s="40"/>
      <c r="B1004" s="46"/>
      <c r="C1004" s="297" t="s">
        <v>181</v>
      </c>
      <c r="D1004" s="297" t="s">
        <v>1130</v>
      </c>
      <c r="E1004" s="19" t="s">
        <v>103</v>
      </c>
      <c r="F1004" s="298">
        <v>146.1</v>
      </c>
      <c r="G1004" s="40"/>
      <c r="H1004" s="46"/>
    </row>
    <row r="1005" spans="1:8" s="2" customFormat="1" ht="16.8" customHeight="1">
      <c r="A1005" s="40"/>
      <c r="B1005" s="46"/>
      <c r="C1005" s="297" t="s">
        <v>186</v>
      </c>
      <c r="D1005" s="297" t="s">
        <v>1120</v>
      </c>
      <c r="E1005" s="19" t="s">
        <v>103</v>
      </c>
      <c r="F1005" s="298">
        <v>107.35</v>
      </c>
      <c r="G1005" s="40"/>
      <c r="H1005" s="46"/>
    </row>
    <row r="1006" spans="1:8" s="2" customFormat="1" ht="16.8" customHeight="1">
      <c r="A1006" s="40"/>
      <c r="B1006" s="46"/>
      <c r="C1006" s="297" t="s">
        <v>368</v>
      </c>
      <c r="D1006" s="297" t="s">
        <v>1125</v>
      </c>
      <c r="E1006" s="19" t="s">
        <v>103</v>
      </c>
      <c r="F1006" s="298">
        <v>117.35</v>
      </c>
      <c r="G1006" s="40"/>
      <c r="H1006" s="46"/>
    </row>
    <row r="1007" spans="1:8" s="2" customFormat="1" ht="16.8" customHeight="1">
      <c r="A1007" s="40"/>
      <c r="B1007" s="46"/>
      <c r="C1007" s="297" t="s">
        <v>435</v>
      </c>
      <c r="D1007" s="297" t="s">
        <v>1127</v>
      </c>
      <c r="E1007" s="19" t="s">
        <v>103</v>
      </c>
      <c r="F1007" s="298">
        <v>117.35</v>
      </c>
      <c r="G1007" s="40"/>
      <c r="H1007" s="46"/>
    </row>
    <row r="1008" spans="1:8" s="2" customFormat="1" ht="16.8" customHeight="1">
      <c r="A1008" s="40"/>
      <c r="B1008" s="46"/>
      <c r="C1008" s="293" t="s">
        <v>830</v>
      </c>
      <c r="D1008" s="294" t="s">
        <v>831</v>
      </c>
      <c r="E1008" s="295" t="s">
        <v>98</v>
      </c>
      <c r="F1008" s="296">
        <v>0.7</v>
      </c>
      <c r="G1008" s="40"/>
      <c r="H1008" s="46"/>
    </row>
    <row r="1009" spans="1:8" s="2" customFormat="1" ht="16.8" customHeight="1">
      <c r="A1009" s="40"/>
      <c r="B1009" s="46"/>
      <c r="C1009" s="297" t="s">
        <v>19</v>
      </c>
      <c r="D1009" s="297" t="s">
        <v>1148</v>
      </c>
      <c r="E1009" s="19" t="s">
        <v>19</v>
      </c>
      <c r="F1009" s="298">
        <v>0.7</v>
      </c>
      <c r="G1009" s="40"/>
      <c r="H1009" s="46"/>
    </row>
    <row r="1010" spans="1:8" s="2" customFormat="1" ht="16.8" customHeight="1">
      <c r="A1010" s="40"/>
      <c r="B1010" s="46"/>
      <c r="C1010" s="299" t="s">
        <v>1114</v>
      </c>
      <c r="D1010" s="40"/>
      <c r="E1010" s="40"/>
      <c r="F1010" s="40"/>
      <c r="G1010" s="40"/>
      <c r="H1010" s="46"/>
    </row>
    <row r="1011" spans="1:8" s="2" customFormat="1" ht="16.8" customHeight="1">
      <c r="A1011" s="40"/>
      <c r="B1011" s="46"/>
      <c r="C1011" s="297" t="s">
        <v>228</v>
      </c>
      <c r="D1011" s="297" t="s">
        <v>1115</v>
      </c>
      <c r="E1011" s="19" t="s">
        <v>98</v>
      </c>
      <c r="F1011" s="298">
        <v>56.864</v>
      </c>
      <c r="G1011" s="40"/>
      <c r="H1011" s="46"/>
    </row>
    <row r="1012" spans="1:8" s="2" customFormat="1" ht="16.8" customHeight="1">
      <c r="A1012" s="40"/>
      <c r="B1012" s="46"/>
      <c r="C1012" s="297" t="s">
        <v>755</v>
      </c>
      <c r="D1012" s="297" t="s">
        <v>1173</v>
      </c>
      <c r="E1012" s="19" t="s">
        <v>347</v>
      </c>
      <c r="F1012" s="298">
        <v>1.4</v>
      </c>
      <c r="G1012" s="40"/>
      <c r="H1012" s="46"/>
    </row>
    <row r="1013" spans="1:8" s="2" customFormat="1" ht="12">
      <c r="A1013" s="40"/>
      <c r="B1013" s="46"/>
      <c r="C1013" s="297" t="s">
        <v>693</v>
      </c>
      <c r="D1013" s="297" t="s">
        <v>1174</v>
      </c>
      <c r="E1013" s="19" t="s">
        <v>98</v>
      </c>
      <c r="F1013" s="298">
        <v>1.4</v>
      </c>
      <c r="G1013" s="40"/>
      <c r="H1013" s="46"/>
    </row>
    <row r="1014" spans="1:8" s="2" customFormat="1" ht="16.8" customHeight="1">
      <c r="A1014" s="40"/>
      <c r="B1014" s="46"/>
      <c r="C1014" s="297" t="s">
        <v>711</v>
      </c>
      <c r="D1014" s="297" t="s">
        <v>1175</v>
      </c>
      <c r="E1014" s="19" t="s">
        <v>98</v>
      </c>
      <c r="F1014" s="298">
        <v>1.4</v>
      </c>
      <c r="G1014" s="40"/>
      <c r="H1014" s="46"/>
    </row>
    <row r="1015" spans="1:8" s="2" customFormat="1" ht="16.8" customHeight="1">
      <c r="A1015" s="40"/>
      <c r="B1015" s="46"/>
      <c r="C1015" s="293" t="s">
        <v>859</v>
      </c>
      <c r="D1015" s="294" t="s">
        <v>860</v>
      </c>
      <c r="E1015" s="295" t="s">
        <v>103</v>
      </c>
      <c r="F1015" s="296">
        <v>0.7</v>
      </c>
      <c r="G1015" s="40"/>
      <c r="H1015" s="46"/>
    </row>
    <row r="1016" spans="1:8" s="2" customFormat="1" ht="16.8" customHeight="1">
      <c r="A1016" s="40"/>
      <c r="B1016" s="46"/>
      <c r="C1016" s="297" t="s">
        <v>19</v>
      </c>
      <c r="D1016" s="297" t="s">
        <v>632</v>
      </c>
      <c r="E1016" s="19" t="s">
        <v>19</v>
      </c>
      <c r="F1016" s="298">
        <v>0.7</v>
      </c>
      <c r="G1016" s="40"/>
      <c r="H1016" s="46"/>
    </row>
    <row r="1017" spans="1:8" s="2" customFormat="1" ht="16.8" customHeight="1">
      <c r="A1017" s="40"/>
      <c r="B1017" s="46"/>
      <c r="C1017" s="299" t="s">
        <v>1114</v>
      </c>
      <c r="D1017" s="40"/>
      <c r="E1017" s="40"/>
      <c r="F1017" s="40"/>
      <c r="G1017" s="40"/>
      <c r="H1017" s="46"/>
    </row>
    <row r="1018" spans="1:8" s="2" customFormat="1" ht="16.8" customHeight="1">
      <c r="A1018" s="40"/>
      <c r="B1018" s="46"/>
      <c r="C1018" s="297" t="s">
        <v>170</v>
      </c>
      <c r="D1018" s="297" t="s">
        <v>1119</v>
      </c>
      <c r="E1018" s="19" t="s">
        <v>98</v>
      </c>
      <c r="F1018" s="298">
        <v>26.213</v>
      </c>
      <c r="G1018" s="40"/>
      <c r="H1018" s="46"/>
    </row>
    <row r="1019" spans="1:8" s="2" customFormat="1" ht="16.8" customHeight="1">
      <c r="A1019" s="40"/>
      <c r="B1019" s="46"/>
      <c r="C1019" s="297" t="s">
        <v>186</v>
      </c>
      <c r="D1019" s="297" t="s">
        <v>1120</v>
      </c>
      <c r="E1019" s="19" t="s">
        <v>103</v>
      </c>
      <c r="F1019" s="298">
        <v>107.35</v>
      </c>
      <c r="G1019" s="40"/>
      <c r="H1019" s="46"/>
    </row>
    <row r="1020" spans="1:8" s="2" customFormat="1" ht="12">
      <c r="A1020" s="40"/>
      <c r="B1020" s="46"/>
      <c r="C1020" s="297" t="s">
        <v>211</v>
      </c>
      <c r="D1020" s="297" t="s">
        <v>1122</v>
      </c>
      <c r="E1020" s="19" t="s">
        <v>103</v>
      </c>
      <c r="F1020" s="298">
        <v>23.75</v>
      </c>
      <c r="G1020" s="40"/>
      <c r="H1020" s="46"/>
    </row>
    <row r="1021" spans="1:8" s="2" customFormat="1" ht="16.8" customHeight="1">
      <c r="A1021" s="40"/>
      <c r="B1021" s="46"/>
      <c r="C1021" s="297" t="s">
        <v>571</v>
      </c>
      <c r="D1021" s="297" t="s">
        <v>1164</v>
      </c>
      <c r="E1021" s="19" t="s">
        <v>103</v>
      </c>
      <c r="F1021" s="298">
        <v>10.15</v>
      </c>
      <c r="G1021" s="40"/>
      <c r="H1021" s="46"/>
    </row>
    <row r="1022" spans="1:8" s="2" customFormat="1" ht="16.8" customHeight="1">
      <c r="A1022" s="40"/>
      <c r="B1022" s="46"/>
      <c r="C1022" s="297" t="s">
        <v>368</v>
      </c>
      <c r="D1022" s="297" t="s">
        <v>1125</v>
      </c>
      <c r="E1022" s="19" t="s">
        <v>103</v>
      </c>
      <c r="F1022" s="298">
        <v>117.35</v>
      </c>
      <c r="G1022" s="40"/>
      <c r="H1022" s="46"/>
    </row>
    <row r="1023" spans="1:8" s="2" customFormat="1" ht="16.8" customHeight="1">
      <c r="A1023" s="40"/>
      <c r="B1023" s="46"/>
      <c r="C1023" s="297" t="s">
        <v>379</v>
      </c>
      <c r="D1023" s="297" t="s">
        <v>1126</v>
      </c>
      <c r="E1023" s="19" t="s">
        <v>103</v>
      </c>
      <c r="F1023" s="298">
        <v>28.75</v>
      </c>
      <c r="G1023" s="40"/>
      <c r="H1023" s="46"/>
    </row>
    <row r="1024" spans="1:8" s="2" customFormat="1" ht="16.8" customHeight="1">
      <c r="A1024" s="40"/>
      <c r="B1024" s="46"/>
      <c r="C1024" s="297" t="s">
        <v>435</v>
      </c>
      <c r="D1024" s="297" t="s">
        <v>1127</v>
      </c>
      <c r="E1024" s="19" t="s">
        <v>103</v>
      </c>
      <c r="F1024" s="298">
        <v>117.35</v>
      </c>
      <c r="G1024" s="40"/>
      <c r="H1024" s="46"/>
    </row>
    <row r="1025" spans="1:8" s="2" customFormat="1" ht="16.8" customHeight="1">
      <c r="A1025" s="40"/>
      <c r="B1025" s="46"/>
      <c r="C1025" s="297" t="s">
        <v>780</v>
      </c>
      <c r="D1025" s="297" t="s">
        <v>1167</v>
      </c>
      <c r="E1025" s="19" t="s">
        <v>98</v>
      </c>
      <c r="F1025" s="298">
        <v>5.01</v>
      </c>
      <c r="G1025" s="40"/>
      <c r="H1025" s="46"/>
    </row>
    <row r="1026" spans="1:8" s="2" customFormat="1" ht="16.8" customHeight="1">
      <c r="A1026" s="40"/>
      <c r="B1026" s="46"/>
      <c r="C1026" s="297" t="s">
        <v>791</v>
      </c>
      <c r="D1026" s="297" t="s">
        <v>1168</v>
      </c>
      <c r="E1026" s="19" t="s">
        <v>98</v>
      </c>
      <c r="F1026" s="298">
        <v>5.01</v>
      </c>
      <c r="G1026" s="40"/>
      <c r="H1026" s="46"/>
    </row>
    <row r="1027" spans="1:8" s="2" customFormat="1" ht="12">
      <c r="A1027" s="40"/>
      <c r="B1027" s="46"/>
      <c r="C1027" s="297" t="s">
        <v>796</v>
      </c>
      <c r="D1027" s="297" t="s">
        <v>1169</v>
      </c>
      <c r="E1027" s="19" t="s">
        <v>98</v>
      </c>
      <c r="F1027" s="298">
        <v>5.01</v>
      </c>
      <c r="G1027" s="40"/>
      <c r="H1027" s="46"/>
    </row>
    <row r="1028" spans="1:8" s="2" customFormat="1" ht="16.8" customHeight="1">
      <c r="A1028" s="40"/>
      <c r="B1028" s="46"/>
      <c r="C1028" s="297" t="s">
        <v>807</v>
      </c>
      <c r="D1028" s="297" t="s">
        <v>1170</v>
      </c>
      <c r="E1028" s="19" t="s">
        <v>103</v>
      </c>
      <c r="F1028" s="298">
        <v>16.7</v>
      </c>
      <c r="G1028" s="40"/>
      <c r="H1028" s="46"/>
    </row>
    <row r="1029" spans="1:8" s="2" customFormat="1" ht="16.8" customHeight="1">
      <c r="A1029" s="40"/>
      <c r="B1029" s="46"/>
      <c r="C1029" s="297" t="s">
        <v>812</v>
      </c>
      <c r="D1029" s="297" t="s">
        <v>1171</v>
      </c>
      <c r="E1029" s="19" t="s">
        <v>98</v>
      </c>
      <c r="F1029" s="298">
        <v>5.01</v>
      </c>
      <c r="G1029" s="40"/>
      <c r="H1029" s="46"/>
    </row>
    <row r="1030" spans="1:8" s="2" customFormat="1" ht="12">
      <c r="A1030" s="40"/>
      <c r="B1030" s="46"/>
      <c r="C1030" s="297" t="s">
        <v>260</v>
      </c>
      <c r="D1030" s="297" t="s">
        <v>1128</v>
      </c>
      <c r="E1030" s="19" t="s">
        <v>98</v>
      </c>
      <c r="F1030" s="298">
        <v>43.125</v>
      </c>
      <c r="G1030" s="40"/>
      <c r="H1030" s="46"/>
    </row>
    <row r="1031" spans="1:8" s="2" customFormat="1" ht="16.8" customHeight="1">
      <c r="A1031" s="40"/>
      <c r="B1031" s="46"/>
      <c r="C1031" s="297" t="s">
        <v>204</v>
      </c>
      <c r="D1031" s="297" t="s">
        <v>205</v>
      </c>
      <c r="E1031" s="19" t="s">
        <v>98</v>
      </c>
      <c r="F1031" s="298">
        <v>10.45</v>
      </c>
      <c r="G1031" s="40"/>
      <c r="H1031" s="46"/>
    </row>
    <row r="1032" spans="1:8" s="2" customFormat="1" ht="16.8" customHeight="1">
      <c r="A1032" s="40"/>
      <c r="B1032" s="46"/>
      <c r="C1032" s="297" t="s">
        <v>962</v>
      </c>
      <c r="D1032" s="297" t="s">
        <v>963</v>
      </c>
      <c r="E1032" s="19" t="s">
        <v>103</v>
      </c>
      <c r="F1032" s="298">
        <v>3.05</v>
      </c>
      <c r="G1032" s="40"/>
      <c r="H1032" s="46"/>
    </row>
    <row r="1033" spans="1:8" s="2" customFormat="1" ht="16.8" customHeight="1">
      <c r="A1033" s="40"/>
      <c r="B1033" s="46"/>
      <c r="C1033" s="297" t="s">
        <v>962</v>
      </c>
      <c r="D1033" s="297" t="s">
        <v>963</v>
      </c>
      <c r="E1033" s="19" t="s">
        <v>103</v>
      </c>
      <c r="F1033" s="298">
        <v>0.7</v>
      </c>
      <c r="G1033" s="40"/>
      <c r="H1033" s="46"/>
    </row>
    <row r="1034" spans="1:8" s="2" customFormat="1" ht="16.8" customHeight="1">
      <c r="A1034" s="40"/>
      <c r="B1034" s="46"/>
      <c r="C1034" s="293" t="s">
        <v>846</v>
      </c>
      <c r="D1034" s="294" t="s">
        <v>847</v>
      </c>
      <c r="E1034" s="295" t="s">
        <v>103</v>
      </c>
      <c r="F1034" s="296">
        <v>3.4</v>
      </c>
      <c r="G1034" s="40"/>
      <c r="H1034" s="46"/>
    </row>
    <row r="1035" spans="1:8" s="2" customFormat="1" ht="16.8" customHeight="1">
      <c r="A1035" s="40"/>
      <c r="B1035" s="46"/>
      <c r="C1035" s="297" t="s">
        <v>19</v>
      </c>
      <c r="D1035" s="297" t="s">
        <v>1149</v>
      </c>
      <c r="E1035" s="19" t="s">
        <v>19</v>
      </c>
      <c r="F1035" s="298">
        <v>3.4</v>
      </c>
      <c r="G1035" s="40"/>
      <c r="H1035" s="46"/>
    </row>
    <row r="1036" spans="1:8" s="2" customFormat="1" ht="16.8" customHeight="1">
      <c r="A1036" s="40"/>
      <c r="B1036" s="46"/>
      <c r="C1036" s="299" t="s">
        <v>1114</v>
      </c>
      <c r="D1036" s="40"/>
      <c r="E1036" s="40"/>
      <c r="F1036" s="40"/>
      <c r="G1036" s="40"/>
      <c r="H1036" s="46"/>
    </row>
    <row r="1037" spans="1:8" s="2" customFormat="1" ht="16.8" customHeight="1">
      <c r="A1037" s="40"/>
      <c r="B1037" s="46"/>
      <c r="C1037" s="297" t="s">
        <v>170</v>
      </c>
      <c r="D1037" s="297" t="s">
        <v>1119</v>
      </c>
      <c r="E1037" s="19" t="s">
        <v>98</v>
      </c>
      <c r="F1037" s="298">
        <v>26.213</v>
      </c>
      <c r="G1037" s="40"/>
      <c r="H1037" s="46"/>
    </row>
    <row r="1038" spans="1:8" s="2" customFormat="1" ht="16.8" customHeight="1">
      <c r="A1038" s="40"/>
      <c r="B1038" s="46"/>
      <c r="C1038" s="297" t="s">
        <v>181</v>
      </c>
      <c r="D1038" s="297" t="s">
        <v>1130</v>
      </c>
      <c r="E1038" s="19" t="s">
        <v>103</v>
      </c>
      <c r="F1038" s="298">
        <v>146.1</v>
      </c>
      <c r="G1038" s="40"/>
      <c r="H1038" s="46"/>
    </row>
    <row r="1039" spans="1:8" s="2" customFormat="1" ht="16.8" customHeight="1">
      <c r="A1039" s="40"/>
      <c r="B1039" s="46"/>
      <c r="C1039" s="297" t="s">
        <v>186</v>
      </c>
      <c r="D1039" s="297" t="s">
        <v>1120</v>
      </c>
      <c r="E1039" s="19" t="s">
        <v>103</v>
      </c>
      <c r="F1039" s="298">
        <v>107.35</v>
      </c>
      <c r="G1039" s="40"/>
      <c r="H1039" s="46"/>
    </row>
    <row r="1040" spans="1:8" s="2" customFormat="1" ht="16.8" customHeight="1">
      <c r="A1040" s="40"/>
      <c r="B1040" s="46"/>
      <c r="C1040" s="297" t="s">
        <v>368</v>
      </c>
      <c r="D1040" s="297" t="s">
        <v>1125</v>
      </c>
      <c r="E1040" s="19" t="s">
        <v>103</v>
      </c>
      <c r="F1040" s="298">
        <v>117.35</v>
      </c>
      <c r="G1040" s="40"/>
      <c r="H1040" s="46"/>
    </row>
    <row r="1041" spans="1:8" s="2" customFormat="1" ht="16.8" customHeight="1">
      <c r="A1041" s="40"/>
      <c r="B1041" s="46"/>
      <c r="C1041" s="297" t="s">
        <v>435</v>
      </c>
      <c r="D1041" s="297" t="s">
        <v>1127</v>
      </c>
      <c r="E1041" s="19" t="s">
        <v>103</v>
      </c>
      <c r="F1041" s="298">
        <v>117.35</v>
      </c>
      <c r="G1041" s="40"/>
      <c r="H1041" s="46"/>
    </row>
    <row r="1042" spans="1:8" s="2" customFormat="1" ht="16.8" customHeight="1">
      <c r="A1042" s="40"/>
      <c r="B1042" s="46"/>
      <c r="C1042" s="293" t="s">
        <v>832</v>
      </c>
      <c r="D1042" s="294" t="s">
        <v>833</v>
      </c>
      <c r="E1042" s="295" t="s">
        <v>98</v>
      </c>
      <c r="F1042" s="296">
        <v>2.375</v>
      </c>
      <c r="G1042" s="40"/>
      <c r="H1042" s="46"/>
    </row>
    <row r="1043" spans="1:8" s="2" customFormat="1" ht="16.8" customHeight="1">
      <c r="A1043" s="40"/>
      <c r="B1043" s="46"/>
      <c r="C1043" s="297" t="s">
        <v>19</v>
      </c>
      <c r="D1043" s="297" t="s">
        <v>1137</v>
      </c>
      <c r="E1043" s="19" t="s">
        <v>19</v>
      </c>
      <c r="F1043" s="298">
        <v>2.375</v>
      </c>
      <c r="G1043" s="40"/>
      <c r="H1043" s="46"/>
    </row>
    <row r="1044" spans="1:8" s="2" customFormat="1" ht="16.8" customHeight="1">
      <c r="A1044" s="40"/>
      <c r="B1044" s="46"/>
      <c r="C1044" s="299" t="s">
        <v>1114</v>
      </c>
      <c r="D1044" s="40"/>
      <c r="E1044" s="40"/>
      <c r="F1044" s="40"/>
      <c r="G1044" s="40"/>
      <c r="H1044" s="46"/>
    </row>
    <row r="1045" spans="1:8" s="2" customFormat="1" ht="16.8" customHeight="1">
      <c r="A1045" s="40"/>
      <c r="B1045" s="46"/>
      <c r="C1045" s="297" t="s">
        <v>228</v>
      </c>
      <c r="D1045" s="297" t="s">
        <v>1115</v>
      </c>
      <c r="E1045" s="19" t="s">
        <v>98</v>
      </c>
      <c r="F1045" s="298">
        <v>56.864</v>
      </c>
      <c r="G1045" s="40"/>
      <c r="H1045" s="46"/>
    </row>
    <row r="1046" spans="1:8" s="2" customFormat="1" ht="16.8" customHeight="1">
      <c r="A1046" s="40"/>
      <c r="B1046" s="46"/>
      <c r="C1046" s="297" t="s">
        <v>358</v>
      </c>
      <c r="D1046" s="297" t="s">
        <v>1116</v>
      </c>
      <c r="E1046" s="19" t="s">
        <v>98</v>
      </c>
      <c r="F1046" s="298">
        <v>55.464</v>
      </c>
      <c r="G1046" s="40"/>
      <c r="H1046" s="46"/>
    </row>
    <row r="1047" spans="1:8" s="2" customFormat="1" ht="12">
      <c r="A1047" s="40"/>
      <c r="B1047" s="46"/>
      <c r="C1047" s="297" t="s">
        <v>699</v>
      </c>
      <c r="D1047" s="297" t="s">
        <v>1172</v>
      </c>
      <c r="E1047" s="19" t="s">
        <v>98</v>
      </c>
      <c r="F1047" s="298">
        <v>35.251</v>
      </c>
      <c r="G1047" s="40"/>
      <c r="H1047" s="46"/>
    </row>
    <row r="1048" spans="1:8" s="2" customFormat="1" ht="16.8" customHeight="1">
      <c r="A1048" s="40"/>
      <c r="B1048" s="46"/>
      <c r="C1048" s="297" t="s">
        <v>247</v>
      </c>
      <c r="D1048" s="297" t="s">
        <v>1118</v>
      </c>
      <c r="E1048" s="19" t="s">
        <v>98</v>
      </c>
      <c r="F1048" s="298">
        <v>49.941</v>
      </c>
      <c r="G1048" s="40"/>
      <c r="H1048" s="46"/>
    </row>
    <row r="1049" spans="1:8" s="2" customFormat="1" ht="16.8" customHeight="1">
      <c r="A1049" s="40"/>
      <c r="B1049" s="46"/>
      <c r="C1049" s="293" t="s">
        <v>861</v>
      </c>
      <c r="D1049" s="294" t="s">
        <v>862</v>
      </c>
      <c r="E1049" s="295" t="s">
        <v>103</v>
      </c>
      <c r="F1049" s="296">
        <v>1.25</v>
      </c>
      <c r="G1049" s="40"/>
      <c r="H1049" s="46"/>
    </row>
    <row r="1050" spans="1:8" s="2" customFormat="1" ht="16.8" customHeight="1">
      <c r="A1050" s="40"/>
      <c r="B1050" s="46"/>
      <c r="C1050" s="297" t="s">
        <v>19</v>
      </c>
      <c r="D1050" s="297" t="s">
        <v>108</v>
      </c>
      <c r="E1050" s="19" t="s">
        <v>19</v>
      </c>
      <c r="F1050" s="298">
        <v>1.25</v>
      </c>
      <c r="G1050" s="40"/>
      <c r="H1050" s="46"/>
    </row>
    <row r="1051" spans="1:8" s="2" customFormat="1" ht="16.8" customHeight="1">
      <c r="A1051" s="40"/>
      <c r="B1051" s="46"/>
      <c r="C1051" s="299" t="s">
        <v>1114</v>
      </c>
      <c r="D1051" s="40"/>
      <c r="E1051" s="40"/>
      <c r="F1051" s="40"/>
      <c r="G1051" s="40"/>
      <c r="H1051" s="46"/>
    </row>
    <row r="1052" spans="1:8" s="2" customFormat="1" ht="16.8" customHeight="1">
      <c r="A1052" s="40"/>
      <c r="B1052" s="46"/>
      <c r="C1052" s="297" t="s">
        <v>170</v>
      </c>
      <c r="D1052" s="297" t="s">
        <v>1119</v>
      </c>
      <c r="E1052" s="19" t="s">
        <v>98</v>
      </c>
      <c r="F1052" s="298">
        <v>26.213</v>
      </c>
      <c r="G1052" s="40"/>
      <c r="H1052" s="46"/>
    </row>
    <row r="1053" spans="1:8" s="2" customFormat="1" ht="16.8" customHeight="1">
      <c r="A1053" s="40"/>
      <c r="B1053" s="46"/>
      <c r="C1053" s="297" t="s">
        <v>186</v>
      </c>
      <c r="D1053" s="297" t="s">
        <v>1120</v>
      </c>
      <c r="E1053" s="19" t="s">
        <v>103</v>
      </c>
      <c r="F1053" s="298">
        <v>107.35</v>
      </c>
      <c r="G1053" s="40"/>
      <c r="H1053" s="46"/>
    </row>
    <row r="1054" spans="1:8" s="2" customFormat="1" ht="12">
      <c r="A1054" s="40"/>
      <c r="B1054" s="46"/>
      <c r="C1054" s="297" t="s">
        <v>211</v>
      </c>
      <c r="D1054" s="297" t="s">
        <v>1122</v>
      </c>
      <c r="E1054" s="19" t="s">
        <v>103</v>
      </c>
      <c r="F1054" s="298">
        <v>23.75</v>
      </c>
      <c r="G1054" s="40"/>
      <c r="H1054" s="46"/>
    </row>
    <row r="1055" spans="1:8" s="2" customFormat="1" ht="16.8" customHeight="1">
      <c r="A1055" s="40"/>
      <c r="B1055" s="46"/>
      <c r="C1055" s="297" t="s">
        <v>323</v>
      </c>
      <c r="D1055" s="297" t="s">
        <v>1123</v>
      </c>
      <c r="E1055" s="19" t="s">
        <v>103</v>
      </c>
      <c r="F1055" s="298">
        <v>16.1</v>
      </c>
      <c r="G1055" s="40"/>
      <c r="H1055" s="46"/>
    </row>
    <row r="1056" spans="1:8" s="2" customFormat="1" ht="16.8" customHeight="1">
      <c r="A1056" s="40"/>
      <c r="B1056" s="46"/>
      <c r="C1056" s="297" t="s">
        <v>733</v>
      </c>
      <c r="D1056" s="297" t="s">
        <v>1166</v>
      </c>
      <c r="E1056" s="19" t="s">
        <v>103</v>
      </c>
      <c r="F1056" s="298">
        <v>2.5</v>
      </c>
      <c r="G1056" s="40"/>
      <c r="H1056" s="46"/>
    </row>
    <row r="1057" spans="1:8" s="2" customFormat="1" ht="16.8" customHeight="1">
      <c r="A1057" s="40"/>
      <c r="B1057" s="46"/>
      <c r="C1057" s="297" t="s">
        <v>571</v>
      </c>
      <c r="D1057" s="297" t="s">
        <v>1164</v>
      </c>
      <c r="E1057" s="19" t="s">
        <v>103</v>
      </c>
      <c r="F1057" s="298">
        <v>10.15</v>
      </c>
      <c r="G1057" s="40"/>
      <c r="H1057" s="46"/>
    </row>
    <row r="1058" spans="1:8" s="2" customFormat="1" ht="16.8" customHeight="1">
      <c r="A1058" s="40"/>
      <c r="B1058" s="46"/>
      <c r="C1058" s="297" t="s">
        <v>368</v>
      </c>
      <c r="D1058" s="297" t="s">
        <v>1125</v>
      </c>
      <c r="E1058" s="19" t="s">
        <v>103</v>
      </c>
      <c r="F1058" s="298">
        <v>117.35</v>
      </c>
      <c r="G1058" s="40"/>
      <c r="H1058" s="46"/>
    </row>
    <row r="1059" spans="1:8" s="2" customFormat="1" ht="16.8" customHeight="1">
      <c r="A1059" s="40"/>
      <c r="B1059" s="46"/>
      <c r="C1059" s="297" t="s">
        <v>379</v>
      </c>
      <c r="D1059" s="297" t="s">
        <v>1126</v>
      </c>
      <c r="E1059" s="19" t="s">
        <v>103</v>
      </c>
      <c r="F1059" s="298">
        <v>28.75</v>
      </c>
      <c r="G1059" s="40"/>
      <c r="H1059" s="46"/>
    </row>
    <row r="1060" spans="1:8" s="2" customFormat="1" ht="16.8" customHeight="1">
      <c r="A1060" s="40"/>
      <c r="B1060" s="46"/>
      <c r="C1060" s="297" t="s">
        <v>435</v>
      </c>
      <c r="D1060" s="297" t="s">
        <v>1127</v>
      </c>
      <c r="E1060" s="19" t="s">
        <v>103</v>
      </c>
      <c r="F1060" s="298">
        <v>117.35</v>
      </c>
      <c r="G1060" s="40"/>
      <c r="H1060" s="46"/>
    </row>
    <row r="1061" spans="1:8" s="2" customFormat="1" ht="16.8" customHeight="1">
      <c r="A1061" s="40"/>
      <c r="B1061" s="46"/>
      <c r="C1061" s="297" t="s">
        <v>780</v>
      </c>
      <c r="D1061" s="297" t="s">
        <v>1167</v>
      </c>
      <c r="E1061" s="19" t="s">
        <v>98</v>
      </c>
      <c r="F1061" s="298">
        <v>5.01</v>
      </c>
      <c r="G1061" s="40"/>
      <c r="H1061" s="46"/>
    </row>
    <row r="1062" spans="1:8" s="2" customFormat="1" ht="16.8" customHeight="1">
      <c r="A1062" s="40"/>
      <c r="B1062" s="46"/>
      <c r="C1062" s="297" t="s">
        <v>791</v>
      </c>
      <c r="D1062" s="297" t="s">
        <v>1168</v>
      </c>
      <c r="E1062" s="19" t="s">
        <v>98</v>
      </c>
      <c r="F1062" s="298">
        <v>5.01</v>
      </c>
      <c r="G1062" s="40"/>
      <c r="H1062" s="46"/>
    </row>
    <row r="1063" spans="1:8" s="2" customFormat="1" ht="12">
      <c r="A1063" s="40"/>
      <c r="B1063" s="46"/>
      <c r="C1063" s="297" t="s">
        <v>796</v>
      </c>
      <c r="D1063" s="297" t="s">
        <v>1169</v>
      </c>
      <c r="E1063" s="19" t="s">
        <v>98</v>
      </c>
      <c r="F1063" s="298">
        <v>5.01</v>
      </c>
      <c r="G1063" s="40"/>
      <c r="H1063" s="46"/>
    </row>
    <row r="1064" spans="1:8" s="2" customFormat="1" ht="16.8" customHeight="1">
      <c r="A1064" s="40"/>
      <c r="B1064" s="46"/>
      <c r="C1064" s="297" t="s">
        <v>807</v>
      </c>
      <c r="D1064" s="297" t="s">
        <v>1170</v>
      </c>
      <c r="E1064" s="19" t="s">
        <v>103</v>
      </c>
      <c r="F1064" s="298">
        <v>16.7</v>
      </c>
      <c r="G1064" s="40"/>
      <c r="H1064" s="46"/>
    </row>
    <row r="1065" spans="1:8" s="2" customFormat="1" ht="16.8" customHeight="1">
      <c r="A1065" s="40"/>
      <c r="B1065" s="46"/>
      <c r="C1065" s="297" t="s">
        <v>812</v>
      </c>
      <c r="D1065" s="297" t="s">
        <v>1171</v>
      </c>
      <c r="E1065" s="19" t="s">
        <v>98</v>
      </c>
      <c r="F1065" s="298">
        <v>5.01</v>
      </c>
      <c r="G1065" s="40"/>
      <c r="H1065" s="46"/>
    </row>
    <row r="1066" spans="1:8" s="2" customFormat="1" ht="12">
      <c r="A1066" s="40"/>
      <c r="B1066" s="46"/>
      <c r="C1066" s="297" t="s">
        <v>260</v>
      </c>
      <c r="D1066" s="297" t="s">
        <v>1128</v>
      </c>
      <c r="E1066" s="19" t="s">
        <v>98</v>
      </c>
      <c r="F1066" s="298">
        <v>43.125</v>
      </c>
      <c r="G1066" s="40"/>
      <c r="H1066" s="46"/>
    </row>
    <row r="1067" spans="1:8" s="2" customFormat="1" ht="16.8" customHeight="1">
      <c r="A1067" s="40"/>
      <c r="B1067" s="46"/>
      <c r="C1067" s="297" t="s">
        <v>204</v>
      </c>
      <c r="D1067" s="297" t="s">
        <v>205</v>
      </c>
      <c r="E1067" s="19" t="s">
        <v>98</v>
      </c>
      <c r="F1067" s="298">
        <v>10.45</v>
      </c>
      <c r="G1067" s="40"/>
      <c r="H1067" s="46"/>
    </row>
    <row r="1068" spans="1:8" s="2" customFormat="1" ht="16.8" customHeight="1">
      <c r="A1068" s="40"/>
      <c r="B1068" s="46"/>
      <c r="C1068" s="297" t="s">
        <v>403</v>
      </c>
      <c r="D1068" s="297" t="s">
        <v>404</v>
      </c>
      <c r="E1068" s="19" t="s">
        <v>103</v>
      </c>
      <c r="F1068" s="298">
        <v>7.5</v>
      </c>
      <c r="G1068" s="40"/>
      <c r="H1068" s="46"/>
    </row>
    <row r="1069" spans="1:8" s="2" customFormat="1" ht="16.8" customHeight="1">
      <c r="A1069" s="40"/>
      <c r="B1069" s="46"/>
      <c r="C1069" s="297" t="s">
        <v>584</v>
      </c>
      <c r="D1069" s="297" t="s">
        <v>585</v>
      </c>
      <c r="E1069" s="19" t="s">
        <v>103</v>
      </c>
      <c r="F1069" s="298">
        <v>5</v>
      </c>
      <c r="G1069" s="40"/>
      <c r="H1069" s="46"/>
    </row>
    <row r="1070" spans="1:8" s="2" customFormat="1" ht="16.8" customHeight="1">
      <c r="A1070" s="40"/>
      <c r="B1070" s="46"/>
      <c r="C1070" s="293" t="s">
        <v>849</v>
      </c>
      <c r="D1070" s="294" t="s">
        <v>850</v>
      </c>
      <c r="E1070" s="295" t="s">
        <v>103</v>
      </c>
      <c r="F1070" s="296">
        <v>6.3</v>
      </c>
      <c r="G1070" s="40"/>
      <c r="H1070" s="46"/>
    </row>
    <row r="1071" spans="1:8" s="2" customFormat="1" ht="16.8" customHeight="1">
      <c r="A1071" s="40"/>
      <c r="B1071" s="46"/>
      <c r="C1071" s="297" t="s">
        <v>19</v>
      </c>
      <c r="D1071" s="297" t="s">
        <v>1138</v>
      </c>
      <c r="E1071" s="19" t="s">
        <v>19</v>
      </c>
      <c r="F1071" s="298">
        <v>6.3</v>
      </c>
      <c r="G1071" s="40"/>
      <c r="H1071" s="46"/>
    </row>
    <row r="1072" spans="1:8" s="2" customFormat="1" ht="16.8" customHeight="1">
      <c r="A1072" s="40"/>
      <c r="B1072" s="46"/>
      <c r="C1072" s="299" t="s">
        <v>1114</v>
      </c>
      <c r="D1072" s="40"/>
      <c r="E1072" s="40"/>
      <c r="F1072" s="40"/>
      <c r="G1072" s="40"/>
      <c r="H1072" s="46"/>
    </row>
    <row r="1073" spans="1:8" s="2" customFormat="1" ht="16.8" customHeight="1">
      <c r="A1073" s="40"/>
      <c r="B1073" s="46"/>
      <c r="C1073" s="297" t="s">
        <v>170</v>
      </c>
      <c r="D1073" s="297" t="s">
        <v>1119</v>
      </c>
      <c r="E1073" s="19" t="s">
        <v>98</v>
      </c>
      <c r="F1073" s="298">
        <v>26.213</v>
      </c>
      <c r="G1073" s="40"/>
      <c r="H1073" s="46"/>
    </row>
    <row r="1074" spans="1:8" s="2" customFormat="1" ht="16.8" customHeight="1">
      <c r="A1074" s="40"/>
      <c r="B1074" s="46"/>
      <c r="C1074" s="297" t="s">
        <v>181</v>
      </c>
      <c r="D1074" s="297" t="s">
        <v>1130</v>
      </c>
      <c r="E1074" s="19" t="s">
        <v>103</v>
      </c>
      <c r="F1074" s="298">
        <v>146.1</v>
      </c>
      <c r="G1074" s="40"/>
      <c r="H1074" s="46"/>
    </row>
    <row r="1075" spans="1:8" s="2" customFormat="1" ht="16.8" customHeight="1">
      <c r="A1075" s="40"/>
      <c r="B1075" s="46"/>
      <c r="C1075" s="297" t="s">
        <v>186</v>
      </c>
      <c r="D1075" s="297" t="s">
        <v>1120</v>
      </c>
      <c r="E1075" s="19" t="s">
        <v>103</v>
      </c>
      <c r="F1075" s="298">
        <v>107.35</v>
      </c>
      <c r="G1075" s="40"/>
      <c r="H1075" s="46"/>
    </row>
    <row r="1076" spans="1:8" s="2" customFormat="1" ht="16.8" customHeight="1">
      <c r="A1076" s="40"/>
      <c r="B1076" s="46"/>
      <c r="C1076" s="297" t="s">
        <v>368</v>
      </c>
      <c r="D1076" s="297" t="s">
        <v>1125</v>
      </c>
      <c r="E1076" s="19" t="s">
        <v>103</v>
      </c>
      <c r="F1076" s="298">
        <v>117.35</v>
      </c>
      <c r="G1076" s="40"/>
      <c r="H1076" s="46"/>
    </row>
    <row r="1077" spans="1:8" s="2" customFormat="1" ht="16.8" customHeight="1">
      <c r="A1077" s="40"/>
      <c r="B1077" s="46"/>
      <c r="C1077" s="297" t="s">
        <v>435</v>
      </c>
      <c r="D1077" s="297" t="s">
        <v>1127</v>
      </c>
      <c r="E1077" s="19" t="s">
        <v>103</v>
      </c>
      <c r="F1077" s="298">
        <v>117.35</v>
      </c>
      <c r="G1077" s="40"/>
      <c r="H1077" s="46"/>
    </row>
    <row r="1078" spans="1:8" s="2" customFormat="1" ht="16.8" customHeight="1">
      <c r="A1078" s="40"/>
      <c r="B1078" s="46"/>
      <c r="C1078" s="293" t="s">
        <v>834</v>
      </c>
      <c r="D1078" s="294" t="s">
        <v>506</v>
      </c>
      <c r="E1078" s="295" t="s">
        <v>98</v>
      </c>
      <c r="F1078" s="296">
        <v>6.57</v>
      </c>
      <c r="G1078" s="40"/>
      <c r="H1078" s="46"/>
    </row>
    <row r="1079" spans="1:8" s="2" customFormat="1" ht="16.8" customHeight="1">
      <c r="A1079" s="40"/>
      <c r="B1079" s="46"/>
      <c r="C1079" s="297" t="s">
        <v>19</v>
      </c>
      <c r="D1079" s="297" t="s">
        <v>1150</v>
      </c>
      <c r="E1079" s="19" t="s">
        <v>19</v>
      </c>
      <c r="F1079" s="298">
        <v>6.57</v>
      </c>
      <c r="G1079" s="40"/>
      <c r="H1079" s="46"/>
    </row>
    <row r="1080" spans="1:8" s="2" customFormat="1" ht="16.8" customHeight="1">
      <c r="A1080" s="40"/>
      <c r="B1080" s="46"/>
      <c r="C1080" s="299" t="s">
        <v>1114</v>
      </c>
      <c r="D1080" s="40"/>
      <c r="E1080" s="40"/>
      <c r="F1080" s="40"/>
      <c r="G1080" s="40"/>
      <c r="H1080" s="46"/>
    </row>
    <row r="1081" spans="1:8" s="2" customFormat="1" ht="16.8" customHeight="1">
      <c r="A1081" s="40"/>
      <c r="B1081" s="46"/>
      <c r="C1081" s="297" t="s">
        <v>253</v>
      </c>
      <c r="D1081" s="297" t="s">
        <v>1133</v>
      </c>
      <c r="E1081" s="19" t="s">
        <v>98</v>
      </c>
      <c r="F1081" s="298">
        <v>6.57</v>
      </c>
      <c r="G1081" s="40"/>
      <c r="H1081" s="46"/>
    </row>
    <row r="1082" spans="1:8" s="2" customFormat="1" ht="16.8" customHeight="1">
      <c r="A1082" s="40"/>
      <c r="B1082" s="46"/>
      <c r="C1082" s="293" t="s">
        <v>1013</v>
      </c>
      <c r="D1082" s="294" t="s">
        <v>1014</v>
      </c>
      <c r="E1082" s="295" t="s">
        <v>98</v>
      </c>
      <c r="F1082" s="296">
        <v>1.44</v>
      </c>
      <c r="G1082" s="40"/>
      <c r="H1082" s="46"/>
    </row>
    <row r="1083" spans="1:8" s="2" customFormat="1" ht="16.8" customHeight="1">
      <c r="A1083" s="40"/>
      <c r="B1083" s="46"/>
      <c r="C1083" s="297" t="s">
        <v>19</v>
      </c>
      <c r="D1083" s="297" t="s">
        <v>1151</v>
      </c>
      <c r="E1083" s="19" t="s">
        <v>19</v>
      </c>
      <c r="F1083" s="298">
        <v>1.44</v>
      </c>
      <c r="G1083" s="40"/>
      <c r="H1083" s="46"/>
    </row>
    <row r="1084" spans="1:8" s="2" customFormat="1" ht="16.8" customHeight="1">
      <c r="A1084" s="40"/>
      <c r="B1084" s="46"/>
      <c r="C1084" s="293" t="s">
        <v>1001</v>
      </c>
      <c r="D1084" s="294" t="s">
        <v>1002</v>
      </c>
      <c r="E1084" s="295" t="s">
        <v>103</v>
      </c>
      <c r="F1084" s="296">
        <v>1.2</v>
      </c>
      <c r="G1084" s="40"/>
      <c r="H1084" s="46"/>
    </row>
    <row r="1085" spans="1:8" s="2" customFormat="1" ht="16.8" customHeight="1">
      <c r="A1085" s="40"/>
      <c r="B1085" s="46"/>
      <c r="C1085" s="297" t="s">
        <v>19</v>
      </c>
      <c r="D1085" s="297" t="s">
        <v>1003</v>
      </c>
      <c r="E1085" s="19" t="s">
        <v>19</v>
      </c>
      <c r="F1085" s="298">
        <v>1.2</v>
      </c>
      <c r="G1085" s="40"/>
      <c r="H1085" s="46"/>
    </row>
    <row r="1086" spans="1:8" s="2" customFormat="1" ht="16.8" customHeight="1">
      <c r="A1086" s="40"/>
      <c r="B1086" s="46"/>
      <c r="C1086" s="293" t="s">
        <v>989</v>
      </c>
      <c r="D1086" s="294" t="s">
        <v>990</v>
      </c>
      <c r="E1086" s="295" t="s">
        <v>103</v>
      </c>
      <c r="F1086" s="296">
        <v>4.8</v>
      </c>
      <c r="G1086" s="40"/>
      <c r="H1086" s="46"/>
    </row>
    <row r="1087" spans="1:8" s="2" customFormat="1" ht="16.8" customHeight="1">
      <c r="A1087" s="40"/>
      <c r="B1087" s="46"/>
      <c r="C1087" s="297" t="s">
        <v>19</v>
      </c>
      <c r="D1087" s="297" t="s">
        <v>1152</v>
      </c>
      <c r="E1087" s="19" t="s">
        <v>19</v>
      </c>
      <c r="F1087" s="298">
        <v>4.8</v>
      </c>
      <c r="G1087" s="40"/>
      <c r="H1087" s="46"/>
    </row>
    <row r="1088" spans="1:8" s="2" customFormat="1" ht="16.8" customHeight="1">
      <c r="A1088" s="40"/>
      <c r="B1088" s="46"/>
      <c r="C1088" s="293" t="s">
        <v>1016</v>
      </c>
      <c r="D1088" s="294" t="s">
        <v>1017</v>
      </c>
      <c r="E1088" s="295" t="s">
        <v>98</v>
      </c>
      <c r="F1088" s="296">
        <v>2.28</v>
      </c>
      <c r="G1088" s="40"/>
      <c r="H1088" s="46"/>
    </row>
    <row r="1089" spans="1:8" s="2" customFormat="1" ht="16.8" customHeight="1">
      <c r="A1089" s="40"/>
      <c r="B1089" s="46"/>
      <c r="C1089" s="297" t="s">
        <v>19</v>
      </c>
      <c r="D1089" s="297" t="s">
        <v>1153</v>
      </c>
      <c r="E1089" s="19" t="s">
        <v>19</v>
      </c>
      <c r="F1089" s="298">
        <v>2.28</v>
      </c>
      <c r="G1089" s="40"/>
      <c r="H1089" s="46"/>
    </row>
    <row r="1090" spans="1:8" s="2" customFormat="1" ht="16.8" customHeight="1">
      <c r="A1090" s="40"/>
      <c r="B1090" s="46"/>
      <c r="C1090" s="293" t="s">
        <v>1004</v>
      </c>
      <c r="D1090" s="294" t="s">
        <v>1005</v>
      </c>
      <c r="E1090" s="295" t="s">
        <v>103</v>
      </c>
      <c r="F1090" s="296">
        <v>1.2</v>
      </c>
      <c r="G1090" s="40"/>
      <c r="H1090" s="46"/>
    </row>
    <row r="1091" spans="1:8" s="2" customFormat="1" ht="16.8" customHeight="1">
      <c r="A1091" s="40"/>
      <c r="B1091" s="46"/>
      <c r="C1091" s="297" t="s">
        <v>19</v>
      </c>
      <c r="D1091" s="297" t="s">
        <v>1003</v>
      </c>
      <c r="E1091" s="19" t="s">
        <v>19</v>
      </c>
      <c r="F1091" s="298">
        <v>1.2</v>
      </c>
      <c r="G1091" s="40"/>
      <c r="H1091" s="46"/>
    </row>
    <row r="1092" spans="1:8" s="2" customFormat="1" ht="16.8" customHeight="1">
      <c r="A1092" s="40"/>
      <c r="B1092" s="46"/>
      <c r="C1092" s="293" t="s">
        <v>992</v>
      </c>
      <c r="D1092" s="294" t="s">
        <v>993</v>
      </c>
      <c r="E1092" s="295" t="s">
        <v>103</v>
      </c>
      <c r="F1092" s="296">
        <v>6.2</v>
      </c>
      <c r="G1092" s="40"/>
      <c r="H1092" s="46"/>
    </row>
    <row r="1093" spans="1:8" s="2" customFormat="1" ht="16.8" customHeight="1">
      <c r="A1093" s="40"/>
      <c r="B1093" s="46"/>
      <c r="C1093" s="297" t="s">
        <v>19</v>
      </c>
      <c r="D1093" s="297" t="s">
        <v>1154</v>
      </c>
      <c r="E1093" s="19" t="s">
        <v>19</v>
      </c>
      <c r="F1093" s="298">
        <v>6.2</v>
      </c>
      <c r="G1093" s="40"/>
      <c r="H1093" s="46"/>
    </row>
    <row r="1094" spans="1:8" s="2" customFormat="1" ht="16.8" customHeight="1">
      <c r="A1094" s="40"/>
      <c r="B1094" s="46"/>
      <c r="C1094" s="293" t="s">
        <v>1019</v>
      </c>
      <c r="D1094" s="294" t="s">
        <v>1020</v>
      </c>
      <c r="E1094" s="295" t="s">
        <v>98</v>
      </c>
      <c r="F1094" s="296">
        <v>1.08</v>
      </c>
      <c r="G1094" s="40"/>
      <c r="H1094" s="46"/>
    </row>
    <row r="1095" spans="1:8" s="2" customFormat="1" ht="16.8" customHeight="1">
      <c r="A1095" s="40"/>
      <c r="B1095" s="46"/>
      <c r="C1095" s="297" t="s">
        <v>19</v>
      </c>
      <c r="D1095" s="297" t="s">
        <v>1155</v>
      </c>
      <c r="E1095" s="19" t="s">
        <v>19</v>
      </c>
      <c r="F1095" s="298">
        <v>1.08</v>
      </c>
      <c r="G1095" s="40"/>
      <c r="H1095" s="46"/>
    </row>
    <row r="1096" spans="1:8" s="2" customFormat="1" ht="16.8" customHeight="1">
      <c r="A1096" s="40"/>
      <c r="B1096" s="46"/>
      <c r="C1096" s="293" t="s">
        <v>1007</v>
      </c>
      <c r="D1096" s="294" t="s">
        <v>1008</v>
      </c>
      <c r="E1096" s="295" t="s">
        <v>103</v>
      </c>
      <c r="F1096" s="296">
        <v>1.2</v>
      </c>
      <c r="G1096" s="40"/>
      <c r="H1096" s="46"/>
    </row>
    <row r="1097" spans="1:8" s="2" customFormat="1" ht="16.8" customHeight="1">
      <c r="A1097" s="40"/>
      <c r="B1097" s="46"/>
      <c r="C1097" s="297" t="s">
        <v>19</v>
      </c>
      <c r="D1097" s="297" t="s">
        <v>1156</v>
      </c>
      <c r="E1097" s="19" t="s">
        <v>19</v>
      </c>
      <c r="F1097" s="298">
        <v>1.2</v>
      </c>
      <c r="G1097" s="40"/>
      <c r="H1097" s="46"/>
    </row>
    <row r="1098" spans="1:8" s="2" customFormat="1" ht="16.8" customHeight="1">
      <c r="A1098" s="40"/>
      <c r="B1098" s="46"/>
      <c r="C1098" s="293" t="s">
        <v>995</v>
      </c>
      <c r="D1098" s="294" t="s">
        <v>996</v>
      </c>
      <c r="E1098" s="295" t="s">
        <v>103</v>
      </c>
      <c r="F1098" s="296">
        <v>4.2</v>
      </c>
      <c r="G1098" s="40"/>
      <c r="H1098" s="46"/>
    </row>
    <row r="1099" spans="1:8" s="2" customFormat="1" ht="16.8" customHeight="1">
      <c r="A1099" s="40"/>
      <c r="B1099" s="46"/>
      <c r="C1099" s="297" t="s">
        <v>19</v>
      </c>
      <c r="D1099" s="297" t="s">
        <v>1157</v>
      </c>
      <c r="E1099" s="19" t="s">
        <v>19</v>
      </c>
      <c r="F1099" s="298">
        <v>4.2</v>
      </c>
      <c r="G1099" s="40"/>
      <c r="H1099" s="46"/>
    </row>
    <row r="1100" spans="1:8" s="2" customFormat="1" ht="16.8" customHeight="1">
      <c r="A1100" s="40"/>
      <c r="B1100" s="46"/>
      <c r="C1100" s="293" t="s">
        <v>1022</v>
      </c>
      <c r="D1100" s="294" t="s">
        <v>1023</v>
      </c>
      <c r="E1100" s="295" t="s">
        <v>98</v>
      </c>
      <c r="F1100" s="296">
        <v>2.375</v>
      </c>
      <c r="G1100" s="40"/>
      <c r="H1100" s="46"/>
    </row>
    <row r="1101" spans="1:8" s="2" customFormat="1" ht="16.8" customHeight="1">
      <c r="A1101" s="40"/>
      <c r="B1101" s="46"/>
      <c r="C1101" s="297" t="s">
        <v>19</v>
      </c>
      <c r="D1101" s="297" t="s">
        <v>1137</v>
      </c>
      <c r="E1101" s="19" t="s">
        <v>19</v>
      </c>
      <c r="F1101" s="298">
        <v>2.375</v>
      </c>
      <c r="G1101" s="40"/>
      <c r="H1101" s="46"/>
    </row>
    <row r="1102" spans="1:8" s="2" customFormat="1" ht="16.8" customHeight="1">
      <c r="A1102" s="40"/>
      <c r="B1102" s="46"/>
      <c r="C1102" s="293" t="s">
        <v>1009</v>
      </c>
      <c r="D1102" s="294" t="s">
        <v>1010</v>
      </c>
      <c r="E1102" s="295" t="s">
        <v>103</v>
      </c>
      <c r="F1102" s="296">
        <v>1.25</v>
      </c>
      <c r="G1102" s="40"/>
      <c r="H1102" s="46"/>
    </row>
    <row r="1103" spans="1:8" s="2" customFormat="1" ht="16.8" customHeight="1">
      <c r="A1103" s="40"/>
      <c r="B1103" s="46"/>
      <c r="C1103" s="297" t="s">
        <v>19</v>
      </c>
      <c r="D1103" s="297" t="s">
        <v>108</v>
      </c>
      <c r="E1103" s="19" t="s">
        <v>19</v>
      </c>
      <c r="F1103" s="298">
        <v>1.25</v>
      </c>
      <c r="G1103" s="40"/>
      <c r="H1103" s="46"/>
    </row>
    <row r="1104" spans="1:8" s="2" customFormat="1" ht="16.8" customHeight="1">
      <c r="A1104" s="40"/>
      <c r="B1104" s="46"/>
      <c r="C1104" s="293" t="s">
        <v>998</v>
      </c>
      <c r="D1104" s="294" t="s">
        <v>999</v>
      </c>
      <c r="E1104" s="295" t="s">
        <v>103</v>
      </c>
      <c r="F1104" s="296">
        <v>6.3</v>
      </c>
      <c r="G1104" s="40"/>
      <c r="H1104" s="46"/>
    </row>
    <row r="1105" spans="1:8" s="2" customFormat="1" ht="16.8" customHeight="1">
      <c r="A1105" s="40"/>
      <c r="B1105" s="46"/>
      <c r="C1105" s="297" t="s">
        <v>19</v>
      </c>
      <c r="D1105" s="297" t="s">
        <v>1138</v>
      </c>
      <c r="E1105" s="19" t="s">
        <v>19</v>
      </c>
      <c r="F1105" s="298">
        <v>6.3</v>
      </c>
      <c r="G1105" s="40"/>
      <c r="H1105" s="46"/>
    </row>
    <row r="1106" spans="1:8" s="2" customFormat="1" ht="16.8" customHeight="1">
      <c r="A1106" s="40"/>
      <c r="B1106" s="46"/>
      <c r="C1106" s="293" t="s">
        <v>1024</v>
      </c>
      <c r="D1106" s="294" t="s">
        <v>506</v>
      </c>
      <c r="E1106" s="295" t="s">
        <v>98</v>
      </c>
      <c r="F1106" s="296">
        <v>1.103</v>
      </c>
      <c r="G1106" s="40"/>
      <c r="H1106" s="46"/>
    </row>
    <row r="1107" spans="1:8" s="2" customFormat="1" ht="16.8" customHeight="1">
      <c r="A1107" s="40"/>
      <c r="B1107" s="46"/>
      <c r="C1107" s="297" t="s">
        <v>19</v>
      </c>
      <c r="D1107" s="297" t="s">
        <v>1158</v>
      </c>
      <c r="E1107" s="19" t="s">
        <v>19</v>
      </c>
      <c r="F1107" s="298">
        <v>1.103</v>
      </c>
      <c r="G1107" s="40"/>
      <c r="H1107" s="46"/>
    </row>
    <row r="1108" spans="1:8" s="2" customFormat="1" ht="16.8" customHeight="1">
      <c r="A1108" s="40"/>
      <c r="B1108" s="46"/>
      <c r="C1108" s="293" t="s">
        <v>115</v>
      </c>
      <c r="D1108" s="294" t="s">
        <v>19</v>
      </c>
      <c r="E1108" s="295" t="s">
        <v>19</v>
      </c>
      <c r="F1108" s="296">
        <v>104.85</v>
      </c>
      <c r="G1108" s="40"/>
      <c r="H1108" s="46"/>
    </row>
    <row r="1109" spans="1:8" s="2" customFormat="1" ht="16.8" customHeight="1">
      <c r="A1109" s="40"/>
      <c r="B1109" s="46"/>
      <c r="C1109" s="297" t="s">
        <v>19</v>
      </c>
      <c r="D1109" s="297" t="s">
        <v>865</v>
      </c>
      <c r="E1109" s="19" t="s">
        <v>19</v>
      </c>
      <c r="F1109" s="298">
        <v>7.05</v>
      </c>
      <c r="G1109" s="40"/>
      <c r="H1109" s="46"/>
    </row>
    <row r="1110" spans="1:8" s="2" customFormat="1" ht="16.8" customHeight="1">
      <c r="A1110" s="40"/>
      <c r="B1110" s="46"/>
      <c r="C1110" s="297" t="s">
        <v>19</v>
      </c>
      <c r="D1110" s="297" t="s">
        <v>866</v>
      </c>
      <c r="E1110" s="19" t="s">
        <v>19</v>
      </c>
      <c r="F1110" s="298">
        <v>27.75</v>
      </c>
      <c r="G1110" s="40"/>
      <c r="H1110" s="46"/>
    </row>
    <row r="1111" spans="1:8" s="2" customFormat="1" ht="16.8" customHeight="1">
      <c r="A1111" s="40"/>
      <c r="B1111" s="46"/>
      <c r="C1111" s="297" t="s">
        <v>19</v>
      </c>
      <c r="D1111" s="297" t="s">
        <v>867</v>
      </c>
      <c r="E1111" s="19" t="s">
        <v>19</v>
      </c>
      <c r="F1111" s="298">
        <v>20.2</v>
      </c>
      <c r="G1111" s="40"/>
      <c r="H1111" s="46"/>
    </row>
    <row r="1112" spans="1:8" s="2" customFormat="1" ht="16.8" customHeight="1">
      <c r="A1112" s="40"/>
      <c r="B1112" s="46"/>
      <c r="C1112" s="297" t="s">
        <v>19</v>
      </c>
      <c r="D1112" s="297" t="s">
        <v>868</v>
      </c>
      <c r="E1112" s="19" t="s">
        <v>19</v>
      </c>
      <c r="F1112" s="298">
        <v>6.5</v>
      </c>
      <c r="G1112" s="40"/>
      <c r="H1112" s="46"/>
    </row>
    <row r="1113" spans="1:8" s="2" customFormat="1" ht="16.8" customHeight="1">
      <c r="A1113" s="40"/>
      <c r="B1113" s="46"/>
      <c r="C1113" s="297" t="s">
        <v>19</v>
      </c>
      <c r="D1113" s="297" t="s">
        <v>869</v>
      </c>
      <c r="E1113" s="19" t="s">
        <v>19</v>
      </c>
      <c r="F1113" s="298">
        <v>3.9</v>
      </c>
      <c r="G1113" s="40"/>
      <c r="H1113" s="46"/>
    </row>
    <row r="1114" spans="1:8" s="2" customFormat="1" ht="16.8" customHeight="1">
      <c r="A1114" s="40"/>
      <c r="B1114" s="46"/>
      <c r="C1114" s="297" t="s">
        <v>19</v>
      </c>
      <c r="D1114" s="297" t="s">
        <v>870</v>
      </c>
      <c r="E1114" s="19" t="s">
        <v>19</v>
      </c>
      <c r="F1114" s="298">
        <v>39.45</v>
      </c>
      <c r="G1114" s="40"/>
      <c r="H1114" s="46"/>
    </row>
    <row r="1115" spans="1:8" s="2" customFormat="1" ht="16.8" customHeight="1">
      <c r="A1115" s="40"/>
      <c r="B1115" s="46"/>
      <c r="C1115" s="297" t="s">
        <v>115</v>
      </c>
      <c r="D1115" s="297" t="s">
        <v>179</v>
      </c>
      <c r="E1115" s="19" t="s">
        <v>19</v>
      </c>
      <c r="F1115" s="298">
        <v>104.85</v>
      </c>
      <c r="G1115" s="40"/>
      <c r="H1115" s="46"/>
    </row>
    <row r="1116" spans="1:8" s="2" customFormat="1" ht="16.8" customHeight="1">
      <c r="A1116" s="40"/>
      <c r="B1116" s="46"/>
      <c r="C1116" s="299" t="s">
        <v>1114</v>
      </c>
      <c r="D1116" s="40"/>
      <c r="E1116" s="40"/>
      <c r="F1116" s="40"/>
      <c r="G1116" s="40"/>
      <c r="H1116" s="46"/>
    </row>
    <row r="1117" spans="1:8" s="2" customFormat="1" ht="16.8" customHeight="1">
      <c r="A1117" s="40"/>
      <c r="B1117" s="46"/>
      <c r="C1117" s="297" t="s">
        <v>170</v>
      </c>
      <c r="D1117" s="297" t="s">
        <v>1119</v>
      </c>
      <c r="E1117" s="19" t="s">
        <v>98</v>
      </c>
      <c r="F1117" s="298">
        <v>26.213</v>
      </c>
      <c r="G1117" s="40"/>
      <c r="H1117" s="46"/>
    </row>
    <row r="1118" spans="1:8" s="2" customFormat="1" ht="16.8" customHeight="1">
      <c r="A1118" s="40"/>
      <c r="B1118" s="46"/>
      <c r="C1118" s="293" t="s">
        <v>123</v>
      </c>
      <c r="D1118" s="294" t="s">
        <v>19</v>
      </c>
      <c r="E1118" s="295" t="s">
        <v>19</v>
      </c>
      <c r="F1118" s="296">
        <v>28.75</v>
      </c>
      <c r="G1118" s="40"/>
      <c r="H1118" s="46"/>
    </row>
    <row r="1119" spans="1:8" s="2" customFormat="1" ht="16.8" customHeight="1">
      <c r="A1119" s="40"/>
      <c r="B1119" s="46"/>
      <c r="C1119" s="297" t="s">
        <v>19</v>
      </c>
      <c r="D1119" s="297" t="s">
        <v>884</v>
      </c>
      <c r="E1119" s="19" t="s">
        <v>19</v>
      </c>
      <c r="F1119" s="298">
        <v>2.35</v>
      </c>
      <c r="G1119" s="40"/>
      <c r="H1119" s="46"/>
    </row>
    <row r="1120" spans="1:8" s="2" customFormat="1" ht="16.8" customHeight="1">
      <c r="A1120" s="40"/>
      <c r="B1120" s="46"/>
      <c r="C1120" s="297" t="s">
        <v>19</v>
      </c>
      <c r="D1120" s="297" t="s">
        <v>922</v>
      </c>
      <c r="E1120" s="19" t="s">
        <v>19</v>
      </c>
      <c r="F1120" s="298">
        <v>6.25</v>
      </c>
      <c r="G1120" s="40"/>
      <c r="H1120" s="46"/>
    </row>
    <row r="1121" spans="1:8" s="2" customFormat="1" ht="16.8" customHeight="1">
      <c r="A1121" s="40"/>
      <c r="B1121" s="46"/>
      <c r="C1121" s="297" t="s">
        <v>19</v>
      </c>
      <c r="D1121" s="297" t="s">
        <v>886</v>
      </c>
      <c r="E1121" s="19" t="s">
        <v>19</v>
      </c>
      <c r="F1121" s="298">
        <v>5</v>
      </c>
      <c r="G1121" s="40"/>
      <c r="H1121" s="46"/>
    </row>
    <row r="1122" spans="1:8" s="2" customFormat="1" ht="16.8" customHeight="1">
      <c r="A1122" s="40"/>
      <c r="B1122" s="46"/>
      <c r="C1122" s="297" t="s">
        <v>19</v>
      </c>
      <c r="D1122" s="297" t="s">
        <v>887</v>
      </c>
      <c r="E1122" s="19" t="s">
        <v>19</v>
      </c>
      <c r="F1122" s="298">
        <v>2.5</v>
      </c>
      <c r="G1122" s="40"/>
      <c r="H1122" s="46"/>
    </row>
    <row r="1123" spans="1:8" s="2" customFormat="1" ht="16.8" customHeight="1">
      <c r="A1123" s="40"/>
      <c r="B1123" s="46"/>
      <c r="C1123" s="297" t="s">
        <v>19</v>
      </c>
      <c r="D1123" s="297" t="s">
        <v>888</v>
      </c>
      <c r="E1123" s="19" t="s">
        <v>19</v>
      </c>
      <c r="F1123" s="298">
        <v>1.4</v>
      </c>
      <c r="G1123" s="40"/>
      <c r="H1123" s="46"/>
    </row>
    <row r="1124" spans="1:8" s="2" customFormat="1" ht="16.8" customHeight="1">
      <c r="A1124" s="40"/>
      <c r="B1124" s="46"/>
      <c r="C1124" s="297" t="s">
        <v>19</v>
      </c>
      <c r="D1124" s="297" t="s">
        <v>889</v>
      </c>
      <c r="E1124" s="19" t="s">
        <v>19</v>
      </c>
      <c r="F1124" s="298">
        <v>11.25</v>
      </c>
      <c r="G1124" s="40"/>
      <c r="H1124" s="46"/>
    </row>
    <row r="1125" spans="1:8" s="2" customFormat="1" ht="16.8" customHeight="1">
      <c r="A1125" s="40"/>
      <c r="B1125" s="46"/>
      <c r="C1125" s="297" t="s">
        <v>123</v>
      </c>
      <c r="D1125" s="297" t="s">
        <v>179</v>
      </c>
      <c r="E1125" s="19" t="s">
        <v>19</v>
      </c>
      <c r="F1125" s="298">
        <v>28.75</v>
      </c>
      <c r="G1125" s="40"/>
      <c r="H1125" s="46"/>
    </row>
    <row r="1126" spans="1:8" s="2" customFormat="1" ht="16.8" customHeight="1">
      <c r="A1126" s="40"/>
      <c r="B1126" s="46"/>
      <c r="C1126" s="299" t="s">
        <v>1114</v>
      </c>
      <c r="D1126" s="40"/>
      <c r="E1126" s="40"/>
      <c r="F1126" s="40"/>
      <c r="G1126" s="40"/>
      <c r="H1126" s="46"/>
    </row>
    <row r="1127" spans="1:8" s="2" customFormat="1" ht="12">
      <c r="A1127" s="40"/>
      <c r="B1127" s="46"/>
      <c r="C1127" s="297" t="s">
        <v>260</v>
      </c>
      <c r="D1127" s="297" t="s">
        <v>1128</v>
      </c>
      <c r="E1127" s="19" t="s">
        <v>98</v>
      </c>
      <c r="F1127" s="298">
        <v>43.125</v>
      </c>
      <c r="G1127" s="40"/>
      <c r="H1127" s="46"/>
    </row>
    <row r="1128" spans="1:8" s="2" customFormat="1" ht="16.8" customHeight="1">
      <c r="A1128" s="40"/>
      <c r="B1128" s="46"/>
      <c r="C1128" s="293" t="s">
        <v>1159</v>
      </c>
      <c r="D1128" s="294" t="s">
        <v>19</v>
      </c>
      <c r="E1128" s="295" t="s">
        <v>19</v>
      </c>
      <c r="F1128" s="296">
        <v>105</v>
      </c>
      <c r="G1128" s="40"/>
      <c r="H1128" s="46"/>
    </row>
    <row r="1129" spans="1:8" s="2" customFormat="1" ht="16.8" customHeight="1">
      <c r="A1129" s="40"/>
      <c r="B1129" s="46"/>
      <c r="C1129" s="293" t="s">
        <v>641</v>
      </c>
      <c r="D1129" s="294" t="s">
        <v>19</v>
      </c>
      <c r="E1129" s="295" t="s">
        <v>19</v>
      </c>
      <c r="F1129" s="296">
        <v>16.7</v>
      </c>
      <c r="G1129" s="40"/>
      <c r="H1129" s="46"/>
    </row>
    <row r="1130" spans="1:8" s="2" customFormat="1" ht="16.8" customHeight="1">
      <c r="A1130" s="40"/>
      <c r="B1130" s="46"/>
      <c r="C1130" s="297" t="s">
        <v>19</v>
      </c>
      <c r="D1130" s="297" t="s">
        <v>985</v>
      </c>
      <c r="E1130" s="19" t="s">
        <v>19</v>
      </c>
      <c r="F1130" s="298">
        <v>3.25</v>
      </c>
      <c r="G1130" s="40"/>
      <c r="H1130" s="46"/>
    </row>
    <row r="1131" spans="1:8" s="2" customFormat="1" ht="16.8" customHeight="1">
      <c r="A1131" s="40"/>
      <c r="B1131" s="46"/>
      <c r="C1131" s="297" t="s">
        <v>19</v>
      </c>
      <c r="D1131" s="297" t="s">
        <v>986</v>
      </c>
      <c r="E1131" s="19" t="s">
        <v>19</v>
      </c>
      <c r="F1131" s="298">
        <v>4</v>
      </c>
      <c r="G1131" s="40"/>
      <c r="H1131" s="46"/>
    </row>
    <row r="1132" spans="1:8" s="2" customFormat="1" ht="16.8" customHeight="1">
      <c r="A1132" s="40"/>
      <c r="B1132" s="46"/>
      <c r="C1132" s="297" t="s">
        <v>19</v>
      </c>
      <c r="D1132" s="297" t="s">
        <v>987</v>
      </c>
      <c r="E1132" s="19" t="s">
        <v>19</v>
      </c>
      <c r="F1132" s="298">
        <v>2.2</v>
      </c>
      <c r="G1132" s="40"/>
      <c r="H1132" s="46"/>
    </row>
    <row r="1133" spans="1:8" s="2" customFormat="1" ht="16.8" customHeight="1">
      <c r="A1133" s="40"/>
      <c r="B1133" s="46"/>
      <c r="C1133" s="297" t="s">
        <v>19</v>
      </c>
      <c r="D1133" s="297" t="s">
        <v>988</v>
      </c>
      <c r="E1133" s="19" t="s">
        <v>19</v>
      </c>
      <c r="F1133" s="298">
        <v>7.25</v>
      </c>
      <c r="G1133" s="40"/>
      <c r="H1133" s="46"/>
    </row>
    <row r="1134" spans="1:8" s="2" customFormat="1" ht="16.8" customHeight="1">
      <c r="A1134" s="40"/>
      <c r="B1134" s="46"/>
      <c r="C1134" s="297" t="s">
        <v>641</v>
      </c>
      <c r="D1134" s="297" t="s">
        <v>179</v>
      </c>
      <c r="E1134" s="19" t="s">
        <v>19</v>
      </c>
      <c r="F1134" s="298">
        <v>16.7</v>
      </c>
      <c r="G1134" s="40"/>
      <c r="H1134" s="46"/>
    </row>
    <row r="1135" spans="1:8" s="2" customFormat="1" ht="16.8" customHeight="1">
      <c r="A1135" s="40"/>
      <c r="B1135" s="46"/>
      <c r="C1135" s="299" t="s">
        <v>1114</v>
      </c>
      <c r="D1135" s="40"/>
      <c r="E1135" s="40"/>
      <c r="F1135" s="40"/>
      <c r="G1135" s="40"/>
      <c r="H1135" s="46"/>
    </row>
    <row r="1136" spans="1:8" s="2" customFormat="1" ht="16.8" customHeight="1">
      <c r="A1136" s="40"/>
      <c r="B1136" s="46"/>
      <c r="C1136" s="297" t="s">
        <v>780</v>
      </c>
      <c r="D1136" s="297" t="s">
        <v>1167</v>
      </c>
      <c r="E1136" s="19" t="s">
        <v>98</v>
      </c>
      <c r="F1136" s="298">
        <v>5.01</v>
      </c>
      <c r="G1136" s="40"/>
      <c r="H1136" s="46"/>
    </row>
    <row r="1137" spans="1:8" s="2" customFormat="1" ht="16.8" customHeight="1">
      <c r="A1137" s="40"/>
      <c r="B1137" s="46"/>
      <c r="C1137" s="297" t="s">
        <v>791</v>
      </c>
      <c r="D1137" s="297" t="s">
        <v>1168</v>
      </c>
      <c r="E1137" s="19" t="s">
        <v>98</v>
      </c>
      <c r="F1137" s="298">
        <v>5.01</v>
      </c>
      <c r="G1137" s="40"/>
      <c r="H1137" s="46"/>
    </row>
    <row r="1138" spans="1:8" s="2" customFormat="1" ht="12">
      <c r="A1138" s="40"/>
      <c r="B1138" s="46"/>
      <c r="C1138" s="297" t="s">
        <v>796</v>
      </c>
      <c r="D1138" s="297" t="s">
        <v>1169</v>
      </c>
      <c r="E1138" s="19" t="s">
        <v>98</v>
      </c>
      <c r="F1138" s="298">
        <v>5.01</v>
      </c>
      <c r="G1138" s="40"/>
      <c r="H1138" s="46"/>
    </row>
    <row r="1139" spans="1:8" s="2" customFormat="1" ht="16.8" customHeight="1">
      <c r="A1139" s="40"/>
      <c r="B1139" s="46"/>
      <c r="C1139" s="297" t="s">
        <v>812</v>
      </c>
      <c r="D1139" s="297" t="s">
        <v>1171</v>
      </c>
      <c r="E1139" s="19" t="s">
        <v>98</v>
      </c>
      <c r="F1139" s="298">
        <v>5.01</v>
      </c>
      <c r="G1139" s="40"/>
      <c r="H1139" s="46"/>
    </row>
    <row r="1140" spans="1:8" s="2" customFormat="1" ht="16.8" customHeight="1">
      <c r="A1140" s="40"/>
      <c r="B1140" s="46"/>
      <c r="C1140" s="293" t="s">
        <v>127</v>
      </c>
      <c r="D1140" s="294" t="s">
        <v>19</v>
      </c>
      <c r="E1140" s="295" t="s">
        <v>19</v>
      </c>
      <c r="F1140" s="296">
        <v>5</v>
      </c>
      <c r="G1140" s="40"/>
      <c r="H1140" s="46"/>
    </row>
    <row r="1141" spans="1:8" s="2" customFormat="1" ht="16.8" customHeight="1">
      <c r="A1141" s="40"/>
      <c r="B1141" s="46"/>
      <c r="C1141" s="297" t="s">
        <v>19</v>
      </c>
      <c r="D1141" s="297" t="s">
        <v>202</v>
      </c>
      <c r="E1141" s="19" t="s">
        <v>19</v>
      </c>
      <c r="F1141" s="298">
        <v>0</v>
      </c>
      <c r="G1141" s="40"/>
      <c r="H1141" s="46"/>
    </row>
    <row r="1142" spans="1:8" s="2" customFormat="1" ht="16.8" customHeight="1">
      <c r="A1142" s="40"/>
      <c r="B1142" s="46"/>
      <c r="C1142" s="297" t="s">
        <v>19</v>
      </c>
      <c r="D1142" s="297" t="s">
        <v>882</v>
      </c>
      <c r="E1142" s="19" t="s">
        <v>19</v>
      </c>
      <c r="F1142" s="298">
        <v>5</v>
      </c>
      <c r="G1142" s="40"/>
      <c r="H1142" s="46"/>
    </row>
    <row r="1143" spans="1:8" s="2" customFormat="1" ht="16.8" customHeight="1">
      <c r="A1143" s="40"/>
      <c r="B1143" s="46"/>
      <c r="C1143" s="297" t="s">
        <v>127</v>
      </c>
      <c r="D1143" s="297" t="s">
        <v>179</v>
      </c>
      <c r="E1143" s="19" t="s">
        <v>19</v>
      </c>
      <c r="F1143" s="298">
        <v>5</v>
      </c>
      <c r="G1143" s="40"/>
      <c r="H1143" s="46"/>
    </row>
    <row r="1144" spans="1:8" s="2" customFormat="1" ht="16.8" customHeight="1">
      <c r="A1144" s="40"/>
      <c r="B1144" s="46"/>
      <c r="C1144" s="299" t="s">
        <v>1114</v>
      </c>
      <c r="D1144" s="40"/>
      <c r="E1144" s="40"/>
      <c r="F1144" s="40"/>
      <c r="G1144" s="40"/>
      <c r="H1144" s="46"/>
    </row>
    <row r="1145" spans="1:8" s="2" customFormat="1" ht="16.8" customHeight="1">
      <c r="A1145" s="40"/>
      <c r="B1145" s="46"/>
      <c r="C1145" s="297" t="s">
        <v>204</v>
      </c>
      <c r="D1145" s="297" t="s">
        <v>205</v>
      </c>
      <c r="E1145" s="19" t="s">
        <v>98</v>
      </c>
      <c r="F1145" s="298">
        <v>1</v>
      </c>
      <c r="G1145" s="40"/>
      <c r="H1145" s="46"/>
    </row>
    <row r="1146" spans="1:8" s="2" customFormat="1" ht="16.8" customHeight="1">
      <c r="A1146" s="40"/>
      <c r="B1146" s="46"/>
      <c r="C1146" s="293" t="s">
        <v>129</v>
      </c>
      <c r="D1146" s="294" t="s">
        <v>19</v>
      </c>
      <c r="E1146" s="295" t="s">
        <v>19</v>
      </c>
      <c r="F1146" s="296">
        <v>23.75</v>
      </c>
      <c r="G1146" s="40"/>
      <c r="H1146" s="46"/>
    </row>
    <row r="1147" spans="1:8" s="2" customFormat="1" ht="16.8" customHeight="1">
      <c r="A1147" s="40"/>
      <c r="B1147" s="46"/>
      <c r="C1147" s="297" t="s">
        <v>19</v>
      </c>
      <c r="D1147" s="297" t="s">
        <v>202</v>
      </c>
      <c r="E1147" s="19" t="s">
        <v>19</v>
      </c>
      <c r="F1147" s="298">
        <v>0</v>
      </c>
      <c r="G1147" s="40"/>
      <c r="H1147" s="46"/>
    </row>
    <row r="1148" spans="1:8" s="2" customFormat="1" ht="16.8" customHeight="1">
      <c r="A1148" s="40"/>
      <c r="B1148" s="46"/>
      <c r="C1148" s="297" t="s">
        <v>19</v>
      </c>
      <c r="D1148" s="297" t="s">
        <v>884</v>
      </c>
      <c r="E1148" s="19" t="s">
        <v>19</v>
      </c>
      <c r="F1148" s="298">
        <v>2.35</v>
      </c>
      <c r="G1148" s="40"/>
      <c r="H1148" s="46"/>
    </row>
    <row r="1149" spans="1:8" s="2" customFormat="1" ht="16.8" customHeight="1">
      <c r="A1149" s="40"/>
      <c r="B1149" s="46"/>
      <c r="C1149" s="297" t="s">
        <v>19</v>
      </c>
      <c r="D1149" s="297" t="s">
        <v>885</v>
      </c>
      <c r="E1149" s="19" t="s">
        <v>19</v>
      </c>
      <c r="F1149" s="298">
        <v>1.25</v>
      </c>
      <c r="G1149" s="40"/>
      <c r="H1149" s="46"/>
    </row>
    <row r="1150" spans="1:8" s="2" customFormat="1" ht="16.8" customHeight="1">
      <c r="A1150" s="40"/>
      <c r="B1150" s="46"/>
      <c r="C1150" s="297" t="s">
        <v>19</v>
      </c>
      <c r="D1150" s="297" t="s">
        <v>886</v>
      </c>
      <c r="E1150" s="19" t="s">
        <v>19</v>
      </c>
      <c r="F1150" s="298">
        <v>5</v>
      </c>
      <c r="G1150" s="40"/>
      <c r="H1150" s="46"/>
    </row>
    <row r="1151" spans="1:8" s="2" customFormat="1" ht="16.8" customHeight="1">
      <c r="A1151" s="40"/>
      <c r="B1151" s="46"/>
      <c r="C1151" s="297" t="s">
        <v>19</v>
      </c>
      <c r="D1151" s="297" t="s">
        <v>887</v>
      </c>
      <c r="E1151" s="19" t="s">
        <v>19</v>
      </c>
      <c r="F1151" s="298">
        <v>2.5</v>
      </c>
      <c r="G1151" s="40"/>
      <c r="H1151" s="46"/>
    </row>
    <row r="1152" spans="1:8" s="2" customFormat="1" ht="16.8" customHeight="1">
      <c r="A1152" s="40"/>
      <c r="B1152" s="46"/>
      <c r="C1152" s="297" t="s">
        <v>19</v>
      </c>
      <c r="D1152" s="297" t="s">
        <v>888</v>
      </c>
      <c r="E1152" s="19" t="s">
        <v>19</v>
      </c>
      <c r="F1152" s="298">
        <v>1.4</v>
      </c>
      <c r="G1152" s="40"/>
      <c r="H1152" s="46"/>
    </row>
    <row r="1153" spans="1:8" s="2" customFormat="1" ht="16.8" customHeight="1">
      <c r="A1153" s="40"/>
      <c r="B1153" s="46"/>
      <c r="C1153" s="297" t="s">
        <v>19</v>
      </c>
      <c r="D1153" s="297" t="s">
        <v>889</v>
      </c>
      <c r="E1153" s="19" t="s">
        <v>19</v>
      </c>
      <c r="F1153" s="298">
        <v>11.25</v>
      </c>
      <c r="G1153" s="40"/>
      <c r="H1153" s="46"/>
    </row>
    <row r="1154" spans="1:8" s="2" customFormat="1" ht="16.8" customHeight="1">
      <c r="A1154" s="40"/>
      <c r="B1154" s="46"/>
      <c r="C1154" s="297" t="s">
        <v>129</v>
      </c>
      <c r="D1154" s="297" t="s">
        <v>179</v>
      </c>
      <c r="E1154" s="19" t="s">
        <v>19</v>
      </c>
      <c r="F1154" s="298">
        <v>23.75</v>
      </c>
      <c r="G1154" s="40"/>
      <c r="H1154" s="46"/>
    </row>
    <row r="1155" spans="1:8" s="2" customFormat="1" ht="16.8" customHeight="1">
      <c r="A1155" s="40"/>
      <c r="B1155" s="46"/>
      <c r="C1155" s="299" t="s">
        <v>1114</v>
      </c>
      <c r="D1155" s="40"/>
      <c r="E1155" s="40"/>
      <c r="F1155" s="40"/>
      <c r="G1155" s="40"/>
      <c r="H1155" s="46"/>
    </row>
    <row r="1156" spans="1:8" s="2" customFormat="1" ht="16.8" customHeight="1">
      <c r="A1156" s="40"/>
      <c r="B1156" s="46"/>
      <c r="C1156" s="297" t="s">
        <v>204</v>
      </c>
      <c r="D1156" s="297" t="s">
        <v>205</v>
      </c>
      <c r="E1156" s="19" t="s">
        <v>98</v>
      </c>
      <c r="F1156" s="298">
        <v>9.5</v>
      </c>
      <c r="G1156" s="40"/>
      <c r="H1156" s="46"/>
    </row>
    <row r="1157" spans="1:8" s="2" customFormat="1" ht="16.8" customHeight="1">
      <c r="A1157" s="40"/>
      <c r="B1157" s="46"/>
      <c r="C1157" s="293" t="s">
        <v>1160</v>
      </c>
      <c r="D1157" s="294" t="s">
        <v>19</v>
      </c>
      <c r="E1157" s="295" t="s">
        <v>19</v>
      </c>
      <c r="F1157" s="296">
        <v>577.25</v>
      </c>
      <c r="G1157" s="40"/>
      <c r="H1157" s="46"/>
    </row>
    <row r="1158" spans="1:8" s="2" customFormat="1" ht="16.8" customHeight="1">
      <c r="A1158" s="40"/>
      <c r="B1158" s="46"/>
      <c r="C1158" s="293" t="s">
        <v>125</v>
      </c>
      <c r="D1158" s="294" t="s">
        <v>19</v>
      </c>
      <c r="E1158" s="295" t="s">
        <v>19</v>
      </c>
      <c r="F1158" s="296">
        <v>23</v>
      </c>
      <c r="G1158" s="40"/>
      <c r="H1158" s="46"/>
    </row>
    <row r="1159" spans="1:8" s="2" customFormat="1" ht="16.8" customHeight="1">
      <c r="A1159" s="40"/>
      <c r="B1159" s="46"/>
      <c r="C1159" s="297" t="s">
        <v>19</v>
      </c>
      <c r="D1159" s="297" t="s">
        <v>891</v>
      </c>
      <c r="E1159" s="19" t="s">
        <v>19</v>
      </c>
      <c r="F1159" s="298">
        <v>1</v>
      </c>
      <c r="G1159" s="40"/>
      <c r="H1159" s="46"/>
    </row>
    <row r="1160" spans="1:8" s="2" customFormat="1" ht="16.8" customHeight="1">
      <c r="A1160" s="40"/>
      <c r="B1160" s="46"/>
      <c r="C1160" s="297" t="s">
        <v>19</v>
      </c>
      <c r="D1160" s="297" t="s">
        <v>892</v>
      </c>
      <c r="E1160" s="19" t="s">
        <v>19</v>
      </c>
      <c r="F1160" s="298">
        <v>5</v>
      </c>
      <c r="G1160" s="40"/>
      <c r="H1160" s="46"/>
    </row>
    <row r="1161" spans="1:8" s="2" customFormat="1" ht="16.8" customHeight="1">
      <c r="A1161" s="40"/>
      <c r="B1161" s="46"/>
      <c r="C1161" s="297" t="s">
        <v>19</v>
      </c>
      <c r="D1161" s="297" t="s">
        <v>893</v>
      </c>
      <c r="E1161" s="19" t="s">
        <v>19</v>
      </c>
      <c r="F1161" s="298">
        <v>4</v>
      </c>
      <c r="G1161" s="40"/>
      <c r="H1161" s="46"/>
    </row>
    <row r="1162" spans="1:8" s="2" customFormat="1" ht="16.8" customHeight="1">
      <c r="A1162" s="40"/>
      <c r="B1162" s="46"/>
      <c r="C1162" s="297" t="s">
        <v>19</v>
      </c>
      <c r="D1162" s="297" t="s">
        <v>894</v>
      </c>
      <c r="E1162" s="19" t="s">
        <v>19</v>
      </c>
      <c r="F1162" s="298">
        <v>2</v>
      </c>
      <c r="G1162" s="40"/>
      <c r="H1162" s="46"/>
    </row>
    <row r="1163" spans="1:8" s="2" customFormat="1" ht="16.8" customHeight="1">
      <c r="A1163" s="40"/>
      <c r="B1163" s="46"/>
      <c r="C1163" s="297" t="s">
        <v>19</v>
      </c>
      <c r="D1163" s="297" t="s">
        <v>895</v>
      </c>
      <c r="E1163" s="19" t="s">
        <v>19</v>
      </c>
      <c r="F1163" s="298">
        <v>2</v>
      </c>
      <c r="G1163" s="40"/>
      <c r="H1163" s="46"/>
    </row>
    <row r="1164" spans="1:8" s="2" customFormat="1" ht="16.8" customHeight="1">
      <c r="A1164" s="40"/>
      <c r="B1164" s="46"/>
      <c r="C1164" s="297" t="s">
        <v>19</v>
      </c>
      <c r="D1164" s="297" t="s">
        <v>896</v>
      </c>
      <c r="E1164" s="19" t="s">
        <v>19</v>
      </c>
      <c r="F1164" s="298">
        <v>9</v>
      </c>
      <c r="G1164" s="40"/>
      <c r="H1164" s="46"/>
    </row>
    <row r="1165" spans="1:8" s="2" customFormat="1" ht="16.8" customHeight="1">
      <c r="A1165" s="40"/>
      <c r="B1165" s="46"/>
      <c r="C1165" s="297" t="s">
        <v>125</v>
      </c>
      <c r="D1165" s="297" t="s">
        <v>225</v>
      </c>
      <c r="E1165" s="19" t="s">
        <v>19</v>
      </c>
      <c r="F1165" s="298">
        <v>23</v>
      </c>
      <c r="G1165" s="40"/>
      <c r="H1165" s="46"/>
    </row>
    <row r="1166" spans="1:8" s="2" customFormat="1" ht="16.8" customHeight="1">
      <c r="A1166" s="40"/>
      <c r="B1166" s="46"/>
      <c r="C1166" s="299" t="s">
        <v>1114</v>
      </c>
      <c r="D1166" s="40"/>
      <c r="E1166" s="40"/>
      <c r="F1166" s="40"/>
      <c r="G1166" s="40"/>
      <c r="H1166" s="46"/>
    </row>
    <row r="1167" spans="1:8" s="2" customFormat="1" ht="16.8" customHeight="1">
      <c r="A1167" s="40"/>
      <c r="B1167" s="46"/>
      <c r="C1167" s="297" t="s">
        <v>220</v>
      </c>
      <c r="D1167" s="297" t="s">
        <v>1161</v>
      </c>
      <c r="E1167" s="19" t="s">
        <v>98</v>
      </c>
      <c r="F1167" s="298">
        <v>92</v>
      </c>
      <c r="G1167" s="40"/>
      <c r="H1167" s="46"/>
    </row>
    <row r="1168" spans="1:8" s="2" customFormat="1" ht="26.4" customHeight="1">
      <c r="A1168" s="40"/>
      <c r="B1168" s="46"/>
      <c r="C1168" s="292" t="s">
        <v>1178</v>
      </c>
      <c r="D1168" s="292" t="s">
        <v>94</v>
      </c>
      <c r="E1168" s="40"/>
      <c r="F1168" s="40"/>
      <c r="G1168" s="40"/>
      <c r="H1168" s="46"/>
    </row>
    <row r="1169" spans="1:8" s="2" customFormat="1" ht="16.8" customHeight="1">
      <c r="A1169" s="40"/>
      <c r="B1169" s="46"/>
      <c r="C1169" s="293" t="s">
        <v>96</v>
      </c>
      <c r="D1169" s="294" t="s">
        <v>97</v>
      </c>
      <c r="E1169" s="295" t="s">
        <v>98</v>
      </c>
      <c r="F1169" s="296">
        <v>3.408</v>
      </c>
      <c r="G1169" s="40"/>
      <c r="H1169" s="46"/>
    </row>
    <row r="1170" spans="1:8" s="2" customFormat="1" ht="16.8" customHeight="1">
      <c r="A1170" s="40"/>
      <c r="B1170" s="46"/>
      <c r="C1170" s="297" t="s">
        <v>19</v>
      </c>
      <c r="D1170" s="297" t="s">
        <v>1113</v>
      </c>
      <c r="E1170" s="19" t="s">
        <v>19</v>
      </c>
      <c r="F1170" s="298">
        <v>3.408</v>
      </c>
      <c r="G1170" s="40"/>
      <c r="H1170" s="46"/>
    </row>
    <row r="1171" spans="1:8" s="2" customFormat="1" ht="16.8" customHeight="1">
      <c r="A1171" s="40"/>
      <c r="B1171" s="46"/>
      <c r="C1171" s="293" t="s">
        <v>101</v>
      </c>
      <c r="D1171" s="294" t="s">
        <v>102</v>
      </c>
      <c r="E1171" s="295" t="s">
        <v>103</v>
      </c>
      <c r="F1171" s="296">
        <v>1.45</v>
      </c>
      <c r="G1171" s="40"/>
      <c r="H1171" s="46"/>
    </row>
    <row r="1172" spans="1:8" s="2" customFormat="1" ht="16.8" customHeight="1">
      <c r="A1172" s="40"/>
      <c r="B1172" s="46"/>
      <c r="C1172" s="297" t="s">
        <v>19</v>
      </c>
      <c r="D1172" s="297" t="s">
        <v>104</v>
      </c>
      <c r="E1172" s="19" t="s">
        <v>19</v>
      </c>
      <c r="F1172" s="298">
        <v>1.45</v>
      </c>
      <c r="G1172" s="40"/>
      <c r="H1172" s="46"/>
    </row>
    <row r="1173" spans="1:8" s="2" customFormat="1" ht="16.8" customHeight="1">
      <c r="A1173" s="40"/>
      <c r="B1173" s="46"/>
      <c r="C1173" s="299" t="s">
        <v>1114</v>
      </c>
      <c r="D1173" s="40"/>
      <c r="E1173" s="40"/>
      <c r="F1173" s="40"/>
      <c r="G1173" s="40"/>
      <c r="H1173" s="46"/>
    </row>
    <row r="1174" spans="1:8" s="2" customFormat="1" ht="16.8" customHeight="1">
      <c r="A1174" s="40"/>
      <c r="B1174" s="46"/>
      <c r="C1174" s="297" t="s">
        <v>204</v>
      </c>
      <c r="D1174" s="297" t="s">
        <v>205</v>
      </c>
      <c r="E1174" s="19" t="s">
        <v>98</v>
      </c>
      <c r="F1174" s="298">
        <v>0.55</v>
      </c>
      <c r="G1174" s="40"/>
      <c r="H1174" s="46"/>
    </row>
    <row r="1175" spans="1:8" s="2" customFormat="1" ht="16.8" customHeight="1">
      <c r="A1175" s="40"/>
      <c r="B1175" s="46"/>
      <c r="C1175" s="293" t="s">
        <v>112</v>
      </c>
      <c r="D1175" s="294" t="s">
        <v>113</v>
      </c>
      <c r="E1175" s="295" t="s">
        <v>103</v>
      </c>
      <c r="F1175" s="296">
        <v>7.6</v>
      </c>
      <c r="G1175" s="40"/>
      <c r="H1175" s="46"/>
    </row>
    <row r="1176" spans="1:8" s="2" customFormat="1" ht="16.8" customHeight="1">
      <c r="A1176" s="40"/>
      <c r="B1176" s="46"/>
      <c r="C1176" s="297" t="s">
        <v>19</v>
      </c>
      <c r="D1176" s="297" t="s">
        <v>1129</v>
      </c>
      <c r="E1176" s="19" t="s">
        <v>19</v>
      </c>
      <c r="F1176" s="298">
        <v>7.6</v>
      </c>
      <c r="G1176" s="40"/>
      <c r="H1176" s="46"/>
    </row>
    <row r="1177" spans="1:8" s="2" customFormat="1" ht="16.8" customHeight="1">
      <c r="A1177" s="40"/>
      <c r="B1177" s="46"/>
      <c r="C1177" s="293" t="s">
        <v>109</v>
      </c>
      <c r="D1177" s="294" t="s">
        <v>110</v>
      </c>
      <c r="E1177" s="295" t="s">
        <v>98</v>
      </c>
      <c r="F1177" s="296">
        <v>7.1</v>
      </c>
      <c r="G1177" s="40"/>
      <c r="H1177" s="46"/>
    </row>
    <row r="1178" spans="1:8" s="2" customFormat="1" ht="16.8" customHeight="1">
      <c r="A1178" s="40"/>
      <c r="B1178" s="46"/>
      <c r="C1178" s="297" t="s">
        <v>19</v>
      </c>
      <c r="D1178" s="297" t="s">
        <v>1131</v>
      </c>
      <c r="E1178" s="19" t="s">
        <v>19</v>
      </c>
      <c r="F1178" s="298">
        <v>1.475</v>
      </c>
      <c r="G1178" s="40"/>
      <c r="H1178" s="46"/>
    </row>
    <row r="1179" spans="1:8" s="2" customFormat="1" ht="16.8" customHeight="1">
      <c r="A1179" s="40"/>
      <c r="B1179" s="46"/>
      <c r="C1179" s="297" t="s">
        <v>19</v>
      </c>
      <c r="D1179" s="297" t="s">
        <v>1132</v>
      </c>
      <c r="E1179" s="19" t="s">
        <v>19</v>
      </c>
      <c r="F1179" s="298">
        <v>5.625</v>
      </c>
      <c r="G1179" s="40"/>
      <c r="H1179" s="46"/>
    </row>
    <row r="1180" spans="1:8" s="2" customFormat="1" ht="16.8" customHeight="1">
      <c r="A1180" s="40"/>
      <c r="B1180" s="46"/>
      <c r="C1180" s="297" t="s">
        <v>19</v>
      </c>
      <c r="D1180" s="297" t="s">
        <v>179</v>
      </c>
      <c r="E1180" s="19" t="s">
        <v>19</v>
      </c>
      <c r="F1180" s="298">
        <v>7.1</v>
      </c>
      <c r="G1180" s="40"/>
      <c r="H1180" s="46"/>
    </row>
    <row r="1181" spans="1:8" s="2" customFormat="1" ht="16.8" customHeight="1">
      <c r="A1181" s="40"/>
      <c r="B1181" s="46"/>
      <c r="C1181" s="293" t="s">
        <v>501</v>
      </c>
      <c r="D1181" s="294" t="s">
        <v>502</v>
      </c>
      <c r="E1181" s="295" t="s">
        <v>98</v>
      </c>
      <c r="F1181" s="296">
        <v>3.408</v>
      </c>
      <c r="G1181" s="40"/>
      <c r="H1181" s="46"/>
    </row>
    <row r="1182" spans="1:8" s="2" customFormat="1" ht="16.8" customHeight="1">
      <c r="A1182" s="40"/>
      <c r="B1182" s="46"/>
      <c r="C1182" s="297" t="s">
        <v>19</v>
      </c>
      <c r="D1182" s="297" t="s">
        <v>1113</v>
      </c>
      <c r="E1182" s="19" t="s">
        <v>19</v>
      </c>
      <c r="F1182" s="298">
        <v>3.408</v>
      </c>
      <c r="G1182" s="40"/>
      <c r="H1182" s="46"/>
    </row>
    <row r="1183" spans="1:8" s="2" customFormat="1" ht="16.8" customHeight="1">
      <c r="A1183" s="40"/>
      <c r="B1183" s="46"/>
      <c r="C1183" s="293" t="s">
        <v>512</v>
      </c>
      <c r="D1183" s="294" t="s">
        <v>513</v>
      </c>
      <c r="E1183" s="295" t="s">
        <v>103</v>
      </c>
      <c r="F1183" s="296">
        <v>1.45</v>
      </c>
      <c r="G1183" s="40"/>
      <c r="H1183" s="46"/>
    </row>
    <row r="1184" spans="1:8" s="2" customFormat="1" ht="16.8" customHeight="1">
      <c r="A1184" s="40"/>
      <c r="B1184" s="46"/>
      <c r="C1184" s="297" t="s">
        <v>19</v>
      </c>
      <c r="D1184" s="297" t="s">
        <v>104</v>
      </c>
      <c r="E1184" s="19" t="s">
        <v>19</v>
      </c>
      <c r="F1184" s="298">
        <v>1.45</v>
      </c>
      <c r="G1184" s="40"/>
      <c r="H1184" s="46"/>
    </row>
    <row r="1185" spans="1:8" s="2" customFormat="1" ht="16.8" customHeight="1">
      <c r="A1185" s="40"/>
      <c r="B1185" s="46"/>
      <c r="C1185" s="299" t="s">
        <v>1114</v>
      </c>
      <c r="D1185" s="40"/>
      <c r="E1185" s="40"/>
      <c r="F1185" s="40"/>
      <c r="G1185" s="40"/>
      <c r="H1185" s="46"/>
    </row>
    <row r="1186" spans="1:8" s="2" customFormat="1" ht="16.8" customHeight="1">
      <c r="A1186" s="40"/>
      <c r="B1186" s="46"/>
      <c r="C1186" s="297" t="s">
        <v>204</v>
      </c>
      <c r="D1186" s="297" t="s">
        <v>205</v>
      </c>
      <c r="E1186" s="19" t="s">
        <v>98</v>
      </c>
      <c r="F1186" s="298">
        <v>0.55</v>
      </c>
      <c r="G1186" s="40"/>
      <c r="H1186" s="46"/>
    </row>
    <row r="1187" spans="1:8" s="2" customFormat="1" ht="16.8" customHeight="1">
      <c r="A1187" s="40"/>
      <c r="B1187" s="46"/>
      <c r="C1187" s="293" t="s">
        <v>508</v>
      </c>
      <c r="D1187" s="294" t="s">
        <v>509</v>
      </c>
      <c r="E1187" s="295" t="s">
        <v>103</v>
      </c>
      <c r="F1187" s="296">
        <v>7.6</v>
      </c>
      <c r="G1187" s="40"/>
      <c r="H1187" s="46"/>
    </row>
    <row r="1188" spans="1:8" s="2" customFormat="1" ht="16.8" customHeight="1">
      <c r="A1188" s="40"/>
      <c r="B1188" s="46"/>
      <c r="C1188" s="297" t="s">
        <v>19</v>
      </c>
      <c r="D1188" s="297" t="s">
        <v>1129</v>
      </c>
      <c r="E1188" s="19" t="s">
        <v>19</v>
      </c>
      <c r="F1188" s="298">
        <v>7.6</v>
      </c>
      <c r="G1188" s="40"/>
      <c r="H1188" s="46"/>
    </row>
    <row r="1189" spans="1:8" s="2" customFormat="1" ht="16.8" customHeight="1">
      <c r="A1189" s="40"/>
      <c r="B1189" s="46"/>
      <c r="C1189" s="293" t="s">
        <v>503</v>
      </c>
      <c r="D1189" s="294" t="s">
        <v>504</v>
      </c>
      <c r="E1189" s="295" t="s">
        <v>98</v>
      </c>
      <c r="F1189" s="296">
        <v>3.408</v>
      </c>
      <c r="G1189" s="40"/>
      <c r="H1189" s="46"/>
    </row>
    <row r="1190" spans="1:8" s="2" customFormat="1" ht="16.8" customHeight="1">
      <c r="A1190" s="40"/>
      <c r="B1190" s="46"/>
      <c r="C1190" s="297" t="s">
        <v>19</v>
      </c>
      <c r="D1190" s="297" t="s">
        <v>1113</v>
      </c>
      <c r="E1190" s="19" t="s">
        <v>19</v>
      </c>
      <c r="F1190" s="298">
        <v>3.408</v>
      </c>
      <c r="G1190" s="40"/>
      <c r="H1190" s="46"/>
    </row>
    <row r="1191" spans="1:8" s="2" customFormat="1" ht="16.8" customHeight="1">
      <c r="A1191" s="40"/>
      <c r="B1191" s="46"/>
      <c r="C1191" s="293" t="s">
        <v>514</v>
      </c>
      <c r="D1191" s="294" t="s">
        <v>515</v>
      </c>
      <c r="E1191" s="295" t="s">
        <v>103</v>
      </c>
      <c r="F1191" s="296">
        <v>1.45</v>
      </c>
      <c r="G1191" s="40"/>
      <c r="H1191" s="46"/>
    </row>
    <row r="1192" spans="1:8" s="2" customFormat="1" ht="16.8" customHeight="1">
      <c r="A1192" s="40"/>
      <c r="B1192" s="46"/>
      <c r="C1192" s="297" t="s">
        <v>19</v>
      </c>
      <c r="D1192" s="297" t="s">
        <v>104</v>
      </c>
      <c r="E1192" s="19" t="s">
        <v>19</v>
      </c>
      <c r="F1192" s="298">
        <v>1.45</v>
      </c>
      <c r="G1192" s="40"/>
      <c r="H1192" s="46"/>
    </row>
    <row r="1193" spans="1:8" s="2" customFormat="1" ht="16.8" customHeight="1">
      <c r="A1193" s="40"/>
      <c r="B1193" s="46"/>
      <c r="C1193" s="299" t="s">
        <v>1114</v>
      </c>
      <c r="D1193" s="40"/>
      <c r="E1193" s="40"/>
      <c r="F1193" s="40"/>
      <c r="G1193" s="40"/>
      <c r="H1193" s="46"/>
    </row>
    <row r="1194" spans="1:8" s="2" customFormat="1" ht="16.8" customHeight="1">
      <c r="A1194" s="40"/>
      <c r="B1194" s="46"/>
      <c r="C1194" s="297" t="s">
        <v>204</v>
      </c>
      <c r="D1194" s="297" t="s">
        <v>205</v>
      </c>
      <c r="E1194" s="19" t="s">
        <v>98</v>
      </c>
      <c r="F1194" s="298">
        <v>0.55</v>
      </c>
      <c r="G1194" s="40"/>
      <c r="H1194" s="46"/>
    </row>
    <row r="1195" spans="1:8" s="2" customFormat="1" ht="16.8" customHeight="1">
      <c r="A1195" s="40"/>
      <c r="B1195" s="46"/>
      <c r="C1195" s="293" t="s">
        <v>510</v>
      </c>
      <c r="D1195" s="294" t="s">
        <v>511</v>
      </c>
      <c r="E1195" s="295" t="s">
        <v>103</v>
      </c>
      <c r="F1195" s="296">
        <v>7.6</v>
      </c>
      <c r="G1195" s="40"/>
      <c r="H1195" s="46"/>
    </row>
    <row r="1196" spans="1:8" s="2" customFormat="1" ht="16.8" customHeight="1">
      <c r="A1196" s="40"/>
      <c r="B1196" s="46"/>
      <c r="C1196" s="297" t="s">
        <v>19</v>
      </c>
      <c r="D1196" s="297" t="s">
        <v>1129</v>
      </c>
      <c r="E1196" s="19" t="s">
        <v>19</v>
      </c>
      <c r="F1196" s="298">
        <v>7.6</v>
      </c>
      <c r="G1196" s="40"/>
      <c r="H1196" s="46"/>
    </row>
    <row r="1197" spans="1:8" s="2" customFormat="1" ht="16.8" customHeight="1">
      <c r="A1197" s="40"/>
      <c r="B1197" s="46"/>
      <c r="C1197" s="293" t="s">
        <v>505</v>
      </c>
      <c r="D1197" s="294" t="s">
        <v>506</v>
      </c>
      <c r="E1197" s="295" t="s">
        <v>98</v>
      </c>
      <c r="F1197" s="296">
        <v>3.802</v>
      </c>
      <c r="G1197" s="40"/>
      <c r="H1197" s="46"/>
    </row>
    <row r="1198" spans="1:8" s="2" customFormat="1" ht="16.8" customHeight="1">
      <c r="A1198" s="40"/>
      <c r="B1198" s="46"/>
      <c r="C1198" s="297" t="s">
        <v>19</v>
      </c>
      <c r="D1198" s="297" t="s">
        <v>1134</v>
      </c>
      <c r="E1198" s="19" t="s">
        <v>19</v>
      </c>
      <c r="F1198" s="298">
        <v>3.802</v>
      </c>
      <c r="G1198" s="40"/>
      <c r="H1198" s="46"/>
    </row>
    <row r="1199" spans="1:8" s="2" customFormat="1" ht="16.8" customHeight="1">
      <c r="A1199" s="40"/>
      <c r="B1199" s="46"/>
      <c r="C1199" s="293" t="s">
        <v>590</v>
      </c>
      <c r="D1199" s="294" t="s">
        <v>591</v>
      </c>
      <c r="E1199" s="295" t="s">
        <v>98</v>
      </c>
      <c r="F1199" s="296">
        <v>2.938</v>
      </c>
      <c r="G1199" s="40"/>
      <c r="H1199" s="46"/>
    </row>
    <row r="1200" spans="1:8" s="2" customFormat="1" ht="16.8" customHeight="1">
      <c r="A1200" s="40"/>
      <c r="B1200" s="46"/>
      <c r="C1200" s="297" t="s">
        <v>19</v>
      </c>
      <c r="D1200" s="297" t="s">
        <v>1135</v>
      </c>
      <c r="E1200" s="19" t="s">
        <v>19</v>
      </c>
      <c r="F1200" s="298">
        <v>2.938</v>
      </c>
      <c r="G1200" s="40"/>
      <c r="H1200" s="46"/>
    </row>
    <row r="1201" spans="1:8" s="2" customFormat="1" ht="16.8" customHeight="1">
      <c r="A1201" s="40"/>
      <c r="B1201" s="46"/>
      <c r="C1201" s="293" t="s">
        <v>593</v>
      </c>
      <c r="D1201" s="294" t="s">
        <v>594</v>
      </c>
      <c r="E1201" s="295" t="s">
        <v>103</v>
      </c>
      <c r="F1201" s="296">
        <v>1.25</v>
      </c>
      <c r="G1201" s="40"/>
      <c r="H1201" s="46"/>
    </row>
    <row r="1202" spans="1:8" s="2" customFormat="1" ht="16.8" customHeight="1">
      <c r="A1202" s="40"/>
      <c r="B1202" s="46"/>
      <c r="C1202" s="297" t="s">
        <v>19</v>
      </c>
      <c r="D1202" s="297" t="s">
        <v>108</v>
      </c>
      <c r="E1202" s="19" t="s">
        <v>19</v>
      </c>
      <c r="F1202" s="298">
        <v>1.25</v>
      </c>
      <c r="G1202" s="40"/>
      <c r="H1202" s="46"/>
    </row>
    <row r="1203" spans="1:8" s="2" customFormat="1" ht="16.8" customHeight="1">
      <c r="A1203" s="40"/>
      <c r="B1203" s="46"/>
      <c r="C1203" s="299" t="s">
        <v>1114</v>
      </c>
      <c r="D1203" s="40"/>
      <c r="E1203" s="40"/>
      <c r="F1203" s="40"/>
      <c r="G1203" s="40"/>
      <c r="H1203" s="46"/>
    </row>
    <row r="1204" spans="1:8" s="2" customFormat="1" ht="16.8" customHeight="1">
      <c r="A1204" s="40"/>
      <c r="B1204" s="46"/>
      <c r="C1204" s="297" t="s">
        <v>204</v>
      </c>
      <c r="D1204" s="297" t="s">
        <v>205</v>
      </c>
      <c r="E1204" s="19" t="s">
        <v>98</v>
      </c>
      <c r="F1204" s="298">
        <v>0.55</v>
      </c>
      <c r="G1204" s="40"/>
      <c r="H1204" s="46"/>
    </row>
    <row r="1205" spans="1:8" s="2" customFormat="1" ht="16.8" customHeight="1">
      <c r="A1205" s="40"/>
      <c r="B1205" s="46"/>
      <c r="C1205" s="293" t="s">
        <v>615</v>
      </c>
      <c r="D1205" s="294" t="s">
        <v>616</v>
      </c>
      <c r="E1205" s="295" t="s">
        <v>103</v>
      </c>
      <c r="F1205" s="296">
        <v>7.2</v>
      </c>
      <c r="G1205" s="40"/>
      <c r="H1205" s="46"/>
    </row>
    <row r="1206" spans="1:8" s="2" customFormat="1" ht="16.8" customHeight="1">
      <c r="A1206" s="40"/>
      <c r="B1206" s="46"/>
      <c r="C1206" s="297" t="s">
        <v>19</v>
      </c>
      <c r="D1206" s="297" t="s">
        <v>1136</v>
      </c>
      <c r="E1206" s="19" t="s">
        <v>19</v>
      </c>
      <c r="F1206" s="298">
        <v>7.2</v>
      </c>
      <c r="G1206" s="40"/>
      <c r="H1206" s="46"/>
    </row>
    <row r="1207" spans="1:8" s="2" customFormat="1" ht="16.8" customHeight="1">
      <c r="A1207" s="40"/>
      <c r="B1207" s="46"/>
      <c r="C1207" s="293" t="s">
        <v>597</v>
      </c>
      <c r="D1207" s="294" t="s">
        <v>598</v>
      </c>
      <c r="E1207" s="295" t="s">
        <v>98</v>
      </c>
      <c r="F1207" s="296">
        <v>2.375</v>
      </c>
      <c r="G1207" s="40"/>
      <c r="H1207" s="46"/>
    </row>
    <row r="1208" spans="1:8" s="2" customFormat="1" ht="16.8" customHeight="1">
      <c r="A1208" s="40"/>
      <c r="B1208" s="46"/>
      <c r="C1208" s="297" t="s">
        <v>19</v>
      </c>
      <c r="D1208" s="297" t="s">
        <v>1137</v>
      </c>
      <c r="E1208" s="19" t="s">
        <v>19</v>
      </c>
      <c r="F1208" s="298">
        <v>2.375</v>
      </c>
      <c r="G1208" s="40"/>
      <c r="H1208" s="46"/>
    </row>
    <row r="1209" spans="1:8" s="2" customFormat="1" ht="16.8" customHeight="1">
      <c r="A1209" s="40"/>
      <c r="B1209" s="46"/>
      <c r="C1209" s="293" t="s">
        <v>106</v>
      </c>
      <c r="D1209" s="294" t="s">
        <v>107</v>
      </c>
      <c r="E1209" s="295" t="s">
        <v>103</v>
      </c>
      <c r="F1209" s="296">
        <v>1.25</v>
      </c>
      <c r="G1209" s="40"/>
      <c r="H1209" s="46"/>
    </row>
    <row r="1210" spans="1:8" s="2" customFormat="1" ht="16.8" customHeight="1">
      <c r="A1210" s="40"/>
      <c r="B1210" s="46"/>
      <c r="C1210" s="297" t="s">
        <v>19</v>
      </c>
      <c r="D1210" s="297" t="s">
        <v>108</v>
      </c>
      <c r="E1210" s="19" t="s">
        <v>19</v>
      </c>
      <c r="F1210" s="298">
        <v>1.25</v>
      </c>
      <c r="G1210" s="40"/>
      <c r="H1210" s="46"/>
    </row>
    <row r="1211" spans="1:8" s="2" customFormat="1" ht="16.8" customHeight="1">
      <c r="A1211" s="40"/>
      <c r="B1211" s="46"/>
      <c r="C1211" s="299" t="s">
        <v>1114</v>
      </c>
      <c r="D1211" s="40"/>
      <c r="E1211" s="40"/>
      <c r="F1211" s="40"/>
      <c r="G1211" s="40"/>
      <c r="H1211" s="46"/>
    </row>
    <row r="1212" spans="1:8" s="2" customFormat="1" ht="16.8" customHeight="1">
      <c r="A1212" s="40"/>
      <c r="B1212" s="46"/>
      <c r="C1212" s="297" t="s">
        <v>204</v>
      </c>
      <c r="D1212" s="297" t="s">
        <v>205</v>
      </c>
      <c r="E1212" s="19" t="s">
        <v>98</v>
      </c>
      <c r="F1212" s="298">
        <v>0.55</v>
      </c>
      <c r="G1212" s="40"/>
      <c r="H1212" s="46"/>
    </row>
    <row r="1213" spans="1:8" s="2" customFormat="1" ht="16.8" customHeight="1">
      <c r="A1213" s="40"/>
      <c r="B1213" s="46"/>
      <c r="C1213" s="293" t="s">
        <v>618</v>
      </c>
      <c r="D1213" s="294" t="s">
        <v>619</v>
      </c>
      <c r="E1213" s="295" t="s">
        <v>103</v>
      </c>
      <c r="F1213" s="296">
        <v>6.3</v>
      </c>
      <c r="G1213" s="40"/>
      <c r="H1213" s="46"/>
    </row>
    <row r="1214" spans="1:8" s="2" customFormat="1" ht="16.8" customHeight="1">
      <c r="A1214" s="40"/>
      <c r="B1214" s="46"/>
      <c r="C1214" s="297" t="s">
        <v>19</v>
      </c>
      <c r="D1214" s="297" t="s">
        <v>1138</v>
      </c>
      <c r="E1214" s="19" t="s">
        <v>19</v>
      </c>
      <c r="F1214" s="298">
        <v>6.3</v>
      </c>
      <c r="G1214" s="40"/>
      <c r="H1214" s="46"/>
    </row>
    <row r="1215" spans="1:8" s="2" customFormat="1" ht="16.8" customHeight="1">
      <c r="A1215" s="40"/>
      <c r="B1215" s="46"/>
      <c r="C1215" s="293" t="s">
        <v>600</v>
      </c>
      <c r="D1215" s="294" t="s">
        <v>601</v>
      </c>
      <c r="E1215" s="295" t="s">
        <v>98</v>
      </c>
      <c r="F1215" s="296">
        <v>2.188</v>
      </c>
      <c r="G1215" s="40"/>
      <c r="H1215" s="46"/>
    </row>
    <row r="1216" spans="1:8" s="2" customFormat="1" ht="16.8" customHeight="1">
      <c r="A1216" s="40"/>
      <c r="B1216" s="46"/>
      <c r="C1216" s="297" t="s">
        <v>19</v>
      </c>
      <c r="D1216" s="297" t="s">
        <v>1139</v>
      </c>
      <c r="E1216" s="19" t="s">
        <v>19</v>
      </c>
      <c r="F1216" s="298">
        <v>2.188</v>
      </c>
      <c r="G1216" s="40"/>
      <c r="H1216" s="46"/>
    </row>
    <row r="1217" spans="1:8" s="2" customFormat="1" ht="16.8" customHeight="1">
      <c r="A1217" s="40"/>
      <c r="B1217" s="46"/>
      <c r="C1217" s="293" t="s">
        <v>595</v>
      </c>
      <c r="D1217" s="294" t="s">
        <v>596</v>
      </c>
      <c r="E1217" s="295" t="s">
        <v>103</v>
      </c>
      <c r="F1217" s="296">
        <v>1.25</v>
      </c>
      <c r="G1217" s="40"/>
      <c r="H1217" s="46"/>
    </row>
    <row r="1218" spans="1:8" s="2" customFormat="1" ht="16.8" customHeight="1">
      <c r="A1218" s="40"/>
      <c r="B1218" s="46"/>
      <c r="C1218" s="297" t="s">
        <v>19</v>
      </c>
      <c r="D1218" s="297" t="s">
        <v>108</v>
      </c>
      <c r="E1218" s="19" t="s">
        <v>19</v>
      </c>
      <c r="F1218" s="298">
        <v>1.25</v>
      </c>
      <c r="G1218" s="40"/>
      <c r="H1218" s="46"/>
    </row>
    <row r="1219" spans="1:8" s="2" customFormat="1" ht="16.8" customHeight="1">
      <c r="A1219" s="40"/>
      <c r="B1219" s="46"/>
      <c r="C1219" s="299" t="s">
        <v>1114</v>
      </c>
      <c r="D1219" s="40"/>
      <c r="E1219" s="40"/>
      <c r="F1219" s="40"/>
      <c r="G1219" s="40"/>
      <c r="H1219" s="46"/>
    </row>
    <row r="1220" spans="1:8" s="2" customFormat="1" ht="16.8" customHeight="1">
      <c r="A1220" s="40"/>
      <c r="B1220" s="46"/>
      <c r="C1220" s="297" t="s">
        <v>204</v>
      </c>
      <c r="D1220" s="297" t="s">
        <v>205</v>
      </c>
      <c r="E1220" s="19" t="s">
        <v>98</v>
      </c>
      <c r="F1220" s="298">
        <v>0.55</v>
      </c>
      <c r="G1220" s="40"/>
      <c r="H1220" s="46"/>
    </row>
    <row r="1221" spans="1:8" s="2" customFormat="1" ht="16.8" customHeight="1">
      <c r="A1221" s="40"/>
      <c r="B1221" s="46"/>
      <c r="C1221" s="293" t="s">
        <v>621</v>
      </c>
      <c r="D1221" s="294" t="s">
        <v>622</v>
      </c>
      <c r="E1221" s="295" t="s">
        <v>103</v>
      </c>
      <c r="F1221" s="296">
        <v>6</v>
      </c>
      <c r="G1221" s="40"/>
      <c r="H1221" s="46"/>
    </row>
    <row r="1222" spans="1:8" s="2" customFormat="1" ht="16.8" customHeight="1">
      <c r="A1222" s="40"/>
      <c r="B1222" s="46"/>
      <c r="C1222" s="297" t="s">
        <v>19</v>
      </c>
      <c r="D1222" s="297" t="s">
        <v>1140</v>
      </c>
      <c r="E1222" s="19" t="s">
        <v>19</v>
      </c>
      <c r="F1222" s="298">
        <v>6</v>
      </c>
      <c r="G1222" s="40"/>
      <c r="H1222" s="46"/>
    </row>
    <row r="1223" spans="1:8" s="2" customFormat="1" ht="16.8" customHeight="1">
      <c r="A1223" s="40"/>
      <c r="B1223" s="46"/>
      <c r="C1223" s="293" t="s">
        <v>603</v>
      </c>
      <c r="D1223" s="294" t="s">
        <v>604</v>
      </c>
      <c r="E1223" s="295" t="s">
        <v>98</v>
      </c>
      <c r="F1223" s="296">
        <v>0.805</v>
      </c>
      <c r="G1223" s="40"/>
      <c r="H1223" s="46"/>
    </row>
    <row r="1224" spans="1:8" s="2" customFormat="1" ht="16.8" customHeight="1">
      <c r="A1224" s="40"/>
      <c r="B1224" s="46"/>
      <c r="C1224" s="297" t="s">
        <v>19</v>
      </c>
      <c r="D1224" s="297" t="s">
        <v>1141</v>
      </c>
      <c r="E1224" s="19" t="s">
        <v>19</v>
      </c>
      <c r="F1224" s="298">
        <v>0.805</v>
      </c>
      <c r="G1224" s="40"/>
      <c r="H1224" s="46"/>
    </row>
    <row r="1225" spans="1:8" s="2" customFormat="1" ht="16.8" customHeight="1">
      <c r="A1225" s="40"/>
      <c r="B1225" s="46"/>
      <c r="C1225" s="293" t="s">
        <v>630</v>
      </c>
      <c r="D1225" s="294" t="s">
        <v>631</v>
      </c>
      <c r="E1225" s="295" t="s">
        <v>103</v>
      </c>
      <c r="F1225" s="296">
        <v>0.7</v>
      </c>
      <c r="G1225" s="40"/>
      <c r="H1225" s="46"/>
    </row>
    <row r="1226" spans="1:8" s="2" customFormat="1" ht="16.8" customHeight="1">
      <c r="A1226" s="40"/>
      <c r="B1226" s="46"/>
      <c r="C1226" s="297" t="s">
        <v>19</v>
      </c>
      <c r="D1226" s="297" t="s">
        <v>632</v>
      </c>
      <c r="E1226" s="19" t="s">
        <v>19</v>
      </c>
      <c r="F1226" s="298">
        <v>0.7</v>
      </c>
      <c r="G1226" s="40"/>
      <c r="H1226" s="46"/>
    </row>
    <row r="1227" spans="1:8" s="2" customFormat="1" ht="16.8" customHeight="1">
      <c r="A1227" s="40"/>
      <c r="B1227" s="46"/>
      <c r="C1227" s="299" t="s">
        <v>1114</v>
      </c>
      <c r="D1227" s="40"/>
      <c r="E1227" s="40"/>
      <c r="F1227" s="40"/>
      <c r="G1227" s="40"/>
      <c r="H1227" s="46"/>
    </row>
    <row r="1228" spans="1:8" s="2" customFormat="1" ht="16.8" customHeight="1">
      <c r="A1228" s="40"/>
      <c r="B1228" s="46"/>
      <c r="C1228" s="297" t="s">
        <v>204</v>
      </c>
      <c r="D1228" s="297" t="s">
        <v>205</v>
      </c>
      <c r="E1228" s="19" t="s">
        <v>98</v>
      </c>
      <c r="F1228" s="298">
        <v>0.55</v>
      </c>
      <c r="G1228" s="40"/>
      <c r="H1228" s="46"/>
    </row>
    <row r="1229" spans="1:8" s="2" customFormat="1" ht="16.8" customHeight="1">
      <c r="A1229" s="40"/>
      <c r="B1229" s="46"/>
      <c r="C1229" s="293" t="s">
        <v>623</v>
      </c>
      <c r="D1229" s="294" t="s">
        <v>624</v>
      </c>
      <c r="E1229" s="295" t="s">
        <v>103</v>
      </c>
      <c r="F1229" s="296">
        <v>3.7</v>
      </c>
      <c r="G1229" s="40"/>
      <c r="H1229" s="46"/>
    </row>
    <row r="1230" spans="1:8" s="2" customFormat="1" ht="16.8" customHeight="1">
      <c r="A1230" s="40"/>
      <c r="B1230" s="46"/>
      <c r="C1230" s="297" t="s">
        <v>19</v>
      </c>
      <c r="D1230" s="297" t="s">
        <v>1142</v>
      </c>
      <c r="E1230" s="19" t="s">
        <v>19</v>
      </c>
      <c r="F1230" s="298">
        <v>3.7</v>
      </c>
      <c r="G1230" s="40"/>
      <c r="H1230" s="46"/>
    </row>
    <row r="1231" spans="1:8" s="2" customFormat="1" ht="16.8" customHeight="1">
      <c r="A1231" s="40"/>
      <c r="B1231" s="46"/>
      <c r="C1231" s="293" t="s">
        <v>607</v>
      </c>
      <c r="D1231" s="294" t="s">
        <v>608</v>
      </c>
      <c r="E1231" s="295" t="s">
        <v>98</v>
      </c>
      <c r="F1231" s="296">
        <v>2.938</v>
      </c>
      <c r="G1231" s="40"/>
      <c r="H1231" s="46"/>
    </row>
    <row r="1232" spans="1:8" s="2" customFormat="1" ht="16.8" customHeight="1">
      <c r="A1232" s="40"/>
      <c r="B1232" s="46"/>
      <c r="C1232" s="297" t="s">
        <v>19</v>
      </c>
      <c r="D1232" s="297" t="s">
        <v>1135</v>
      </c>
      <c r="E1232" s="19" t="s">
        <v>19</v>
      </c>
      <c r="F1232" s="298">
        <v>2.938</v>
      </c>
      <c r="G1232" s="40"/>
      <c r="H1232" s="46"/>
    </row>
    <row r="1233" spans="1:8" s="2" customFormat="1" ht="16.8" customHeight="1">
      <c r="A1233" s="40"/>
      <c r="B1233" s="46"/>
      <c r="C1233" s="293" t="s">
        <v>634</v>
      </c>
      <c r="D1233" s="294" t="s">
        <v>635</v>
      </c>
      <c r="E1233" s="295" t="s">
        <v>103</v>
      </c>
      <c r="F1233" s="296">
        <v>1.25</v>
      </c>
      <c r="G1233" s="40"/>
      <c r="H1233" s="46"/>
    </row>
    <row r="1234" spans="1:8" s="2" customFormat="1" ht="16.8" customHeight="1">
      <c r="A1234" s="40"/>
      <c r="B1234" s="46"/>
      <c r="C1234" s="297" t="s">
        <v>19</v>
      </c>
      <c r="D1234" s="297" t="s">
        <v>108</v>
      </c>
      <c r="E1234" s="19" t="s">
        <v>19</v>
      </c>
      <c r="F1234" s="298">
        <v>1.25</v>
      </c>
      <c r="G1234" s="40"/>
      <c r="H1234" s="46"/>
    </row>
    <row r="1235" spans="1:8" s="2" customFormat="1" ht="16.8" customHeight="1">
      <c r="A1235" s="40"/>
      <c r="B1235" s="46"/>
      <c r="C1235" s="299" t="s">
        <v>1114</v>
      </c>
      <c r="D1235" s="40"/>
      <c r="E1235" s="40"/>
      <c r="F1235" s="40"/>
      <c r="G1235" s="40"/>
      <c r="H1235" s="46"/>
    </row>
    <row r="1236" spans="1:8" s="2" customFormat="1" ht="16.8" customHeight="1">
      <c r="A1236" s="40"/>
      <c r="B1236" s="46"/>
      <c r="C1236" s="297" t="s">
        <v>204</v>
      </c>
      <c r="D1236" s="297" t="s">
        <v>205</v>
      </c>
      <c r="E1236" s="19" t="s">
        <v>98</v>
      </c>
      <c r="F1236" s="298">
        <v>0.55</v>
      </c>
      <c r="G1236" s="40"/>
      <c r="H1236" s="46"/>
    </row>
    <row r="1237" spans="1:8" s="2" customFormat="1" ht="16.8" customHeight="1">
      <c r="A1237" s="40"/>
      <c r="B1237" s="46"/>
      <c r="C1237" s="293" t="s">
        <v>638</v>
      </c>
      <c r="D1237" s="294" t="s">
        <v>639</v>
      </c>
      <c r="E1237" s="295" t="s">
        <v>103</v>
      </c>
      <c r="F1237" s="296">
        <v>7.2</v>
      </c>
      <c r="G1237" s="40"/>
      <c r="H1237" s="46"/>
    </row>
    <row r="1238" spans="1:8" s="2" customFormat="1" ht="16.8" customHeight="1">
      <c r="A1238" s="40"/>
      <c r="B1238" s="46"/>
      <c r="C1238" s="297" t="s">
        <v>19</v>
      </c>
      <c r="D1238" s="297" t="s">
        <v>1136</v>
      </c>
      <c r="E1238" s="19" t="s">
        <v>19</v>
      </c>
      <c r="F1238" s="298">
        <v>7.2</v>
      </c>
      <c r="G1238" s="40"/>
      <c r="H1238" s="46"/>
    </row>
    <row r="1239" spans="1:8" s="2" customFormat="1" ht="16.8" customHeight="1">
      <c r="A1239" s="40"/>
      <c r="B1239" s="46"/>
      <c r="C1239" s="293" t="s">
        <v>609</v>
      </c>
      <c r="D1239" s="294" t="s">
        <v>610</v>
      </c>
      <c r="E1239" s="295" t="s">
        <v>98</v>
      </c>
      <c r="F1239" s="296">
        <v>2.375</v>
      </c>
      <c r="G1239" s="40"/>
      <c r="H1239" s="46"/>
    </row>
    <row r="1240" spans="1:8" s="2" customFormat="1" ht="16.8" customHeight="1">
      <c r="A1240" s="40"/>
      <c r="B1240" s="46"/>
      <c r="C1240" s="297" t="s">
        <v>19</v>
      </c>
      <c r="D1240" s="297" t="s">
        <v>1137</v>
      </c>
      <c r="E1240" s="19" t="s">
        <v>19</v>
      </c>
      <c r="F1240" s="298">
        <v>2.375</v>
      </c>
      <c r="G1240" s="40"/>
      <c r="H1240" s="46"/>
    </row>
    <row r="1241" spans="1:8" s="2" customFormat="1" ht="16.8" customHeight="1">
      <c r="A1241" s="40"/>
      <c r="B1241" s="46"/>
      <c r="C1241" s="293" t="s">
        <v>118</v>
      </c>
      <c r="D1241" s="294" t="s">
        <v>119</v>
      </c>
      <c r="E1241" s="295" t="s">
        <v>103</v>
      </c>
      <c r="F1241" s="296">
        <v>1.25</v>
      </c>
      <c r="G1241" s="40"/>
      <c r="H1241" s="46"/>
    </row>
    <row r="1242" spans="1:8" s="2" customFormat="1" ht="16.8" customHeight="1">
      <c r="A1242" s="40"/>
      <c r="B1242" s="46"/>
      <c r="C1242" s="297" t="s">
        <v>19</v>
      </c>
      <c r="D1242" s="297" t="s">
        <v>108</v>
      </c>
      <c r="E1242" s="19" t="s">
        <v>19</v>
      </c>
      <c r="F1242" s="298">
        <v>1.25</v>
      </c>
      <c r="G1242" s="40"/>
      <c r="H1242" s="46"/>
    </row>
    <row r="1243" spans="1:8" s="2" customFormat="1" ht="16.8" customHeight="1">
      <c r="A1243" s="40"/>
      <c r="B1243" s="46"/>
      <c r="C1243" s="299" t="s">
        <v>1114</v>
      </c>
      <c r="D1243" s="40"/>
      <c r="E1243" s="40"/>
      <c r="F1243" s="40"/>
      <c r="G1243" s="40"/>
      <c r="H1243" s="46"/>
    </row>
    <row r="1244" spans="1:8" s="2" customFormat="1" ht="16.8" customHeight="1">
      <c r="A1244" s="40"/>
      <c r="B1244" s="46"/>
      <c r="C1244" s="297" t="s">
        <v>204</v>
      </c>
      <c r="D1244" s="297" t="s">
        <v>205</v>
      </c>
      <c r="E1244" s="19" t="s">
        <v>98</v>
      </c>
      <c r="F1244" s="298">
        <v>0.55</v>
      </c>
      <c r="G1244" s="40"/>
      <c r="H1244" s="46"/>
    </row>
    <row r="1245" spans="1:8" s="2" customFormat="1" ht="16.8" customHeight="1">
      <c r="A1245" s="40"/>
      <c r="B1245" s="46"/>
      <c r="C1245" s="293" t="s">
        <v>626</v>
      </c>
      <c r="D1245" s="294" t="s">
        <v>627</v>
      </c>
      <c r="E1245" s="295" t="s">
        <v>103</v>
      </c>
      <c r="F1245" s="296">
        <v>6.3</v>
      </c>
      <c r="G1245" s="40"/>
      <c r="H1245" s="46"/>
    </row>
    <row r="1246" spans="1:8" s="2" customFormat="1" ht="16.8" customHeight="1">
      <c r="A1246" s="40"/>
      <c r="B1246" s="46"/>
      <c r="C1246" s="297" t="s">
        <v>19</v>
      </c>
      <c r="D1246" s="297" t="s">
        <v>1138</v>
      </c>
      <c r="E1246" s="19" t="s">
        <v>19</v>
      </c>
      <c r="F1246" s="298">
        <v>6.3</v>
      </c>
      <c r="G1246" s="40"/>
      <c r="H1246" s="46"/>
    </row>
    <row r="1247" spans="1:8" s="2" customFormat="1" ht="16.8" customHeight="1">
      <c r="A1247" s="40"/>
      <c r="B1247" s="46"/>
      <c r="C1247" s="293" t="s">
        <v>611</v>
      </c>
      <c r="D1247" s="294" t="s">
        <v>612</v>
      </c>
      <c r="E1247" s="295" t="s">
        <v>98</v>
      </c>
      <c r="F1247" s="296">
        <v>2.188</v>
      </c>
      <c r="G1247" s="40"/>
      <c r="H1247" s="46"/>
    </row>
    <row r="1248" spans="1:8" s="2" customFormat="1" ht="16.8" customHeight="1">
      <c r="A1248" s="40"/>
      <c r="B1248" s="46"/>
      <c r="C1248" s="297" t="s">
        <v>19</v>
      </c>
      <c r="D1248" s="297" t="s">
        <v>1139</v>
      </c>
      <c r="E1248" s="19" t="s">
        <v>19</v>
      </c>
      <c r="F1248" s="298">
        <v>2.188</v>
      </c>
      <c r="G1248" s="40"/>
      <c r="H1248" s="46"/>
    </row>
    <row r="1249" spans="1:8" s="2" customFormat="1" ht="16.8" customHeight="1">
      <c r="A1249" s="40"/>
      <c r="B1249" s="46"/>
      <c r="C1249" s="293" t="s">
        <v>636</v>
      </c>
      <c r="D1249" s="294" t="s">
        <v>637</v>
      </c>
      <c r="E1249" s="295" t="s">
        <v>103</v>
      </c>
      <c r="F1249" s="296">
        <v>1.25</v>
      </c>
      <c r="G1249" s="40"/>
      <c r="H1249" s="46"/>
    </row>
    <row r="1250" spans="1:8" s="2" customFormat="1" ht="16.8" customHeight="1">
      <c r="A1250" s="40"/>
      <c r="B1250" s="46"/>
      <c r="C1250" s="297" t="s">
        <v>19</v>
      </c>
      <c r="D1250" s="297" t="s">
        <v>108</v>
      </c>
      <c r="E1250" s="19" t="s">
        <v>19</v>
      </c>
      <c r="F1250" s="298">
        <v>1.25</v>
      </c>
      <c r="G1250" s="40"/>
      <c r="H1250" s="46"/>
    </row>
    <row r="1251" spans="1:8" s="2" customFormat="1" ht="16.8" customHeight="1">
      <c r="A1251" s="40"/>
      <c r="B1251" s="46"/>
      <c r="C1251" s="299" t="s">
        <v>1114</v>
      </c>
      <c r="D1251" s="40"/>
      <c r="E1251" s="40"/>
      <c r="F1251" s="40"/>
      <c r="G1251" s="40"/>
      <c r="H1251" s="46"/>
    </row>
    <row r="1252" spans="1:8" s="2" customFormat="1" ht="16.8" customHeight="1">
      <c r="A1252" s="40"/>
      <c r="B1252" s="46"/>
      <c r="C1252" s="297" t="s">
        <v>204</v>
      </c>
      <c r="D1252" s="297" t="s">
        <v>205</v>
      </c>
      <c r="E1252" s="19" t="s">
        <v>98</v>
      </c>
      <c r="F1252" s="298">
        <v>0.55</v>
      </c>
      <c r="G1252" s="40"/>
      <c r="H1252" s="46"/>
    </row>
    <row r="1253" spans="1:8" s="2" customFormat="1" ht="16.8" customHeight="1">
      <c r="A1253" s="40"/>
      <c r="B1253" s="46"/>
      <c r="C1253" s="293" t="s">
        <v>628</v>
      </c>
      <c r="D1253" s="294" t="s">
        <v>629</v>
      </c>
      <c r="E1253" s="295" t="s">
        <v>103</v>
      </c>
      <c r="F1253" s="296">
        <v>6</v>
      </c>
      <c r="G1253" s="40"/>
      <c r="H1253" s="46"/>
    </row>
    <row r="1254" spans="1:8" s="2" customFormat="1" ht="16.8" customHeight="1">
      <c r="A1254" s="40"/>
      <c r="B1254" s="46"/>
      <c r="C1254" s="297" t="s">
        <v>19</v>
      </c>
      <c r="D1254" s="297" t="s">
        <v>1140</v>
      </c>
      <c r="E1254" s="19" t="s">
        <v>19</v>
      </c>
      <c r="F1254" s="298">
        <v>6</v>
      </c>
      <c r="G1254" s="40"/>
      <c r="H1254" s="46"/>
    </row>
    <row r="1255" spans="1:8" s="2" customFormat="1" ht="16.8" customHeight="1">
      <c r="A1255" s="40"/>
      <c r="B1255" s="46"/>
      <c r="C1255" s="293" t="s">
        <v>613</v>
      </c>
      <c r="D1255" s="294" t="s">
        <v>506</v>
      </c>
      <c r="E1255" s="295" t="s">
        <v>98</v>
      </c>
      <c r="F1255" s="296">
        <v>6.288</v>
      </c>
      <c r="G1255" s="40"/>
      <c r="H1255" s="46"/>
    </row>
    <row r="1256" spans="1:8" s="2" customFormat="1" ht="16.8" customHeight="1">
      <c r="A1256" s="40"/>
      <c r="B1256" s="46"/>
      <c r="C1256" s="297" t="s">
        <v>19</v>
      </c>
      <c r="D1256" s="297" t="s">
        <v>1143</v>
      </c>
      <c r="E1256" s="19" t="s">
        <v>19</v>
      </c>
      <c r="F1256" s="298">
        <v>3.42</v>
      </c>
      <c r="G1256" s="40"/>
      <c r="H1256" s="46"/>
    </row>
    <row r="1257" spans="1:8" s="2" customFormat="1" ht="16.8" customHeight="1">
      <c r="A1257" s="40"/>
      <c r="B1257" s="46"/>
      <c r="C1257" s="297" t="s">
        <v>19</v>
      </c>
      <c r="D1257" s="297" t="s">
        <v>1144</v>
      </c>
      <c r="E1257" s="19" t="s">
        <v>19</v>
      </c>
      <c r="F1257" s="298">
        <v>1.688</v>
      </c>
      <c r="G1257" s="40"/>
      <c r="H1257" s="46"/>
    </row>
    <row r="1258" spans="1:8" s="2" customFormat="1" ht="16.8" customHeight="1">
      <c r="A1258" s="40"/>
      <c r="B1258" s="46"/>
      <c r="C1258" s="297" t="s">
        <v>19</v>
      </c>
      <c r="D1258" s="297" t="s">
        <v>1145</v>
      </c>
      <c r="E1258" s="19" t="s">
        <v>19</v>
      </c>
      <c r="F1258" s="298">
        <v>1.18</v>
      </c>
      <c r="G1258" s="40"/>
      <c r="H1258" s="46"/>
    </row>
    <row r="1259" spans="1:8" s="2" customFormat="1" ht="16.8" customHeight="1">
      <c r="A1259" s="40"/>
      <c r="B1259" s="46"/>
      <c r="C1259" s="297" t="s">
        <v>19</v>
      </c>
      <c r="D1259" s="297" t="s">
        <v>179</v>
      </c>
      <c r="E1259" s="19" t="s">
        <v>19</v>
      </c>
      <c r="F1259" s="298">
        <v>6.288</v>
      </c>
      <c r="G1259" s="40"/>
      <c r="H1259" s="46"/>
    </row>
    <row r="1260" spans="1:8" s="2" customFormat="1" ht="16.8" customHeight="1">
      <c r="A1260" s="40"/>
      <c r="B1260" s="46"/>
      <c r="C1260" s="293" t="s">
        <v>821</v>
      </c>
      <c r="D1260" s="294" t="s">
        <v>822</v>
      </c>
      <c r="E1260" s="295" t="s">
        <v>98</v>
      </c>
      <c r="F1260" s="296">
        <v>5.523</v>
      </c>
      <c r="G1260" s="40"/>
      <c r="H1260" s="46"/>
    </row>
    <row r="1261" spans="1:8" s="2" customFormat="1" ht="16.8" customHeight="1">
      <c r="A1261" s="40"/>
      <c r="B1261" s="46"/>
      <c r="C1261" s="297" t="s">
        <v>19</v>
      </c>
      <c r="D1261" s="297" t="s">
        <v>1146</v>
      </c>
      <c r="E1261" s="19" t="s">
        <v>19</v>
      </c>
      <c r="F1261" s="298">
        <v>5.523</v>
      </c>
      <c r="G1261" s="40"/>
      <c r="H1261" s="46"/>
    </row>
    <row r="1262" spans="1:8" s="2" customFormat="1" ht="16.8" customHeight="1">
      <c r="A1262" s="40"/>
      <c r="B1262" s="46"/>
      <c r="C1262" s="293" t="s">
        <v>852</v>
      </c>
      <c r="D1262" s="294" t="s">
        <v>853</v>
      </c>
      <c r="E1262" s="295" t="s">
        <v>103</v>
      </c>
      <c r="F1262" s="296">
        <v>2.35</v>
      </c>
      <c r="G1262" s="40"/>
      <c r="H1262" s="46"/>
    </row>
    <row r="1263" spans="1:8" s="2" customFormat="1" ht="16.8" customHeight="1">
      <c r="A1263" s="40"/>
      <c r="B1263" s="46"/>
      <c r="C1263" s="297" t="s">
        <v>19</v>
      </c>
      <c r="D1263" s="297" t="s">
        <v>854</v>
      </c>
      <c r="E1263" s="19" t="s">
        <v>19</v>
      </c>
      <c r="F1263" s="298">
        <v>2.35</v>
      </c>
      <c r="G1263" s="40"/>
      <c r="H1263" s="46"/>
    </row>
    <row r="1264" spans="1:8" s="2" customFormat="1" ht="16.8" customHeight="1">
      <c r="A1264" s="40"/>
      <c r="B1264" s="46"/>
      <c r="C1264" s="299" t="s">
        <v>1114</v>
      </c>
      <c r="D1264" s="40"/>
      <c r="E1264" s="40"/>
      <c r="F1264" s="40"/>
      <c r="G1264" s="40"/>
      <c r="H1264" s="46"/>
    </row>
    <row r="1265" spans="1:8" s="2" customFormat="1" ht="16.8" customHeight="1">
      <c r="A1265" s="40"/>
      <c r="B1265" s="46"/>
      <c r="C1265" s="297" t="s">
        <v>204</v>
      </c>
      <c r="D1265" s="297" t="s">
        <v>205</v>
      </c>
      <c r="E1265" s="19" t="s">
        <v>98</v>
      </c>
      <c r="F1265" s="298">
        <v>0.55</v>
      </c>
      <c r="G1265" s="40"/>
      <c r="H1265" s="46"/>
    </row>
    <row r="1266" spans="1:8" s="2" customFormat="1" ht="16.8" customHeight="1">
      <c r="A1266" s="40"/>
      <c r="B1266" s="46"/>
      <c r="C1266" s="293" t="s">
        <v>837</v>
      </c>
      <c r="D1266" s="294" t="s">
        <v>838</v>
      </c>
      <c r="E1266" s="295" t="s">
        <v>103</v>
      </c>
      <c r="F1266" s="296">
        <v>9.4</v>
      </c>
      <c r="G1266" s="40"/>
      <c r="H1266" s="46"/>
    </row>
    <row r="1267" spans="1:8" s="2" customFormat="1" ht="16.8" customHeight="1">
      <c r="A1267" s="40"/>
      <c r="B1267" s="46"/>
      <c r="C1267" s="297" t="s">
        <v>19</v>
      </c>
      <c r="D1267" s="297" t="s">
        <v>1147</v>
      </c>
      <c r="E1267" s="19" t="s">
        <v>19</v>
      </c>
      <c r="F1267" s="298">
        <v>9.4</v>
      </c>
      <c r="G1267" s="40"/>
      <c r="H1267" s="46"/>
    </row>
    <row r="1268" spans="1:8" s="2" customFormat="1" ht="16.8" customHeight="1">
      <c r="A1268" s="40"/>
      <c r="B1268" s="46"/>
      <c r="C1268" s="293" t="s">
        <v>824</v>
      </c>
      <c r="D1268" s="294" t="s">
        <v>825</v>
      </c>
      <c r="E1268" s="295" t="s">
        <v>98</v>
      </c>
      <c r="F1268" s="296">
        <v>2.938</v>
      </c>
      <c r="G1268" s="40"/>
      <c r="H1268" s="46"/>
    </row>
    <row r="1269" spans="1:8" s="2" customFormat="1" ht="16.8" customHeight="1">
      <c r="A1269" s="40"/>
      <c r="B1269" s="46"/>
      <c r="C1269" s="297" t="s">
        <v>19</v>
      </c>
      <c r="D1269" s="297" t="s">
        <v>1135</v>
      </c>
      <c r="E1269" s="19" t="s">
        <v>19</v>
      </c>
      <c r="F1269" s="298">
        <v>2.938</v>
      </c>
      <c r="G1269" s="40"/>
      <c r="H1269" s="46"/>
    </row>
    <row r="1270" spans="1:8" s="2" customFormat="1" ht="16.8" customHeight="1">
      <c r="A1270" s="40"/>
      <c r="B1270" s="46"/>
      <c r="C1270" s="293" t="s">
        <v>855</v>
      </c>
      <c r="D1270" s="294" t="s">
        <v>856</v>
      </c>
      <c r="E1270" s="295" t="s">
        <v>103</v>
      </c>
      <c r="F1270" s="296">
        <v>1.25</v>
      </c>
      <c r="G1270" s="40"/>
      <c r="H1270" s="46"/>
    </row>
    <row r="1271" spans="1:8" s="2" customFormat="1" ht="16.8" customHeight="1">
      <c r="A1271" s="40"/>
      <c r="B1271" s="46"/>
      <c r="C1271" s="297" t="s">
        <v>19</v>
      </c>
      <c r="D1271" s="297" t="s">
        <v>108</v>
      </c>
      <c r="E1271" s="19" t="s">
        <v>19</v>
      </c>
      <c r="F1271" s="298">
        <v>1.25</v>
      </c>
      <c r="G1271" s="40"/>
      <c r="H1271" s="46"/>
    </row>
    <row r="1272" spans="1:8" s="2" customFormat="1" ht="16.8" customHeight="1">
      <c r="A1272" s="40"/>
      <c r="B1272" s="46"/>
      <c r="C1272" s="299" t="s">
        <v>1114</v>
      </c>
      <c r="D1272" s="40"/>
      <c r="E1272" s="40"/>
      <c r="F1272" s="40"/>
      <c r="G1272" s="40"/>
      <c r="H1272" s="46"/>
    </row>
    <row r="1273" spans="1:8" s="2" customFormat="1" ht="16.8" customHeight="1">
      <c r="A1273" s="40"/>
      <c r="B1273" s="46"/>
      <c r="C1273" s="297" t="s">
        <v>204</v>
      </c>
      <c r="D1273" s="297" t="s">
        <v>205</v>
      </c>
      <c r="E1273" s="19" t="s">
        <v>98</v>
      </c>
      <c r="F1273" s="298">
        <v>0.55</v>
      </c>
      <c r="G1273" s="40"/>
      <c r="H1273" s="46"/>
    </row>
    <row r="1274" spans="1:8" s="2" customFormat="1" ht="16.8" customHeight="1">
      <c r="A1274" s="40"/>
      <c r="B1274" s="46"/>
      <c r="C1274" s="293" t="s">
        <v>840</v>
      </c>
      <c r="D1274" s="294" t="s">
        <v>841</v>
      </c>
      <c r="E1274" s="295" t="s">
        <v>103</v>
      </c>
      <c r="F1274" s="296">
        <v>7.2</v>
      </c>
      <c r="G1274" s="40"/>
      <c r="H1274" s="46"/>
    </row>
    <row r="1275" spans="1:8" s="2" customFormat="1" ht="16.8" customHeight="1">
      <c r="A1275" s="40"/>
      <c r="B1275" s="46"/>
      <c r="C1275" s="297" t="s">
        <v>19</v>
      </c>
      <c r="D1275" s="297" t="s">
        <v>1136</v>
      </c>
      <c r="E1275" s="19" t="s">
        <v>19</v>
      </c>
      <c r="F1275" s="298">
        <v>7.2</v>
      </c>
      <c r="G1275" s="40"/>
      <c r="H1275" s="46"/>
    </row>
    <row r="1276" spans="1:8" s="2" customFormat="1" ht="16.8" customHeight="1">
      <c r="A1276" s="40"/>
      <c r="B1276" s="46"/>
      <c r="C1276" s="293" t="s">
        <v>826</v>
      </c>
      <c r="D1276" s="294" t="s">
        <v>827</v>
      </c>
      <c r="E1276" s="295" t="s">
        <v>98</v>
      </c>
      <c r="F1276" s="296">
        <v>2.375</v>
      </c>
      <c r="G1276" s="40"/>
      <c r="H1276" s="46"/>
    </row>
    <row r="1277" spans="1:8" s="2" customFormat="1" ht="16.8" customHeight="1">
      <c r="A1277" s="40"/>
      <c r="B1277" s="46"/>
      <c r="C1277" s="297" t="s">
        <v>19</v>
      </c>
      <c r="D1277" s="297" t="s">
        <v>1137</v>
      </c>
      <c r="E1277" s="19" t="s">
        <v>19</v>
      </c>
      <c r="F1277" s="298">
        <v>2.375</v>
      </c>
      <c r="G1277" s="40"/>
      <c r="H1277" s="46"/>
    </row>
    <row r="1278" spans="1:8" s="2" customFormat="1" ht="16.8" customHeight="1">
      <c r="A1278" s="40"/>
      <c r="B1278" s="46"/>
      <c r="C1278" s="293" t="s">
        <v>121</v>
      </c>
      <c r="D1278" s="294" t="s">
        <v>122</v>
      </c>
      <c r="E1278" s="295" t="s">
        <v>103</v>
      </c>
      <c r="F1278" s="296">
        <v>1.25</v>
      </c>
      <c r="G1278" s="40"/>
      <c r="H1278" s="46"/>
    </row>
    <row r="1279" spans="1:8" s="2" customFormat="1" ht="16.8" customHeight="1">
      <c r="A1279" s="40"/>
      <c r="B1279" s="46"/>
      <c r="C1279" s="297" t="s">
        <v>19</v>
      </c>
      <c r="D1279" s="297" t="s">
        <v>108</v>
      </c>
      <c r="E1279" s="19" t="s">
        <v>19</v>
      </c>
      <c r="F1279" s="298">
        <v>1.25</v>
      </c>
      <c r="G1279" s="40"/>
      <c r="H1279" s="46"/>
    </row>
    <row r="1280" spans="1:8" s="2" customFormat="1" ht="16.8" customHeight="1">
      <c r="A1280" s="40"/>
      <c r="B1280" s="46"/>
      <c r="C1280" s="299" t="s">
        <v>1114</v>
      </c>
      <c r="D1280" s="40"/>
      <c r="E1280" s="40"/>
      <c r="F1280" s="40"/>
      <c r="G1280" s="40"/>
      <c r="H1280" s="46"/>
    </row>
    <row r="1281" spans="1:8" s="2" customFormat="1" ht="16.8" customHeight="1">
      <c r="A1281" s="40"/>
      <c r="B1281" s="46"/>
      <c r="C1281" s="297" t="s">
        <v>204</v>
      </c>
      <c r="D1281" s="297" t="s">
        <v>205</v>
      </c>
      <c r="E1281" s="19" t="s">
        <v>98</v>
      </c>
      <c r="F1281" s="298">
        <v>0.55</v>
      </c>
      <c r="G1281" s="40"/>
      <c r="H1281" s="46"/>
    </row>
    <row r="1282" spans="1:8" s="2" customFormat="1" ht="16.8" customHeight="1">
      <c r="A1282" s="40"/>
      <c r="B1282" s="46"/>
      <c r="C1282" s="293" t="s">
        <v>842</v>
      </c>
      <c r="D1282" s="294" t="s">
        <v>843</v>
      </c>
      <c r="E1282" s="295" t="s">
        <v>103</v>
      </c>
      <c r="F1282" s="296">
        <v>6.3</v>
      </c>
      <c r="G1282" s="40"/>
      <c r="H1282" s="46"/>
    </row>
    <row r="1283" spans="1:8" s="2" customFormat="1" ht="16.8" customHeight="1">
      <c r="A1283" s="40"/>
      <c r="B1283" s="46"/>
      <c r="C1283" s="297" t="s">
        <v>19</v>
      </c>
      <c r="D1283" s="297" t="s">
        <v>1138</v>
      </c>
      <c r="E1283" s="19" t="s">
        <v>19</v>
      </c>
      <c r="F1283" s="298">
        <v>6.3</v>
      </c>
      <c r="G1283" s="40"/>
      <c r="H1283" s="46"/>
    </row>
    <row r="1284" spans="1:8" s="2" customFormat="1" ht="16.8" customHeight="1">
      <c r="A1284" s="40"/>
      <c r="B1284" s="46"/>
      <c r="C1284" s="293" t="s">
        <v>828</v>
      </c>
      <c r="D1284" s="294" t="s">
        <v>829</v>
      </c>
      <c r="E1284" s="295" t="s">
        <v>98</v>
      </c>
      <c r="F1284" s="296">
        <v>2.188</v>
      </c>
      <c r="G1284" s="40"/>
      <c r="H1284" s="46"/>
    </row>
    <row r="1285" spans="1:8" s="2" customFormat="1" ht="16.8" customHeight="1">
      <c r="A1285" s="40"/>
      <c r="B1285" s="46"/>
      <c r="C1285" s="297" t="s">
        <v>19</v>
      </c>
      <c r="D1285" s="297" t="s">
        <v>1139</v>
      </c>
      <c r="E1285" s="19" t="s">
        <v>19</v>
      </c>
      <c r="F1285" s="298">
        <v>2.188</v>
      </c>
      <c r="G1285" s="40"/>
      <c r="H1285" s="46"/>
    </row>
    <row r="1286" spans="1:8" s="2" customFormat="1" ht="16.8" customHeight="1">
      <c r="A1286" s="40"/>
      <c r="B1286" s="46"/>
      <c r="C1286" s="293" t="s">
        <v>857</v>
      </c>
      <c r="D1286" s="294" t="s">
        <v>858</v>
      </c>
      <c r="E1286" s="295" t="s">
        <v>103</v>
      </c>
      <c r="F1286" s="296">
        <v>1.25</v>
      </c>
      <c r="G1286" s="40"/>
      <c r="H1286" s="46"/>
    </row>
    <row r="1287" spans="1:8" s="2" customFormat="1" ht="16.8" customHeight="1">
      <c r="A1287" s="40"/>
      <c r="B1287" s="46"/>
      <c r="C1287" s="297" t="s">
        <v>19</v>
      </c>
      <c r="D1287" s="297" t="s">
        <v>108</v>
      </c>
      <c r="E1287" s="19" t="s">
        <v>19</v>
      </c>
      <c r="F1287" s="298">
        <v>1.25</v>
      </c>
      <c r="G1287" s="40"/>
      <c r="H1287" s="46"/>
    </row>
    <row r="1288" spans="1:8" s="2" customFormat="1" ht="16.8" customHeight="1">
      <c r="A1288" s="40"/>
      <c r="B1288" s="46"/>
      <c r="C1288" s="299" t="s">
        <v>1114</v>
      </c>
      <c r="D1288" s="40"/>
      <c r="E1288" s="40"/>
      <c r="F1288" s="40"/>
      <c r="G1288" s="40"/>
      <c r="H1288" s="46"/>
    </row>
    <row r="1289" spans="1:8" s="2" customFormat="1" ht="16.8" customHeight="1">
      <c r="A1289" s="40"/>
      <c r="B1289" s="46"/>
      <c r="C1289" s="297" t="s">
        <v>204</v>
      </c>
      <c r="D1289" s="297" t="s">
        <v>205</v>
      </c>
      <c r="E1289" s="19" t="s">
        <v>98</v>
      </c>
      <c r="F1289" s="298">
        <v>0.55</v>
      </c>
      <c r="G1289" s="40"/>
      <c r="H1289" s="46"/>
    </row>
    <row r="1290" spans="1:8" s="2" customFormat="1" ht="16.8" customHeight="1">
      <c r="A1290" s="40"/>
      <c r="B1290" s="46"/>
      <c r="C1290" s="293" t="s">
        <v>844</v>
      </c>
      <c r="D1290" s="294" t="s">
        <v>845</v>
      </c>
      <c r="E1290" s="295" t="s">
        <v>103</v>
      </c>
      <c r="F1290" s="296">
        <v>6</v>
      </c>
      <c r="G1290" s="40"/>
      <c r="H1290" s="46"/>
    </row>
    <row r="1291" spans="1:8" s="2" customFormat="1" ht="16.8" customHeight="1">
      <c r="A1291" s="40"/>
      <c r="B1291" s="46"/>
      <c r="C1291" s="297" t="s">
        <v>19</v>
      </c>
      <c r="D1291" s="297" t="s">
        <v>1140</v>
      </c>
      <c r="E1291" s="19" t="s">
        <v>19</v>
      </c>
      <c r="F1291" s="298">
        <v>6</v>
      </c>
      <c r="G1291" s="40"/>
      <c r="H1291" s="46"/>
    </row>
    <row r="1292" spans="1:8" s="2" customFormat="1" ht="16.8" customHeight="1">
      <c r="A1292" s="40"/>
      <c r="B1292" s="46"/>
      <c r="C1292" s="293" t="s">
        <v>830</v>
      </c>
      <c r="D1292" s="294" t="s">
        <v>831</v>
      </c>
      <c r="E1292" s="295" t="s">
        <v>98</v>
      </c>
      <c r="F1292" s="296">
        <v>0.7</v>
      </c>
      <c r="G1292" s="40"/>
      <c r="H1292" s="46"/>
    </row>
    <row r="1293" spans="1:8" s="2" customFormat="1" ht="16.8" customHeight="1">
      <c r="A1293" s="40"/>
      <c r="B1293" s="46"/>
      <c r="C1293" s="297" t="s">
        <v>19</v>
      </c>
      <c r="D1293" s="297" t="s">
        <v>1148</v>
      </c>
      <c r="E1293" s="19" t="s">
        <v>19</v>
      </c>
      <c r="F1293" s="298">
        <v>0.7</v>
      </c>
      <c r="G1293" s="40"/>
      <c r="H1293" s="46"/>
    </row>
    <row r="1294" spans="1:8" s="2" customFormat="1" ht="16.8" customHeight="1">
      <c r="A1294" s="40"/>
      <c r="B1294" s="46"/>
      <c r="C1294" s="293" t="s">
        <v>859</v>
      </c>
      <c r="D1294" s="294" t="s">
        <v>860</v>
      </c>
      <c r="E1294" s="295" t="s">
        <v>103</v>
      </c>
      <c r="F1294" s="296">
        <v>0.7</v>
      </c>
      <c r="G1294" s="40"/>
      <c r="H1294" s="46"/>
    </row>
    <row r="1295" spans="1:8" s="2" customFormat="1" ht="16.8" customHeight="1">
      <c r="A1295" s="40"/>
      <c r="B1295" s="46"/>
      <c r="C1295" s="297" t="s">
        <v>19</v>
      </c>
      <c r="D1295" s="297" t="s">
        <v>632</v>
      </c>
      <c r="E1295" s="19" t="s">
        <v>19</v>
      </c>
      <c r="F1295" s="298">
        <v>0.7</v>
      </c>
      <c r="G1295" s="40"/>
      <c r="H1295" s="46"/>
    </row>
    <row r="1296" spans="1:8" s="2" customFormat="1" ht="16.8" customHeight="1">
      <c r="A1296" s="40"/>
      <c r="B1296" s="46"/>
      <c r="C1296" s="299" t="s">
        <v>1114</v>
      </c>
      <c r="D1296" s="40"/>
      <c r="E1296" s="40"/>
      <c r="F1296" s="40"/>
      <c r="G1296" s="40"/>
      <c r="H1296" s="46"/>
    </row>
    <row r="1297" spans="1:8" s="2" customFormat="1" ht="16.8" customHeight="1">
      <c r="A1297" s="40"/>
      <c r="B1297" s="46"/>
      <c r="C1297" s="297" t="s">
        <v>204</v>
      </c>
      <c r="D1297" s="297" t="s">
        <v>205</v>
      </c>
      <c r="E1297" s="19" t="s">
        <v>98</v>
      </c>
      <c r="F1297" s="298">
        <v>0.55</v>
      </c>
      <c r="G1297" s="40"/>
      <c r="H1297" s="46"/>
    </row>
    <row r="1298" spans="1:8" s="2" customFormat="1" ht="16.8" customHeight="1">
      <c r="A1298" s="40"/>
      <c r="B1298" s="46"/>
      <c r="C1298" s="293" t="s">
        <v>846</v>
      </c>
      <c r="D1298" s="294" t="s">
        <v>847</v>
      </c>
      <c r="E1298" s="295" t="s">
        <v>103</v>
      </c>
      <c r="F1298" s="296">
        <v>3.4</v>
      </c>
      <c r="G1298" s="40"/>
      <c r="H1298" s="46"/>
    </row>
    <row r="1299" spans="1:8" s="2" customFormat="1" ht="16.8" customHeight="1">
      <c r="A1299" s="40"/>
      <c r="B1299" s="46"/>
      <c r="C1299" s="297" t="s">
        <v>19</v>
      </c>
      <c r="D1299" s="297" t="s">
        <v>1149</v>
      </c>
      <c r="E1299" s="19" t="s">
        <v>19</v>
      </c>
      <c r="F1299" s="298">
        <v>3.4</v>
      </c>
      <c r="G1299" s="40"/>
      <c r="H1299" s="46"/>
    </row>
    <row r="1300" spans="1:8" s="2" customFormat="1" ht="16.8" customHeight="1">
      <c r="A1300" s="40"/>
      <c r="B1300" s="46"/>
      <c r="C1300" s="293" t="s">
        <v>832</v>
      </c>
      <c r="D1300" s="294" t="s">
        <v>833</v>
      </c>
      <c r="E1300" s="295" t="s">
        <v>98</v>
      </c>
      <c r="F1300" s="296">
        <v>2.375</v>
      </c>
      <c r="G1300" s="40"/>
      <c r="H1300" s="46"/>
    </row>
    <row r="1301" spans="1:8" s="2" customFormat="1" ht="16.8" customHeight="1">
      <c r="A1301" s="40"/>
      <c r="B1301" s="46"/>
      <c r="C1301" s="297" t="s">
        <v>19</v>
      </c>
      <c r="D1301" s="297" t="s">
        <v>1137</v>
      </c>
      <c r="E1301" s="19" t="s">
        <v>19</v>
      </c>
      <c r="F1301" s="298">
        <v>2.375</v>
      </c>
      <c r="G1301" s="40"/>
      <c r="H1301" s="46"/>
    </row>
    <row r="1302" spans="1:8" s="2" customFormat="1" ht="16.8" customHeight="1">
      <c r="A1302" s="40"/>
      <c r="B1302" s="46"/>
      <c r="C1302" s="293" t="s">
        <v>861</v>
      </c>
      <c r="D1302" s="294" t="s">
        <v>862</v>
      </c>
      <c r="E1302" s="295" t="s">
        <v>103</v>
      </c>
      <c r="F1302" s="296">
        <v>1.25</v>
      </c>
      <c r="G1302" s="40"/>
      <c r="H1302" s="46"/>
    </row>
    <row r="1303" spans="1:8" s="2" customFormat="1" ht="16.8" customHeight="1">
      <c r="A1303" s="40"/>
      <c r="B1303" s="46"/>
      <c r="C1303" s="297" t="s">
        <v>19</v>
      </c>
      <c r="D1303" s="297" t="s">
        <v>108</v>
      </c>
      <c r="E1303" s="19" t="s">
        <v>19</v>
      </c>
      <c r="F1303" s="298">
        <v>1.25</v>
      </c>
      <c r="G1303" s="40"/>
      <c r="H1303" s="46"/>
    </row>
    <row r="1304" spans="1:8" s="2" customFormat="1" ht="16.8" customHeight="1">
      <c r="A1304" s="40"/>
      <c r="B1304" s="46"/>
      <c r="C1304" s="299" t="s">
        <v>1114</v>
      </c>
      <c r="D1304" s="40"/>
      <c r="E1304" s="40"/>
      <c r="F1304" s="40"/>
      <c r="G1304" s="40"/>
      <c r="H1304" s="46"/>
    </row>
    <row r="1305" spans="1:8" s="2" customFormat="1" ht="16.8" customHeight="1">
      <c r="A1305" s="40"/>
      <c r="B1305" s="46"/>
      <c r="C1305" s="297" t="s">
        <v>204</v>
      </c>
      <c r="D1305" s="297" t="s">
        <v>205</v>
      </c>
      <c r="E1305" s="19" t="s">
        <v>98</v>
      </c>
      <c r="F1305" s="298">
        <v>0.55</v>
      </c>
      <c r="G1305" s="40"/>
      <c r="H1305" s="46"/>
    </row>
    <row r="1306" spans="1:8" s="2" customFormat="1" ht="16.8" customHeight="1">
      <c r="A1306" s="40"/>
      <c r="B1306" s="46"/>
      <c r="C1306" s="293" t="s">
        <v>849</v>
      </c>
      <c r="D1306" s="294" t="s">
        <v>850</v>
      </c>
      <c r="E1306" s="295" t="s">
        <v>103</v>
      </c>
      <c r="F1306" s="296">
        <v>6.3</v>
      </c>
      <c r="G1306" s="40"/>
      <c r="H1306" s="46"/>
    </row>
    <row r="1307" spans="1:8" s="2" customFormat="1" ht="16.8" customHeight="1">
      <c r="A1307" s="40"/>
      <c r="B1307" s="46"/>
      <c r="C1307" s="297" t="s">
        <v>19</v>
      </c>
      <c r="D1307" s="297" t="s">
        <v>1138</v>
      </c>
      <c r="E1307" s="19" t="s">
        <v>19</v>
      </c>
      <c r="F1307" s="298">
        <v>6.3</v>
      </c>
      <c r="G1307" s="40"/>
      <c r="H1307" s="46"/>
    </row>
    <row r="1308" spans="1:8" s="2" customFormat="1" ht="16.8" customHeight="1">
      <c r="A1308" s="40"/>
      <c r="B1308" s="46"/>
      <c r="C1308" s="293" t="s">
        <v>834</v>
      </c>
      <c r="D1308" s="294" t="s">
        <v>506</v>
      </c>
      <c r="E1308" s="295" t="s">
        <v>98</v>
      </c>
      <c r="F1308" s="296">
        <v>6.57</v>
      </c>
      <c r="G1308" s="40"/>
      <c r="H1308" s="46"/>
    </row>
    <row r="1309" spans="1:8" s="2" customFormat="1" ht="16.8" customHeight="1">
      <c r="A1309" s="40"/>
      <c r="B1309" s="46"/>
      <c r="C1309" s="297" t="s">
        <v>19</v>
      </c>
      <c r="D1309" s="297" t="s">
        <v>1150</v>
      </c>
      <c r="E1309" s="19" t="s">
        <v>19</v>
      </c>
      <c r="F1309" s="298">
        <v>6.57</v>
      </c>
      <c r="G1309" s="40"/>
      <c r="H1309" s="46"/>
    </row>
    <row r="1310" spans="1:8" s="2" customFormat="1" ht="16.8" customHeight="1">
      <c r="A1310" s="40"/>
      <c r="B1310" s="46"/>
      <c r="C1310" s="293" t="s">
        <v>1013</v>
      </c>
      <c r="D1310" s="294" t="s">
        <v>1014</v>
      </c>
      <c r="E1310" s="295" t="s">
        <v>98</v>
      </c>
      <c r="F1310" s="296">
        <v>1.44</v>
      </c>
      <c r="G1310" s="40"/>
      <c r="H1310" s="46"/>
    </row>
    <row r="1311" spans="1:8" s="2" customFormat="1" ht="16.8" customHeight="1">
      <c r="A1311" s="40"/>
      <c r="B1311" s="46"/>
      <c r="C1311" s="297" t="s">
        <v>19</v>
      </c>
      <c r="D1311" s="297" t="s">
        <v>1151</v>
      </c>
      <c r="E1311" s="19" t="s">
        <v>19</v>
      </c>
      <c r="F1311" s="298">
        <v>1.44</v>
      </c>
      <c r="G1311" s="40"/>
      <c r="H1311" s="46"/>
    </row>
    <row r="1312" spans="1:8" s="2" customFormat="1" ht="16.8" customHeight="1">
      <c r="A1312" s="40"/>
      <c r="B1312" s="46"/>
      <c r="C1312" s="299" t="s">
        <v>1114</v>
      </c>
      <c r="D1312" s="40"/>
      <c r="E1312" s="40"/>
      <c r="F1312" s="40"/>
      <c r="G1312" s="40"/>
      <c r="H1312" s="46"/>
    </row>
    <row r="1313" spans="1:8" s="2" customFormat="1" ht="16.8" customHeight="1">
      <c r="A1313" s="40"/>
      <c r="B1313" s="46"/>
      <c r="C1313" s="297" t="s">
        <v>228</v>
      </c>
      <c r="D1313" s="297" t="s">
        <v>1115</v>
      </c>
      <c r="E1313" s="19" t="s">
        <v>98</v>
      </c>
      <c r="F1313" s="298">
        <v>20.255</v>
      </c>
      <c r="G1313" s="40"/>
      <c r="H1313" s="46"/>
    </row>
    <row r="1314" spans="1:8" s="2" customFormat="1" ht="16.8" customHeight="1">
      <c r="A1314" s="40"/>
      <c r="B1314" s="46"/>
      <c r="C1314" s="297" t="s">
        <v>1078</v>
      </c>
      <c r="D1314" s="297" t="s">
        <v>1179</v>
      </c>
      <c r="E1314" s="19" t="s">
        <v>98</v>
      </c>
      <c r="F1314" s="298">
        <v>13.32</v>
      </c>
      <c r="G1314" s="40"/>
      <c r="H1314" s="46"/>
    </row>
    <row r="1315" spans="1:8" s="2" customFormat="1" ht="16.8" customHeight="1">
      <c r="A1315" s="40"/>
      <c r="B1315" s="46"/>
      <c r="C1315" s="297" t="s">
        <v>447</v>
      </c>
      <c r="D1315" s="297" t="s">
        <v>448</v>
      </c>
      <c r="E1315" s="19" t="s">
        <v>98</v>
      </c>
      <c r="F1315" s="298">
        <v>8.64</v>
      </c>
      <c r="G1315" s="40"/>
      <c r="H1315" s="46"/>
    </row>
    <row r="1316" spans="1:8" s="2" customFormat="1" ht="16.8" customHeight="1">
      <c r="A1316" s="40"/>
      <c r="B1316" s="46"/>
      <c r="C1316" s="297" t="s">
        <v>1095</v>
      </c>
      <c r="D1316" s="297" t="s">
        <v>1180</v>
      </c>
      <c r="E1316" s="19" t="s">
        <v>98</v>
      </c>
      <c r="F1316" s="298">
        <v>8.64</v>
      </c>
      <c r="G1316" s="40"/>
      <c r="H1316" s="46"/>
    </row>
    <row r="1317" spans="1:8" s="2" customFormat="1" ht="12">
      <c r="A1317" s="40"/>
      <c r="B1317" s="46"/>
      <c r="C1317" s="297" t="s">
        <v>693</v>
      </c>
      <c r="D1317" s="297" t="s">
        <v>1174</v>
      </c>
      <c r="E1317" s="19" t="s">
        <v>98</v>
      </c>
      <c r="F1317" s="298">
        <v>13.32</v>
      </c>
      <c r="G1317" s="40"/>
      <c r="H1317" s="46"/>
    </row>
    <row r="1318" spans="1:8" s="2" customFormat="1" ht="16.8" customHeight="1">
      <c r="A1318" s="40"/>
      <c r="B1318" s="46"/>
      <c r="C1318" s="297" t="s">
        <v>1052</v>
      </c>
      <c r="D1318" s="297" t="s">
        <v>1181</v>
      </c>
      <c r="E1318" s="19" t="s">
        <v>98</v>
      </c>
      <c r="F1318" s="298">
        <v>13.32</v>
      </c>
      <c r="G1318" s="40"/>
      <c r="H1318" s="46"/>
    </row>
    <row r="1319" spans="1:8" s="2" customFormat="1" ht="16.8" customHeight="1">
      <c r="A1319" s="40"/>
      <c r="B1319" s="46"/>
      <c r="C1319" s="297" t="s">
        <v>1100</v>
      </c>
      <c r="D1319" s="297" t="s">
        <v>1101</v>
      </c>
      <c r="E1319" s="19" t="s">
        <v>98</v>
      </c>
      <c r="F1319" s="298">
        <v>8.64</v>
      </c>
      <c r="G1319" s="40"/>
      <c r="H1319" s="46"/>
    </row>
    <row r="1320" spans="1:8" s="2" customFormat="1" ht="16.8" customHeight="1">
      <c r="A1320" s="40"/>
      <c r="B1320" s="46"/>
      <c r="C1320" s="293" t="s">
        <v>1001</v>
      </c>
      <c r="D1320" s="294" t="s">
        <v>1002</v>
      </c>
      <c r="E1320" s="295" t="s">
        <v>103</v>
      </c>
      <c r="F1320" s="296">
        <v>1.2</v>
      </c>
      <c r="G1320" s="40"/>
      <c r="H1320" s="46"/>
    </row>
    <row r="1321" spans="1:8" s="2" customFormat="1" ht="16.8" customHeight="1">
      <c r="A1321" s="40"/>
      <c r="B1321" s="46"/>
      <c r="C1321" s="297" t="s">
        <v>19</v>
      </c>
      <c r="D1321" s="297" t="s">
        <v>1003</v>
      </c>
      <c r="E1321" s="19" t="s">
        <v>19</v>
      </c>
      <c r="F1321" s="298">
        <v>1.2</v>
      </c>
      <c r="G1321" s="40"/>
      <c r="H1321" s="46"/>
    </row>
    <row r="1322" spans="1:8" s="2" customFormat="1" ht="16.8" customHeight="1">
      <c r="A1322" s="40"/>
      <c r="B1322" s="46"/>
      <c r="C1322" s="299" t="s">
        <v>1114</v>
      </c>
      <c r="D1322" s="40"/>
      <c r="E1322" s="40"/>
      <c r="F1322" s="40"/>
      <c r="G1322" s="40"/>
      <c r="H1322" s="46"/>
    </row>
    <row r="1323" spans="1:8" s="2" customFormat="1" ht="16.8" customHeight="1">
      <c r="A1323" s="40"/>
      <c r="B1323" s="46"/>
      <c r="C1323" s="297" t="s">
        <v>170</v>
      </c>
      <c r="D1323" s="297" t="s">
        <v>1119</v>
      </c>
      <c r="E1323" s="19" t="s">
        <v>98</v>
      </c>
      <c r="F1323" s="298">
        <v>11.188</v>
      </c>
      <c r="G1323" s="40"/>
      <c r="H1323" s="46"/>
    </row>
    <row r="1324" spans="1:8" s="2" customFormat="1" ht="16.8" customHeight="1">
      <c r="A1324" s="40"/>
      <c r="B1324" s="46"/>
      <c r="C1324" s="297" t="s">
        <v>186</v>
      </c>
      <c r="D1324" s="297" t="s">
        <v>1120</v>
      </c>
      <c r="E1324" s="19" t="s">
        <v>103</v>
      </c>
      <c r="F1324" s="298">
        <v>48.05</v>
      </c>
      <c r="G1324" s="40"/>
      <c r="H1324" s="46"/>
    </row>
    <row r="1325" spans="1:8" s="2" customFormat="1" ht="16.8" customHeight="1">
      <c r="A1325" s="40"/>
      <c r="B1325" s="46"/>
      <c r="C1325" s="297" t="s">
        <v>323</v>
      </c>
      <c r="D1325" s="297" t="s">
        <v>1123</v>
      </c>
      <c r="E1325" s="19" t="s">
        <v>103</v>
      </c>
      <c r="F1325" s="298">
        <v>6</v>
      </c>
      <c r="G1325" s="40"/>
      <c r="H1325" s="46"/>
    </row>
    <row r="1326" spans="1:8" s="2" customFormat="1" ht="16.8" customHeight="1">
      <c r="A1326" s="40"/>
      <c r="B1326" s="46"/>
      <c r="C1326" s="297" t="s">
        <v>571</v>
      </c>
      <c r="D1326" s="297" t="s">
        <v>1164</v>
      </c>
      <c r="E1326" s="19" t="s">
        <v>103</v>
      </c>
      <c r="F1326" s="298">
        <v>7.25</v>
      </c>
      <c r="G1326" s="40"/>
      <c r="H1326" s="46"/>
    </row>
    <row r="1327" spans="1:8" s="2" customFormat="1" ht="16.8" customHeight="1">
      <c r="A1327" s="40"/>
      <c r="B1327" s="46"/>
      <c r="C1327" s="297" t="s">
        <v>368</v>
      </c>
      <c r="D1327" s="297" t="s">
        <v>1125</v>
      </c>
      <c r="E1327" s="19" t="s">
        <v>103</v>
      </c>
      <c r="F1327" s="298">
        <v>49.25</v>
      </c>
      <c r="G1327" s="40"/>
      <c r="H1327" s="46"/>
    </row>
    <row r="1328" spans="1:8" s="2" customFormat="1" ht="16.8" customHeight="1">
      <c r="A1328" s="40"/>
      <c r="B1328" s="46"/>
      <c r="C1328" s="297" t="s">
        <v>379</v>
      </c>
      <c r="D1328" s="297" t="s">
        <v>1126</v>
      </c>
      <c r="E1328" s="19" t="s">
        <v>103</v>
      </c>
      <c r="F1328" s="298">
        <v>15.65</v>
      </c>
      <c r="G1328" s="40"/>
      <c r="H1328" s="46"/>
    </row>
    <row r="1329" spans="1:8" s="2" customFormat="1" ht="16.8" customHeight="1">
      <c r="A1329" s="40"/>
      <c r="B1329" s="46"/>
      <c r="C1329" s="297" t="s">
        <v>435</v>
      </c>
      <c r="D1329" s="297" t="s">
        <v>1127</v>
      </c>
      <c r="E1329" s="19" t="s">
        <v>103</v>
      </c>
      <c r="F1329" s="298">
        <v>49.25</v>
      </c>
      <c r="G1329" s="40"/>
      <c r="H1329" s="46"/>
    </row>
    <row r="1330" spans="1:8" s="2" customFormat="1" ht="12">
      <c r="A1330" s="40"/>
      <c r="B1330" s="46"/>
      <c r="C1330" s="297" t="s">
        <v>260</v>
      </c>
      <c r="D1330" s="297" t="s">
        <v>1128</v>
      </c>
      <c r="E1330" s="19" t="s">
        <v>98</v>
      </c>
      <c r="F1330" s="298">
        <v>23.475</v>
      </c>
      <c r="G1330" s="40"/>
      <c r="H1330" s="46"/>
    </row>
    <row r="1331" spans="1:8" s="2" customFormat="1" ht="16.8" customHeight="1">
      <c r="A1331" s="40"/>
      <c r="B1331" s="46"/>
      <c r="C1331" s="293" t="s">
        <v>989</v>
      </c>
      <c r="D1331" s="294" t="s">
        <v>990</v>
      </c>
      <c r="E1331" s="295" t="s">
        <v>103</v>
      </c>
      <c r="F1331" s="296">
        <v>4.8</v>
      </c>
      <c r="G1331" s="40"/>
      <c r="H1331" s="46"/>
    </row>
    <row r="1332" spans="1:8" s="2" customFormat="1" ht="16.8" customHeight="1">
      <c r="A1332" s="40"/>
      <c r="B1332" s="46"/>
      <c r="C1332" s="297" t="s">
        <v>19</v>
      </c>
      <c r="D1332" s="297" t="s">
        <v>1152</v>
      </c>
      <c r="E1332" s="19" t="s">
        <v>19</v>
      </c>
      <c r="F1332" s="298">
        <v>4.8</v>
      </c>
      <c r="G1332" s="40"/>
      <c r="H1332" s="46"/>
    </row>
    <row r="1333" spans="1:8" s="2" customFormat="1" ht="16.8" customHeight="1">
      <c r="A1333" s="40"/>
      <c r="B1333" s="46"/>
      <c r="C1333" s="299" t="s">
        <v>1114</v>
      </c>
      <c r="D1333" s="40"/>
      <c r="E1333" s="40"/>
      <c r="F1333" s="40"/>
      <c r="G1333" s="40"/>
      <c r="H1333" s="46"/>
    </row>
    <row r="1334" spans="1:8" s="2" customFormat="1" ht="16.8" customHeight="1">
      <c r="A1334" s="40"/>
      <c r="B1334" s="46"/>
      <c r="C1334" s="297" t="s">
        <v>170</v>
      </c>
      <c r="D1334" s="297" t="s">
        <v>1119</v>
      </c>
      <c r="E1334" s="19" t="s">
        <v>98</v>
      </c>
      <c r="F1334" s="298">
        <v>11.188</v>
      </c>
      <c r="G1334" s="40"/>
      <c r="H1334" s="46"/>
    </row>
    <row r="1335" spans="1:8" s="2" customFormat="1" ht="16.8" customHeight="1">
      <c r="A1335" s="40"/>
      <c r="B1335" s="46"/>
      <c r="C1335" s="297" t="s">
        <v>181</v>
      </c>
      <c r="D1335" s="297" t="s">
        <v>1130</v>
      </c>
      <c r="E1335" s="19" t="s">
        <v>103</v>
      </c>
      <c r="F1335" s="298">
        <v>64.9</v>
      </c>
      <c r="G1335" s="40"/>
      <c r="H1335" s="46"/>
    </row>
    <row r="1336" spans="1:8" s="2" customFormat="1" ht="16.8" customHeight="1">
      <c r="A1336" s="40"/>
      <c r="B1336" s="46"/>
      <c r="C1336" s="297" t="s">
        <v>186</v>
      </c>
      <c r="D1336" s="297" t="s">
        <v>1120</v>
      </c>
      <c r="E1336" s="19" t="s">
        <v>103</v>
      </c>
      <c r="F1336" s="298">
        <v>48.05</v>
      </c>
      <c r="G1336" s="40"/>
      <c r="H1336" s="46"/>
    </row>
    <row r="1337" spans="1:8" s="2" customFormat="1" ht="16.8" customHeight="1">
      <c r="A1337" s="40"/>
      <c r="B1337" s="46"/>
      <c r="C1337" s="297" t="s">
        <v>368</v>
      </c>
      <c r="D1337" s="297" t="s">
        <v>1125</v>
      </c>
      <c r="E1337" s="19" t="s">
        <v>103</v>
      </c>
      <c r="F1337" s="298">
        <v>49.25</v>
      </c>
      <c r="G1337" s="40"/>
      <c r="H1337" s="46"/>
    </row>
    <row r="1338" spans="1:8" s="2" customFormat="1" ht="16.8" customHeight="1">
      <c r="A1338" s="40"/>
      <c r="B1338" s="46"/>
      <c r="C1338" s="297" t="s">
        <v>435</v>
      </c>
      <c r="D1338" s="297" t="s">
        <v>1127</v>
      </c>
      <c r="E1338" s="19" t="s">
        <v>103</v>
      </c>
      <c r="F1338" s="298">
        <v>49.25</v>
      </c>
      <c r="G1338" s="40"/>
      <c r="H1338" s="46"/>
    </row>
    <row r="1339" spans="1:8" s="2" customFormat="1" ht="16.8" customHeight="1">
      <c r="A1339" s="40"/>
      <c r="B1339" s="46"/>
      <c r="C1339" s="293" t="s">
        <v>1016</v>
      </c>
      <c r="D1339" s="294" t="s">
        <v>1017</v>
      </c>
      <c r="E1339" s="295" t="s">
        <v>98</v>
      </c>
      <c r="F1339" s="296">
        <v>2.28</v>
      </c>
      <c r="G1339" s="40"/>
      <c r="H1339" s="46"/>
    </row>
    <row r="1340" spans="1:8" s="2" customFormat="1" ht="16.8" customHeight="1">
      <c r="A1340" s="40"/>
      <c r="B1340" s="46"/>
      <c r="C1340" s="297" t="s">
        <v>19</v>
      </c>
      <c r="D1340" s="297" t="s">
        <v>1153</v>
      </c>
      <c r="E1340" s="19" t="s">
        <v>19</v>
      </c>
      <c r="F1340" s="298">
        <v>2.28</v>
      </c>
      <c r="G1340" s="40"/>
      <c r="H1340" s="46"/>
    </row>
    <row r="1341" spans="1:8" s="2" customFormat="1" ht="16.8" customHeight="1">
      <c r="A1341" s="40"/>
      <c r="B1341" s="46"/>
      <c r="C1341" s="299" t="s">
        <v>1114</v>
      </c>
      <c r="D1341" s="40"/>
      <c r="E1341" s="40"/>
      <c r="F1341" s="40"/>
      <c r="G1341" s="40"/>
      <c r="H1341" s="46"/>
    </row>
    <row r="1342" spans="1:8" s="2" customFormat="1" ht="16.8" customHeight="1">
      <c r="A1342" s="40"/>
      <c r="B1342" s="46"/>
      <c r="C1342" s="297" t="s">
        <v>228</v>
      </c>
      <c r="D1342" s="297" t="s">
        <v>1115</v>
      </c>
      <c r="E1342" s="19" t="s">
        <v>98</v>
      </c>
      <c r="F1342" s="298">
        <v>20.255</v>
      </c>
      <c r="G1342" s="40"/>
      <c r="H1342" s="46"/>
    </row>
    <row r="1343" spans="1:8" s="2" customFormat="1" ht="16.8" customHeight="1">
      <c r="A1343" s="40"/>
      <c r="B1343" s="46"/>
      <c r="C1343" s="297" t="s">
        <v>358</v>
      </c>
      <c r="D1343" s="297" t="s">
        <v>1116</v>
      </c>
      <c r="E1343" s="19" t="s">
        <v>98</v>
      </c>
      <c r="F1343" s="298">
        <v>6.935</v>
      </c>
      <c r="G1343" s="40"/>
      <c r="H1343" s="46"/>
    </row>
    <row r="1344" spans="1:8" s="2" customFormat="1" ht="16.8" customHeight="1">
      <c r="A1344" s="40"/>
      <c r="B1344" s="46"/>
      <c r="C1344" s="297" t="s">
        <v>1058</v>
      </c>
      <c r="D1344" s="297" t="s">
        <v>1182</v>
      </c>
      <c r="E1344" s="19" t="s">
        <v>98</v>
      </c>
      <c r="F1344" s="298">
        <v>4.56</v>
      </c>
      <c r="G1344" s="40"/>
      <c r="H1344" s="46"/>
    </row>
    <row r="1345" spans="1:8" s="2" customFormat="1" ht="16.8" customHeight="1">
      <c r="A1345" s="40"/>
      <c r="B1345" s="46"/>
      <c r="C1345" s="293" t="s">
        <v>1004</v>
      </c>
      <c r="D1345" s="294" t="s">
        <v>1005</v>
      </c>
      <c r="E1345" s="295" t="s">
        <v>103</v>
      </c>
      <c r="F1345" s="296">
        <v>1.2</v>
      </c>
      <c r="G1345" s="40"/>
      <c r="H1345" s="46"/>
    </row>
    <row r="1346" spans="1:8" s="2" customFormat="1" ht="16.8" customHeight="1">
      <c r="A1346" s="40"/>
      <c r="B1346" s="46"/>
      <c r="C1346" s="297" t="s">
        <v>19</v>
      </c>
      <c r="D1346" s="297" t="s">
        <v>1003</v>
      </c>
      <c r="E1346" s="19" t="s">
        <v>19</v>
      </c>
      <c r="F1346" s="298">
        <v>1.2</v>
      </c>
      <c r="G1346" s="40"/>
      <c r="H1346" s="46"/>
    </row>
    <row r="1347" spans="1:8" s="2" customFormat="1" ht="16.8" customHeight="1">
      <c r="A1347" s="40"/>
      <c r="B1347" s="46"/>
      <c r="C1347" s="299" t="s">
        <v>1114</v>
      </c>
      <c r="D1347" s="40"/>
      <c r="E1347" s="40"/>
      <c r="F1347" s="40"/>
      <c r="G1347" s="40"/>
      <c r="H1347" s="46"/>
    </row>
    <row r="1348" spans="1:8" s="2" customFormat="1" ht="16.8" customHeight="1">
      <c r="A1348" s="40"/>
      <c r="B1348" s="46"/>
      <c r="C1348" s="297" t="s">
        <v>170</v>
      </c>
      <c r="D1348" s="297" t="s">
        <v>1119</v>
      </c>
      <c r="E1348" s="19" t="s">
        <v>98</v>
      </c>
      <c r="F1348" s="298">
        <v>11.188</v>
      </c>
      <c r="G1348" s="40"/>
      <c r="H1348" s="46"/>
    </row>
    <row r="1349" spans="1:8" s="2" customFormat="1" ht="16.8" customHeight="1">
      <c r="A1349" s="40"/>
      <c r="B1349" s="46"/>
      <c r="C1349" s="297" t="s">
        <v>186</v>
      </c>
      <c r="D1349" s="297" t="s">
        <v>1120</v>
      </c>
      <c r="E1349" s="19" t="s">
        <v>103</v>
      </c>
      <c r="F1349" s="298">
        <v>48.05</v>
      </c>
      <c r="G1349" s="40"/>
      <c r="H1349" s="46"/>
    </row>
    <row r="1350" spans="1:8" s="2" customFormat="1" ht="16.8" customHeight="1">
      <c r="A1350" s="40"/>
      <c r="B1350" s="46"/>
      <c r="C1350" s="297" t="s">
        <v>331</v>
      </c>
      <c r="D1350" s="297" t="s">
        <v>1124</v>
      </c>
      <c r="E1350" s="19" t="s">
        <v>103</v>
      </c>
      <c r="F1350" s="298">
        <v>2.4</v>
      </c>
      <c r="G1350" s="40"/>
      <c r="H1350" s="46"/>
    </row>
    <row r="1351" spans="1:8" s="2" customFormat="1" ht="16.8" customHeight="1">
      <c r="A1351" s="40"/>
      <c r="B1351" s="46"/>
      <c r="C1351" s="297" t="s">
        <v>368</v>
      </c>
      <c r="D1351" s="297" t="s">
        <v>1125</v>
      </c>
      <c r="E1351" s="19" t="s">
        <v>103</v>
      </c>
      <c r="F1351" s="298">
        <v>49.25</v>
      </c>
      <c r="G1351" s="40"/>
      <c r="H1351" s="46"/>
    </row>
    <row r="1352" spans="1:8" s="2" customFormat="1" ht="16.8" customHeight="1">
      <c r="A1352" s="40"/>
      <c r="B1352" s="46"/>
      <c r="C1352" s="297" t="s">
        <v>379</v>
      </c>
      <c r="D1352" s="297" t="s">
        <v>1126</v>
      </c>
      <c r="E1352" s="19" t="s">
        <v>103</v>
      </c>
      <c r="F1352" s="298">
        <v>15.65</v>
      </c>
      <c r="G1352" s="40"/>
      <c r="H1352" s="46"/>
    </row>
    <row r="1353" spans="1:8" s="2" customFormat="1" ht="16.8" customHeight="1">
      <c r="A1353" s="40"/>
      <c r="B1353" s="46"/>
      <c r="C1353" s="297" t="s">
        <v>435</v>
      </c>
      <c r="D1353" s="297" t="s">
        <v>1127</v>
      </c>
      <c r="E1353" s="19" t="s">
        <v>103</v>
      </c>
      <c r="F1353" s="298">
        <v>49.25</v>
      </c>
      <c r="G1353" s="40"/>
      <c r="H1353" s="46"/>
    </row>
    <row r="1354" spans="1:8" s="2" customFormat="1" ht="12">
      <c r="A1354" s="40"/>
      <c r="B1354" s="46"/>
      <c r="C1354" s="297" t="s">
        <v>260</v>
      </c>
      <c r="D1354" s="297" t="s">
        <v>1128</v>
      </c>
      <c r="E1354" s="19" t="s">
        <v>98</v>
      </c>
      <c r="F1354" s="298">
        <v>23.475</v>
      </c>
      <c r="G1354" s="40"/>
      <c r="H1354" s="46"/>
    </row>
    <row r="1355" spans="1:8" s="2" customFormat="1" ht="16.8" customHeight="1">
      <c r="A1355" s="40"/>
      <c r="B1355" s="46"/>
      <c r="C1355" s="293" t="s">
        <v>992</v>
      </c>
      <c r="D1355" s="294" t="s">
        <v>993</v>
      </c>
      <c r="E1355" s="295" t="s">
        <v>103</v>
      </c>
      <c r="F1355" s="296">
        <v>6.2</v>
      </c>
      <c r="G1355" s="40"/>
      <c r="H1355" s="46"/>
    </row>
    <row r="1356" spans="1:8" s="2" customFormat="1" ht="16.8" customHeight="1">
      <c r="A1356" s="40"/>
      <c r="B1356" s="46"/>
      <c r="C1356" s="297" t="s">
        <v>19</v>
      </c>
      <c r="D1356" s="297" t="s">
        <v>1154</v>
      </c>
      <c r="E1356" s="19" t="s">
        <v>19</v>
      </c>
      <c r="F1356" s="298">
        <v>6.2</v>
      </c>
      <c r="G1356" s="40"/>
      <c r="H1356" s="46"/>
    </row>
    <row r="1357" spans="1:8" s="2" customFormat="1" ht="16.8" customHeight="1">
      <c r="A1357" s="40"/>
      <c r="B1357" s="46"/>
      <c r="C1357" s="299" t="s">
        <v>1114</v>
      </c>
      <c r="D1357" s="40"/>
      <c r="E1357" s="40"/>
      <c r="F1357" s="40"/>
      <c r="G1357" s="40"/>
      <c r="H1357" s="46"/>
    </row>
    <row r="1358" spans="1:8" s="2" customFormat="1" ht="16.8" customHeight="1">
      <c r="A1358" s="40"/>
      <c r="B1358" s="46"/>
      <c r="C1358" s="297" t="s">
        <v>170</v>
      </c>
      <c r="D1358" s="297" t="s">
        <v>1119</v>
      </c>
      <c r="E1358" s="19" t="s">
        <v>98</v>
      </c>
      <c r="F1358" s="298">
        <v>11.188</v>
      </c>
      <c r="G1358" s="40"/>
      <c r="H1358" s="46"/>
    </row>
    <row r="1359" spans="1:8" s="2" customFormat="1" ht="16.8" customHeight="1">
      <c r="A1359" s="40"/>
      <c r="B1359" s="46"/>
      <c r="C1359" s="297" t="s">
        <v>181</v>
      </c>
      <c r="D1359" s="297" t="s">
        <v>1130</v>
      </c>
      <c r="E1359" s="19" t="s">
        <v>103</v>
      </c>
      <c r="F1359" s="298">
        <v>64.9</v>
      </c>
      <c r="G1359" s="40"/>
      <c r="H1359" s="46"/>
    </row>
    <row r="1360" spans="1:8" s="2" customFormat="1" ht="16.8" customHeight="1">
      <c r="A1360" s="40"/>
      <c r="B1360" s="46"/>
      <c r="C1360" s="297" t="s">
        <v>186</v>
      </c>
      <c r="D1360" s="297" t="s">
        <v>1120</v>
      </c>
      <c r="E1360" s="19" t="s">
        <v>103</v>
      </c>
      <c r="F1360" s="298">
        <v>48.05</v>
      </c>
      <c r="G1360" s="40"/>
      <c r="H1360" s="46"/>
    </row>
    <row r="1361" spans="1:8" s="2" customFormat="1" ht="16.8" customHeight="1">
      <c r="A1361" s="40"/>
      <c r="B1361" s="46"/>
      <c r="C1361" s="297" t="s">
        <v>368</v>
      </c>
      <c r="D1361" s="297" t="s">
        <v>1125</v>
      </c>
      <c r="E1361" s="19" t="s">
        <v>103</v>
      </c>
      <c r="F1361" s="298">
        <v>49.25</v>
      </c>
      <c r="G1361" s="40"/>
      <c r="H1361" s="46"/>
    </row>
    <row r="1362" spans="1:8" s="2" customFormat="1" ht="16.8" customHeight="1">
      <c r="A1362" s="40"/>
      <c r="B1362" s="46"/>
      <c r="C1362" s="297" t="s">
        <v>435</v>
      </c>
      <c r="D1362" s="297" t="s">
        <v>1127</v>
      </c>
      <c r="E1362" s="19" t="s">
        <v>103</v>
      </c>
      <c r="F1362" s="298">
        <v>49.25</v>
      </c>
      <c r="G1362" s="40"/>
      <c r="H1362" s="46"/>
    </row>
    <row r="1363" spans="1:8" s="2" customFormat="1" ht="16.8" customHeight="1">
      <c r="A1363" s="40"/>
      <c r="B1363" s="46"/>
      <c r="C1363" s="293" t="s">
        <v>1019</v>
      </c>
      <c r="D1363" s="294" t="s">
        <v>1020</v>
      </c>
      <c r="E1363" s="295" t="s">
        <v>98</v>
      </c>
      <c r="F1363" s="296">
        <v>1.08</v>
      </c>
      <c r="G1363" s="40"/>
      <c r="H1363" s="46"/>
    </row>
    <row r="1364" spans="1:8" s="2" customFormat="1" ht="16.8" customHeight="1">
      <c r="A1364" s="40"/>
      <c r="B1364" s="46"/>
      <c r="C1364" s="297" t="s">
        <v>19</v>
      </c>
      <c r="D1364" s="297" t="s">
        <v>1155</v>
      </c>
      <c r="E1364" s="19" t="s">
        <v>19</v>
      </c>
      <c r="F1364" s="298">
        <v>1.08</v>
      </c>
      <c r="G1364" s="40"/>
      <c r="H1364" s="46"/>
    </row>
    <row r="1365" spans="1:8" s="2" customFormat="1" ht="16.8" customHeight="1">
      <c r="A1365" s="40"/>
      <c r="B1365" s="46"/>
      <c r="C1365" s="299" t="s">
        <v>1114</v>
      </c>
      <c r="D1365" s="40"/>
      <c r="E1365" s="40"/>
      <c r="F1365" s="40"/>
      <c r="G1365" s="40"/>
      <c r="H1365" s="46"/>
    </row>
    <row r="1366" spans="1:8" s="2" customFormat="1" ht="16.8" customHeight="1">
      <c r="A1366" s="40"/>
      <c r="B1366" s="46"/>
      <c r="C1366" s="297" t="s">
        <v>228</v>
      </c>
      <c r="D1366" s="297" t="s">
        <v>1115</v>
      </c>
      <c r="E1366" s="19" t="s">
        <v>98</v>
      </c>
      <c r="F1366" s="298">
        <v>20.255</v>
      </c>
      <c r="G1366" s="40"/>
      <c r="H1366" s="46"/>
    </row>
    <row r="1367" spans="1:8" s="2" customFormat="1" ht="16.8" customHeight="1">
      <c r="A1367" s="40"/>
      <c r="B1367" s="46"/>
      <c r="C1367" s="297" t="s">
        <v>1078</v>
      </c>
      <c r="D1367" s="297" t="s">
        <v>1179</v>
      </c>
      <c r="E1367" s="19" t="s">
        <v>98</v>
      </c>
      <c r="F1367" s="298">
        <v>13.32</v>
      </c>
      <c r="G1367" s="40"/>
      <c r="H1367" s="46"/>
    </row>
    <row r="1368" spans="1:8" s="2" customFormat="1" ht="12">
      <c r="A1368" s="40"/>
      <c r="B1368" s="46"/>
      <c r="C1368" s="297" t="s">
        <v>693</v>
      </c>
      <c r="D1368" s="297" t="s">
        <v>1174</v>
      </c>
      <c r="E1368" s="19" t="s">
        <v>98</v>
      </c>
      <c r="F1368" s="298">
        <v>13.32</v>
      </c>
      <c r="G1368" s="40"/>
      <c r="H1368" s="46"/>
    </row>
    <row r="1369" spans="1:8" s="2" customFormat="1" ht="16.8" customHeight="1">
      <c r="A1369" s="40"/>
      <c r="B1369" s="46"/>
      <c r="C1369" s="297" t="s">
        <v>1052</v>
      </c>
      <c r="D1369" s="297" t="s">
        <v>1181</v>
      </c>
      <c r="E1369" s="19" t="s">
        <v>98</v>
      </c>
      <c r="F1369" s="298">
        <v>13.32</v>
      </c>
      <c r="G1369" s="40"/>
      <c r="H1369" s="46"/>
    </row>
    <row r="1370" spans="1:8" s="2" customFormat="1" ht="16.8" customHeight="1">
      <c r="A1370" s="40"/>
      <c r="B1370" s="46"/>
      <c r="C1370" s="293" t="s">
        <v>1007</v>
      </c>
      <c r="D1370" s="294" t="s">
        <v>1008</v>
      </c>
      <c r="E1370" s="295" t="s">
        <v>103</v>
      </c>
      <c r="F1370" s="296">
        <v>1.2</v>
      </c>
      <c r="G1370" s="40"/>
      <c r="H1370" s="46"/>
    </row>
    <row r="1371" spans="1:8" s="2" customFormat="1" ht="16.8" customHeight="1">
      <c r="A1371" s="40"/>
      <c r="B1371" s="46"/>
      <c r="C1371" s="297" t="s">
        <v>19</v>
      </c>
      <c r="D1371" s="297" t="s">
        <v>1156</v>
      </c>
      <c r="E1371" s="19" t="s">
        <v>19</v>
      </c>
      <c r="F1371" s="298">
        <v>1.2</v>
      </c>
      <c r="G1371" s="40"/>
      <c r="H1371" s="46"/>
    </row>
    <row r="1372" spans="1:8" s="2" customFormat="1" ht="16.8" customHeight="1">
      <c r="A1372" s="40"/>
      <c r="B1372" s="46"/>
      <c r="C1372" s="299" t="s">
        <v>1114</v>
      </c>
      <c r="D1372" s="40"/>
      <c r="E1372" s="40"/>
      <c r="F1372" s="40"/>
      <c r="G1372" s="40"/>
      <c r="H1372" s="46"/>
    </row>
    <row r="1373" spans="1:8" s="2" customFormat="1" ht="16.8" customHeight="1">
      <c r="A1373" s="40"/>
      <c r="B1373" s="46"/>
      <c r="C1373" s="297" t="s">
        <v>170</v>
      </c>
      <c r="D1373" s="297" t="s">
        <v>1119</v>
      </c>
      <c r="E1373" s="19" t="s">
        <v>98</v>
      </c>
      <c r="F1373" s="298">
        <v>11.188</v>
      </c>
      <c r="G1373" s="40"/>
      <c r="H1373" s="46"/>
    </row>
    <row r="1374" spans="1:8" s="2" customFormat="1" ht="16.8" customHeight="1">
      <c r="A1374" s="40"/>
      <c r="B1374" s="46"/>
      <c r="C1374" s="297" t="s">
        <v>186</v>
      </c>
      <c r="D1374" s="297" t="s">
        <v>1120</v>
      </c>
      <c r="E1374" s="19" t="s">
        <v>103</v>
      </c>
      <c r="F1374" s="298">
        <v>48.05</v>
      </c>
      <c r="G1374" s="40"/>
      <c r="H1374" s="46"/>
    </row>
    <row r="1375" spans="1:8" s="2" customFormat="1" ht="16.8" customHeight="1">
      <c r="A1375" s="40"/>
      <c r="B1375" s="46"/>
      <c r="C1375" s="297" t="s">
        <v>571</v>
      </c>
      <c r="D1375" s="297" t="s">
        <v>1164</v>
      </c>
      <c r="E1375" s="19" t="s">
        <v>103</v>
      </c>
      <c r="F1375" s="298">
        <v>7.25</v>
      </c>
      <c r="G1375" s="40"/>
      <c r="H1375" s="46"/>
    </row>
    <row r="1376" spans="1:8" s="2" customFormat="1" ht="16.8" customHeight="1">
      <c r="A1376" s="40"/>
      <c r="B1376" s="46"/>
      <c r="C1376" s="297" t="s">
        <v>368</v>
      </c>
      <c r="D1376" s="297" t="s">
        <v>1125</v>
      </c>
      <c r="E1376" s="19" t="s">
        <v>103</v>
      </c>
      <c r="F1376" s="298">
        <v>49.25</v>
      </c>
      <c r="G1376" s="40"/>
      <c r="H1376" s="46"/>
    </row>
    <row r="1377" spans="1:8" s="2" customFormat="1" ht="16.8" customHeight="1">
      <c r="A1377" s="40"/>
      <c r="B1377" s="46"/>
      <c r="C1377" s="297" t="s">
        <v>379</v>
      </c>
      <c r="D1377" s="297" t="s">
        <v>1126</v>
      </c>
      <c r="E1377" s="19" t="s">
        <v>103</v>
      </c>
      <c r="F1377" s="298">
        <v>15.65</v>
      </c>
      <c r="G1377" s="40"/>
      <c r="H1377" s="46"/>
    </row>
    <row r="1378" spans="1:8" s="2" customFormat="1" ht="16.8" customHeight="1">
      <c r="A1378" s="40"/>
      <c r="B1378" s="46"/>
      <c r="C1378" s="297" t="s">
        <v>435</v>
      </c>
      <c r="D1378" s="297" t="s">
        <v>1127</v>
      </c>
      <c r="E1378" s="19" t="s">
        <v>103</v>
      </c>
      <c r="F1378" s="298">
        <v>49.25</v>
      </c>
      <c r="G1378" s="40"/>
      <c r="H1378" s="46"/>
    </row>
    <row r="1379" spans="1:8" s="2" customFormat="1" ht="16.8" customHeight="1">
      <c r="A1379" s="40"/>
      <c r="B1379" s="46"/>
      <c r="C1379" s="297" t="s">
        <v>780</v>
      </c>
      <c r="D1379" s="297" t="s">
        <v>1167</v>
      </c>
      <c r="E1379" s="19" t="s">
        <v>98</v>
      </c>
      <c r="F1379" s="298">
        <v>1.53</v>
      </c>
      <c r="G1379" s="40"/>
      <c r="H1379" s="46"/>
    </row>
    <row r="1380" spans="1:8" s="2" customFormat="1" ht="16.8" customHeight="1">
      <c r="A1380" s="40"/>
      <c r="B1380" s="46"/>
      <c r="C1380" s="297" t="s">
        <v>791</v>
      </c>
      <c r="D1380" s="297" t="s">
        <v>1168</v>
      </c>
      <c r="E1380" s="19" t="s">
        <v>98</v>
      </c>
      <c r="F1380" s="298">
        <v>1.53</v>
      </c>
      <c r="G1380" s="40"/>
      <c r="H1380" s="46"/>
    </row>
    <row r="1381" spans="1:8" s="2" customFormat="1" ht="12">
      <c r="A1381" s="40"/>
      <c r="B1381" s="46"/>
      <c r="C1381" s="297" t="s">
        <v>796</v>
      </c>
      <c r="D1381" s="297" t="s">
        <v>1169</v>
      </c>
      <c r="E1381" s="19" t="s">
        <v>98</v>
      </c>
      <c r="F1381" s="298">
        <v>1.53</v>
      </c>
      <c r="G1381" s="40"/>
      <c r="H1381" s="46"/>
    </row>
    <row r="1382" spans="1:8" s="2" customFormat="1" ht="16.8" customHeight="1">
      <c r="A1382" s="40"/>
      <c r="B1382" s="46"/>
      <c r="C1382" s="297" t="s">
        <v>807</v>
      </c>
      <c r="D1382" s="297" t="s">
        <v>1170</v>
      </c>
      <c r="E1382" s="19" t="s">
        <v>103</v>
      </c>
      <c r="F1382" s="298">
        <v>5.1</v>
      </c>
      <c r="G1382" s="40"/>
      <c r="H1382" s="46"/>
    </row>
    <row r="1383" spans="1:8" s="2" customFormat="1" ht="16.8" customHeight="1">
      <c r="A1383" s="40"/>
      <c r="B1383" s="46"/>
      <c r="C1383" s="297" t="s">
        <v>812</v>
      </c>
      <c r="D1383" s="297" t="s">
        <v>1171</v>
      </c>
      <c r="E1383" s="19" t="s">
        <v>98</v>
      </c>
      <c r="F1383" s="298">
        <v>1.53</v>
      </c>
      <c r="G1383" s="40"/>
      <c r="H1383" s="46"/>
    </row>
    <row r="1384" spans="1:8" s="2" customFormat="1" ht="12">
      <c r="A1384" s="40"/>
      <c r="B1384" s="46"/>
      <c r="C1384" s="297" t="s">
        <v>260</v>
      </c>
      <c r="D1384" s="297" t="s">
        <v>1128</v>
      </c>
      <c r="E1384" s="19" t="s">
        <v>98</v>
      </c>
      <c r="F1384" s="298">
        <v>23.475</v>
      </c>
      <c r="G1384" s="40"/>
      <c r="H1384" s="46"/>
    </row>
    <row r="1385" spans="1:8" s="2" customFormat="1" ht="16.8" customHeight="1">
      <c r="A1385" s="40"/>
      <c r="B1385" s="46"/>
      <c r="C1385" s="293" t="s">
        <v>995</v>
      </c>
      <c r="D1385" s="294" t="s">
        <v>996</v>
      </c>
      <c r="E1385" s="295" t="s">
        <v>103</v>
      </c>
      <c r="F1385" s="296">
        <v>4.2</v>
      </c>
      <c r="G1385" s="40"/>
      <c r="H1385" s="46"/>
    </row>
    <row r="1386" spans="1:8" s="2" customFormat="1" ht="16.8" customHeight="1">
      <c r="A1386" s="40"/>
      <c r="B1386" s="46"/>
      <c r="C1386" s="297" t="s">
        <v>19</v>
      </c>
      <c r="D1386" s="297" t="s">
        <v>1157</v>
      </c>
      <c r="E1386" s="19" t="s">
        <v>19</v>
      </c>
      <c r="F1386" s="298">
        <v>4.2</v>
      </c>
      <c r="G1386" s="40"/>
      <c r="H1386" s="46"/>
    </row>
    <row r="1387" spans="1:8" s="2" customFormat="1" ht="16.8" customHeight="1">
      <c r="A1387" s="40"/>
      <c r="B1387" s="46"/>
      <c r="C1387" s="299" t="s">
        <v>1114</v>
      </c>
      <c r="D1387" s="40"/>
      <c r="E1387" s="40"/>
      <c r="F1387" s="40"/>
      <c r="G1387" s="40"/>
      <c r="H1387" s="46"/>
    </row>
    <row r="1388" spans="1:8" s="2" customFormat="1" ht="16.8" customHeight="1">
      <c r="A1388" s="40"/>
      <c r="B1388" s="46"/>
      <c r="C1388" s="297" t="s">
        <v>170</v>
      </c>
      <c r="D1388" s="297" t="s">
        <v>1119</v>
      </c>
      <c r="E1388" s="19" t="s">
        <v>98</v>
      </c>
      <c r="F1388" s="298">
        <v>11.188</v>
      </c>
      <c r="G1388" s="40"/>
      <c r="H1388" s="46"/>
    </row>
    <row r="1389" spans="1:8" s="2" customFormat="1" ht="16.8" customHeight="1">
      <c r="A1389" s="40"/>
      <c r="B1389" s="46"/>
      <c r="C1389" s="297" t="s">
        <v>181</v>
      </c>
      <c r="D1389" s="297" t="s">
        <v>1130</v>
      </c>
      <c r="E1389" s="19" t="s">
        <v>103</v>
      </c>
      <c r="F1389" s="298">
        <v>64.9</v>
      </c>
      <c r="G1389" s="40"/>
      <c r="H1389" s="46"/>
    </row>
    <row r="1390" spans="1:8" s="2" customFormat="1" ht="16.8" customHeight="1">
      <c r="A1390" s="40"/>
      <c r="B1390" s="46"/>
      <c r="C1390" s="297" t="s">
        <v>186</v>
      </c>
      <c r="D1390" s="297" t="s">
        <v>1120</v>
      </c>
      <c r="E1390" s="19" t="s">
        <v>103</v>
      </c>
      <c r="F1390" s="298">
        <v>48.05</v>
      </c>
      <c r="G1390" s="40"/>
      <c r="H1390" s="46"/>
    </row>
    <row r="1391" spans="1:8" s="2" customFormat="1" ht="16.8" customHeight="1">
      <c r="A1391" s="40"/>
      <c r="B1391" s="46"/>
      <c r="C1391" s="297" t="s">
        <v>368</v>
      </c>
      <c r="D1391" s="297" t="s">
        <v>1125</v>
      </c>
      <c r="E1391" s="19" t="s">
        <v>103</v>
      </c>
      <c r="F1391" s="298">
        <v>49.25</v>
      </c>
      <c r="G1391" s="40"/>
      <c r="H1391" s="46"/>
    </row>
    <row r="1392" spans="1:8" s="2" customFormat="1" ht="16.8" customHeight="1">
      <c r="A1392" s="40"/>
      <c r="B1392" s="46"/>
      <c r="C1392" s="297" t="s">
        <v>435</v>
      </c>
      <c r="D1392" s="297" t="s">
        <v>1127</v>
      </c>
      <c r="E1392" s="19" t="s">
        <v>103</v>
      </c>
      <c r="F1392" s="298">
        <v>49.25</v>
      </c>
      <c r="G1392" s="40"/>
      <c r="H1392" s="46"/>
    </row>
    <row r="1393" spans="1:8" s="2" customFormat="1" ht="16.8" customHeight="1">
      <c r="A1393" s="40"/>
      <c r="B1393" s="46"/>
      <c r="C1393" s="293" t="s">
        <v>1022</v>
      </c>
      <c r="D1393" s="294" t="s">
        <v>1023</v>
      </c>
      <c r="E1393" s="295" t="s">
        <v>98</v>
      </c>
      <c r="F1393" s="296">
        <v>2.375</v>
      </c>
      <c r="G1393" s="40"/>
      <c r="H1393" s="46"/>
    </row>
    <row r="1394" spans="1:8" s="2" customFormat="1" ht="16.8" customHeight="1">
      <c r="A1394" s="40"/>
      <c r="B1394" s="46"/>
      <c r="C1394" s="297" t="s">
        <v>19</v>
      </c>
      <c r="D1394" s="297" t="s">
        <v>1137</v>
      </c>
      <c r="E1394" s="19" t="s">
        <v>19</v>
      </c>
      <c r="F1394" s="298">
        <v>2.375</v>
      </c>
      <c r="G1394" s="40"/>
      <c r="H1394" s="46"/>
    </row>
    <row r="1395" spans="1:8" s="2" customFormat="1" ht="16.8" customHeight="1">
      <c r="A1395" s="40"/>
      <c r="B1395" s="46"/>
      <c r="C1395" s="299" t="s">
        <v>1114</v>
      </c>
      <c r="D1395" s="40"/>
      <c r="E1395" s="40"/>
      <c r="F1395" s="40"/>
      <c r="G1395" s="40"/>
      <c r="H1395" s="46"/>
    </row>
    <row r="1396" spans="1:8" s="2" customFormat="1" ht="16.8" customHeight="1">
      <c r="A1396" s="40"/>
      <c r="B1396" s="46"/>
      <c r="C1396" s="297" t="s">
        <v>228</v>
      </c>
      <c r="D1396" s="297" t="s">
        <v>1115</v>
      </c>
      <c r="E1396" s="19" t="s">
        <v>98</v>
      </c>
      <c r="F1396" s="298">
        <v>20.255</v>
      </c>
      <c r="G1396" s="40"/>
      <c r="H1396" s="46"/>
    </row>
    <row r="1397" spans="1:8" s="2" customFormat="1" ht="16.8" customHeight="1">
      <c r="A1397" s="40"/>
      <c r="B1397" s="46"/>
      <c r="C1397" s="297" t="s">
        <v>358</v>
      </c>
      <c r="D1397" s="297" t="s">
        <v>1116</v>
      </c>
      <c r="E1397" s="19" t="s">
        <v>98</v>
      </c>
      <c r="F1397" s="298">
        <v>6.935</v>
      </c>
      <c r="G1397" s="40"/>
      <c r="H1397" s="46"/>
    </row>
    <row r="1398" spans="1:8" s="2" customFormat="1" ht="12">
      <c r="A1398" s="40"/>
      <c r="B1398" s="46"/>
      <c r="C1398" s="297" t="s">
        <v>699</v>
      </c>
      <c r="D1398" s="297" t="s">
        <v>1172</v>
      </c>
      <c r="E1398" s="19" t="s">
        <v>98</v>
      </c>
      <c r="F1398" s="298">
        <v>2.375</v>
      </c>
      <c r="G1398" s="40"/>
      <c r="H1398" s="46"/>
    </row>
    <row r="1399" spans="1:8" s="2" customFormat="1" ht="16.8" customHeight="1">
      <c r="A1399" s="40"/>
      <c r="B1399" s="46"/>
      <c r="C1399" s="297" t="s">
        <v>247</v>
      </c>
      <c r="D1399" s="297" t="s">
        <v>1118</v>
      </c>
      <c r="E1399" s="19" t="s">
        <v>98</v>
      </c>
      <c r="F1399" s="298">
        <v>2.375</v>
      </c>
      <c r="G1399" s="40"/>
      <c r="H1399" s="46"/>
    </row>
    <row r="1400" spans="1:8" s="2" customFormat="1" ht="16.8" customHeight="1">
      <c r="A1400" s="40"/>
      <c r="B1400" s="46"/>
      <c r="C1400" s="293" t="s">
        <v>1009</v>
      </c>
      <c r="D1400" s="294" t="s">
        <v>1010</v>
      </c>
      <c r="E1400" s="295" t="s">
        <v>103</v>
      </c>
      <c r="F1400" s="296">
        <v>1.25</v>
      </c>
      <c r="G1400" s="40"/>
      <c r="H1400" s="46"/>
    </row>
    <row r="1401" spans="1:8" s="2" customFormat="1" ht="16.8" customHeight="1">
      <c r="A1401" s="40"/>
      <c r="B1401" s="46"/>
      <c r="C1401" s="297" t="s">
        <v>19</v>
      </c>
      <c r="D1401" s="297" t="s">
        <v>108</v>
      </c>
      <c r="E1401" s="19" t="s">
        <v>19</v>
      </c>
      <c r="F1401" s="298">
        <v>1.25</v>
      </c>
      <c r="G1401" s="40"/>
      <c r="H1401" s="46"/>
    </row>
    <row r="1402" spans="1:8" s="2" customFormat="1" ht="16.8" customHeight="1">
      <c r="A1402" s="40"/>
      <c r="B1402" s="46"/>
      <c r="C1402" s="299" t="s">
        <v>1114</v>
      </c>
      <c r="D1402" s="40"/>
      <c r="E1402" s="40"/>
      <c r="F1402" s="40"/>
      <c r="G1402" s="40"/>
      <c r="H1402" s="46"/>
    </row>
    <row r="1403" spans="1:8" s="2" customFormat="1" ht="16.8" customHeight="1">
      <c r="A1403" s="40"/>
      <c r="B1403" s="46"/>
      <c r="C1403" s="297" t="s">
        <v>170</v>
      </c>
      <c r="D1403" s="297" t="s">
        <v>1119</v>
      </c>
      <c r="E1403" s="19" t="s">
        <v>98</v>
      </c>
      <c r="F1403" s="298">
        <v>11.188</v>
      </c>
      <c r="G1403" s="40"/>
      <c r="H1403" s="46"/>
    </row>
    <row r="1404" spans="1:8" s="2" customFormat="1" ht="16.8" customHeight="1">
      <c r="A1404" s="40"/>
      <c r="B1404" s="46"/>
      <c r="C1404" s="297" t="s">
        <v>186</v>
      </c>
      <c r="D1404" s="297" t="s">
        <v>1120</v>
      </c>
      <c r="E1404" s="19" t="s">
        <v>103</v>
      </c>
      <c r="F1404" s="298">
        <v>48.05</v>
      </c>
      <c r="G1404" s="40"/>
      <c r="H1404" s="46"/>
    </row>
    <row r="1405" spans="1:8" s="2" customFormat="1" ht="12">
      <c r="A1405" s="40"/>
      <c r="B1405" s="46"/>
      <c r="C1405" s="297" t="s">
        <v>211</v>
      </c>
      <c r="D1405" s="297" t="s">
        <v>1122</v>
      </c>
      <c r="E1405" s="19" t="s">
        <v>103</v>
      </c>
      <c r="F1405" s="298">
        <v>1.25</v>
      </c>
      <c r="G1405" s="40"/>
      <c r="H1405" s="46"/>
    </row>
    <row r="1406" spans="1:8" s="2" customFormat="1" ht="16.8" customHeight="1">
      <c r="A1406" s="40"/>
      <c r="B1406" s="46"/>
      <c r="C1406" s="297" t="s">
        <v>571</v>
      </c>
      <c r="D1406" s="297" t="s">
        <v>1164</v>
      </c>
      <c r="E1406" s="19" t="s">
        <v>103</v>
      </c>
      <c r="F1406" s="298">
        <v>7.25</v>
      </c>
      <c r="G1406" s="40"/>
      <c r="H1406" s="46"/>
    </row>
    <row r="1407" spans="1:8" s="2" customFormat="1" ht="16.8" customHeight="1">
      <c r="A1407" s="40"/>
      <c r="B1407" s="46"/>
      <c r="C1407" s="297" t="s">
        <v>368</v>
      </c>
      <c r="D1407" s="297" t="s">
        <v>1125</v>
      </c>
      <c r="E1407" s="19" t="s">
        <v>103</v>
      </c>
      <c r="F1407" s="298">
        <v>49.25</v>
      </c>
      <c r="G1407" s="40"/>
      <c r="H1407" s="46"/>
    </row>
    <row r="1408" spans="1:8" s="2" customFormat="1" ht="16.8" customHeight="1">
      <c r="A1408" s="40"/>
      <c r="B1408" s="46"/>
      <c r="C1408" s="297" t="s">
        <v>379</v>
      </c>
      <c r="D1408" s="297" t="s">
        <v>1126</v>
      </c>
      <c r="E1408" s="19" t="s">
        <v>103</v>
      </c>
      <c r="F1408" s="298">
        <v>15.65</v>
      </c>
      <c r="G1408" s="40"/>
      <c r="H1408" s="46"/>
    </row>
    <row r="1409" spans="1:8" s="2" customFormat="1" ht="16.8" customHeight="1">
      <c r="A1409" s="40"/>
      <c r="B1409" s="46"/>
      <c r="C1409" s="297" t="s">
        <v>435</v>
      </c>
      <c r="D1409" s="297" t="s">
        <v>1127</v>
      </c>
      <c r="E1409" s="19" t="s">
        <v>103</v>
      </c>
      <c r="F1409" s="298">
        <v>49.25</v>
      </c>
      <c r="G1409" s="40"/>
      <c r="H1409" s="46"/>
    </row>
    <row r="1410" spans="1:8" s="2" customFormat="1" ht="12">
      <c r="A1410" s="40"/>
      <c r="B1410" s="46"/>
      <c r="C1410" s="297" t="s">
        <v>260</v>
      </c>
      <c r="D1410" s="297" t="s">
        <v>1128</v>
      </c>
      <c r="E1410" s="19" t="s">
        <v>98</v>
      </c>
      <c r="F1410" s="298">
        <v>23.475</v>
      </c>
      <c r="G1410" s="40"/>
      <c r="H1410" s="46"/>
    </row>
    <row r="1411" spans="1:8" s="2" customFormat="1" ht="16.8" customHeight="1">
      <c r="A1411" s="40"/>
      <c r="B1411" s="46"/>
      <c r="C1411" s="297" t="s">
        <v>204</v>
      </c>
      <c r="D1411" s="297" t="s">
        <v>205</v>
      </c>
      <c r="E1411" s="19" t="s">
        <v>98</v>
      </c>
      <c r="F1411" s="298">
        <v>0.55</v>
      </c>
      <c r="G1411" s="40"/>
      <c r="H1411" s="46"/>
    </row>
    <row r="1412" spans="1:8" s="2" customFormat="1" ht="16.8" customHeight="1">
      <c r="A1412" s="40"/>
      <c r="B1412" s="46"/>
      <c r="C1412" s="297" t="s">
        <v>420</v>
      </c>
      <c r="D1412" s="297" t="s">
        <v>421</v>
      </c>
      <c r="E1412" s="19" t="s">
        <v>103</v>
      </c>
      <c r="F1412" s="298">
        <v>1.25</v>
      </c>
      <c r="G1412" s="40"/>
      <c r="H1412" s="46"/>
    </row>
    <row r="1413" spans="1:8" s="2" customFormat="1" ht="16.8" customHeight="1">
      <c r="A1413" s="40"/>
      <c r="B1413" s="46"/>
      <c r="C1413" s="293" t="s">
        <v>998</v>
      </c>
      <c r="D1413" s="294" t="s">
        <v>999</v>
      </c>
      <c r="E1413" s="295" t="s">
        <v>103</v>
      </c>
      <c r="F1413" s="296">
        <v>6.3</v>
      </c>
      <c r="G1413" s="40"/>
      <c r="H1413" s="46"/>
    </row>
    <row r="1414" spans="1:8" s="2" customFormat="1" ht="16.8" customHeight="1">
      <c r="A1414" s="40"/>
      <c r="B1414" s="46"/>
      <c r="C1414" s="297" t="s">
        <v>19</v>
      </c>
      <c r="D1414" s="297" t="s">
        <v>1138</v>
      </c>
      <c r="E1414" s="19" t="s">
        <v>19</v>
      </c>
      <c r="F1414" s="298">
        <v>6.3</v>
      </c>
      <c r="G1414" s="40"/>
      <c r="H1414" s="46"/>
    </row>
    <row r="1415" spans="1:8" s="2" customFormat="1" ht="16.8" customHeight="1">
      <c r="A1415" s="40"/>
      <c r="B1415" s="46"/>
      <c r="C1415" s="299" t="s">
        <v>1114</v>
      </c>
      <c r="D1415" s="40"/>
      <c r="E1415" s="40"/>
      <c r="F1415" s="40"/>
      <c r="G1415" s="40"/>
      <c r="H1415" s="46"/>
    </row>
    <row r="1416" spans="1:8" s="2" customFormat="1" ht="16.8" customHeight="1">
      <c r="A1416" s="40"/>
      <c r="B1416" s="46"/>
      <c r="C1416" s="297" t="s">
        <v>170</v>
      </c>
      <c r="D1416" s="297" t="s">
        <v>1119</v>
      </c>
      <c r="E1416" s="19" t="s">
        <v>98</v>
      </c>
      <c r="F1416" s="298">
        <v>11.188</v>
      </c>
      <c r="G1416" s="40"/>
      <c r="H1416" s="46"/>
    </row>
    <row r="1417" spans="1:8" s="2" customFormat="1" ht="16.8" customHeight="1">
      <c r="A1417" s="40"/>
      <c r="B1417" s="46"/>
      <c r="C1417" s="297" t="s">
        <v>181</v>
      </c>
      <c r="D1417" s="297" t="s">
        <v>1130</v>
      </c>
      <c r="E1417" s="19" t="s">
        <v>103</v>
      </c>
      <c r="F1417" s="298">
        <v>64.9</v>
      </c>
      <c r="G1417" s="40"/>
      <c r="H1417" s="46"/>
    </row>
    <row r="1418" spans="1:8" s="2" customFormat="1" ht="16.8" customHeight="1">
      <c r="A1418" s="40"/>
      <c r="B1418" s="46"/>
      <c r="C1418" s="297" t="s">
        <v>186</v>
      </c>
      <c r="D1418" s="297" t="s">
        <v>1120</v>
      </c>
      <c r="E1418" s="19" t="s">
        <v>103</v>
      </c>
      <c r="F1418" s="298">
        <v>48.05</v>
      </c>
      <c r="G1418" s="40"/>
      <c r="H1418" s="46"/>
    </row>
    <row r="1419" spans="1:8" s="2" customFormat="1" ht="16.8" customHeight="1">
      <c r="A1419" s="40"/>
      <c r="B1419" s="46"/>
      <c r="C1419" s="297" t="s">
        <v>368</v>
      </c>
      <c r="D1419" s="297" t="s">
        <v>1125</v>
      </c>
      <c r="E1419" s="19" t="s">
        <v>103</v>
      </c>
      <c r="F1419" s="298">
        <v>49.25</v>
      </c>
      <c r="G1419" s="40"/>
      <c r="H1419" s="46"/>
    </row>
    <row r="1420" spans="1:8" s="2" customFormat="1" ht="16.8" customHeight="1">
      <c r="A1420" s="40"/>
      <c r="B1420" s="46"/>
      <c r="C1420" s="297" t="s">
        <v>435</v>
      </c>
      <c r="D1420" s="297" t="s">
        <v>1127</v>
      </c>
      <c r="E1420" s="19" t="s">
        <v>103</v>
      </c>
      <c r="F1420" s="298">
        <v>49.25</v>
      </c>
      <c r="G1420" s="40"/>
      <c r="H1420" s="46"/>
    </row>
    <row r="1421" spans="1:8" s="2" customFormat="1" ht="16.8" customHeight="1">
      <c r="A1421" s="40"/>
      <c r="B1421" s="46"/>
      <c r="C1421" s="293" t="s">
        <v>1024</v>
      </c>
      <c r="D1421" s="294" t="s">
        <v>506</v>
      </c>
      <c r="E1421" s="295" t="s">
        <v>98</v>
      </c>
      <c r="F1421" s="296">
        <v>1.103</v>
      </c>
      <c r="G1421" s="40"/>
      <c r="H1421" s="46"/>
    </row>
    <row r="1422" spans="1:8" s="2" customFormat="1" ht="16.8" customHeight="1">
      <c r="A1422" s="40"/>
      <c r="B1422" s="46"/>
      <c r="C1422" s="297" t="s">
        <v>19</v>
      </c>
      <c r="D1422" s="297" t="s">
        <v>1158</v>
      </c>
      <c r="E1422" s="19" t="s">
        <v>19</v>
      </c>
      <c r="F1422" s="298">
        <v>1.103</v>
      </c>
      <c r="G1422" s="40"/>
      <c r="H1422" s="46"/>
    </row>
    <row r="1423" spans="1:8" s="2" customFormat="1" ht="16.8" customHeight="1">
      <c r="A1423" s="40"/>
      <c r="B1423" s="46"/>
      <c r="C1423" s="299" t="s">
        <v>1114</v>
      </c>
      <c r="D1423" s="40"/>
      <c r="E1423" s="40"/>
      <c r="F1423" s="40"/>
      <c r="G1423" s="40"/>
      <c r="H1423" s="46"/>
    </row>
    <row r="1424" spans="1:8" s="2" customFormat="1" ht="16.8" customHeight="1">
      <c r="A1424" s="40"/>
      <c r="B1424" s="46"/>
      <c r="C1424" s="297" t="s">
        <v>253</v>
      </c>
      <c r="D1424" s="297" t="s">
        <v>1133</v>
      </c>
      <c r="E1424" s="19" t="s">
        <v>98</v>
      </c>
      <c r="F1424" s="298">
        <v>1.103</v>
      </c>
      <c r="G1424" s="40"/>
      <c r="H1424" s="46"/>
    </row>
    <row r="1425" spans="1:8" s="2" customFormat="1" ht="16.8" customHeight="1">
      <c r="A1425" s="40"/>
      <c r="B1425" s="46"/>
      <c r="C1425" s="293" t="s">
        <v>115</v>
      </c>
      <c r="D1425" s="294" t="s">
        <v>19</v>
      </c>
      <c r="E1425" s="295" t="s">
        <v>19</v>
      </c>
      <c r="F1425" s="296">
        <v>44.75</v>
      </c>
      <c r="G1425" s="40"/>
      <c r="H1425" s="46"/>
    </row>
    <row r="1426" spans="1:8" s="2" customFormat="1" ht="16.8" customHeight="1">
      <c r="A1426" s="40"/>
      <c r="B1426" s="46"/>
      <c r="C1426" s="297" t="s">
        <v>19</v>
      </c>
      <c r="D1426" s="297" t="s">
        <v>1026</v>
      </c>
      <c r="E1426" s="19" t="s">
        <v>19</v>
      </c>
      <c r="F1426" s="298">
        <v>25.2</v>
      </c>
      <c r="G1426" s="40"/>
      <c r="H1426" s="46"/>
    </row>
    <row r="1427" spans="1:8" s="2" customFormat="1" ht="16.8" customHeight="1">
      <c r="A1427" s="40"/>
      <c r="B1427" s="46"/>
      <c r="C1427" s="297" t="s">
        <v>19</v>
      </c>
      <c r="D1427" s="297" t="s">
        <v>1027</v>
      </c>
      <c r="E1427" s="19" t="s">
        <v>19</v>
      </c>
      <c r="F1427" s="298">
        <v>10</v>
      </c>
      <c r="G1427" s="40"/>
      <c r="H1427" s="46"/>
    </row>
    <row r="1428" spans="1:8" s="2" customFormat="1" ht="16.8" customHeight="1">
      <c r="A1428" s="40"/>
      <c r="B1428" s="46"/>
      <c r="C1428" s="297" t="s">
        <v>19</v>
      </c>
      <c r="D1428" s="297" t="s">
        <v>1028</v>
      </c>
      <c r="E1428" s="19" t="s">
        <v>19</v>
      </c>
      <c r="F1428" s="298">
        <v>4.5</v>
      </c>
      <c r="G1428" s="40"/>
      <c r="H1428" s="46"/>
    </row>
    <row r="1429" spans="1:8" s="2" customFormat="1" ht="16.8" customHeight="1">
      <c r="A1429" s="40"/>
      <c r="B1429" s="46"/>
      <c r="C1429" s="297" t="s">
        <v>19</v>
      </c>
      <c r="D1429" s="297" t="s">
        <v>1029</v>
      </c>
      <c r="E1429" s="19" t="s">
        <v>19</v>
      </c>
      <c r="F1429" s="298">
        <v>5.05</v>
      </c>
      <c r="G1429" s="40"/>
      <c r="H1429" s="46"/>
    </row>
    <row r="1430" spans="1:8" s="2" customFormat="1" ht="16.8" customHeight="1">
      <c r="A1430" s="40"/>
      <c r="B1430" s="46"/>
      <c r="C1430" s="297" t="s">
        <v>115</v>
      </c>
      <c r="D1430" s="297" t="s">
        <v>179</v>
      </c>
      <c r="E1430" s="19" t="s">
        <v>19</v>
      </c>
      <c r="F1430" s="298">
        <v>44.75</v>
      </c>
      <c r="G1430" s="40"/>
      <c r="H1430" s="46"/>
    </row>
    <row r="1431" spans="1:8" s="2" customFormat="1" ht="16.8" customHeight="1">
      <c r="A1431" s="40"/>
      <c r="B1431" s="46"/>
      <c r="C1431" s="299" t="s">
        <v>1114</v>
      </c>
      <c r="D1431" s="40"/>
      <c r="E1431" s="40"/>
      <c r="F1431" s="40"/>
      <c r="G1431" s="40"/>
      <c r="H1431" s="46"/>
    </row>
    <row r="1432" spans="1:8" s="2" customFormat="1" ht="16.8" customHeight="1">
      <c r="A1432" s="40"/>
      <c r="B1432" s="46"/>
      <c r="C1432" s="297" t="s">
        <v>170</v>
      </c>
      <c r="D1432" s="297" t="s">
        <v>1119</v>
      </c>
      <c r="E1432" s="19" t="s">
        <v>98</v>
      </c>
      <c r="F1432" s="298">
        <v>11.188</v>
      </c>
      <c r="G1432" s="40"/>
      <c r="H1432" s="46"/>
    </row>
    <row r="1433" spans="1:8" s="2" customFormat="1" ht="16.8" customHeight="1">
      <c r="A1433" s="40"/>
      <c r="B1433" s="46"/>
      <c r="C1433" s="293" t="s">
        <v>123</v>
      </c>
      <c r="D1433" s="294" t="s">
        <v>19</v>
      </c>
      <c r="E1433" s="295" t="s">
        <v>19</v>
      </c>
      <c r="F1433" s="296">
        <v>15.65</v>
      </c>
      <c r="G1433" s="40"/>
      <c r="H1433" s="46"/>
    </row>
    <row r="1434" spans="1:8" s="2" customFormat="1" ht="16.8" customHeight="1">
      <c r="A1434" s="40"/>
      <c r="B1434" s="46"/>
      <c r="C1434" s="297" t="s">
        <v>19</v>
      </c>
      <c r="D1434" s="297" t="s">
        <v>1063</v>
      </c>
      <c r="E1434" s="19" t="s">
        <v>19</v>
      </c>
      <c r="F1434" s="298">
        <v>8.4</v>
      </c>
      <c r="G1434" s="40"/>
      <c r="H1434" s="46"/>
    </row>
    <row r="1435" spans="1:8" s="2" customFormat="1" ht="16.8" customHeight="1">
      <c r="A1435" s="40"/>
      <c r="B1435" s="46"/>
      <c r="C1435" s="297" t="s">
        <v>19</v>
      </c>
      <c r="D1435" s="297" t="s">
        <v>1064</v>
      </c>
      <c r="E1435" s="19" t="s">
        <v>19</v>
      </c>
      <c r="F1435" s="298">
        <v>2.4</v>
      </c>
      <c r="G1435" s="40"/>
      <c r="H1435" s="46"/>
    </row>
    <row r="1436" spans="1:8" s="2" customFormat="1" ht="16.8" customHeight="1">
      <c r="A1436" s="40"/>
      <c r="B1436" s="46"/>
      <c r="C1436" s="297" t="s">
        <v>19</v>
      </c>
      <c r="D1436" s="297" t="s">
        <v>1065</v>
      </c>
      <c r="E1436" s="19" t="s">
        <v>19</v>
      </c>
      <c r="F1436" s="298">
        <v>3.6</v>
      </c>
      <c r="G1436" s="40"/>
      <c r="H1436" s="46"/>
    </row>
    <row r="1437" spans="1:8" s="2" customFormat="1" ht="16.8" customHeight="1">
      <c r="A1437" s="40"/>
      <c r="B1437" s="46"/>
      <c r="C1437" s="297" t="s">
        <v>19</v>
      </c>
      <c r="D1437" s="297" t="s">
        <v>1036</v>
      </c>
      <c r="E1437" s="19" t="s">
        <v>19</v>
      </c>
      <c r="F1437" s="298">
        <v>1.25</v>
      </c>
      <c r="G1437" s="40"/>
      <c r="H1437" s="46"/>
    </row>
    <row r="1438" spans="1:8" s="2" customFormat="1" ht="16.8" customHeight="1">
      <c r="A1438" s="40"/>
      <c r="B1438" s="46"/>
      <c r="C1438" s="297" t="s">
        <v>123</v>
      </c>
      <c r="D1438" s="297" t="s">
        <v>179</v>
      </c>
      <c r="E1438" s="19" t="s">
        <v>19</v>
      </c>
      <c r="F1438" s="298">
        <v>15.65</v>
      </c>
      <c r="G1438" s="40"/>
      <c r="H1438" s="46"/>
    </row>
    <row r="1439" spans="1:8" s="2" customFormat="1" ht="16.8" customHeight="1">
      <c r="A1439" s="40"/>
      <c r="B1439" s="46"/>
      <c r="C1439" s="299" t="s">
        <v>1114</v>
      </c>
      <c r="D1439" s="40"/>
      <c r="E1439" s="40"/>
      <c r="F1439" s="40"/>
      <c r="G1439" s="40"/>
      <c r="H1439" s="46"/>
    </row>
    <row r="1440" spans="1:8" s="2" customFormat="1" ht="12">
      <c r="A1440" s="40"/>
      <c r="B1440" s="46"/>
      <c r="C1440" s="297" t="s">
        <v>260</v>
      </c>
      <c r="D1440" s="297" t="s">
        <v>1128</v>
      </c>
      <c r="E1440" s="19" t="s">
        <v>98</v>
      </c>
      <c r="F1440" s="298">
        <v>23.475</v>
      </c>
      <c r="G1440" s="40"/>
      <c r="H1440" s="46"/>
    </row>
    <row r="1441" spans="1:8" s="2" customFormat="1" ht="16.8" customHeight="1">
      <c r="A1441" s="40"/>
      <c r="B1441" s="46"/>
      <c r="C1441" s="293" t="s">
        <v>1159</v>
      </c>
      <c r="D1441" s="294" t="s">
        <v>19</v>
      </c>
      <c r="E1441" s="295" t="s">
        <v>19</v>
      </c>
      <c r="F1441" s="296">
        <v>105</v>
      </c>
      <c r="G1441" s="40"/>
      <c r="H1441" s="46"/>
    </row>
    <row r="1442" spans="1:8" s="2" customFormat="1" ht="16.8" customHeight="1">
      <c r="A1442" s="40"/>
      <c r="B1442" s="46"/>
      <c r="C1442" s="293" t="s">
        <v>641</v>
      </c>
      <c r="D1442" s="294" t="s">
        <v>19</v>
      </c>
      <c r="E1442" s="295" t="s">
        <v>19</v>
      </c>
      <c r="F1442" s="296">
        <v>5.1</v>
      </c>
      <c r="G1442" s="40"/>
      <c r="H1442" s="46"/>
    </row>
    <row r="1443" spans="1:8" s="2" customFormat="1" ht="16.8" customHeight="1">
      <c r="A1443" s="40"/>
      <c r="B1443" s="46"/>
      <c r="C1443" s="297" t="s">
        <v>19</v>
      </c>
      <c r="D1443" s="297" t="s">
        <v>1108</v>
      </c>
      <c r="E1443" s="19" t="s">
        <v>19</v>
      </c>
      <c r="F1443" s="298">
        <v>5.1</v>
      </c>
      <c r="G1443" s="40"/>
      <c r="H1443" s="46"/>
    </row>
    <row r="1444" spans="1:8" s="2" customFormat="1" ht="16.8" customHeight="1">
      <c r="A1444" s="40"/>
      <c r="B1444" s="46"/>
      <c r="C1444" s="297" t="s">
        <v>641</v>
      </c>
      <c r="D1444" s="297" t="s">
        <v>179</v>
      </c>
      <c r="E1444" s="19" t="s">
        <v>19</v>
      </c>
      <c r="F1444" s="298">
        <v>5.1</v>
      </c>
      <c r="G1444" s="40"/>
      <c r="H1444" s="46"/>
    </row>
    <row r="1445" spans="1:8" s="2" customFormat="1" ht="16.8" customHeight="1">
      <c r="A1445" s="40"/>
      <c r="B1445" s="46"/>
      <c r="C1445" s="299" t="s">
        <v>1114</v>
      </c>
      <c r="D1445" s="40"/>
      <c r="E1445" s="40"/>
      <c r="F1445" s="40"/>
      <c r="G1445" s="40"/>
      <c r="H1445" s="46"/>
    </row>
    <row r="1446" spans="1:8" s="2" customFormat="1" ht="16.8" customHeight="1">
      <c r="A1446" s="40"/>
      <c r="B1446" s="46"/>
      <c r="C1446" s="297" t="s">
        <v>780</v>
      </c>
      <c r="D1446" s="297" t="s">
        <v>1167</v>
      </c>
      <c r="E1446" s="19" t="s">
        <v>98</v>
      </c>
      <c r="F1446" s="298">
        <v>1.53</v>
      </c>
      <c r="G1446" s="40"/>
      <c r="H1446" s="46"/>
    </row>
    <row r="1447" spans="1:8" s="2" customFormat="1" ht="16.8" customHeight="1">
      <c r="A1447" s="40"/>
      <c r="B1447" s="46"/>
      <c r="C1447" s="297" t="s">
        <v>791</v>
      </c>
      <c r="D1447" s="297" t="s">
        <v>1168</v>
      </c>
      <c r="E1447" s="19" t="s">
        <v>98</v>
      </c>
      <c r="F1447" s="298">
        <v>1.53</v>
      </c>
      <c r="G1447" s="40"/>
      <c r="H1447" s="46"/>
    </row>
    <row r="1448" spans="1:8" s="2" customFormat="1" ht="12">
      <c r="A1448" s="40"/>
      <c r="B1448" s="46"/>
      <c r="C1448" s="297" t="s">
        <v>796</v>
      </c>
      <c r="D1448" s="297" t="s">
        <v>1169</v>
      </c>
      <c r="E1448" s="19" t="s">
        <v>98</v>
      </c>
      <c r="F1448" s="298">
        <v>1.53</v>
      </c>
      <c r="G1448" s="40"/>
      <c r="H1448" s="46"/>
    </row>
    <row r="1449" spans="1:8" s="2" customFormat="1" ht="16.8" customHeight="1">
      <c r="A1449" s="40"/>
      <c r="B1449" s="46"/>
      <c r="C1449" s="297" t="s">
        <v>812</v>
      </c>
      <c r="D1449" s="297" t="s">
        <v>1171</v>
      </c>
      <c r="E1449" s="19" t="s">
        <v>98</v>
      </c>
      <c r="F1449" s="298">
        <v>1.53</v>
      </c>
      <c r="G1449" s="40"/>
      <c r="H1449" s="46"/>
    </row>
    <row r="1450" spans="1:8" s="2" customFormat="1" ht="16.8" customHeight="1">
      <c r="A1450" s="40"/>
      <c r="B1450" s="46"/>
      <c r="C1450" s="293" t="s">
        <v>129</v>
      </c>
      <c r="D1450" s="294" t="s">
        <v>19</v>
      </c>
      <c r="E1450" s="295" t="s">
        <v>19</v>
      </c>
      <c r="F1450" s="296">
        <v>96.45</v>
      </c>
      <c r="G1450" s="40"/>
      <c r="H1450" s="46"/>
    </row>
    <row r="1451" spans="1:8" s="2" customFormat="1" ht="16.8" customHeight="1">
      <c r="A1451" s="40"/>
      <c r="B1451" s="46"/>
      <c r="C1451" s="297" t="s">
        <v>19</v>
      </c>
      <c r="D1451" s="297" t="s">
        <v>202</v>
      </c>
      <c r="E1451" s="19" t="s">
        <v>19</v>
      </c>
      <c r="F1451" s="298">
        <v>0</v>
      </c>
      <c r="G1451" s="40"/>
      <c r="H1451" s="46"/>
    </row>
    <row r="1452" spans="1:8" s="2" customFormat="1" ht="16.8" customHeight="1">
      <c r="A1452" s="40"/>
      <c r="B1452" s="46"/>
      <c r="C1452" s="297" t="s">
        <v>19</v>
      </c>
      <c r="D1452" s="297" t="s">
        <v>215</v>
      </c>
      <c r="E1452" s="19" t="s">
        <v>19</v>
      </c>
      <c r="F1452" s="298">
        <v>18.85</v>
      </c>
      <c r="G1452" s="40"/>
      <c r="H1452" s="46"/>
    </row>
    <row r="1453" spans="1:8" s="2" customFormat="1" ht="16.8" customHeight="1">
      <c r="A1453" s="40"/>
      <c r="B1453" s="46"/>
      <c r="C1453" s="297" t="s">
        <v>19</v>
      </c>
      <c r="D1453" s="297" t="s">
        <v>521</v>
      </c>
      <c r="E1453" s="19" t="s">
        <v>19</v>
      </c>
      <c r="F1453" s="298">
        <v>29</v>
      </c>
      <c r="G1453" s="40"/>
      <c r="H1453" s="46"/>
    </row>
    <row r="1454" spans="1:8" s="2" customFormat="1" ht="16.8" customHeight="1">
      <c r="A1454" s="40"/>
      <c r="B1454" s="46"/>
      <c r="C1454" s="297" t="s">
        <v>19</v>
      </c>
      <c r="D1454" s="297" t="s">
        <v>522</v>
      </c>
      <c r="E1454" s="19" t="s">
        <v>19</v>
      </c>
      <c r="F1454" s="298">
        <v>2.9</v>
      </c>
      <c r="G1454" s="40"/>
      <c r="H1454" s="46"/>
    </row>
    <row r="1455" spans="1:8" s="2" customFormat="1" ht="16.8" customHeight="1">
      <c r="A1455" s="40"/>
      <c r="B1455" s="46"/>
      <c r="C1455" s="297" t="s">
        <v>19</v>
      </c>
      <c r="D1455" s="297" t="s">
        <v>670</v>
      </c>
      <c r="E1455" s="19" t="s">
        <v>19</v>
      </c>
      <c r="F1455" s="298">
        <v>1.25</v>
      </c>
      <c r="G1455" s="40"/>
      <c r="H1455" s="46"/>
    </row>
    <row r="1456" spans="1:8" s="2" customFormat="1" ht="16.8" customHeight="1">
      <c r="A1456" s="40"/>
      <c r="B1456" s="46"/>
      <c r="C1456" s="297" t="s">
        <v>19</v>
      </c>
      <c r="D1456" s="297" t="s">
        <v>671</v>
      </c>
      <c r="E1456" s="19" t="s">
        <v>19</v>
      </c>
      <c r="F1456" s="298">
        <v>5</v>
      </c>
      <c r="G1456" s="40"/>
      <c r="H1456" s="46"/>
    </row>
    <row r="1457" spans="1:8" s="2" customFormat="1" ht="16.8" customHeight="1">
      <c r="A1457" s="40"/>
      <c r="B1457" s="46"/>
      <c r="C1457" s="297" t="s">
        <v>19</v>
      </c>
      <c r="D1457" s="297" t="s">
        <v>672</v>
      </c>
      <c r="E1457" s="19" t="s">
        <v>19</v>
      </c>
      <c r="F1457" s="298">
        <v>2.5</v>
      </c>
      <c r="G1457" s="40"/>
      <c r="H1457" s="46"/>
    </row>
    <row r="1458" spans="1:8" s="2" customFormat="1" ht="16.8" customHeight="1">
      <c r="A1458" s="40"/>
      <c r="B1458" s="46"/>
      <c r="C1458" s="297" t="s">
        <v>19</v>
      </c>
      <c r="D1458" s="297" t="s">
        <v>673</v>
      </c>
      <c r="E1458" s="19" t="s">
        <v>19</v>
      </c>
      <c r="F1458" s="298">
        <v>0.7</v>
      </c>
      <c r="G1458" s="40"/>
      <c r="H1458" s="46"/>
    </row>
    <row r="1459" spans="1:8" s="2" customFormat="1" ht="16.8" customHeight="1">
      <c r="A1459" s="40"/>
      <c r="B1459" s="46"/>
      <c r="C1459" s="297" t="s">
        <v>19</v>
      </c>
      <c r="D1459" s="297" t="s">
        <v>674</v>
      </c>
      <c r="E1459" s="19" t="s">
        <v>19</v>
      </c>
      <c r="F1459" s="298">
        <v>3.75</v>
      </c>
      <c r="G1459" s="40"/>
      <c r="H1459" s="46"/>
    </row>
    <row r="1460" spans="1:8" s="2" customFormat="1" ht="16.8" customHeight="1">
      <c r="A1460" s="40"/>
      <c r="B1460" s="46"/>
      <c r="C1460" s="297" t="s">
        <v>19</v>
      </c>
      <c r="D1460" s="297" t="s">
        <v>675</v>
      </c>
      <c r="E1460" s="19" t="s">
        <v>19</v>
      </c>
      <c r="F1460" s="298">
        <v>5</v>
      </c>
      <c r="G1460" s="40"/>
      <c r="H1460" s="46"/>
    </row>
    <row r="1461" spans="1:8" s="2" customFormat="1" ht="16.8" customHeight="1">
      <c r="A1461" s="40"/>
      <c r="B1461" s="46"/>
      <c r="C1461" s="297" t="s">
        <v>19</v>
      </c>
      <c r="D1461" s="297" t="s">
        <v>676</v>
      </c>
      <c r="E1461" s="19" t="s">
        <v>19</v>
      </c>
      <c r="F1461" s="298">
        <v>2.5</v>
      </c>
      <c r="G1461" s="40"/>
      <c r="H1461" s="46"/>
    </row>
    <row r="1462" spans="1:8" s="2" customFormat="1" ht="16.8" customHeight="1">
      <c r="A1462" s="40"/>
      <c r="B1462" s="46"/>
      <c r="C1462" s="297" t="s">
        <v>19</v>
      </c>
      <c r="D1462" s="297" t="s">
        <v>884</v>
      </c>
      <c r="E1462" s="19" t="s">
        <v>19</v>
      </c>
      <c r="F1462" s="298">
        <v>2.35</v>
      </c>
      <c r="G1462" s="40"/>
      <c r="H1462" s="46"/>
    </row>
    <row r="1463" spans="1:8" s="2" customFormat="1" ht="16.8" customHeight="1">
      <c r="A1463" s="40"/>
      <c r="B1463" s="46"/>
      <c r="C1463" s="297" t="s">
        <v>19</v>
      </c>
      <c r="D1463" s="297" t="s">
        <v>885</v>
      </c>
      <c r="E1463" s="19" t="s">
        <v>19</v>
      </c>
      <c r="F1463" s="298">
        <v>1.25</v>
      </c>
      <c r="G1463" s="40"/>
      <c r="H1463" s="46"/>
    </row>
    <row r="1464" spans="1:8" s="2" customFormat="1" ht="16.8" customHeight="1">
      <c r="A1464" s="40"/>
      <c r="B1464" s="46"/>
      <c r="C1464" s="297" t="s">
        <v>19</v>
      </c>
      <c r="D1464" s="297" t="s">
        <v>886</v>
      </c>
      <c r="E1464" s="19" t="s">
        <v>19</v>
      </c>
      <c r="F1464" s="298">
        <v>5</v>
      </c>
      <c r="G1464" s="40"/>
      <c r="H1464" s="46"/>
    </row>
    <row r="1465" spans="1:8" s="2" customFormat="1" ht="16.8" customHeight="1">
      <c r="A1465" s="40"/>
      <c r="B1465" s="46"/>
      <c r="C1465" s="297" t="s">
        <v>19</v>
      </c>
      <c r="D1465" s="297" t="s">
        <v>887</v>
      </c>
      <c r="E1465" s="19" t="s">
        <v>19</v>
      </c>
      <c r="F1465" s="298">
        <v>2.5</v>
      </c>
      <c r="G1465" s="40"/>
      <c r="H1465" s="46"/>
    </row>
    <row r="1466" spans="1:8" s="2" customFormat="1" ht="16.8" customHeight="1">
      <c r="A1466" s="40"/>
      <c r="B1466" s="46"/>
      <c r="C1466" s="297" t="s">
        <v>19</v>
      </c>
      <c r="D1466" s="297" t="s">
        <v>888</v>
      </c>
      <c r="E1466" s="19" t="s">
        <v>19</v>
      </c>
      <c r="F1466" s="298">
        <v>1.4</v>
      </c>
      <c r="G1466" s="40"/>
      <c r="H1466" s="46"/>
    </row>
    <row r="1467" spans="1:8" s="2" customFormat="1" ht="16.8" customHeight="1">
      <c r="A1467" s="40"/>
      <c r="B1467" s="46"/>
      <c r="C1467" s="297" t="s">
        <v>19</v>
      </c>
      <c r="D1467" s="297" t="s">
        <v>889</v>
      </c>
      <c r="E1467" s="19" t="s">
        <v>19</v>
      </c>
      <c r="F1467" s="298">
        <v>11.25</v>
      </c>
      <c r="G1467" s="40"/>
      <c r="H1467" s="46"/>
    </row>
    <row r="1468" spans="1:8" s="2" customFormat="1" ht="16.8" customHeight="1">
      <c r="A1468" s="40"/>
      <c r="B1468" s="46"/>
      <c r="C1468" s="297" t="s">
        <v>19</v>
      </c>
      <c r="D1468" s="297" t="s">
        <v>1036</v>
      </c>
      <c r="E1468" s="19" t="s">
        <v>19</v>
      </c>
      <c r="F1468" s="298">
        <v>1.25</v>
      </c>
      <c r="G1468" s="40"/>
      <c r="H1468" s="46"/>
    </row>
    <row r="1469" spans="1:8" s="2" customFormat="1" ht="16.8" customHeight="1">
      <c r="A1469" s="40"/>
      <c r="B1469" s="46"/>
      <c r="C1469" s="297" t="s">
        <v>129</v>
      </c>
      <c r="D1469" s="297" t="s">
        <v>179</v>
      </c>
      <c r="E1469" s="19" t="s">
        <v>19</v>
      </c>
      <c r="F1469" s="298">
        <v>96.45</v>
      </c>
      <c r="G1469" s="40"/>
      <c r="H1469" s="46"/>
    </row>
    <row r="1470" spans="1:8" s="2" customFormat="1" ht="16.8" customHeight="1">
      <c r="A1470" s="40"/>
      <c r="B1470" s="46"/>
      <c r="C1470" s="299" t="s">
        <v>1114</v>
      </c>
      <c r="D1470" s="40"/>
      <c r="E1470" s="40"/>
      <c r="F1470" s="40"/>
      <c r="G1470" s="40"/>
      <c r="H1470" s="46"/>
    </row>
    <row r="1471" spans="1:8" s="2" customFormat="1" ht="16.8" customHeight="1">
      <c r="A1471" s="40"/>
      <c r="B1471" s="46"/>
      <c r="C1471" s="297" t="s">
        <v>204</v>
      </c>
      <c r="D1471" s="297" t="s">
        <v>205</v>
      </c>
      <c r="E1471" s="19" t="s">
        <v>98</v>
      </c>
      <c r="F1471" s="298">
        <v>0.5</v>
      </c>
      <c r="G1471" s="40"/>
      <c r="H1471" s="46"/>
    </row>
    <row r="1472" spans="1:8" s="2" customFormat="1" ht="16.8" customHeight="1">
      <c r="A1472" s="40"/>
      <c r="B1472" s="46"/>
      <c r="C1472" s="293" t="s">
        <v>1160</v>
      </c>
      <c r="D1472" s="294" t="s">
        <v>19</v>
      </c>
      <c r="E1472" s="295" t="s">
        <v>19</v>
      </c>
      <c r="F1472" s="296">
        <v>577.25</v>
      </c>
      <c r="G1472" s="40"/>
      <c r="H1472" s="46"/>
    </row>
    <row r="1473" spans="1:8" s="2" customFormat="1" ht="16.8" customHeight="1">
      <c r="A1473" s="40"/>
      <c r="B1473" s="46"/>
      <c r="C1473" s="293" t="s">
        <v>125</v>
      </c>
      <c r="D1473" s="294" t="s">
        <v>19</v>
      </c>
      <c r="E1473" s="295" t="s">
        <v>19</v>
      </c>
      <c r="F1473" s="296">
        <v>13</v>
      </c>
      <c r="G1473" s="40"/>
      <c r="H1473" s="46"/>
    </row>
    <row r="1474" spans="1:8" s="2" customFormat="1" ht="16.8" customHeight="1">
      <c r="A1474" s="40"/>
      <c r="B1474" s="46"/>
      <c r="C1474" s="297" t="s">
        <v>19</v>
      </c>
      <c r="D1474" s="297" t="s">
        <v>1038</v>
      </c>
      <c r="E1474" s="19" t="s">
        <v>19</v>
      </c>
      <c r="F1474" s="298">
        <v>7</v>
      </c>
      <c r="G1474" s="40"/>
      <c r="H1474" s="46"/>
    </row>
    <row r="1475" spans="1:8" s="2" customFormat="1" ht="16.8" customHeight="1">
      <c r="A1475" s="40"/>
      <c r="B1475" s="46"/>
      <c r="C1475" s="297" t="s">
        <v>19</v>
      </c>
      <c r="D1475" s="297" t="s">
        <v>1039</v>
      </c>
      <c r="E1475" s="19" t="s">
        <v>19</v>
      </c>
      <c r="F1475" s="298">
        <v>2</v>
      </c>
      <c r="G1475" s="40"/>
      <c r="H1475" s="46"/>
    </row>
    <row r="1476" spans="1:8" s="2" customFormat="1" ht="16.8" customHeight="1">
      <c r="A1476" s="40"/>
      <c r="B1476" s="46"/>
      <c r="C1476" s="297" t="s">
        <v>19</v>
      </c>
      <c r="D1476" s="297" t="s">
        <v>1040</v>
      </c>
      <c r="E1476" s="19" t="s">
        <v>19</v>
      </c>
      <c r="F1476" s="298">
        <v>3</v>
      </c>
      <c r="G1476" s="40"/>
      <c r="H1476" s="46"/>
    </row>
    <row r="1477" spans="1:8" s="2" customFormat="1" ht="16.8" customHeight="1">
      <c r="A1477" s="40"/>
      <c r="B1477" s="46"/>
      <c r="C1477" s="297" t="s">
        <v>19</v>
      </c>
      <c r="D1477" s="297" t="s">
        <v>1041</v>
      </c>
      <c r="E1477" s="19" t="s">
        <v>19</v>
      </c>
      <c r="F1477" s="298">
        <v>1</v>
      </c>
      <c r="G1477" s="40"/>
      <c r="H1477" s="46"/>
    </row>
    <row r="1478" spans="1:8" s="2" customFormat="1" ht="16.8" customHeight="1">
      <c r="A1478" s="40"/>
      <c r="B1478" s="46"/>
      <c r="C1478" s="297" t="s">
        <v>125</v>
      </c>
      <c r="D1478" s="297" t="s">
        <v>225</v>
      </c>
      <c r="E1478" s="19" t="s">
        <v>19</v>
      </c>
      <c r="F1478" s="298">
        <v>13</v>
      </c>
      <c r="G1478" s="40"/>
      <c r="H1478" s="46"/>
    </row>
    <row r="1479" spans="1:8" s="2" customFormat="1" ht="16.8" customHeight="1">
      <c r="A1479" s="40"/>
      <c r="B1479" s="46"/>
      <c r="C1479" s="299" t="s">
        <v>1114</v>
      </c>
      <c r="D1479" s="40"/>
      <c r="E1479" s="40"/>
      <c r="F1479" s="40"/>
      <c r="G1479" s="40"/>
      <c r="H1479" s="46"/>
    </row>
    <row r="1480" spans="1:8" s="2" customFormat="1" ht="16.8" customHeight="1">
      <c r="A1480" s="40"/>
      <c r="B1480" s="46"/>
      <c r="C1480" s="297" t="s">
        <v>220</v>
      </c>
      <c r="D1480" s="297" t="s">
        <v>1161</v>
      </c>
      <c r="E1480" s="19" t="s">
        <v>98</v>
      </c>
      <c r="F1480" s="298">
        <v>52</v>
      </c>
      <c r="G1480" s="40"/>
      <c r="H1480" s="46"/>
    </row>
    <row r="1481" spans="1:8" s="2" customFormat="1" ht="7.4" customHeight="1">
      <c r="A1481" s="40"/>
      <c r="B1481" s="159"/>
      <c r="C1481" s="160"/>
      <c r="D1481" s="160"/>
      <c r="E1481" s="160"/>
      <c r="F1481" s="160"/>
      <c r="G1481" s="160"/>
      <c r="H1481" s="46"/>
    </row>
    <row r="1482" spans="1:8" s="2" customFormat="1" ht="12">
      <c r="A1482" s="40"/>
      <c r="B1482" s="40"/>
      <c r="C1482" s="40"/>
      <c r="D1482" s="40"/>
      <c r="E1482" s="40"/>
      <c r="F1482" s="40"/>
      <c r="G1482" s="40"/>
      <c r="H1482" s="40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300" customWidth="1"/>
    <col min="2" max="2" width="1.7109375" style="300" customWidth="1"/>
    <col min="3" max="4" width="5.00390625" style="300" customWidth="1"/>
    <col min="5" max="5" width="11.7109375" style="300" customWidth="1"/>
    <col min="6" max="6" width="9.140625" style="300" customWidth="1"/>
    <col min="7" max="7" width="5.00390625" style="300" customWidth="1"/>
    <col min="8" max="8" width="77.8515625" style="300" customWidth="1"/>
    <col min="9" max="10" width="20.00390625" style="300" customWidth="1"/>
    <col min="11" max="11" width="1.7109375" style="300" customWidth="1"/>
  </cols>
  <sheetData>
    <row r="1" s="1" customFormat="1" ht="37.5" customHeight="1"/>
    <row r="2" spans="2:11" s="1" customFormat="1" ht="7.5" customHeight="1">
      <c r="B2" s="301"/>
      <c r="C2" s="302"/>
      <c r="D2" s="302"/>
      <c r="E2" s="302"/>
      <c r="F2" s="302"/>
      <c r="G2" s="302"/>
      <c r="H2" s="302"/>
      <c r="I2" s="302"/>
      <c r="J2" s="302"/>
      <c r="K2" s="303"/>
    </row>
    <row r="3" spans="2:11" s="17" customFormat="1" ht="45" customHeight="1">
      <c r="B3" s="304"/>
      <c r="C3" s="305" t="s">
        <v>1183</v>
      </c>
      <c r="D3" s="305"/>
      <c r="E3" s="305"/>
      <c r="F3" s="305"/>
      <c r="G3" s="305"/>
      <c r="H3" s="305"/>
      <c r="I3" s="305"/>
      <c r="J3" s="305"/>
      <c r="K3" s="306"/>
    </row>
    <row r="4" spans="2:11" s="1" customFormat="1" ht="25.5" customHeight="1">
      <c r="B4" s="307"/>
      <c r="C4" s="308" t="s">
        <v>1184</v>
      </c>
      <c r="D4" s="308"/>
      <c r="E4" s="308"/>
      <c r="F4" s="308"/>
      <c r="G4" s="308"/>
      <c r="H4" s="308"/>
      <c r="I4" s="308"/>
      <c r="J4" s="308"/>
      <c r="K4" s="309"/>
    </row>
    <row r="5" spans="2:11" s="1" customFormat="1" ht="5.25" customHeight="1">
      <c r="B5" s="307"/>
      <c r="C5" s="310"/>
      <c r="D5" s="310"/>
      <c r="E5" s="310"/>
      <c r="F5" s="310"/>
      <c r="G5" s="310"/>
      <c r="H5" s="310"/>
      <c r="I5" s="310"/>
      <c r="J5" s="310"/>
      <c r="K5" s="309"/>
    </row>
    <row r="6" spans="2:11" s="1" customFormat="1" ht="15" customHeight="1">
      <c r="B6" s="307"/>
      <c r="C6" s="311" t="s">
        <v>1185</v>
      </c>
      <c r="D6" s="311"/>
      <c r="E6" s="311"/>
      <c r="F6" s="311"/>
      <c r="G6" s="311"/>
      <c r="H6" s="311"/>
      <c r="I6" s="311"/>
      <c r="J6" s="311"/>
      <c r="K6" s="309"/>
    </row>
    <row r="7" spans="2:11" s="1" customFormat="1" ht="15" customHeight="1">
      <c r="B7" s="312"/>
      <c r="C7" s="311" t="s">
        <v>1186</v>
      </c>
      <c r="D7" s="311"/>
      <c r="E7" s="311"/>
      <c r="F7" s="311"/>
      <c r="G7" s="311"/>
      <c r="H7" s="311"/>
      <c r="I7" s="311"/>
      <c r="J7" s="311"/>
      <c r="K7" s="309"/>
    </row>
    <row r="8" spans="2:11" s="1" customFormat="1" ht="12.75" customHeight="1">
      <c r="B8" s="312"/>
      <c r="C8" s="311"/>
      <c r="D8" s="311"/>
      <c r="E8" s="311"/>
      <c r="F8" s="311"/>
      <c r="G8" s="311"/>
      <c r="H8" s="311"/>
      <c r="I8" s="311"/>
      <c r="J8" s="311"/>
      <c r="K8" s="309"/>
    </row>
    <row r="9" spans="2:11" s="1" customFormat="1" ht="15" customHeight="1">
      <c r="B9" s="312"/>
      <c r="C9" s="311" t="s">
        <v>1187</v>
      </c>
      <c r="D9" s="311"/>
      <c r="E9" s="311"/>
      <c r="F9" s="311"/>
      <c r="G9" s="311"/>
      <c r="H9" s="311"/>
      <c r="I9" s="311"/>
      <c r="J9" s="311"/>
      <c r="K9" s="309"/>
    </row>
    <row r="10" spans="2:11" s="1" customFormat="1" ht="15" customHeight="1">
      <c r="B10" s="312"/>
      <c r="C10" s="311"/>
      <c r="D10" s="311" t="s">
        <v>1188</v>
      </c>
      <c r="E10" s="311"/>
      <c r="F10" s="311"/>
      <c r="G10" s="311"/>
      <c r="H10" s="311"/>
      <c r="I10" s="311"/>
      <c r="J10" s="311"/>
      <c r="K10" s="309"/>
    </row>
    <row r="11" spans="2:11" s="1" customFormat="1" ht="15" customHeight="1">
      <c r="B11" s="312"/>
      <c r="C11" s="313"/>
      <c r="D11" s="311" t="s">
        <v>1189</v>
      </c>
      <c r="E11" s="311"/>
      <c r="F11" s="311"/>
      <c r="G11" s="311"/>
      <c r="H11" s="311"/>
      <c r="I11" s="311"/>
      <c r="J11" s="311"/>
      <c r="K11" s="309"/>
    </row>
    <row r="12" spans="2:11" s="1" customFormat="1" ht="15" customHeight="1">
      <c r="B12" s="312"/>
      <c r="C12" s="313"/>
      <c r="D12" s="311"/>
      <c r="E12" s="311"/>
      <c r="F12" s="311"/>
      <c r="G12" s="311"/>
      <c r="H12" s="311"/>
      <c r="I12" s="311"/>
      <c r="J12" s="311"/>
      <c r="K12" s="309"/>
    </row>
    <row r="13" spans="2:11" s="1" customFormat="1" ht="15" customHeight="1">
      <c r="B13" s="312"/>
      <c r="C13" s="313"/>
      <c r="D13" s="314" t="s">
        <v>1190</v>
      </c>
      <c r="E13" s="311"/>
      <c r="F13" s="311"/>
      <c r="G13" s="311"/>
      <c r="H13" s="311"/>
      <c r="I13" s="311"/>
      <c r="J13" s="311"/>
      <c r="K13" s="309"/>
    </row>
    <row r="14" spans="2:11" s="1" customFormat="1" ht="12.75" customHeight="1">
      <c r="B14" s="312"/>
      <c r="C14" s="313"/>
      <c r="D14" s="313"/>
      <c r="E14" s="313"/>
      <c r="F14" s="313"/>
      <c r="G14" s="313"/>
      <c r="H14" s="313"/>
      <c r="I14" s="313"/>
      <c r="J14" s="313"/>
      <c r="K14" s="309"/>
    </row>
    <row r="15" spans="2:11" s="1" customFormat="1" ht="15" customHeight="1">
      <c r="B15" s="312"/>
      <c r="C15" s="313"/>
      <c r="D15" s="311" t="s">
        <v>1191</v>
      </c>
      <c r="E15" s="311"/>
      <c r="F15" s="311"/>
      <c r="G15" s="311"/>
      <c r="H15" s="311"/>
      <c r="I15" s="311"/>
      <c r="J15" s="311"/>
      <c r="K15" s="309"/>
    </row>
    <row r="16" spans="2:11" s="1" customFormat="1" ht="15" customHeight="1">
      <c r="B16" s="312"/>
      <c r="C16" s="313"/>
      <c r="D16" s="311" t="s">
        <v>1192</v>
      </c>
      <c r="E16" s="311"/>
      <c r="F16" s="311"/>
      <c r="G16" s="311"/>
      <c r="H16" s="311"/>
      <c r="I16" s="311"/>
      <c r="J16" s="311"/>
      <c r="K16" s="309"/>
    </row>
    <row r="17" spans="2:11" s="1" customFormat="1" ht="15" customHeight="1">
      <c r="B17" s="312"/>
      <c r="C17" s="313"/>
      <c r="D17" s="311" t="s">
        <v>1193</v>
      </c>
      <c r="E17" s="311"/>
      <c r="F17" s="311"/>
      <c r="G17" s="311"/>
      <c r="H17" s="311"/>
      <c r="I17" s="311"/>
      <c r="J17" s="311"/>
      <c r="K17" s="309"/>
    </row>
    <row r="18" spans="2:11" s="1" customFormat="1" ht="15" customHeight="1">
      <c r="B18" s="312"/>
      <c r="C18" s="313"/>
      <c r="D18" s="313"/>
      <c r="E18" s="315" t="s">
        <v>80</v>
      </c>
      <c r="F18" s="311" t="s">
        <v>1194</v>
      </c>
      <c r="G18" s="311"/>
      <c r="H18" s="311"/>
      <c r="I18" s="311"/>
      <c r="J18" s="311"/>
      <c r="K18" s="309"/>
    </row>
    <row r="19" spans="2:11" s="1" customFormat="1" ht="15" customHeight="1">
      <c r="B19" s="312"/>
      <c r="C19" s="313"/>
      <c r="D19" s="313"/>
      <c r="E19" s="315" t="s">
        <v>1195</v>
      </c>
      <c r="F19" s="311" t="s">
        <v>1196</v>
      </c>
      <c r="G19" s="311"/>
      <c r="H19" s="311"/>
      <c r="I19" s="311"/>
      <c r="J19" s="311"/>
      <c r="K19" s="309"/>
    </row>
    <row r="20" spans="2:11" s="1" customFormat="1" ht="15" customHeight="1">
      <c r="B20" s="312"/>
      <c r="C20" s="313"/>
      <c r="D20" s="313"/>
      <c r="E20" s="315" t="s">
        <v>1197</v>
      </c>
      <c r="F20" s="311" t="s">
        <v>1198</v>
      </c>
      <c r="G20" s="311"/>
      <c r="H20" s="311"/>
      <c r="I20" s="311"/>
      <c r="J20" s="311"/>
      <c r="K20" s="309"/>
    </row>
    <row r="21" spans="2:11" s="1" customFormat="1" ht="15" customHeight="1">
      <c r="B21" s="312"/>
      <c r="C21" s="313"/>
      <c r="D21" s="313"/>
      <c r="E21" s="315" t="s">
        <v>1199</v>
      </c>
      <c r="F21" s="311" t="s">
        <v>1200</v>
      </c>
      <c r="G21" s="311"/>
      <c r="H21" s="311"/>
      <c r="I21" s="311"/>
      <c r="J21" s="311"/>
      <c r="K21" s="309"/>
    </row>
    <row r="22" spans="2:11" s="1" customFormat="1" ht="15" customHeight="1">
      <c r="B22" s="312"/>
      <c r="C22" s="313"/>
      <c r="D22" s="313"/>
      <c r="E22" s="315" t="s">
        <v>1201</v>
      </c>
      <c r="F22" s="311" t="s">
        <v>1202</v>
      </c>
      <c r="G22" s="311"/>
      <c r="H22" s="311"/>
      <c r="I22" s="311"/>
      <c r="J22" s="311"/>
      <c r="K22" s="309"/>
    </row>
    <row r="23" spans="2:11" s="1" customFormat="1" ht="15" customHeight="1">
      <c r="B23" s="312"/>
      <c r="C23" s="313"/>
      <c r="D23" s="313"/>
      <c r="E23" s="315" t="s">
        <v>1203</v>
      </c>
      <c r="F23" s="311" t="s">
        <v>1204</v>
      </c>
      <c r="G23" s="311"/>
      <c r="H23" s="311"/>
      <c r="I23" s="311"/>
      <c r="J23" s="311"/>
      <c r="K23" s="309"/>
    </row>
    <row r="24" spans="2:11" s="1" customFormat="1" ht="12.75" customHeight="1">
      <c r="B24" s="312"/>
      <c r="C24" s="313"/>
      <c r="D24" s="313"/>
      <c r="E24" s="313"/>
      <c r="F24" s="313"/>
      <c r="G24" s="313"/>
      <c r="H24" s="313"/>
      <c r="I24" s="313"/>
      <c r="J24" s="313"/>
      <c r="K24" s="309"/>
    </row>
    <row r="25" spans="2:11" s="1" customFormat="1" ht="15" customHeight="1">
      <c r="B25" s="312"/>
      <c r="C25" s="311" t="s">
        <v>1205</v>
      </c>
      <c r="D25" s="311"/>
      <c r="E25" s="311"/>
      <c r="F25" s="311"/>
      <c r="G25" s="311"/>
      <c r="H25" s="311"/>
      <c r="I25" s="311"/>
      <c r="J25" s="311"/>
      <c r="K25" s="309"/>
    </row>
    <row r="26" spans="2:11" s="1" customFormat="1" ht="15" customHeight="1">
      <c r="B26" s="312"/>
      <c r="C26" s="311" t="s">
        <v>1206</v>
      </c>
      <c r="D26" s="311"/>
      <c r="E26" s="311"/>
      <c r="F26" s="311"/>
      <c r="G26" s="311"/>
      <c r="H26" s="311"/>
      <c r="I26" s="311"/>
      <c r="J26" s="311"/>
      <c r="K26" s="309"/>
    </row>
    <row r="27" spans="2:11" s="1" customFormat="1" ht="15" customHeight="1">
      <c r="B27" s="312"/>
      <c r="C27" s="311"/>
      <c r="D27" s="311" t="s">
        <v>1207</v>
      </c>
      <c r="E27" s="311"/>
      <c r="F27" s="311"/>
      <c r="G27" s="311"/>
      <c r="H27" s="311"/>
      <c r="I27" s="311"/>
      <c r="J27" s="311"/>
      <c r="K27" s="309"/>
    </row>
    <row r="28" spans="2:11" s="1" customFormat="1" ht="15" customHeight="1">
      <c r="B28" s="312"/>
      <c r="C28" s="313"/>
      <c r="D28" s="311" t="s">
        <v>1208</v>
      </c>
      <c r="E28" s="311"/>
      <c r="F28" s="311"/>
      <c r="G28" s="311"/>
      <c r="H28" s="311"/>
      <c r="I28" s="311"/>
      <c r="J28" s="311"/>
      <c r="K28" s="309"/>
    </row>
    <row r="29" spans="2:11" s="1" customFormat="1" ht="12.75" customHeight="1">
      <c r="B29" s="312"/>
      <c r="C29" s="313"/>
      <c r="D29" s="313"/>
      <c r="E29" s="313"/>
      <c r="F29" s="313"/>
      <c r="G29" s="313"/>
      <c r="H29" s="313"/>
      <c r="I29" s="313"/>
      <c r="J29" s="313"/>
      <c r="K29" s="309"/>
    </row>
    <row r="30" spans="2:11" s="1" customFormat="1" ht="15" customHeight="1">
      <c r="B30" s="312"/>
      <c r="C30" s="313"/>
      <c r="D30" s="311" t="s">
        <v>1209</v>
      </c>
      <c r="E30" s="311"/>
      <c r="F30" s="311"/>
      <c r="G30" s="311"/>
      <c r="H30" s="311"/>
      <c r="I30" s="311"/>
      <c r="J30" s="311"/>
      <c r="K30" s="309"/>
    </row>
    <row r="31" spans="2:11" s="1" customFormat="1" ht="15" customHeight="1">
      <c r="B31" s="312"/>
      <c r="C31" s="313"/>
      <c r="D31" s="311" t="s">
        <v>1210</v>
      </c>
      <c r="E31" s="311"/>
      <c r="F31" s="311"/>
      <c r="G31" s="311"/>
      <c r="H31" s="311"/>
      <c r="I31" s="311"/>
      <c r="J31" s="311"/>
      <c r="K31" s="309"/>
    </row>
    <row r="32" spans="2:11" s="1" customFormat="1" ht="12.75" customHeight="1">
      <c r="B32" s="312"/>
      <c r="C32" s="313"/>
      <c r="D32" s="313"/>
      <c r="E32" s="313"/>
      <c r="F32" s="313"/>
      <c r="G32" s="313"/>
      <c r="H32" s="313"/>
      <c r="I32" s="313"/>
      <c r="J32" s="313"/>
      <c r="K32" s="309"/>
    </row>
    <row r="33" spans="2:11" s="1" customFormat="1" ht="15" customHeight="1">
      <c r="B33" s="312"/>
      <c r="C33" s="313"/>
      <c r="D33" s="311" t="s">
        <v>1211</v>
      </c>
      <c r="E33" s="311"/>
      <c r="F33" s="311"/>
      <c r="G33" s="311"/>
      <c r="H33" s="311"/>
      <c r="I33" s="311"/>
      <c r="J33" s="311"/>
      <c r="K33" s="309"/>
    </row>
    <row r="34" spans="2:11" s="1" customFormat="1" ht="15" customHeight="1">
      <c r="B34" s="312"/>
      <c r="C34" s="313"/>
      <c r="D34" s="311" t="s">
        <v>1212</v>
      </c>
      <c r="E34" s="311"/>
      <c r="F34" s="311"/>
      <c r="G34" s="311"/>
      <c r="H34" s="311"/>
      <c r="I34" s="311"/>
      <c r="J34" s="311"/>
      <c r="K34" s="309"/>
    </row>
    <row r="35" spans="2:11" s="1" customFormat="1" ht="15" customHeight="1">
      <c r="B35" s="312"/>
      <c r="C35" s="313"/>
      <c r="D35" s="311" t="s">
        <v>1213</v>
      </c>
      <c r="E35" s="311"/>
      <c r="F35" s="311"/>
      <c r="G35" s="311"/>
      <c r="H35" s="311"/>
      <c r="I35" s="311"/>
      <c r="J35" s="311"/>
      <c r="K35" s="309"/>
    </row>
    <row r="36" spans="2:11" s="1" customFormat="1" ht="15" customHeight="1">
      <c r="B36" s="312"/>
      <c r="C36" s="313"/>
      <c r="D36" s="311"/>
      <c r="E36" s="314" t="s">
        <v>152</v>
      </c>
      <c r="F36" s="311"/>
      <c r="G36" s="311" t="s">
        <v>1214</v>
      </c>
      <c r="H36" s="311"/>
      <c r="I36" s="311"/>
      <c r="J36" s="311"/>
      <c r="K36" s="309"/>
    </row>
    <row r="37" spans="2:11" s="1" customFormat="1" ht="30.75" customHeight="1">
      <c r="B37" s="312"/>
      <c r="C37" s="313"/>
      <c r="D37" s="311"/>
      <c r="E37" s="314" t="s">
        <v>1215</v>
      </c>
      <c r="F37" s="311"/>
      <c r="G37" s="311" t="s">
        <v>1216</v>
      </c>
      <c r="H37" s="311"/>
      <c r="I37" s="311"/>
      <c r="J37" s="311"/>
      <c r="K37" s="309"/>
    </row>
    <row r="38" spans="2:11" s="1" customFormat="1" ht="15" customHeight="1">
      <c r="B38" s="312"/>
      <c r="C38" s="313"/>
      <c r="D38" s="311"/>
      <c r="E38" s="314" t="s">
        <v>54</v>
      </c>
      <c r="F38" s="311"/>
      <c r="G38" s="311" t="s">
        <v>1217</v>
      </c>
      <c r="H38" s="311"/>
      <c r="I38" s="311"/>
      <c r="J38" s="311"/>
      <c r="K38" s="309"/>
    </row>
    <row r="39" spans="2:11" s="1" customFormat="1" ht="15" customHeight="1">
      <c r="B39" s="312"/>
      <c r="C39" s="313"/>
      <c r="D39" s="311"/>
      <c r="E39" s="314" t="s">
        <v>55</v>
      </c>
      <c r="F39" s="311"/>
      <c r="G39" s="311" t="s">
        <v>1218</v>
      </c>
      <c r="H39" s="311"/>
      <c r="I39" s="311"/>
      <c r="J39" s="311"/>
      <c r="K39" s="309"/>
    </row>
    <row r="40" spans="2:11" s="1" customFormat="1" ht="15" customHeight="1">
      <c r="B40" s="312"/>
      <c r="C40" s="313"/>
      <c r="D40" s="311"/>
      <c r="E40" s="314" t="s">
        <v>153</v>
      </c>
      <c r="F40" s="311"/>
      <c r="G40" s="311" t="s">
        <v>1219</v>
      </c>
      <c r="H40" s="311"/>
      <c r="I40" s="311"/>
      <c r="J40" s="311"/>
      <c r="K40" s="309"/>
    </row>
    <row r="41" spans="2:11" s="1" customFormat="1" ht="15" customHeight="1">
      <c r="B41" s="312"/>
      <c r="C41" s="313"/>
      <c r="D41" s="311"/>
      <c r="E41" s="314" t="s">
        <v>154</v>
      </c>
      <c r="F41" s="311"/>
      <c r="G41" s="311" t="s">
        <v>1220</v>
      </c>
      <c r="H41" s="311"/>
      <c r="I41" s="311"/>
      <c r="J41" s="311"/>
      <c r="K41" s="309"/>
    </row>
    <row r="42" spans="2:11" s="1" customFormat="1" ht="15" customHeight="1">
      <c r="B42" s="312"/>
      <c r="C42" s="313"/>
      <c r="D42" s="311"/>
      <c r="E42" s="314" t="s">
        <v>1221</v>
      </c>
      <c r="F42" s="311"/>
      <c r="G42" s="311" t="s">
        <v>1222</v>
      </c>
      <c r="H42" s="311"/>
      <c r="I42" s="311"/>
      <c r="J42" s="311"/>
      <c r="K42" s="309"/>
    </row>
    <row r="43" spans="2:11" s="1" customFormat="1" ht="15" customHeight="1">
      <c r="B43" s="312"/>
      <c r="C43" s="313"/>
      <c r="D43" s="311"/>
      <c r="E43" s="314"/>
      <c r="F43" s="311"/>
      <c r="G43" s="311" t="s">
        <v>1223</v>
      </c>
      <c r="H43" s="311"/>
      <c r="I43" s="311"/>
      <c r="J43" s="311"/>
      <c r="K43" s="309"/>
    </row>
    <row r="44" spans="2:11" s="1" customFormat="1" ht="15" customHeight="1">
      <c r="B44" s="312"/>
      <c r="C44" s="313"/>
      <c r="D44" s="311"/>
      <c r="E44" s="314" t="s">
        <v>1224</v>
      </c>
      <c r="F44" s="311"/>
      <c r="G44" s="311" t="s">
        <v>1225</v>
      </c>
      <c r="H44" s="311"/>
      <c r="I44" s="311"/>
      <c r="J44" s="311"/>
      <c r="K44" s="309"/>
    </row>
    <row r="45" spans="2:11" s="1" customFormat="1" ht="15" customHeight="1">
      <c r="B45" s="312"/>
      <c r="C45" s="313"/>
      <c r="D45" s="311"/>
      <c r="E45" s="314" t="s">
        <v>156</v>
      </c>
      <c r="F45" s="311"/>
      <c r="G45" s="311" t="s">
        <v>1226</v>
      </c>
      <c r="H45" s="311"/>
      <c r="I45" s="311"/>
      <c r="J45" s="311"/>
      <c r="K45" s="309"/>
    </row>
    <row r="46" spans="2:11" s="1" customFormat="1" ht="12.75" customHeight="1">
      <c r="B46" s="312"/>
      <c r="C46" s="313"/>
      <c r="D46" s="311"/>
      <c r="E46" s="311"/>
      <c r="F46" s="311"/>
      <c r="G46" s="311"/>
      <c r="H46" s="311"/>
      <c r="I46" s="311"/>
      <c r="J46" s="311"/>
      <c r="K46" s="309"/>
    </row>
    <row r="47" spans="2:11" s="1" customFormat="1" ht="15" customHeight="1">
      <c r="B47" s="312"/>
      <c r="C47" s="313"/>
      <c r="D47" s="311" t="s">
        <v>1227</v>
      </c>
      <c r="E47" s="311"/>
      <c r="F47" s="311"/>
      <c r="G47" s="311"/>
      <c r="H47" s="311"/>
      <c r="I47" s="311"/>
      <c r="J47" s="311"/>
      <c r="K47" s="309"/>
    </row>
    <row r="48" spans="2:11" s="1" customFormat="1" ht="15" customHeight="1">
      <c r="B48" s="312"/>
      <c r="C48" s="313"/>
      <c r="D48" s="313"/>
      <c r="E48" s="311" t="s">
        <v>1228</v>
      </c>
      <c r="F48" s="311"/>
      <c r="G48" s="311"/>
      <c r="H48" s="311"/>
      <c r="I48" s="311"/>
      <c r="J48" s="311"/>
      <c r="K48" s="309"/>
    </row>
    <row r="49" spans="2:11" s="1" customFormat="1" ht="15" customHeight="1">
      <c r="B49" s="312"/>
      <c r="C49" s="313"/>
      <c r="D49" s="313"/>
      <c r="E49" s="311" t="s">
        <v>1229</v>
      </c>
      <c r="F49" s="311"/>
      <c r="G49" s="311"/>
      <c r="H49" s="311"/>
      <c r="I49" s="311"/>
      <c r="J49" s="311"/>
      <c r="K49" s="309"/>
    </row>
    <row r="50" spans="2:11" s="1" customFormat="1" ht="15" customHeight="1">
      <c r="B50" s="312"/>
      <c r="C50" s="313"/>
      <c r="D50" s="313"/>
      <c r="E50" s="311" t="s">
        <v>1230</v>
      </c>
      <c r="F50" s="311"/>
      <c r="G50" s="311"/>
      <c r="H50" s="311"/>
      <c r="I50" s="311"/>
      <c r="J50" s="311"/>
      <c r="K50" s="309"/>
    </row>
    <row r="51" spans="2:11" s="1" customFormat="1" ht="15" customHeight="1">
      <c r="B51" s="312"/>
      <c r="C51" s="313"/>
      <c r="D51" s="311" t="s">
        <v>1231</v>
      </c>
      <c r="E51" s="311"/>
      <c r="F51" s="311"/>
      <c r="G51" s="311"/>
      <c r="H51" s="311"/>
      <c r="I51" s="311"/>
      <c r="J51" s="311"/>
      <c r="K51" s="309"/>
    </row>
    <row r="52" spans="2:11" s="1" customFormat="1" ht="25.5" customHeight="1">
      <c r="B52" s="307"/>
      <c r="C52" s="308" t="s">
        <v>1232</v>
      </c>
      <c r="D52" s="308"/>
      <c r="E52" s="308"/>
      <c r="F52" s="308"/>
      <c r="G52" s="308"/>
      <c r="H52" s="308"/>
      <c r="I52" s="308"/>
      <c r="J52" s="308"/>
      <c r="K52" s="309"/>
    </row>
    <row r="53" spans="2:11" s="1" customFormat="1" ht="5.25" customHeight="1">
      <c r="B53" s="307"/>
      <c r="C53" s="310"/>
      <c r="D53" s="310"/>
      <c r="E53" s="310"/>
      <c r="F53" s="310"/>
      <c r="G53" s="310"/>
      <c r="H53" s="310"/>
      <c r="I53" s="310"/>
      <c r="J53" s="310"/>
      <c r="K53" s="309"/>
    </row>
    <row r="54" spans="2:11" s="1" customFormat="1" ht="15" customHeight="1">
      <c r="B54" s="307"/>
      <c r="C54" s="311" t="s">
        <v>1233</v>
      </c>
      <c r="D54" s="311"/>
      <c r="E54" s="311"/>
      <c r="F54" s="311"/>
      <c r="G54" s="311"/>
      <c r="H54" s="311"/>
      <c r="I54" s="311"/>
      <c r="J54" s="311"/>
      <c r="K54" s="309"/>
    </row>
    <row r="55" spans="2:11" s="1" customFormat="1" ht="15" customHeight="1">
      <c r="B55" s="307"/>
      <c r="C55" s="311" t="s">
        <v>1234</v>
      </c>
      <c r="D55" s="311"/>
      <c r="E55" s="311"/>
      <c r="F55" s="311"/>
      <c r="G55" s="311"/>
      <c r="H55" s="311"/>
      <c r="I55" s="311"/>
      <c r="J55" s="311"/>
      <c r="K55" s="309"/>
    </row>
    <row r="56" spans="2:11" s="1" customFormat="1" ht="12.75" customHeight="1">
      <c r="B56" s="307"/>
      <c r="C56" s="311"/>
      <c r="D56" s="311"/>
      <c r="E56" s="311"/>
      <c r="F56" s="311"/>
      <c r="G56" s="311"/>
      <c r="H56" s="311"/>
      <c r="I56" s="311"/>
      <c r="J56" s="311"/>
      <c r="K56" s="309"/>
    </row>
    <row r="57" spans="2:11" s="1" customFormat="1" ht="15" customHeight="1">
      <c r="B57" s="307"/>
      <c r="C57" s="311" t="s">
        <v>1235</v>
      </c>
      <c r="D57" s="311"/>
      <c r="E57" s="311"/>
      <c r="F57" s="311"/>
      <c r="G57" s="311"/>
      <c r="H57" s="311"/>
      <c r="I57" s="311"/>
      <c r="J57" s="311"/>
      <c r="K57" s="309"/>
    </row>
    <row r="58" spans="2:11" s="1" customFormat="1" ht="15" customHeight="1">
      <c r="B58" s="307"/>
      <c r="C58" s="313"/>
      <c r="D58" s="311" t="s">
        <v>1236</v>
      </c>
      <c r="E58" s="311"/>
      <c r="F58" s="311"/>
      <c r="G58" s="311"/>
      <c r="H58" s="311"/>
      <c r="I58" s="311"/>
      <c r="J58" s="311"/>
      <c r="K58" s="309"/>
    </row>
    <row r="59" spans="2:11" s="1" customFormat="1" ht="15" customHeight="1">
      <c r="B59" s="307"/>
      <c r="C59" s="313"/>
      <c r="D59" s="311" t="s">
        <v>1237</v>
      </c>
      <c r="E59" s="311"/>
      <c r="F59" s="311"/>
      <c r="G59" s="311"/>
      <c r="H59" s="311"/>
      <c r="I59" s="311"/>
      <c r="J59" s="311"/>
      <c r="K59" s="309"/>
    </row>
    <row r="60" spans="2:11" s="1" customFormat="1" ht="15" customHeight="1">
      <c r="B60" s="307"/>
      <c r="C60" s="313"/>
      <c r="D60" s="311" t="s">
        <v>1238</v>
      </c>
      <c r="E60" s="311"/>
      <c r="F60" s="311"/>
      <c r="G60" s="311"/>
      <c r="H60" s="311"/>
      <c r="I60" s="311"/>
      <c r="J60" s="311"/>
      <c r="K60" s="309"/>
    </row>
    <row r="61" spans="2:11" s="1" customFormat="1" ht="15" customHeight="1">
      <c r="B61" s="307"/>
      <c r="C61" s="313"/>
      <c r="D61" s="311" t="s">
        <v>1239</v>
      </c>
      <c r="E61" s="311"/>
      <c r="F61" s="311"/>
      <c r="G61" s="311"/>
      <c r="H61" s="311"/>
      <c r="I61" s="311"/>
      <c r="J61" s="311"/>
      <c r="K61" s="309"/>
    </row>
    <row r="62" spans="2:11" s="1" customFormat="1" ht="15" customHeight="1">
      <c r="B62" s="307"/>
      <c r="C62" s="313"/>
      <c r="D62" s="316" t="s">
        <v>1240</v>
      </c>
      <c r="E62" s="316"/>
      <c r="F62" s="316"/>
      <c r="G62" s="316"/>
      <c r="H62" s="316"/>
      <c r="I62" s="316"/>
      <c r="J62" s="316"/>
      <c r="K62" s="309"/>
    </row>
    <row r="63" spans="2:11" s="1" customFormat="1" ht="15" customHeight="1">
      <c r="B63" s="307"/>
      <c r="C63" s="313"/>
      <c r="D63" s="311" t="s">
        <v>1241</v>
      </c>
      <c r="E63" s="311"/>
      <c r="F63" s="311"/>
      <c r="G63" s="311"/>
      <c r="H63" s="311"/>
      <c r="I63" s="311"/>
      <c r="J63" s="311"/>
      <c r="K63" s="309"/>
    </row>
    <row r="64" spans="2:11" s="1" customFormat="1" ht="12.75" customHeight="1">
      <c r="B64" s="307"/>
      <c r="C64" s="313"/>
      <c r="D64" s="313"/>
      <c r="E64" s="317"/>
      <c r="F64" s="313"/>
      <c r="G64" s="313"/>
      <c r="H64" s="313"/>
      <c r="I64" s="313"/>
      <c r="J64" s="313"/>
      <c r="K64" s="309"/>
    </row>
    <row r="65" spans="2:11" s="1" customFormat="1" ht="15" customHeight="1">
      <c r="B65" s="307"/>
      <c r="C65" s="313"/>
      <c r="D65" s="311" t="s">
        <v>1242</v>
      </c>
      <c r="E65" s="311"/>
      <c r="F65" s="311"/>
      <c r="G65" s="311"/>
      <c r="H65" s="311"/>
      <c r="I65" s="311"/>
      <c r="J65" s="311"/>
      <c r="K65" s="309"/>
    </row>
    <row r="66" spans="2:11" s="1" customFormat="1" ht="15" customHeight="1">
      <c r="B66" s="307"/>
      <c r="C66" s="313"/>
      <c r="D66" s="316" t="s">
        <v>1243</v>
      </c>
      <c r="E66" s="316"/>
      <c r="F66" s="316"/>
      <c r="G66" s="316"/>
      <c r="H66" s="316"/>
      <c r="I66" s="316"/>
      <c r="J66" s="316"/>
      <c r="K66" s="309"/>
    </row>
    <row r="67" spans="2:11" s="1" customFormat="1" ht="15" customHeight="1">
      <c r="B67" s="307"/>
      <c r="C67" s="313"/>
      <c r="D67" s="311" t="s">
        <v>1244</v>
      </c>
      <c r="E67" s="311"/>
      <c r="F67" s="311"/>
      <c r="G67" s="311"/>
      <c r="H67" s="311"/>
      <c r="I67" s="311"/>
      <c r="J67" s="311"/>
      <c r="K67" s="309"/>
    </row>
    <row r="68" spans="2:11" s="1" customFormat="1" ht="15" customHeight="1">
      <c r="B68" s="307"/>
      <c r="C68" s="313"/>
      <c r="D68" s="311" t="s">
        <v>1245</v>
      </c>
      <c r="E68" s="311"/>
      <c r="F68" s="311"/>
      <c r="G68" s="311"/>
      <c r="H68" s="311"/>
      <c r="I68" s="311"/>
      <c r="J68" s="311"/>
      <c r="K68" s="309"/>
    </row>
    <row r="69" spans="2:11" s="1" customFormat="1" ht="15" customHeight="1">
      <c r="B69" s="307"/>
      <c r="C69" s="313"/>
      <c r="D69" s="311" t="s">
        <v>1246</v>
      </c>
      <c r="E69" s="311"/>
      <c r="F69" s="311"/>
      <c r="G69" s="311"/>
      <c r="H69" s="311"/>
      <c r="I69" s="311"/>
      <c r="J69" s="311"/>
      <c r="K69" s="309"/>
    </row>
    <row r="70" spans="2:11" s="1" customFormat="1" ht="15" customHeight="1">
      <c r="B70" s="307"/>
      <c r="C70" s="313"/>
      <c r="D70" s="311" t="s">
        <v>1247</v>
      </c>
      <c r="E70" s="311"/>
      <c r="F70" s="311"/>
      <c r="G70" s="311"/>
      <c r="H70" s="311"/>
      <c r="I70" s="311"/>
      <c r="J70" s="311"/>
      <c r="K70" s="309"/>
    </row>
    <row r="71" spans="2:11" s="1" customFormat="1" ht="12.75" customHeight="1">
      <c r="B71" s="318"/>
      <c r="C71" s="319"/>
      <c r="D71" s="319"/>
      <c r="E71" s="319"/>
      <c r="F71" s="319"/>
      <c r="G71" s="319"/>
      <c r="H71" s="319"/>
      <c r="I71" s="319"/>
      <c r="J71" s="319"/>
      <c r="K71" s="320"/>
    </row>
    <row r="72" spans="2:11" s="1" customFormat="1" ht="18.75" customHeight="1">
      <c r="B72" s="321"/>
      <c r="C72" s="321"/>
      <c r="D72" s="321"/>
      <c r="E72" s="321"/>
      <c r="F72" s="321"/>
      <c r="G72" s="321"/>
      <c r="H72" s="321"/>
      <c r="I72" s="321"/>
      <c r="J72" s="321"/>
      <c r="K72" s="322"/>
    </row>
    <row r="73" spans="2:11" s="1" customFormat="1" ht="18.75" customHeight="1">
      <c r="B73" s="322"/>
      <c r="C73" s="322"/>
      <c r="D73" s="322"/>
      <c r="E73" s="322"/>
      <c r="F73" s="322"/>
      <c r="G73" s="322"/>
      <c r="H73" s="322"/>
      <c r="I73" s="322"/>
      <c r="J73" s="322"/>
      <c r="K73" s="322"/>
    </row>
    <row r="74" spans="2:11" s="1" customFormat="1" ht="7.5" customHeight="1">
      <c r="B74" s="323"/>
      <c r="C74" s="324"/>
      <c r="D74" s="324"/>
      <c r="E74" s="324"/>
      <c r="F74" s="324"/>
      <c r="G74" s="324"/>
      <c r="H74" s="324"/>
      <c r="I74" s="324"/>
      <c r="J74" s="324"/>
      <c r="K74" s="325"/>
    </row>
    <row r="75" spans="2:11" s="1" customFormat="1" ht="45" customHeight="1">
      <c r="B75" s="326"/>
      <c r="C75" s="327" t="s">
        <v>1248</v>
      </c>
      <c r="D75" s="327"/>
      <c r="E75" s="327"/>
      <c r="F75" s="327"/>
      <c r="G75" s="327"/>
      <c r="H75" s="327"/>
      <c r="I75" s="327"/>
      <c r="J75" s="327"/>
      <c r="K75" s="328"/>
    </row>
    <row r="76" spans="2:11" s="1" customFormat="1" ht="17.25" customHeight="1">
      <c r="B76" s="326"/>
      <c r="C76" s="329" t="s">
        <v>1249</v>
      </c>
      <c r="D76" s="329"/>
      <c r="E76" s="329"/>
      <c r="F76" s="329" t="s">
        <v>1250</v>
      </c>
      <c r="G76" s="330"/>
      <c r="H76" s="329" t="s">
        <v>55</v>
      </c>
      <c r="I76" s="329" t="s">
        <v>58</v>
      </c>
      <c r="J76" s="329" t="s">
        <v>1251</v>
      </c>
      <c r="K76" s="328"/>
    </row>
    <row r="77" spans="2:11" s="1" customFormat="1" ht="17.25" customHeight="1">
      <c r="B77" s="326"/>
      <c r="C77" s="331" t="s">
        <v>1252</v>
      </c>
      <c r="D77" s="331"/>
      <c r="E77" s="331"/>
      <c r="F77" s="332" t="s">
        <v>1253</v>
      </c>
      <c r="G77" s="333"/>
      <c r="H77" s="331"/>
      <c r="I77" s="331"/>
      <c r="J77" s="331" t="s">
        <v>1254</v>
      </c>
      <c r="K77" s="328"/>
    </row>
    <row r="78" spans="2:11" s="1" customFormat="1" ht="5.25" customHeight="1">
      <c r="B78" s="326"/>
      <c r="C78" s="334"/>
      <c r="D78" s="334"/>
      <c r="E78" s="334"/>
      <c r="F78" s="334"/>
      <c r="G78" s="335"/>
      <c r="H78" s="334"/>
      <c r="I78" s="334"/>
      <c r="J78" s="334"/>
      <c r="K78" s="328"/>
    </row>
    <row r="79" spans="2:11" s="1" customFormat="1" ht="15" customHeight="1">
      <c r="B79" s="326"/>
      <c r="C79" s="314" t="s">
        <v>54</v>
      </c>
      <c r="D79" s="336"/>
      <c r="E79" s="336"/>
      <c r="F79" s="337" t="s">
        <v>1255</v>
      </c>
      <c r="G79" s="338"/>
      <c r="H79" s="314" t="s">
        <v>1256</v>
      </c>
      <c r="I79" s="314" t="s">
        <v>1257</v>
      </c>
      <c r="J79" s="314">
        <v>20</v>
      </c>
      <c r="K79" s="328"/>
    </row>
    <row r="80" spans="2:11" s="1" customFormat="1" ht="15" customHeight="1">
      <c r="B80" s="326"/>
      <c r="C80" s="314" t="s">
        <v>1258</v>
      </c>
      <c r="D80" s="314"/>
      <c r="E80" s="314"/>
      <c r="F80" s="337" t="s">
        <v>1255</v>
      </c>
      <c r="G80" s="338"/>
      <c r="H80" s="314" t="s">
        <v>1259</v>
      </c>
      <c r="I80" s="314" t="s">
        <v>1257</v>
      </c>
      <c r="J80" s="314">
        <v>120</v>
      </c>
      <c r="K80" s="328"/>
    </row>
    <row r="81" spans="2:11" s="1" customFormat="1" ht="15" customHeight="1">
      <c r="B81" s="339"/>
      <c r="C81" s="314" t="s">
        <v>1260</v>
      </c>
      <c r="D81" s="314"/>
      <c r="E81" s="314"/>
      <c r="F81" s="337" t="s">
        <v>1261</v>
      </c>
      <c r="G81" s="338"/>
      <c r="H81" s="314" t="s">
        <v>1262</v>
      </c>
      <c r="I81" s="314" t="s">
        <v>1257</v>
      </c>
      <c r="J81" s="314">
        <v>50</v>
      </c>
      <c r="K81" s="328"/>
    </row>
    <row r="82" spans="2:11" s="1" customFormat="1" ht="15" customHeight="1">
      <c r="B82" s="339"/>
      <c r="C82" s="314" t="s">
        <v>1263</v>
      </c>
      <c r="D82" s="314"/>
      <c r="E82" s="314"/>
      <c r="F82" s="337" t="s">
        <v>1255</v>
      </c>
      <c r="G82" s="338"/>
      <c r="H82" s="314" t="s">
        <v>1264</v>
      </c>
      <c r="I82" s="314" t="s">
        <v>1265</v>
      </c>
      <c r="J82" s="314"/>
      <c r="K82" s="328"/>
    </row>
    <row r="83" spans="2:11" s="1" customFormat="1" ht="15" customHeight="1">
      <c r="B83" s="339"/>
      <c r="C83" s="340" t="s">
        <v>1266</v>
      </c>
      <c r="D83" s="340"/>
      <c r="E83" s="340"/>
      <c r="F83" s="341" t="s">
        <v>1261</v>
      </c>
      <c r="G83" s="340"/>
      <c r="H83" s="340" t="s">
        <v>1267</v>
      </c>
      <c r="I83" s="340" t="s">
        <v>1257</v>
      </c>
      <c r="J83" s="340">
        <v>15</v>
      </c>
      <c r="K83" s="328"/>
    </row>
    <row r="84" spans="2:11" s="1" customFormat="1" ht="15" customHeight="1">
      <c r="B84" s="339"/>
      <c r="C84" s="340" t="s">
        <v>1268</v>
      </c>
      <c r="D84" s="340"/>
      <c r="E84" s="340"/>
      <c r="F84" s="341" t="s">
        <v>1261</v>
      </c>
      <c r="G84" s="340"/>
      <c r="H84" s="340" t="s">
        <v>1269</v>
      </c>
      <c r="I84" s="340" t="s">
        <v>1257</v>
      </c>
      <c r="J84" s="340">
        <v>15</v>
      </c>
      <c r="K84" s="328"/>
    </row>
    <row r="85" spans="2:11" s="1" customFormat="1" ht="15" customHeight="1">
      <c r="B85" s="339"/>
      <c r="C85" s="340" t="s">
        <v>1270</v>
      </c>
      <c r="D85" s="340"/>
      <c r="E85" s="340"/>
      <c r="F85" s="341" t="s">
        <v>1261</v>
      </c>
      <c r="G85" s="340"/>
      <c r="H85" s="340" t="s">
        <v>1271</v>
      </c>
      <c r="I85" s="340" t="s">
        <v>1257</v>
      </c>
      <c r="J85" s="340">
        <v>20</v>
      </c>
      <c r="K85" s="328"/>
    </row>
    <row r="86" spans="2:11" s="1" customFormat="1" ht="15" customHeight="1">
      <c r="B86" s="339"/>
      <c r="C86" s="340" t="s">
        <v>1272</v>
      </c>
      <c r="D86" s="340"/>
      <c r="E86" s="340"/>
      <c r="F86" s="341" t="s">
        <v>1261</v>
      </c>
      <c r="G86" s="340"/>
      <c r="H86" s="340" t="s">
        <v>1273</v>
      </c>
      <c r="I86" s="340" t="s">
        <v>1257</v>
      </c>
      <c r="J86" s="340">
        <v>20</v>
      </c>
      <c r="K86" s="328"/>
    </row>
    <row r="87" spans="2:11" s="1" customFormat="1" ht="15" customHeight="1">
      <c r="B87" s="339"/>
      <c r="C87" s="314" t="s">
        <v>1274</v>
      </c>
      <c r="D87" s="314"/>
      <c r="E87" s="314"/>
      <c r="F87" s="337" t="s">
        <v>1261</v>
      </c>
      <c r="G87" s="338"/>
      <c r="H87" s="314" t="s">
        <v>1275</v>
      </c>
      <c r="I87" s="314" t="s">
        <v>1257</v>
      </c>
      <c r="J87" s="314">
        <v>50</v>
      </c>
      <c r="K87" s="328"/>
    </row>
    <row r="88" spans="2:11" s="1" customFormat="1" ht="15" customHeight="1">
      <c r="B88" s="339"/>
      <c r="C88" s="314" t="s">
        <v>1276</v>
      </c>
      <c r="D88" s="314"/>
      <c r="E88" s="314"/>
      <c r="F88" s="337" t="s">
        <v>1261</v>
      </c>
      <c r="G88" s="338"/>
      <c r="H88" s="314" t="s">
        <v>1277</v>
      </c>
      <c r="I88" s="314" t="s">
        <v>1257</v>
      </c>
      <c r="J88" s="314">
        <v>20</v>
      </c>
      <c r="K88" s="328"/>
    </row>
    <row r="89" spans="2:11" s="1" customFormat="1" ht="15" customHeight="1">
      <c r="B89" s="339"/>
      <c r="C89" s="314" t="s">
        <v>1278</v>
      </c>
      <c r="D89" s="314"/>
      <c r="E89" s="314"/>
      <c r="F89" s="337" t="s">
        <v>1261</v>
      </c>
      <c r="G89" s="338"/>
      <c r="H89" s="314" t="s">
        <v>1279</v>
      </c>
      <c r="I89" s="314" t="s">
        <v>1257</v>
      </c>
      <c r="J89" s="314">
        <v>20</v>
      </c>
      <c r="K89" s="328"/>
    </row>
    <row r="90" spans="2:11" s="1" customFormat="1" ht="15" customHeight="1">
      <c r="B90" s="339"/>
      <c r="C90" s="314" t="s">
        <v>1280</v>
      </c>
      <c r="D90" s="314"/>
      <c r="E90" s="314"/>
      <c r="F90" s="337" t="s">
        <v>1261</v>
      </c>
      <c r="G90" s="338"/>
      <c r="H90" s="314" t="s">
        <v>1281</v>
      </c>
      <c r="I90" s="314" t="s">
        <v>1257</v>
      </c>
      <c r="J90" s="314">
        <v>50</v>
      </c>
      <c r="K90" s="328"/>
    </row>
    <row r="91" spans="2:11" s="1" customFormat="1" ht="15" customHeight="1">
      <c r="B91" s="339"/>
      <c r="C91" s="314" t="s">
        <v>1282</v>
      </c>
      <c r="D91" s="314"/>
      <c r="E91" s="314"/>
      <c r="F91" s="337" t="s">
        <v>1261</v>
      </c>
      <c r="G91" s="338"/>
      <c r="H91" s="314" t="s">
        <v>1282</v>
      </c>
      <c r="I91" s="314" t="s">
        <v>1257</v>
      </c>
      <c r="J91" s="314">
        <v>50</v>
      </c>
      <c r="K91" s="328"/>
    </row>
    <row r="92" spans="2:11" s="1" customFormat="1" ht="15" customHeight="1">
      <c r="B92" s="339"/>
      <c r="C92" s="314" t="s">
        <v>1283</v>
      </c>
      <c r="D92" s="314"/>
      <c r="E92" s="314"/>
      <c r="F92" s="337" t="s">
        <v>1261</v>
      </c>
      <c r="G92" s="338"/>
      <c r="H92" s="314" t="s">
        <v>1284</v>
      </c>
      <c r="I92" s="314" t="s">
        <v>1257</v>
      </c>
      <c r="J92" s="314">
        <v>255</v>
      </c>
      <c r="K92" s="328"/>
    </row>
    <row r="93" spans="2:11" s="1" customFormat="1" ht="15" customHeight="1">
      <c r="B93" s="339"/>
      <c r="C93" s="314" t="s">
        <v>1285</v>
      </c>
      <c r="D93" s="314"/>
      <c r="E93" s="314"/>
      <c r="F93" s="337" t="s">
        <v>1255</v>
      </c>
      <c r="G93" s="338"/>
      <c r="H93" s="314" t="s">
        <v>1286</v>
      </c>
      <c r="I93" s="314" t="s">
        <v>1287</v>
      </c>
      <c r="J93" s="314"/>
      <c r="K93" s="328"/>
    </row>
    <row r="94" spans="2:11" s="1" customFormat="1" ht="15" customHeight="1">
      <c r="B94" s="339"/>
      <c r="C94" s="314" t="s">
        <v>1288</v>
      </c>
      <c r="D94" s="314"/>
      <c r="E94" s="314"/>
      <c r="F94" s="337" t="s">
        <v>1255</v>
      </c>
      <c r="G94" s="338"/>
      <c r="H94" s="314" t="s">
        <v>1289</v>
      </c>
      <c r="I94" s="314" t="s">
        <v>1290</v>
      </c>
      <c r="J94" s="314"/>
      <c r="K94" s="328"/>
    </row>
    <row r="95" spans="2:11" s="1" customFormat="1" ht="15" customHeight="1">
      <c r="B95" s="339"/>
      <c r="C95" s="314" t="s">
        <v>1291</v>
      </c>
      <c r="D95" s="314"/>
      <c r="E95" s="314"/>
      <c r="F95" s="337" t="s">
        <v>1255</v>
      </c>
      <c r="G95" s="338"/>
      <c r="H95" s="314" t="s">
        <v>1291</v>
      </c>
      <c r="I95" s="314" t="s">
        <v>1290</v>
      </c>
      <c r="J95" s="314"/>
      <c r="K95" s="328"/>
    </row>
    <row r="96" spans="2:11" s="1" customFormat="1" ht="15" customHeight="1">
      <c r="B96" s="339"/>
      <c r="C96" s="314" t="s">
        <v>39</v>
      </c>
      <c r="D96" s="314"/>
      <c r="E96" s="314"/>
      <c r="F96" s="337" t="s">
        <v>1255</v>
      </c>
      <c r="G96" s="338"/>
      <c r="H96" s="314" t="s">
        <v>1292</v>
      </c>
      <c r="I96" s="314" t="s">
        <v>1290</v>
      </c>
      <c r="J96" s="314"/>
      <c r="K96" s="328"/>
    </row>
    <row r="97" spans="2:11" s="1" customFormat="1" ht="15" customHeight="1">
      <c r="B97" s="339"/>
      <c r="C97" s="314" t="s">
        <v>49</v>
      </c>
      <c r="D97" s="314"/>
      <c r="E97" s="314"/>
      <c r="F97" s="337" t="s">
        <v>1255</v>
      </c>
      <c r="G97" s="338"/>
      <c r="H97" s="314" t="s">
        <v>1293</v>
      </c>
      <c r="I97" s="314" t="s">
        <v>1290</v>
      </c>
      <c r="J97" s="314"/>
      <c r="K97" s="328"/>
    </row>
    <row r="98" spans="2:11" s="1" customFormat="1" ht="15" customHeight="1">
      <c r="B98" s="342"/>
      <c r="C98" s="343"/>
      <c r="D98" s="343"/>
      <c r="E98" s="343"/>
      <c r="F98" s="343"/>
      <c r="G98" s="343"/>
      <c r="H98" s="343"/>
      <c r="I98" s="343"/>
      <c r="J98" s="343"/>
      <c r="K98" s="344"/>
    </row>
    <row r="99" spans="2:11" s="1" customFormat="1" ht="18.75" customHeight="1">
      <c r="B99" s="345"/>
      <c r="C99" s="346"/>
      <c r="D99" s="346"/>
      <c r="E99" s="346"/>
      <c r="F99" s="346"/>
      <c r="G99" s="346"/>
      <c r="H99" s="346"/>
      <c r="I99" s="346"/>
      <c r="J99" s="346"/>
      <c r="K99" s="345"/>
    </row>
    <row r="100" spans="2:11" s="1" customFormat="1" ht="18.75" customHeight="1">
      <c r="B100" s="322"/>
      <c r="C100" s="322"/>
      <c r="D100" s="322"/>
      <c r="E100" s="322"/>
      <c r="F100" s="322"/>
      <c r="G100" s="322"/>
      <c r="H100" s="322"/>
      <c r="I100" s="322"/>
      <c r="J100" s="322"/>
      <c r="K100" s="322"/>
    </row>
    <row r="101" spans="2:11" s="1" customFormat="1" ht="7.5" customHeight="1">
      <c r="B101" s="323"/>
      <c r="C101" s="324"/>
      <c r="D101" s="324"/>
      <c r="E101" s="324"/>
      <c r="F101" s="324"/>
      <c r="G101" s="324"/>
      <c r="H101" s="324"/>
      <c r="I101" s="324"/>
      <c r="J101" s="324"/>
      <c r="K101" s="325"/>
    </row>
    <row r="102" spans="2:11" s="1" customFormat="1" ht="45" customHeight="1">
      <c r="B102" s="326"/>
      <c r="C102" s="327" t="s">
        <v>1294</v>
      </c>
      <c r="D102" s="327"/>
      <c r="E102" s="327"/>
      <c r="F102" s="327"/>
      <c r="G102" s="327"/>
      <c r="H102" s="327"/>
      <c r="I102" s="327"/>
      <c r="J102" s="327"/>
      <c r="K102" s="328"/>
    </row>
    <row r="103" spans="2:11" s="1" customFormat="1" ht="17.25" customHeight="1">
      <c r="B103" s="326"/>
      <c r="C103" s="329" t="s">
        <v>1249</v>
      </c>
      <c r="D103" s="329"/>
      <c r="E103" s="329"/>
      <c r="F103" s="329" t="s">
        <v>1250</v>
      </c>
      <c r="G103" s="330"/>
      <c r="H103" s="329" t="s">
        <v>55</v>
      </c>
      <c r="I103" s="329" t="s">
        <v>58</v>
      </c>
      <c r="J103" s="329" t="s">
        <v>1251</v>
      </c>
      <c r="K103" s="328"/>
    </row>
    <row r="104" spans="2:11" s="1" customFormat="1" ht="17.25" customHeight="1">
      <c r="B104" s="326"/>
      <c r="C104" s="331" t="s">
        <v>1252</v>
      </c>
      <c r="D104" s="331"/>
      <c r="E104" s="331"/>
      <c r="F104" s="332" t="s">
        <v>1253</v>
      </c>
      <c r="G104" s="333"/>
      <c r="H104" s="331"/>
      <c r="I104" s="331"/>
      <c r="J104" s="331" t="s">
        <v>1254</v>
      </c>
      <c r="K104" s="328"/>
    </row>
    <row r="105" spans="2:11" s="1" customFormat="1" ht="5.25" customHeight="1">
      <c r="B105" s="326"/>
      <c r="C105" s="329"/>
      <c r="D105" s="329"/>
      <c r="E105" s="329"/>
      <c r="F105" s="329"/>
      <c r="G105" s="347"/>
      <c r="H105" s="329"/>
      <c r="I105" s="329"/>
      <c r="J105" s="329"/>
      <c r="K105" s="328"/>
    </row>
    <row r="106" spans="2:11" s="1" customFormat="1" ht="15" customHeight="1">
      <c r="B106" s="326"/>
      <c r="C106" s="314" t="s">
        <v>54</v>
      </c>
      <c r="D106" s="336"/>
      <c r="E106" s="336"/>
      <c r="F106" s="337" t="s">
        <v>1255</v>
      </c>
      <c r="G106" s="314"/>
      <c r="H106" s="314" t="s">
        <v>1295</v>
      </c>
      <c r="I106" s="314" t="s">
        <v>1257</v>
      </c>
      <c r="J106" s="314">
        <v>20</v>
      </c>
      <c r="K106" s="328"/>
    </row>
    <row r="107" spans="2:11" s="1" customFormat="1" ht="15" customHeight="1">
      <c r="B107" s="326"/>
      <c r="C107" s="314" t="s">
        <v>1258</v>
      </c>
      <c r="D107" s="314"/>
      <c r="E107" s="314"/>
      <c r="F107" s="337" t="s">
        <v>1255</v>
      </c>
      <c r="G107" s="314"/>
      <c r="H107" s="314" t="s">
        <v>1295</v>
      </c>
      <c r="I107" s="314" t="s">
        <v>1257</v>
      </c>
      <c r="J107" s="314">
        <v>120</v>
      </c>
      <c r="K107" s="328"/>
    </row>
    <row r="108" spans="2:11" s="1" customFormat="1" ht="15" customHeight="1">
      <c r="B108" s="339"/>
      <c r="C108" s="314" t="s">
        <v>1260</v>
      </c>
      <c r="D108" s="314"/>
      <c r="E108" s="314"/>
      <c r="F108" s="337" t="s">
        <v>1261</v>
      </c>
      <c r="G108" s="314"/>
      <c r="H108" s="314" t="s">
        <v>1295</v>
      </c>
      <c r="I108" s="314" t="s">
        <v>1257</v>
      </c>
      <c r="J108" s="314">
        <v>50</v>
      </c>
      <c r="K108" s="328"/>
    </row>
    <row r="109" spans="2:11" s="1" customFormat="1" ht="15" customHeight="1">
      <c r="B109" s="339"/>
      <c r="C109" s="314" t="s">
        <v>1263</v>
      </c>
      <c r="D109" s="314"/>
      <c r="E109" s="314"/>
      <c r="F109" s="337" t="s">
        <v>1255</v>
      </c>
      <c r="G109" s="314"/>
      <c r="H109" s="314" t="s">
        <v>1295</v>
      </c>
      <c r="I109" s="314" t="s">
        <v>1265</v>
      </c>
      <c r="J109" s="314"/>
      <c r="K109" s="328"/>
    </row>
    <row r="110" spans="2:11" s="1" customFormat="1" ht="15" customHeight="1">
      <c r="B110" s="339"/>
      <c r="C110" s="314" t="s">
        <v>1274</v>
      </c>
      <c r="D110" s="314"/>
      <c r="E110" s="314"/>
      <c r="F110" s="337" t="s">
        <v>1261</v>
      </c>
      <c r="G110" s="314"/>
      <c r="H110" s="314" t="s">
        <v>1295</v>
      </c>
      <c r="I110" s="314" t="s">
        <v>1257</v>
      </c>
      <c r="J110" s="314">
        <v>50</v>
      </c>
      <c r="K110" s="328"/>
    </row>
    <row r="111" spans="2:11" s="1" customFormat="1" ht="15" customHeight="1">
      <c r="B111" s="339"/>
      <c r="C111" s="314" t="s">
        <v>1282</v>
      </c>
      <c r="D111" s="314"/>
      <c r="E111" s="314"/>
      <c r="F111" s="337" t="s">
        <v>1261</v>
      </c>
      <c r="G111" s="314"/>
      <c r="H111" s="314" t="s">
        <v>1295</v>
      </c>
      <c r="I111" s="314" t="s">
        <v>1257</v>
      </c>
      <c r="J111" s="314">
        <v>50</v>
      </c>
      <c r="K111" s="328"/>
    </row>
    <row r="112" spans="2:11" s="1" customFormat="1" ht="15" customHeight="1">
      <c r="B112" s="339"/>
      <c r="C112" s="314" t="s">
        <v>1280</v>
      </c>
      <c r="D112" s="314"/>
      <c r="E112" s="314"/>
      <c r="F112" s="337" t="s">
        <v>1261</v>
      </c>
      <c r="G112" s="314"/>
      <c r="H112" s="314" t="s">
        <v>1295</v>
      </c>
      <c r="I112" s="314" t="s">
        <v>1257</v>
      </c>
      <c r="J112" s="314">
        <v>50</v>
      </c>
      <c r="K112" s="328"/>
    </row>
    <row r="113" spans="2:11" s="1" customFormat="1" ht="15" customHeight="1">
      <c r="B113" s="339"/>
      <c r="C113" s="314" t="s">
        <v>54</v>
      </c>
      <c r="D113" s="314"/>
      <c r="E113" s="314"/>
      <c r="F113" s="337" t="s">
        <v>1255</v>
      </c>
      <c r="G113" s="314"/>
      <c r="H113" s="314" t="s">
        <v>1296</v>
      </c>
      <c r="I113" s="314" t="s">
        <v>1257</v>
      </c>
      <c r="J113" s="314">
        <v>20</v>
      </c>
      <c r="K113" s="328"/>
    </row>
    <row r="114" spans="2:11" s="1" customFormat="1" ht="15" customHeight="1">
      <c r="B114" s="339"/>
      <c r="C114" s="314" t="s">
        <v>1297</v>
      </c>
      <c r="D114" s="314"/>
      <c r="E114" s="314"/>
      <c r="F114" s="337" t="s">
        <v>1255</v>
      </c>
      <c r="G114" s="314"/>
      <c r="H114" s="314" t="s">
        <v>1298</v>
      </c>
      <c r="I114" s="314" t="s">
        <v>1257</v>
      </c>
      <c r="J114" s="314">
        <v>120</v>
      </c>
      <c r="K114" s="328"/>
    </row>
    <row r="115" spans="2:11" s="1" customFormat="1" ht="15" customHeight="1">
      <c r="B115" s="339"/>
      <c r="C115" s="314" t="s">
        <v>39</v>
      </c>
      <c r="D115" s="314"/>
      <c r="E115" s="314"/>
      <c r="F115" s="337" t="s">
        <v>1255</v>
      </c>
      <c r="G115" s="314"/>
      <c r="H115" s="314" t="s">
        <v>1299</v>
      </c>
      <c r="I115" s="314" t="s">
        <v>1290</v>
      </c>
      <c r="J115" s="314"/>
      <c r="K115" s="328"/>
    </row>
    <row r="116" spans="2:11" s="1" customFormat="1" ht="15" customHeight="1">
      <c r="B116" s="339"/>
      <c r="C116" s="314" t="s">
        <v>49</v>
      </c>
      <c r="D116" s="314"/>
      <c r="E116" s="314"/>
      <c r="F116" s="337" t="s">
        <v>1255</v>
      </c>
      <c r="G116" s="314"/>
      <c r="H116" s="314" t="s">
        <v>1300</v>
      </c>
      <c r="I116" s="314" t="s">
        <v>1290</v>
      </c>
      <c r="J116" s="314"/>
      <c r="K116" s="328"/>
    </row>
    <row r="117" spans="2:11" s="1" customFormat="1" ht="15" customHeight="1">
      <c r="B117" s="339"/>
      <c r="C117" s="314" t="s">
        <v>58</v>
      </c>
      <c r="D117" s="314"/>
      <c r="E117" s="314"/>
      <c r="F117" s="337" t="s">
        <v>1255</v>
      </c>
      <c r="G117" s="314"/>
      <c r="H117" s="314" t="s">
        <v>1301</v>
      </c>
      <c r="I117" s="314" t="s">
        <v>1302</v>
      </c>
      <c r="J117" s="314"/>
      <c r="K117" s="328"/>
    </row>
    <row r="118" spans="2:11" s="1" customFormat="1" ht="15" customHeight="1">
      <c r="B118" s="342"/>
      <c r="C118" s="348"/>
      <c r="D118" s="348"/>
      <c r="E118" s="348"/>
      <c r="F118" s="348"/>
      <c r="G118" s="348"/>
      <c r="H118" s="348"/>
      <c r="I118" s="348"/>
      <c r="J118" s="348"/>
      <c r="K118" s="344"/>
    </row>
    <row r="119" spans="2:11" s="1" customFormat="1" ht="18.75" customHeight="1">
      <c r="B119" s="349"/>
      <c r="C119" s="350"/>
      <c r="D119" s="350"/>
      <c r="E119" s="350"/>
      <c r="F119" s="351"/>
      <c r="G119" s="350"/>
      <c r="H119" s="350"/>
      <c r="I119" s="350"/>
      <c r="J119" s="350"/>
      <c r="K119" s="349"/>
    </row>
    <row r="120" spans="2:11" s="1" customFormat="1" ht="18.75" customHeight="1">
      <c r="B120" s="322"/>
      <c r="C120" s="322"/>
      <c r="D120" s="322"/>
      <c r="E120" s="322"/>
      <c r="F120" s="322"/>
      <c r="G120" s="322"/>
      <c r="H120" s="322"/>
      <c r="I120" s="322"/>
      <c r="J120" s="322"/>
      <c r="K120" s="322"/>
    </row>
    <row r="121" spans="2:11" s="1" customFormat="1" ht="7.5" customHeight="1">
      <c r="B121" s="352"/>
      <c r="C121" s="353"/>
      <c r="D121" s="353"/>
      <c r="E121" s="353"/>
      <c r="F121" s="353"/>
      <c r="G121" s="353"/>
      <c r="H121" s="353"/>
      <c r="I121" s="353"/>
      <c r="J121" s="353"/>
      <c r="K121" s="354"/>
    </row>
    <row r="122" spans="2:11" s="1" customFormat="1" ht="45" customHeight="1">
      <c r="B122" s="355"/>
      <c r="C122" s="305" t="s">
        <v>1303</v>
      </c>
      <c r="D122" s="305"/>
      <c r="E122" s="305"/>
      <c r="F122" s="305"/>
      <c r="G122" s="305"/>
      <c r="H122" s="305"/>
      <c r="I122" s="305"/>
      <c r="J122" s="305"/>
      <c r="K122" s="356"/>
    </row>
    <row r="123" spans="2:11" s="1" customFormat="1" ht="17.25" customHeight="1">
      <c r="B123" s="357"/>
      <c r="C123" s="329" t="s">
        <v>1249</v>
      </c>
      <c r="D123" s="329"/>
      <c r="E123" s="329"/>
      <c r="F123" s="329" t="s">
        <v>1250</v>
      </c>
      <c r="G123" s="330"/>
      <c r="H123" s="329" t="s">
        <v>55</v>
      </c>
      <c r="I123" s="329" t="s">
        <v>58</v>
      </c>
      <c r="J123" s="329" t="s">
        <v>1251</v>
      </c>
      <c r="K123" s="358"/>
    </row>
    <row r="124" spans="2:11" s="1" customFormat="1" ht="17.25" customHeight="1">
      <c r="B124" s="357"/>
      <c r="C124" s="331" t="s">
        <v>1252</v>
      </c>
      <c r="D124" s="331"/>
      <c r="E124" s="331"/>
      <c r="F124" s="332" t="s">
        <v>1253</v>
      </c>
      <c r="G124" s="333"/>
      <c r="H124" s="331"/>
      <c r="I124" s="331"/>
      <c r="J124" s="331" t="s">
        <v>1254</v>
      </c>
      <c r="K124" s="358"/>
    </row>
    <row r="125" spans="2:11" s="1" customFormat="1" ht="5.25" customHeight="1">
      <c r="B125" s="359"/>
      <c r="C125" s="334"/>
      <c r="D125" s="334"/>
      <c r="E125" s="334"/>
      <c r="F125" s="334"/>
      <c r="G125" s="360"/>
      <c r="H125" s="334"/>
      <c r="I125" s="334"/>
      <c r="J125" s="334"/>
      <c r="K125" s="361"/>
    </row>
    <row r="126" spans="2:11" s="1" customFormat="1" ht="15" customHeight="1">
      <c r="B126" s="359"/>
      <c r="C126" s="314" t="s">
        <v>1258</v>
      </c>
      <c r="D126" s="336"/>
      <c r="E126" s="336"/>
      <c r="F126" s="337" t="s">
        <v>1255</v>
      </c>
      <c r="G126" s="314"/>
      <c r="H126" s="314" t="s">
        <v>1295</v>
      </c>
      <c r="I126" s="314" t="s">
        <v>1257</v>
      </c>
      <c r="J126" s="314">
        <v>120</v>
      </c>
      <c r="K126" s="362"/>
    </row>
    <row r="127" spans="2:11" s="1" customFormat="1" ht="15" customHeight="1">
      <c r="B127" s="359"/>
      <c r="C127" s="314" t="s">
        <v>1304</v>
      </c>
      <c r="D127" s="314"/>
      <c r="E127" s="314"/>
      <c r="F127" s="337" t="s">
        <v>1255</v>
      </c>
      <c r="G127" s="314"/>
      <c r="H127" s="314" t="s">
        <v>1305</v>
      </c>
      <c r="I127" s="314" t="s">
        <v>1257</v>
      </c>
      <c r="J127" s="314" t="s">
        <v>1306</v>
      </c>
      <c r="K127" s="362"/>
    </row>
    <row r="128" spans="2:11" s="1" customFormat="1" ht="15" customHeight="1">
      <c r="B128" s="359"/>
      <c r="C128" s="314" t="s">
        <v>1203</v>
      </c>
      <c r="D128" s="314"/>
      <c r="E128" s="314"/>
      <c r="F128" s="337" t="s">
        <v>1255</v>
      </c>
      <c r="G128" s="314"/>
      <c r="H128" s="314" t="s">
        <v>1307</v>
      </c>
      <c r="I128" s="314" t="s">
        <v>1257</v>
      </c>
      <c r="J128" s="314" t="s">
        <v>1306</v>
      </c>
      <c r="K128" s="362"/>
    </row>
    <row r="129" spans="2:11" s="1" customFormat="1" ht="15" customHeight="1">
      <c r="B129" s="359"/>
      <c r="C129" s="314" t="s">
        <v>1266</v>
      </c>
      <c r="D129" s="314"/>
      <c r="E129" s="314"/>
      <c r="F129" s="337" t="s">
        <v>1261</v>
      </c>
      <c r="G129" s="314"/>
      <c r="H129" s="314" t="s">
        <v>1267</v>
      </c>
      <c r="I129" s="314" t="s">
        <v>1257</v>
      </c>
      <c r="J129" s="314">
        <v>15</v>
      </c>
      <c r="K129" s="362"/>
    </row>
    <row r="130" spans="2:11" s="1" customFormat="1" ht="15" customHeight="1">
      <c r="B130" s="359"/>
      <c r="C130" s="340" t="s">
        <v>1268</v>
      </c>
      <c r="D130" s="340"/>
      <c r="E130" s="340"/>
      <c r="F130" s="341" t="s">
        <v>1261</v>
      </c>
      <c r="G130" s="340"/>
      <c r="H130" s="340" t="s">
        <v>1269</v>
      </c>
      <c r="I130" s="340" t="s">
        <v>1257</v>
      </c>
      <c r="J130" s="340">
        <v>15</v>
      </c>
      <c r="K130" s="362"/>
    </row>
    <row r="131" spans="2:11" s="1" customFormat="1" ht="15" customHeight="1">
      <c r="B131" s="359"/>
      <c r="C131" s="340" t="s">
        <v>1270</v>
      </c>
      <c r="D131" s="340"/>
      <c r="E131" s="340"/>
      <c r="F131" s="341" t="s">
        <v>1261</v>
      </c>
      <c r="G131" s="340"/>
      <c r="H131" s="340" t="s">
        <v>1271</v>
      </c>
      <c r="I131" s="340" t="s">
        <v>1257</v>
      </c>
      <c r="J131" s="340">
        <v>20</v>
      </c>
      <c r="K131" s="362"/>
    </row>
    <row r="132" spans="2:11" s="1" customFormat="1" ht="15" customHeight="1">
      <c r="B132" s="359"/>
      <c r="C132" s="340" t="s">
        <v>1272</v>
      </c>
      <c r="D132" s="340"/>
      <c r="E132" s="340"/>
      <c r="F132" s="341" t="s">
        <v>1261</v>
      </c>
      <c r="G132" s="340"/>
      <c r="H132" s="340" t="s">
        <v>1273</v>
      </c>
      <c r="I132" s="340" t="s">
        <v>1257</v>
      </c>
      <c r="J132" s="340">
        <v>20</v>
      </c>
      <c r="K132" s="362"/>
    </row>
    <row r="133" spans="2:11" s="1" customFormat="1" ht="15" customHeight="1">
      <c r="B133" s="359"/>
      <c r="C133" s="314" t="s">
        <v>1260</v>
      </c>
      <c r="D133" s="314"/>
      <c r="E133" s="314"/>
      <c r="F133" s="337" t="s">
        <v>1261</v>
      </c>
      <c r="G133" s="314"/>
      <c r="H133" s="314" t="s">
        <v>1295</v>
      </c>
      <c r="I133" s="314" t="s">
        <v>1257</v>
      </c>
      <c r="J133" s="314">
        <v>50</v>
      </c>
      <c r="K133" s="362"/>
    </row>
    <row r="134" spans="2:11" s="1" customFormat="1" ht="15" customHeight="1">
      <c r="B134" s="359"/>
      <c r="C134" s="314" t="s">
        <v>1274</v>
      </c>
      <c r="D134" s="314"/>
      <c r="E134" s="314"/>
      <c r="F134" s="337" t="s">
        <v>1261</v>
      </c>
      <c r="G134" s="314"/>
      <c r="H134" s="314" t="s">
        <v>1295</v>
      </c>
      <c r="I134" s="314" t="s">
        <v>1257</v>
      </c>
      <c r="J134" s="314">
        <v>50</v>
      </c>
      <c r="K134" s="362"/>
    </row>
    <row r="135" spans="2:11" s="1" customFormat="1" ht="15" customHeight="1">
      <c r="B135" s="359"/>
      <c r="C135" s="314" t="s">
        <v>1280</v>
      </c>
      <c r="D135" s="314"/>
      <c r="E135" s="314"/>
      <c r="F135" s="337" t="s">
        <v>1261</v>
      </c>
      <c r="G135" s="314"/>
      <c r="H135" s="314" t="s">
        <v>1295</v>
      </c>
      <c r="I135" s="314" t="s">
        <v>1257</v>
      </c>
      <c r="J135" s="314">
        <v>50</v>
      </c>
      <c r="K135" s="362"/>
    </row>
    <row r="136" spans="2:11" s="1" customFormat="1" ht="15" customHeight="1">
      <c r="B136" s="359"/>
      <c r="C136" s="314" t="s">
        <v>1282</v>
      </c>
      <c r="D136" s="314"/>
      <c r="E136" s="314"/>
      <c r="F136" s="337" t="s">
        <v>1261</v>
      </c>
      <c r="G136" s="314"/>
      <c r="H136" s="314" t="s">
        <v>1295</v>
      </c>
      <c r="I136" s="314" t="s">
        <v>1257</v>
      </c>
      <c r="J136" s="314">
        <v>50</v>
      </c>
      <c r="K136" s="362"/>
    </row>
    <row r="137" spans="2:11" s="1" customFormat="1" ht="15" customHeight="1">
      <c r="B137" s="359"/>
      <c r="C137" s="314" t="s">
        <v>1283</v>
      </c>
      <c r="D137" s="314"/>
      <c r="E137" s="314"/>
      <c r="F137" s="337" t="s">
        <v>1261</v>
      </c>
      <c r="G137" s="314"/>
      <c r="H137" s="314" t="s">
        <v>1308</v>
      </c>
      <c r="I137" s="314" t="s">
        <v>1257</v>
      </c>
      <c r="J137" s="314">
        <v>255</v>
      </c>
      <c r="K137" s="362"/>
    </row>
    <row r="138" spans="2:11" s="1" customFormat="1" ht="15" customHeight="1">
      <c r="B138" s="359"/>
      <c r="C138" s="314" t="s">
        <v>1285</v>
      </c>
      <c r="D138" s="314"/>
      <c r="E138" s="314"/>
      <c r="F138" s="337" t="s">
        <v>1255</v>
      </c>
      <c r="G138" s="314"/>
      <c r="H138" s="314" t="s">
        <v>1309</v>
      </c>
      <c r="I138" s="314" t="s">
        <v>1287</v>
      </c>
      <c r="J138" s="314"/>
      <c r="K138" s="362"/>
    </row>
    <row r="139" spans="2:11" s="1" customFormat="1" ht="15" customHeight="1">
      <c r="B139" s="359"/>
      <c r="C139" s="314" t="s">
        <v>1288</v>
      </c>
      <c r="D139" s="314"/>
      <c r="E139" s="314"/>
      <c r="F139" s="337" t="s">
        <v>1255</v>
      </c>
      <c r="G139" s="314"/>
      <c r="H139" s="314" t="s">
        <v>1310</v>
      </c>
      <c r="I139" s="314" t="s">
        <v>1290</v>
      </c>
      <c r="J139" s="314"/>
      <c r="K139" s="362"/>
    </row>
    <row r="140" spans="2:11" s="1" customFormat="1" ht="15" customHeight="1">
      <c r="B140" s="359"/>
      <c r="C140" s="314" t="s">
        <v>1291</v>
      </c>
      <c r="D140" s="314"/>
      <c r="E140" s="314"/>
      <c r="F140" s="337" t="s">
        <v>1255</v>
      </c>
      <c r="G140" s="314"/>
      <c r="H140" s="314" t="s">
        <v>1291</v>
      </c>
      <c r="I140" s="314" t="s">
        <v>1290</v>
      </c>
      <c r="J140" s="314"/>
      <c r="K140" s="362"/>
    </row>
    <row r="141" spans="2:11" s="1" customFormat="1" ht="15" customHeight="1">
      <c r="B141" s="359"/>
      <c r="C141" s="314" t="s">
        <v>39</v>
      </c>
      <c r="D141" s="314"/>
      <c r="E141" s="314"/>
      <c r="F141" s="337" t="s">
        <v>1255</v>
      </c>
      <c r="G141" s="314"/>
      <c r="H141" s="314" t="s">
        <v>1311</v>
      </c>
      <c r="I141" s="314" t="s">
        <v>1290</v>
      </c>
      <c r="J141" s="314"/>
      <c r="K141" s="362"/>
    </row>
    <row r="142" spans="2:11" s="1" customFormat="1" ht="15" customHeight="1">
      <c r="B142" s="359"/>
      <c r="C142" s="314" t="s">
        <v>1312</v>
      </c>
      <c r="D142" s="314"/>
      <c r="E142" s="314"/>
      <c r="F142" s="337" t="s">
        <v>1255</v>
      </c>
      <c r="G142" s="314"/>
      <c r="H142" s="314" t="s">
        <v>1313</v>
      </c>
      <c r="I142" s="314" t="s">
        <v>1290</v>
      </c>
      <c r="J142" s="314"/>
      <c r="K142" s="362"/>
    </row>
    <row r="143" spans="2:11" s="1" customFormat="1" ht="15" customHeight="1">
      <c r="B143" s="363"/>
      <c r="C143" s="364"/>
      <c r="D143" s="364"/>
      <c r="E143" s="364"/>
      <c r="F143" s="364"/>
      <c r="G143" s="364"/>
      <c r="H143" s="364"/>
      <c r="I143" s="364"/>
      <c r="J143" s="364"/>
      <c r="K143" s="365"/>
    </row>
    <row r="144" spans="2:11" s="1" customFormat="1" ht="18.75" customHeight="1">
      <c r="B144" s="350"/>
      <c r="C144" s="350"/>
      <c r="D144" s="350"/>
      <c r="E144" s="350"/>
      <c r="F144" s="351"/>
      <c r="G144" s="350"/>
      <c r="H144" s="350"/>
      <c r="I144" s="350"/>
      <c r="J144" s="350"/>
      <c r="K144" s="350"/>
    </row>
    <row r="145" spans="2:11" s="1" customFormat="1" ht="18.75" customHeight="1">
      <c r="B145" s="322"/>
      <c r="C145" s="322"/>
      <c r="D145" s="322"/>
      <c r="E145" s="322"/>
      <c r="F145" s="322"/>
      <c r="G145" s="322"/>
      <c r="H145" s="322"/>
      <c r="I145" s="322"/>
      <c r="J145" s="322"/>
      <c r="K145" s="322"/>
    </row>
    <row r="146" spans="2:11" s="1" customFormat="1" ht="7.5" customHeight="1">
      <c r="B146" s="323"/>
      <c r="C146" s="324"/>
      <c r="D146" s="324"/>
      <c r="E146" s="324"/>
      <c r="F146" s="324"/>
      <c r="G146" s="324"/>
      <c r="H146" s="324"/>
      <c r="I146" s="324"/>
      <c r="J146" s="324"/>
      <c r="K146" s="325"/>
    </row>
    <row r="147" spans="2:11" s="1" customFormat="1" ht="45" customHeight="1">
      <c r="B147" s="326"/>
      <c r="C147" s="327" t="s">
        <v>1314</v>
      </c>
      <c r="D147" s="327"/>
      <c r="E147" s="327"/>
      <c r="F147" s="327"/>
      <c r="G147" s="327"/>
      <c r="H147" s="327"/>
      <c r="I147" s="327"/>
      <c r="J147" s="327"/>
      <c r="K147" s="328"/>
    </row>
    <row r="148" spans="2:11" s="1" customFormat="1" ht="17.25" customHeight="1">
      <c r="B148" s="326"/>
      <c r="C148" s="329" t="s">
        <v>1249</v>
      </c>
      <c r="D148" s="329"/>
      <c r="E148" s="329"/>
      <c r="F148" s="329" t="s">
        <v>1250</v>
      </c>
      <c r="G148" s="330"/>
      <c r="H148" s="329" t="s">
        <v>55</v>
      </c>
      <c r="I148" s="329" t="s">
        <v>58</v>
      </c>
      <c r="J148" s="329" t="s">
        <v>1251</v>
      </c>
      <c r="K148" s="328"/>
    </row>
    <row r="149" spans="2:11" s="1" customFormat="1" ht="17.25" customHeight="1">
      <c r="B149" s="326"/>
      <c r="C149" s="331" t="s">
        <v>1252</v>
      </c>
      <c r="D149" s="331"/>
      <c r="E149" s="331"/>
      <c r="F149" s="332" t="s">
        <v>1253</v>
      </c>
      <c r="G149" s="333"/>
      <c r="H149" s="331"/>
      <c r="I149" s="331"/>
      <c r="J149" s="331" t="s">
        <v>1254</v>
      </c>
      <c r="K149" s="328"/>
    </row>
    <row r="150" spans="2:11" s="1" customFormat="1" ht="5.25" customHeight="1">
      <c r="B150" s="339"/>
      <c r="C150" s="334"/>
      <c r="D150" s="334"/>
      <c r="E150" s="334"/>
      <c r="F150" s="334"/>
      <c r="G150" s="335"/>
      <c r="H150" s="334"/>
      <c r="I150" s="334"/>
      <c r="J150" s="334"/>
      <c r="K150" s="362"/>
    </row>
    <row r="151" spans="2:11" s="1" customFormat="1" ht="15" customHeight="1">
      <c r="B151" s="339"/>
      <c r="C151" s="366" t="s">
        <v>1258</v>
      </c>
      <c r="D151" s="314"/>
      <c r="E151" s="314"/>
      <c r="F151" s="367" t="s">
        <v>1255</v>
      </c>
      <c r="G151" s="314"/>
      <c r="H151" s="366" t="s">
        <v>1295</v>
      </c>
      <c r="I151" s="366" t="s">
        <v>1257</v>
      </c>
      <c r="J151" s="366">
        <v>120</v>
      </c>
      <c r="K151" s="362"/>
    </row>
    <row r="152" spans="2:11" s="1" customFormat="1" ht="15" customHeight="1">
      <c r="B152" s="339"/>
      <c r="C152" s="366" t="s">
        <v>1304</v>
      </c>
      <c r="D152" s="314"/>
      <c r="E152" s="314"/>
      <c r="F152" s="367" t="s">
        <v>1255</v>
      </c>
      <c r="G152" s="314"/>
      <c r="H152" s="366" t="s">
        <v>1315</v>
      </c>
      <c r="I152" s="366" t="s">
        <v>1257</v>
      </c>
      <c r="J152" s="366" t="s">
        <v>1306</v>
      </c>
      <c r="K152" s="362"/>
    </row>
    <row r="153" spans="2:11" s="1" customFormat="1" ht="15" customHeight="1">
      <c r="B153" s="339"/>
      <c r="C153" s="366" t="s">
        <v>1203</v>
      </c>
      <c r="D153" s="314"/>
      <c r="E153" s="314"/>
      <c r="F153" s="367" t="s">
        <v>1255</v>
      </c>
      <c r="G153" s="314"/>
      <c r="H153" s="366" t="s">
        <v>1316</v>
      </c>
      <c r="I153" s="366" t="s">
        <v>1257</v>
      </c>
      <c r="J153" s="366" t="s">
        <v>1306</v>
      </c>
      <c r="K153" s="362"/>
    </row>
    <row r="154" spans="2:11" s="1" customFormat="1" ht="15" customHeight="1">
      <c r="B154" s="339"/>
      <c r="C154" s="366" t="s">
        <v>1260</v>
      </c>
      <c r="D154" s="314"/>
      <c r="E154" s="314"/>
      <c r="F154" s="367" t="s">
        <v>1261</v>
      </c>
      <c r="G154" s="314"/>
      <c r="H154" s="366" t="s">
        <v>1295</v>
      </c>
      <c r="I154" s="366" t="s">
        <v>1257</v>
      </c>
      <c r="J154" s="366">
        <v>50</v>
      </c>
      <c r="K154" s="362"/>
    </row>
    <row r="155" spans="2:11" s="1" customFormat="1" ht="15" customHeight="1">
      <c r="B155" s="339"/>
      <c r="C155" s="366" t="s">
        <v>1263</v>
      </c>
      <c r="D155" s="314"/>
      <c r="E155" s="314"/>
      <c r="F155" s="367" t="s">
        <v>1255</v>
      </c>
      <c r="G155" s="314"/>
      <c r="H155" s="366" t="s">
        <v>1295</v>
      </c>
      <c r="I155" s="366" t="s">
        <v>1265</v>
      </c>
      <c r="J155" s="366"/>
      <c r="K155" s="362"/>
    </row>
    <row r="156" spans="2:11" s="1" customFormat="1" ht="15" customHeight="1">
      <c r="B156" s="339"/>
      <c r="C156" s="366" t="s">
        <v>1274</v>
      </c>
      <c r="D156" s="314"/>
      <c r="E156" s="314"/>
      <c r="F156" s="367" t="s">
        <v>1261</v>
      </c>
      <c r="G156" s="314"/>
      <c r="H156" s="366" t="s">
        <v>1295</v>
      </c>
      <c r="I156" s="366" t="s">
        <v>1257</v>
      </c>
      <c r="J156" s="366">
        <v>50</v>
      </c>
      <c r="K156" s="362"/>
    </row>
    <row r="157" spans="2:11" s="1" customFormat="1" ht="15" customHeight="1">
      <c r="B157" s="339"/>
      <c r="C157" s="366" t="s">
        <v>1282</v>
      </c>
      <c r="D157" s="314"/>
      <c r="E157" s="314"/>
      <c r="F157" s="367" t="s">
        <v>1261</v>
      </c>
      <c r="G157" s="314"/>
      <c r="H157" s="366" t="s">
        <v>1295</v>
      </c>
      <c r="I157" s="366" t="s">
        <v>1257</v>
      </c>
      <c r="J157" s="366">
        <v>50</v>
      </c>
      <c r="K157" s="362"/>
    </row>
    <row r="158" spans="2:11" s="1" customFormat="1" ht="15" customHeight="1">
      <c r="B158" s="339"/>
      <c r="C158" s="366" t="s">
        <v>1280</v>
      </c>
      <c r="D158" s="314"/>
      <c r="E158" s="314"/>
      <c r="F158" s="367" t="s">
        <v>1261</v>
      </c>
      <c r="G158" s="314"/>
      <c r="H158" s="366" t="s">
        <v>1295</v>
      </c>
      <c r="I158" s="366" t="s">
        <v>1257</v>
      </c>
      <c r="J158" s="366">
        <v>50</v>
      </c>
      <c r="K158" s="362"/>
    </row>
    <row r="159" spans="2:11" s="1" customFormat="1" ht="15" customHeight="1">
      <c r="B159" s="339"/>
      <c r="C159" s="366" t="s">
        <v>132</v>
      </c>
      <c r="D159" s="314"/>
      <c r="E159" s="314"/>
      <c r="F159" s="367" t="s">
        <v>1255</v>
      </c>
      <c r="G159" s="314"/>
      <c r="H159" s="366" t="s">
        <v>1317</v>
      </c>
      <c r="I159" s="366" t="s">
        <v>1257</v>
      </c>
      <c r="J159" s="366" t="s">
        <v>1318</v>
      </c>
      <c r="K159" s="362"/>
    </row>
    <row r="160" spans="2:11" s="1" customFormat="1" ht="15" customHeight="1">
      <c r="B160" s="339"/>
      <c r="C160" s="366" t="s">
        <v>1319</v>
      </c>
      <c r="D160" s="314"/>
      <c r="E160" s="314"/>
      <c r="F160" s="367" t="s">
        <v>1255</v>
      </c>
      <c r="G160" s="314"/>
      <c r="H160" s="366" t="s">
        <v>1320</v>
      </c>
      <c r="I160" s="366" t="s">
        <v>1290</v>
      </c>
      <c r="J160" s="366"/>
      <c r="K160" s="362"/>
    </row>
    <row r="161" spans="2:11" s="1" customFormat="1" ht="15" customHeight="1">
      <c r="B161" s="368"/>
      <c r="C161" s="348"/>
      <c r="D161" s="348"/>
      <c r="E161" s="348"/>
      <c r="F161" s="348"/>
      <c r="G161" s="348"/>
      <c r="H161" s="348"/>
      <c r="I161" s="348"/>
      <c r="J161" s="348"/>
      <c r="K161" s="369"/>
    </row>
    <row r="162" spans="2:11" s="1" customFormat="1" ht="18.75" customHeight="1">
      <c r="B162" s="350"/>
      <c r="C162" s="360"/>
      <c r="D162" s="360"/>
      <c r="E162" s="360"/>
      <c r="F162" s="370"/>
      <c r="G162" s="360"/>
      <c r="H162" s="360"/>
      <c r="I162" s="360"/>
      <c r="J162" s="360"/>
      <c r="K162" s="350"/>
    </row>
    <row r="163" spans="2:11" s="1" customFormat="1" ht="18.75" customHeight="1">
      <c r="B163" s="322"/>
      <c r="C163" s="322"/>
      <c r="D163" s="322"/>
      <c r="E163" s="322"/>
      <c r="F163" s="322"/>
      <c r="G163" s="322"/>
      <c r="H163" s="322"/>
      <c r="I163" s="322"/>
      <c r="J163" s="322"/>
      <c r="K163" s="322"/>
    </row>
    <row r="164" spans="2:11" s="1" customFormat="1" ht="7.5" customHeight="1">
      <c r="B164" s="301"/>
      <c r="C164" s="302"/>
      <c r="D164" s="302"/>
      <c r="E164" s="302"/>
      <c r="F164" s="302"/>
      <c r="G164" s="302"/>
      <c r="H164" s="302"/>
      <c r="I164" s="302"/>
      <c r="J164" s="302"/>
      <c r="K164" s="303"/>
    </row>
    <row r="165" spans="2:11" s="1" customFormat="1" ht="45" customHeight="1">
      <c r="B165" s="304"/>
      <c r="C165" s="305" t="s">
        <v>1321</v>
      </c>
      <c r="D165" s="305"/>
      <c r="E165" s="305"/>
      <c r="F165" s="305"/>
      <c r="G165" s="305"/>
      <c r="H165" s="305"/>
      <c r="I165" s="305"/>
      <c r="J165" s="305"/>
      <c r="K165" s="306"/>
    </row>
    <row r="166" spans="2:11" s="1" customFormat="1" ht="17.25" customHeight="1">
      <c r="B166" s="304"/>
      <c r="C166" s="329" t="s">
        <v>1249</v>
      </c>
      <c r="D166" s="329"/>
      <c r="E166" s="329"/>
      <c r="F166" s="329" t="s">
        <v>1250</v>
      </c>
      <c r="G166" s="371"/>
      <c r="H166" s="372" t="s">
        <v>55</v>
      </c>
      <c r="I166" s="372" t="s">
        <v>58</v>
      </c>
      <c r="J166" s="329" t="s">
        <v>1251</v>
      </c>
      <c r="K166" s="306"/>
    </row>
    <row r="167" spans="2:11" s="1" customFormat="1" ht="17.25" customHeight="1">
      <c r="B167" s="307"/>
      <c r="C167" s="331" t="s">
        <v>1252</v>
      </c>
      <c r="D167" s="331"/>
      <c r="E167" s="331"/>
      <c r="F167" s="332" t="s">
        <v>1253</v>
      </c>
      <c r="G167" s="373"/>
      <c r="H167" s="374"/>
      <c r="I167" s="374"/>
      <c r="J167" s="331" t="s">
        <v>1254</v>
      </c>
      <c r="K167" s="309"/>
    </row>
    <row r="168" spans="2:11" s="1" customFormat="1" ht="5.25" customHeight="1">
      <c r="B168" s="339"/>
      <c r="C168" s="334"/>
      <c r="D168" s="334"/>
      <c r="E168" s="334"/>
      <c r="F168" s="334"/>
      <c r="G168" s="335"/>
      <c r="H168" s="334"/>
      <c r="I168" s="334"/>
      <c r="J168" s="334"/>
      <c r="K168" s="362"/>
    </row>
    <row r="169" spans="2:11" s="1" customFormat="1" ht="15" customHeight="1">
      <c r="B169" s="339"/>
      <c r="C169" s="314" t="s">
        <v>1258</v>
      </c>
      <c r="D169" s="314"/>
      <c r="E169" s="314"/>
      <c r="F169" s="337" t="s">
        <v>1255</v>
      </c>
      <c r="G169" s="314"/>
      <c r="H169" s="314" t="s">
        <v>1295</v>
      </c>
      <c r="I169" s="314" t="s">
        <v>1257</v>
      </c>
      <c r="J169" s="314">
        <v>120</v>
      </c>
      <c r="K169" s="362"/>
    </row>
    <row r="170" spans="2:11" s="1" customFormat="1" ht="15" customHeight="1">
      <c r="B170" s="339"/>
      <c r="C170" s="314" t="s">
        <v>1304</v>
      </c>
      <c r="D170" s="314"/>
      <c r="E170" s="314"/>
      <c r="F170" s="337" t="s">
        <v>1255</v>
      </c>
      <c r="G170" s="314"/>
      <c r="H170" s="314" t="s">
        <v>1305</v>
      </c>
      <c r="I170" s="314" t="s">
        <v>1257</v>
      </c>
      <c r="J170" s="314" t="s">
        <v>1306</v>
      </c>
      <c r="K170" s="362"/>
    </row>
    <row r="171" spans="2:11" s="1" customFormat="1" ht="15" customHeight="1">
      <c r="B171" s="339"/>
      <c r="C171" s="314" t="s">
        <v>1203</v>
      </c>
      <c r="D171" s="314"/>
      <c r="E171" s="314"/>
      <c r="F171" s="337" t="s">
        <v>1255</v>
      </c>
      <c r="G171" s="314"/>
      <c r="H171" s="314" t="s">
        <v>1322</v>
      </c>
      <c r="I171" s="314" t="s">
        <v>1257</v>
      </c>
      <c r="J171" s="314" t="s">
        <v>1306</v>
      </c>
      <c r="K171" s="362"/>
    </row>
    <row r="172" spans="2:11" s="1" customFormat="1" ht="15" customHeight="1">
      <c r="B172" s="339"/>
      <c r="C172" s="314" t="s">
        <v>1260</v>
      </c>
      <c r="D172" s="314"/>
      <c r="E172" s="314"/>
      <c r="F172" s="337" t="s">
        <v>1261</v>
      </c>
      <c r="G172" s="314"/>
      <c r="H172" s="314" t="s">
        <v>1322</v>
      </c>
      <c r="I172" s="314" t="s">
        <v>1257</v>
      </c>
      <c r="J172" s="314">
        <v>50</v>
      </c>
      <c r="K172" s="362"/>
    </row>
    <row r="173" spans="2:11" s="1" customFormat="1" ht="15" customHeight="1">
      <c r="B173" s="339"/>
      <c r="C173" s="314" t="s">
        <v>1263</v>
      </c>
      <c r="D173" s="314"/>
      <c r="E173" s="314"/>
      <c r="F173" s="337" t="s">
        <v>1255</v>
      </c>
      <c r="G173" s="314"/>
      <c r="H173" s="314" t="s">
        <v>1322</v>
      </c>
      <c r="I173" s="314" t="s">
        <v>1265</v>
      </c>
      <c r="J173" s="314"/>
      <c r="K173" s="362"/>
    </row>
    <row r="174" spans="2:11" s="1" customFormat="1" ht="15" customHeight="1">
      <c r="B174" s="339"/>
      <c r="C174" s="314" t="s">
        <v>1274</v>
      </c>
      <c r="D174" s="314"/>
      <c r="E174" s="314"/>
      <c r="F174" s="337" t="s">
        <v>1261</v>
      </c>
      <c r="G174" s="314"/>
      <c r="H174" s="314" t="s">
        <v>1322</v>
      </c>
      <c r="I174" s="314" t="s">
        <v>1257</v>
      </c>
      <c r="J174" s="314">
        <v>50</v>
      </c>
      <c r="K174" s="362"/>
    </row>
    <row r="175" spans="2:11" s="1" customFormat="1" ht="15" customHeight="1">
      <c r="B175" s="339"/>
      <c r="C175" s="314" t="s">
        <v>1282</v>
      </c>
      <c r="D175" s="314"/>
      <c r="E175" s="314"/>
      <c r="F175" s="337" t="s">
        <v>1261</v>
      </c>
      <c r="G175" s="314"/>
      <c r="H175" s="314" t="s">
        <v>1322</v>
      </c>
      <c r="I175" s="314" t="s">
        <v>1257</v>
      </c>
      <c r="J175" s="314">
        <v>50</v>
      </c>
      <c r="K175" s="362"/>
    </row>
    <row r="176" spans="2:11" s="1" customFormat="1" ht="15" customHeight="1">
      <c r="B176" s="339"/>
      <c r="C176" s="314" t="s">
        <v>1280</v>
      </c>
      <c r="D176" s="314"/>
      <c r="E176" s="314"/>
      <c r="F176" s="337" t="s">
        <v>1261</v>
      </c>
      <c r="G176" s="314"/>
      <c r="H176" s="314" t="s">
        <v>1322</v>
      </c>
      <c r="I176" s="314" t="s">
        <v>1257</v>
      </c>
      <c r="J176" s="314">
        <v>50</v>
      </c>
      <c r="K176" s="362"/>
    </row>
    <row r="177" spans="2:11" s="1" customFormat="1" ht="15" customHeight="1">
      <c r="B177" s="339"/>
      <c r="C177" s="314" t="s">
        <v>152</v>
      </c>
      <c r="D177" s="314"/>
      <c r="E177" s="314"/>
      <c r="F177" s="337" t="s">
        <v>1255</v>
      </c>
      <c r="G177" s="314"/>
      <c r="H177" s="314" t="s">
        <v>1323</v>
      </c>
      <c r="I177" s="314" t="s">
        <v>1324</v>
      </c>
      <c r="J177" s="314"/>
      <c r="K177" s="362"/>
    </row>
    <row r="178" spans="2:11" s="1" customFormat="1" ht="15" customHeight="1">
      <c r="B178" s="339"/>
      <c r="C178" s="314" t="s">
        <v>58</v>
      </c>
      <c r="D178" s="314"/>
      <c r="E178" s="314"/>
      <c r="F178" s="337" t="s">
        <v>1255</v>
      </c>
      <c r="G178" s="314"/>
      <c r="H178" s="314" t="s">
        <v>1325</v>
      </c>
      <c r="I178" s="314" t="s">
        <v>1326</v>
      </c>
      <c r="J178" s="314">
        <v>1</v>
      </c>
      <c r="K178" s="362"/>
    </row>
    <row r="179" spans="2:11" s="1" customFormat="1" ht="15" customHeight="1">
      <c r="B179" s="339"/>
      <c r="C179" s="314" t="s">
        <v>54</v>
      </c>
      <c r="D179" s="314"/>
      <c r="E179" s="314"/>
      <c r="F179" s="337" t="s">
        <v>1255</v>
      </c>
      <c r="G179" s="314"/>
      <c r="H179" s="314" t="s">
        <v>1327</v>
      </c>
      <c r="I179" s="314" t="s">
        <v>1257</v>
      </c>
      <c r="J179" s="314">
        <v>20</v>
      </c>
      <c r="K179" s="362"/>
    </row>
    <row r="180" spans="2:11" s="1" customFormat="1" ht="15" customHeight="1">
      <c r="B180" s="339"/>
      <c r="C180" s="314" t="s">
        <v>55</v>
      </c>
      <c r="D180" s="314"/>
      <c r="E180" s="314"/>
      <c r="F180" s="337" t="s">
        <v>1255</v>
      </c>
      <c r="G180" s="314"/>
      <c r="H180" s="314" t="s">
        <v>1328</v>
      </c>
      <c r="I180" s="314" t="s">
        <v>1257</v>
      </c>
      <c r="J180" s="314">
        <v>255</v>
      </c>
      <c r="K180" s="362"/>
    </row>
    <row r="181" spans="2:11" s="1" customFormat="1" ht="15" customHeight="1">
      <c r="B181" s="339"/>
      <c r="C181" s="314" t="s">
        <v>153</v>
      </c>
      <c r="D181" s="314"/>
      <c r="E181" s="314"/>
      <c r="F181" s="337" t="s">
        <v>1255</v>
      </c>
      <c r="G181" s="314"/>
      <c r="H181" s="314" t="s">
        <v>1219</v>
      </c>
      <c r="I181" s="314" t="s">
        <v>1257</v>
      </c>
      <c r="J181" s="314">
        <v>10</v>
      </c>
      <c r="K181" s="362"/>
    </row>
    <row r="182" spans="2:11" s="1" customFormat="1" ht="15" customHeight="1">
      <c r="B182" s="339"/>
      <c r="C182" s="314" t="s">
        <v>154</v>
      </c>
      <c r="D182" s="314"/>
      <c r="E182" s="314"/>
      <c r="F182" s="337" t="s">
        <v>1255</v>
      </c>
      <c r="G182" s="314"/>
      <c r="H182" s="314" t="s">
        <v>1329</v>
      </c>
      <c r="I182" s="314" t="s">
        <v>1290</v>
      </c>
      <c r="J182" s="314"/>
      <c r="K182" s="362"/>
    </row>
    <row r="183" spans="2:11" s="1" customFormat="1" ht="15" customHeight="1">
      <c r="B183" s="339"/>
      <c r="C183" s="314" t="s">
        <v>1330</v>
      </c>
      <c r="D183" s="314"/>
      <c r="E183" s="314"/>
      <c r="F183" s="337" t="s">
        <v>1255</v>
      </c>
      <c r="G183" s="314"/>
      <c r="H183" s="314" t="s">
        <v>1331</v>
      </c>
      <c r="I183" s="314" t="s">
        <v>1290</v>
      </c>
      <c r="J183" s="314"/>
      <c r="K183" s="362"/>
    </row>
    <row r="184" spans="2:11" s="1" customFormat="1" ht="15" customHeight="1">
      <c r="B184" s="339"/>
      <c r="C184" s="314" t="s">
        <v>1319</v>
      </c>
      <c r="D184" s="314"/>
      <c r="E184" s="314"/>
      <c r="F184" s="337" t="s">
        <v>1255</v>
      </c>
      <c r="G184" s="314"/>
      <c r="H184" s="314" t="s">
        <v>1332</v>
      </c>
      <c r="I184" s="314" t="s">
        <v>1290</v>
      </c>
      <c r="J184" s="314"/>
      <c r="K184" s="362"/>
    </row>
    <row r="185" spans="2:11" s="1" customFormat="1" ht="15" customHeight="1">
      <c r="B185" s="339"/>
      <c r="C185" s="314" t="s">
        <v>156</v>
      </c>
      <c r="D185" s="314"/>
      <c r="E185" s="314"/>
      <c r="F185" s="337" t="s">
        <v>1261</v>
      </c>
      <c r="G185" s="314"/>
      <c r="H185" s="314" t="s">
        <v>1333</v>
      </c>
      <c r="I185" s="314" t="s">
        <v>1257</v>
      </c>
      <c r="J185" s="314">
        <v>50</v>
      </c>
      <c r="K185" s="362"/>
    </row>
    <row r="186" spans="2:11" s="1" customFormat="1" ht="15" customHeight="1">
      <c r="B186" s="339"/>
      <c r="C186" s="314" t="s">
        <v>1334</v>
      </c>
      <c r="D186" s="314"/>
      <c r="E186" s="314"/>
      <c r="F186" s="337" t="s">
        <v>1261</v>
      </c>
      <c r="G186" s="314"/>
      <c r="H186" s="314" t="s">
        <v>1335</v>
      </c>
      <c r="I186" s="314" t="s">
        <v>1336</v>
      </c>
      <c r="J186" s="314"/>
      <c r="K186" s="362"/>
    </row>
    <row r="187" spans="2:11" s="1" customFormat="1" ht="15" customHeight="1">
      <c r="B187" s="339"/>
      <c r="C187" s="314" t="s">
        <v>1337</v>
      </c>
      <c r="D187" s="314"/>
      <c r="E187" s="314"/>
      <c r="F187" s="337" t="s">
        <v>1261</v>
      </c>
      <c r="G187" s="314"/>
      <c r="H187" s="314" t="s">
        <v>1338</v>
      </c>
      <c r="I187" s="314" t="s">
        <v>1336</v>
      </c>
      <c r="J187" s="314"/>
      <c r="K187" s="362"/>
    </row>
    <row r="188" spans="2:11" s="1" customFormat="1" ht="15" customHeight="1">
      <c r="B188" s="339"/>
      <c r="C188" s="314" t="s">
        <v>1339</v>
      </c>
      <c r="D188" s="314"/>
      <c r="E188" s="314"/>
      <c r="F188" s="337" t="s">
        <v>1261</v>
      </c>
      <c r="G188" s="314"/>
      <c r="H188" s="314" t="s">
        <v>1340</v>
      </c>
      <c r="I188" s="314" t="s">
        <v>1336</v>
      </c>
      <c r="J188" s="314"/>
      <c r="K188" s="362"/>
    </row>
    <row r="189" spans="2:11" s="1" customFormat="1" ht="15" customHeight="1">
      <c r="B189" s="339"/>
      <c r="C189" s="375" t="s">
        <v>1341</v>
      </c>
      <c r="D189" s="314"/>
      <c r="E189" s="314"/>
      <c r="F189" s="337" t="s">
        <v>1261</v>
      </c>
      <c r="G189" s="314"/>
      <c r="H189" s="314" t="s">
        <v>1342</v>
      </c>
      <c r="I189" s="314" t="s">
        <v>1343</v>
      </c>
      <c r="J189" s="376" t="s">
        <v>1344</v>
      </c>
      <c r="K189" s="362"/>
    </row>
    <row r="190" spans="2:11" s="1" customFormat="1" ht="15" customHeight="1">
      <c r="B190" s="339"/>
      <c r="C190" s="375" t="s">
        <v>43</v>
      </c>
      <c r="D190" s="314"/>
      <c r="E190" s="314"/>
      <c r="F190" s="337" t="s">
        <v>1255</v>
      </c>
      <c r="G190" s="314"/>
      <c r="H190" s="311" t="s">
        <v>1345</v>
      </c>
      <c r="I190" s="314" t="s">
        <v>1346</v>
      </c>
      <c r="J190" s="314"/>
      <c r="K190" s="362"/>
    </row>
    <row r="191" spans="2:11" s="1" customFormat="1" ht="15" customHeight="1">
      <c r="B191" s="339"/>
      <c r="C191" s="375" t="s">
        <v>1347</v>
      </c>
      <c r="D191" s="314"/>
      <c r="E191" s="314"/>
      <c r="F191" s="337" t="s">
        <v>1255</v>
      </c>
      <c r="G191" s="314"/>
      <c r="H191" s="314" t="s">
        <v>1348</v>
      </c>
      <c r="I191" s="314" t="s">
        <v>1290</v>
      </c>
      <c r="J191" s="314"/>
      <c r="K191" s="362"/>
    </row>
    <row r="192" spans="2:11" s="1" customFormat="1" ht="15" customHeight="1">
      <c r="B192" s="339"/>
      <c r="C192" s="375" t="s">
        <v>1349</v>
      </c>
      <c r="D192" s="314"/>
      <c r="E192" s="314"/>
      <c r="F192" s="337" t="s">
        <v>1255</v>
      </c>
      <c r="G192" s="314"/>
      <c r="H192" s="314" t="s">
        <v>1350</v>
      </c>
      <c r="I192" s="314" t="s">
        <v>1290</v>
      </c>
      <c r="J192" s="314"/>
      <c r="K192" s="362"/>
    </row>
    <row r="193" spans="2:11" s="1" customFormat="1" ht="15" customHeight="1">
      <c r="B193" s="339"/>
      <c r="C193" s="375" t="s">
        <v>1351</v>
      </c>
      <c r="D193" s="314"/>
      <c r="E193" s="314"/>
      <c r="F193" s="337" t="s">
        <v>1261</v>
      </c>
      <c r="G193" s="314"/>
      <c r="H193" s="314" t="s">
        <v>1352</v>
      </c>
      <c r="I193" s="314" t="s">
        <v>1290</v>
      </c>
      <c r="J193" s="314"/>
      <c r="K193" s="362"/>
    </row>
    <row r="194" spans="2:11" s="1" customFormat="1" ht="15" customHeight="1">
      <c r="B194" s="368"/>
      <c r="C194" s="377"/>
      <c r="D194" s="348"/>
      <c r="E194" s="348"/>
      <c r="F194" s="348"/>
      <c r="G194" s="348"/>
      <c r="H194" s="348"/>
      <c r="I194" s="348"/>
      <c r="J194" s="348"/>
      <c r="K194" s="369"/>
    </row>
    <row r="195" spans="2:11" s="1" customFormat="1" ht="18.75" customHeight="1">
      <c r="B195" s="350"/>
      <c r="C195" s="360"/>
      <c r="D195" s="360"/>
      <c r="E195" s="360"/>
      <c r="F195" s="370"/>
      <c r="G195" s="360"/>
      <c r="H195" s="360"/>
      <c r="I195" s="360"/>
      <c r="J195" s="360"/>
      <c r="K195" s="350"/>
    </row>
    <row r="196" spans="2:11" s="1" customFormat="1" ht="18.75" customHeight="1">
      <c r="B196" s="350"/>
      <c r="C196" s="360"/>
      <c r="D196" s="360"/>
      <c r="E196" s="360"/>
      <c r="F196" s="370"/>
      <c r="G196" s="360"/>
      <c r="H196" s="360"/>
      <c r="I196" s="360"/>
      <c r="J196" s="360"/>
      <c r="K196" s="350"/>
    </row>
    <row r="197" spans="2:11" s="1" customFormat="1" ht="18.75" customHeight="1">
      <c r="B197" s="322"/>
      <c r="C197" s="322"/>
      <c r="D197" s="322"/>
      <c r="E197" s="322"/>
      <c r="F197" s="322"/>
      <c r="G197" s="322"/>
      <c r="H197" s="322"/>
      <c r="I197" s="322"/>
      <c r="J197" s="322"/>
      <c r="K197" s="322"/>
    </row>
    <row r="198" spans="2:11" s="1" customFormat="1" ht="13.5">
      <c r="B198" s="301"/>
      <c r="C198" s="302"/>
      <c r="D198" s="302"/>
      <c r="E198" s="302"/>
      <c r="F198" s="302"/>
      <c r="G198" s="302"/>
      <c r="H198" s="302"/>
      <c r="I198" s="302"/>
      <c r="J198" s="302"/>
      <c r="K198" s="303"/>
    </row>
    <row r="199" spans="2:11" s="1" customFormat="1" ht="21">
      <c r="B199" s="304"/>
      <c r="C199" s="305" t="s">
        <v>1353</v>
      </c>
      <c r="D199" s="305"/>
      <c r="E199" s="305"/>
      <c r="F199" s="305"/>
      <c r="G199" s="305"/>
      <c r="H199" s="305"/>
      <c r="I199" s="305"/>
      <c r="J199" s="305"/>
      <c r="K199" s="306"/>
    </row>
    <row r="200" spans="2:11" s="1" customFormat="1" ht="25.5" customHeight="1">
      <c r="B200" s="304"/>
      <c r="C200" s="378" t="s">
        <v>1354</v>
      </c>
      <c r="D200" s="378"/>
      <c r="E200" s="378"/>
      <c r="F200" s="378" t="s">
        <v>1355</v>
      </c>
      <c r="G200" s="379"/>
      <c r="H200" s="378" t="s">
        <v>1356</v>
      </c>
      <c r="I200" s="378"/>
      <c r="J200" s="378"/>
      <c r="K200" s="306"/>
    </row>
    <row r="201" spans="2:11" s="1" customFormat="1" ht="5.25" customHeight="1">
      <c r="B201" s="339"/>
      <c r="C201" s="334"/>
      <c r="D201" s="334"/>
      <c r="E201" s="334"/>
      <c r="F201" s="334"/>
      <c r="G201" s="360"/>
      <c r="H201" s="334"/>
      <c r="I201" s="334"/>
      <c r="J201" s="334"/>
      <c r="K201" s="362"/>
    </row>
    <row r="202" spans="2:11" s="1" customFormat="1" ht="15" customHeight="1">
      <c r="B202" s="339"/>
      <c r="C202" s="314" t="s">
        <v>1346</v>
      </c>
      <c r="D202" s="314"/>
      <c r="E202" s="314"/>
      <c r="F202" s="337" t="s">
        <v>44</v>
      </c>
      <c r="G202" s="314"/>
      <c r="H202" s="314" t="s">
        <v>1357</v>
      </c>
      <c r="I202" s="314"/>
      <c r="J202" s="314"/>
      <c r="K202" s="362"/>
    </row>
    <row r="203" spans="2:11" s="1" customFormat="1" ht="15" customHeight="1">
      <c r="B203" s="339"/>
      <c r="C203" s="314"/>
      <c r="D203" s="314"/>
      <c r="E203" s="314"/>
      <c r="F203" s="337" t="s">
        <v>45</v>
      </c>
      <c r="G203" s="314"/>
      <c r="H203" s="314" t="s">
        <v>1358</v>
      </c>
      <c r="I203" s="314"/>
      <c r="J203" s="314"/>
      <c r="K203" s="362"/>
    </row>
    <row r="204" spans="2:11" s="1" customFormat="1" ht="15" customHeight="1">
      <c r="B204" s="339"/>
      <c r="C204" s="314"/>
      <c r="D204" s="314"/>
      <c r="E204" s="314"/>
      <c r="F204" s="337" t="s">
        <v>48</v>
      </c>
      <c r="G204" s="314"/>
      <c r="H204" s="314" t="s">
        <v>1359</v>
      </c>
      <c r="I204" s="314"/>
      <c r="J204" s="314"/>
      <c r="K204" s="362"/>
    </row>
    <row r="205" spans="2:11" s="1" customFormat="1" ht="15" customHeight="1">
      <c r="B205" s="339"/>
      <c r="C205" s="314"/>
      <c r="D205" s="314"/>
      <c r="E205" s="314"/>
      <c r="F205" s="337" t="s">
        <v>46</v>
      </c>
      <c r="G205" s="314"/>
      <c r="H205" s="314" t="s">
        <v>1360</v>
      </c>
      <c r="I205" s="314"/>
      <c r="J205" s="314"/>
      <c r="K205" s="362"/>
    </row>
    <row r="206" spans="2:11" s="1" customFormat="1" ht="15" customHeight="1">
      <c r="B206" s="339"/>
      <c r="C206" s="314"/>
      <c r="D206" s="314"/>
      <c r="E206" s="314"/>
      <c r="F206" s="337" t="s">
        <v>47</v>
      </c>
      <c r="G206" s="314"/>
      <c r="H206" s="314" t="s">
        <v>1361</v>
      </c>
      <c r="I206" s="314"/>
      <c r="J206" s="314"/>
      <c r="K206" s="362"/>
    </row>
    <row r="207" spans="2:11" s="1" customFormat="1" ht="15" customHeight="1">
      <c r="B207" s="339"/>
      <c r="C207" s="314"/>
      <c r="D207" s="314"/>
      <c r="E207" s="314"/>
      <c r="F207" s="337"/>
      <c r="G207" s="314"/>
      <c r="H207" s="314"/>
      <c r="I207" s="314"/>
      <c r="J207" s="314"/>
      <c r="K207" s="362"/>
    </row>
    <row r="208" spans="2:11" s="1" customFormat="1" ht="15" customHeight="1">
      <c r="B208" s="339"/>
      <c r="C208" s="314" t="s">
        <v>1302</v>
      </c>
      <c r="D208" s="314"/>
      <c r="E208" s="314"/>
      <c r="F208" s="337" t="s">
        <v>80</v>
      </c>
      <c r="G208" s="314"/>
      <c r="H208" s="314" t="s">
        <v>1362</v>
      </c>
      <c r="I208" s="314"/>
      <c r="J208" s="314"/>
      <c r="K208" s="362"/>
    </row>
    <row r="209" spans="2:11" s="1" customFormat="1" ht="15" customHeight="1">
      <c r="B209" s="339"/>
      <c r="C209" s="314"/>
      <c r="D209" s="314"/>
      <c r="E209" s="314"/>
      <c r="F209" s="337" t="s">
        <v>1197</v>
      </c>
      <c r="G209" s="314"/>
      <c r="H209" s="314" t="s">
        <v>1198</v>
      </c>
      <c r="I209" s="314"/>
      <c r="J209" s="314"/>
      <c r="K209" s="362"/>
    </row>
    <row r="210" spans="2:11" s="1" customFormat="1" ht="15" customHeight="1">
      <c r="B210" s="339"/>
      <c r="C210" s="314"/>
      <c r="D210" s="314"/>
      <c r="E210" s="314"/>
      <c r="F210" s="337" t="s">
        <v>1195</v>
      </c>
      <c r="G210" s="314"/>
      <c r="H210" s="314" t="s">
        <v>1363</v>
      </c>
      <c r="I210" s="314"/>
      <c r="J210" s="314"/>
      <c r="K210" s="362"/>
    </row>
    <row r="211" spans="2:11" s="1" customFormat="1" ht="15" customHeight="1">
      <c r="B211" s="380"/>
      <c r="C211" s="314"/>
      <c r="D211" s="314"/>
      <c r="E211" s="314"/>
      <c r="F211" s="337" t="s">
        <v>1199</v>
      </c>
      <c r="G211" s="375"/>
      <c r="H211" s="366" t="s">
        <v>1200</v>
      </c>
      <c r="I211" s="366"/>
      <c r="J211" s="366"/>
      <c r="K211" s="381"/>
    </row>
    <row r="212" spans="2:11" s="1" customFormat="1" ht="15" customHeight="1">
      <c r="B212" s="380"/>
      <c r="C212" s="314"/>
      <c r="D212" s="314"/>
      <c r="E212" s="314"/>
      <c r="F212" s="337" t="s">
        <v>1201</v>
      </c>
      <c r="G212" s="375"/>
      <c r="H212" s="366" t="s">
        <v>495</v>
      </c>
      <c r="I212" s="366"/>
      <c r="J212" s="366"/>
      <c r="K212" s="381"/>
    </row>
    <row r="213" spans="2:11" s="1" customFormat="1" ht="15" customHeight="1">
      <c r="B213" s="380"/>
      <c r="C213" s="314"/>
      <c r="D213" s="314"/>
      <c r="E213" s="314"/>
      <c r="F213" s="337"/>
      <c r="G213" s="375"/>
      <c r="H213" s="366"/>
      <c r="I213" s="366"/>
      <c r="J213" s="366"/>
      <c r="K213" s="381"/>
    </row>
    <row r="214" spans="2:11" s="1" customFormat="1" ht="15" customHeight="1">
      <c r="B214" s="380"/>
      <c r="C214" s="314" t="s">
        <v>1326</v>
      </c>
      <c r="D214" s="314"/>
      <c r="E214" s="314"/>
      <c r="F214" s="337">
        <v>1</v>
      </c>
      <c r="G214" s="375"/>
      <c r="H214" s="366" t="s">
        <v>1364</v>
      </c>
      <c r="I214" s="366"/>
      <c r="J214" s="366"/>
      <c r="K214" s="381"/>
    </row>
    <row r="215" spans="2:11" s="1" customFormat="1" ht="15" customHeight="1">
      <c r="B215" s="380"/>
      <c r="C215" s="314"/>
      <c r="D215" s="314"/>
      <c r="E215" s="314"/>
      <c r="F215" s="337">
        <v>2</v>
      </c>
      <c r="G215" s="375"/>
      <c r="H215" s="366" t="s">
        <v>1365</v>
      </c>
      <c r="I215" s="366"/>
      <c r="J215" s="366"/>
      <c r="K215" s="381"/>
    </row>
    <row r="216" spans="2:11" s="1" customFormat="1" ht="15" customHeight="1">
      <c r="B216" s="380"/>
      <c r="C216" s="314"/>
      <c r="D216" s="314"/>
      <c r="E216" s="314"/>
      <c r="F216" s="337">
        <v>3</v>
      </c>
      <c r="G216" s="375"/>
      <c r="H216" s="366" t="s">
        <v>1366</v>
      </c>
      <c r="I216" s="366"/>
      <c r="J216" s="366"/>
      <c r="K216" s="381"/>
    </row>
    <row r="217" spans="2:11" s="1" customFormat="1" ht="15" customHeight="1">
      <c r="B217" s="380"/>
      <c r="C217" s="314"/>
      <c r="D217" s="314"/>
      <c r="E217" s="314"/>
      <c r="F217" s="337">
        <v>4</v>
      </c>
      <c r="G217" s="375"/>
      <c r="H217" s="366" t="s">
        <v>1367</v>
      </c>
      <c r="I217" s="366"/>
      <c r="J217" s="366"/>
      <c r="K217" s="381"/>
    </row>
    <row r="218" spans="2:11" s="1" customFormat="1" ht="12.75" customHeight="1">
      <c r="B218" s="382"/>
      <c r="C218" s="383"/>
      <c r="D218" s="383"/>
      <c r="E218" s="383"/>
      <c r="F218" s="383"/>
      <c r="G218" s="383"/>
      <c r="H218" s="383"/>
      <c r="I218" s="383"/>
      <c r="J218" s="383"/>
      <c r="K218" s="384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DESKTOP-ZBOOKG3\zbook_g3</dc:creator>
  <cp:keywords/>
  <dc:description/>
  <cp:lastModifiedBy>DESKTOP-ZBOOKG3\zbook_g3</cp:lastModifiedBy>
  <dcterms:created xsi:type="dcterms:W3CDTF">2021-09-24T05:33:39Z</dcterms:created>
  <dcterms:modified xsi:type="dcterms:W3CDTF">2021-09-24T05:34:00Z</dcterms:modified>
  <cp:category/>
  <cp:version/>
  <cp:contentType/>
  <cp:contentStatus/>
</cp:coreProperties>
</file>