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70" windowWidth="25575" windowHeight="14505" activeTab="0"/>
  </bookViews>
  <sheets>
    <sheet name="Rekapitulace stavby" sheetId="1" r:id="rId1"/>
    <sheet name="0 - VRN" sheetId="2" r:id="rId2"/>
    <sheet name="IO 01 - Etapa 4a - Jezírk..." sheetId="3" r:id="rId3"/>
  </sheets>
  <definedNames>
    <definedName name="_xlnm._FilterDatabase" localSheetId="1" hidden="1">'0 - VRN'!$C$119:$K$154</definedName>
    <definedName name="_xlnm._FilterDatabase" localSheetId="2" hidden="1">'IO 01 - Etapa 4a - Jezírk...'!$C$122:$K$261</definedName>
    <definedName name="_xlnm.Print_Area" localSheetId="1">'0 - VRN'!$C$4:$J$76,'0 - VRN'!$C$82:$J$101,'0 - VRN'!$C$107:$K$154</definedName>
    <definedName name="_xlnm.Print_Area" localSheetId="2">'IO 01 - Etapa 4a - Jezírk...'!$C$4:$J$76,'IO 01 - Etapa 4a - Jezírk...'!$C$82:$J$104,'IO 01 - Etapa 4a - Jezírk...'!$C$110:$K$261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'0 - VRN'!$119:$119</definedName>
    <definedName name="_xlnm.Print_Titles" localSheetId="2">'IO 01 - Etapa 4a - Jezírk...'!$122:$122</definedName>
  </definedNames>
  <calcPr calcId="145621"/>
</workbook>
</file>

<file path=xl/sharedStrings.xml><?xml version="1.0" encoding="utf-8"?>
<sst xmlns="http://schemas.openxmlformats.org/spreadsheetml/2006/main" count="1760" uniqueCount="380">
  <si>
    <t>Export Komplet</t>
  </si>
  <si>
    <t/>
  </si>
  <si>
    <t>2.0</t>
  </si>
  <si>
    <t>False</t>
  </si>
  <si>
    <t>{561f7aab-7ab7-4237-92d7-308f2b15213d}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</si>
  <si>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</si>
  <si>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</si>
  <si>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</si>
  <si>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</si>
  <si>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</si>
  <si>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</si>
  <si>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</si>
  <si>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</si>
  <si>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46</t>
  </si>
  <si>
    <t>Stavba:</t>
  </si>
  <si>
    <t>Městský park Turnov (park u letního kina)</t>
  </si>
  <si>
    <t>KSO:</t>
  </si>
  <si>
    <t>CC-CZ:</t>
  </si>
  <si>
    <t>Místo:</t>
  </si>
  <si>
    <t>Turnov</t>
  </si>
  <si>
    <t>Datum:</t>
  </si>
  <si>
    <t>26. 4. 2021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</si>
  <si>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</si>
  <si>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</si>
  <si>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</si>
  <si>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</si>
  <si>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</si>
  <si>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</si>
  <si>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</si>
  <si>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</si>
  <si>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</si>
  <si>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</si>
  <si>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</si>
  <si>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</si>
  <si>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</si>
  <si>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</si>
  <si>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</si>
  <si>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</si>
  <si>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</si>
  <si>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</si>
  <si>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</si>
  <si>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</si>
  <si>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</si>
  <si>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</si>
  <si>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</si>
  <si>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</si>
  <si>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</si>
  <si>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</si>
  <si>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</si>
  <si>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</si>
  <si>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</si>
  <si>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</si>
  <si>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</si>
  <si>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</si>
  <si>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</si>
  <si>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</si>
  <si>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</si>
  <si>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</si>
  <si>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</si>
  <si>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</si>
  <si>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</si>
  <si>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</si>
  <si>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</si>
  <si>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</si>
  <si>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</si>
  <si>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</si>
  <si>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</si>
  <si>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</si>
  <si>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</si>
  <si>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</si>
  <si>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</si>
  <si>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</si>
  <si>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</si>
  <si>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</si>
  <si>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</si>
  <si>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</si>
  <si>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</si>
  <si>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VON</t>
  </si>
  <si>
    <t>1</t>
  </si>
  <si>
    <t>{b592e1f0-307d-4300-9b1c-20b72e2ea853}</t>
  </si>
  <si>
    <t>2</t>
  </si>
  <si>
    <t>IO 01</t>
  </si>
  <si>
    <t xml:space="preserve">Etapa 4a - Jezírko, tůňky, potůček </t>
  </si>
  <si>
    <t>STA</t>
  </si>
  <si>
    <t>{41159c95-fbd8-43b1-a9f9-cc5103b837fe}</t>
  </si>
  <si>
    <t>KRYCÍ LIST SOUPISU PRACÍ</t>
  </si>
  <si>
    <t>Objekt:</t>
  </si>
  <si>
    <t>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</si>
  <si>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</si>
  <si>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</si>
  <si>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</si>
  <si>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</si>
  <si>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</si>
  <si>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</si>
  <si>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</si>
  <si>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</si>
  <si>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</si>
  <si>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</si>
  <si>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</si>
  <si>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</si>
  <si>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</si>
  <si>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</si>
  <si>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</si>
  <si>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</si>
  <si>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</si>
  <si>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</si>
  <si>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</si>
  <si>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</si>
  <si>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</si>
  <si>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</si>
  <si>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</si>
  <si>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</si>
  <si>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</si>
  <si>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</si>
  <si>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</si>
  <si>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</si>
  <si>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</si>
  <si>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</si>
  <si>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kpl</t>
  </si>
  <si>
    <t>CS ÚRS 2018 02</t>
  </si>
  <si>
    <t>1024</t>
  </si>
  <si>
    <t>1230888854</t>
  </si>
  <si>
    <t>PP</t>
  </si>
  <si>
    <t>012303000</t>
  </si>
  <si>
    <t>Geodetické práce po výstavbě</t>
  </si>
  <si>
    <t>-1928472910</t>
  </si>
  <si>
    <t>P</t>
  </si>
  <si>
    <t>Poznámka k položce:
Zaměření celého rybníka vč. všech objektů</t>
  </si>
  <si>
    <t>3</t>
  </si>
  <si>
    <t>013254000</t>
  </si>
  <si>
    <t>Dokumentace skutečného provedení stavby</t>
  </si>
  <si>
    <t>-1158613443</t>
  </si>
  <si>
    <t>4</t>
  </si>
  <si>
    <t>01325402R</t>
  </si>
  <si>
    <t xml:space="preserve">Fotodokumentace postupu výstavby                                                                   </t>
  </si>
  <si>
    <t>1604070365</t>
  </si>
  <si>
    <t xml:space="preserve">Fotodokumentace postupu výstavby                    </t>
  </si>
  <si>
    <t>013274000</t>
  </si>
  <si>
    <t>Pasportizace objektu před započetím prací</t>
  </si>
  <si>
    <t>CS ÚRS 2019 02</t>
  </si>
  <si>
    <t>1852423724</t>
  </si>
  <si>
    <t>6</t>
  </si>
  <si>
    <t>013284000</t>
  </si>
  <si>
    <t>Pasportizace objektu po provedení prací</t>
  </si>
  <si>
    <t>554264318</t>
  </si>
  <si>
    <t>VRN3</t>
  </si>
  <si>
    <t>Zařízení staveniště</t>
  </si>
  <si>
    <t>7</t>
  </si>
  <si>
    <t>030001000</t>
  </si>
  <si>
    <t>-1217473440</t>
  </si>
  <si>
    <t>Poznámka k položce:
Zřízení zařízení stavenistě - buňky, WC, plocha pro uložení materiálů apod
+ likvidace zařízení staveniště + DIO</t>
  </si>
  <si>
    <t>8</t>
  </si>
  <si>
    <t>03000101R</t>
  </si>
  <si>
    <t>Uvedení ploch dotčených stavbou do původního stavu</t>
  </si>
  <si>
    <t>-278750336</t>
  </si>
  <si>
    <t xml:space="preserve">Poznámka k položce:
</t>
  </si>
  <si>
    <t>9</t>
  </si>
  <si>
    <t>03000102R</t>
  </si>
  <si>
    <t>Opatření k zamezení vyvážení nečistot ze staveniště + čištění komunikací</t>
  </si>
  <si>
    <t>1249743682</t>
  </si>
  <si>
    <t>10</t>
  </si>
  <si>
    <t>03000103R</t>
  </si>
  <si>
    <t>Oprava dopravou poškozených komunikací</t>
  </si>
  <si>
    <t>-646892069</t>
  </si>
  <si>
    <t>11</t>
  </si>
  <si>
    <t>0300020R</t>
  </si>
  <si>
    <t>Ochrana stromů</t>
  </si>
  <si>
    <t>kus</t>
  </si>
  <si>
    <t>-421056137</t>
  </si>
  <si>
    <t>VRN4</t>
  </si>
  <si>
    <t>Inženýrská činnost</t>
  </si>
  <si>
    <t>12</t>
  </si>
  <si>
    <t>043103000</t>
  </si>
  <si>
    <t>Zkoušky bez rozlišení</t>
  </si>
  <si>
    <t>319642146</t>
  </si>
  <si>
    <t>Poznámka k položce:
Předepsané zkoušky zhutnění, odtrhové zkoušky apod.</t>
  </si>
  <si>
    <t xml:space="preserve">IO 01 - Etapa 4a - Jezírko, tůňky, potůček 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</si>
  <si>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</si>
  <si>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</si>
  <si>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</si>
  <si>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</si>
  <si>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</si>
  <si>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</si>
  <si>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</si>
  <si>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</si>
  <si>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</si>
  <si>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</si>
  <si>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122251104</t>
  </si>
  <si>
    <t>Odkopávky a prokopávky nezapažené v hornině třídy těžitelnosti I, skupiny 3 objem do 500 m3 strojně</t>
  </si>
  <si>
    <t>m3</t>
  </si>
  <si>
    <t>CS ÚRS 2021 01</t>
  </si>
  <si>
    <t>1250534658</t>
  </si>
  <si>
    <t>Odkopávky a prokopávky nezapažené strojně v hornině třídy těžitelnosti I skupiny 3 přes 100 do 500 m3</t>
  </si>
  <si>
    <t>PSC</t>
  </si>
  <si>
    <t xml:space="preserve">Poznámka k souboru cen:
1. V cenách jsou započteny i náklady na přehození výkopku na vzdálenost do 3 m nebo naložení na dopravní prostředek. </t>
  </si>
  <si>
    <t>VV</t>
  </si>
  <si>
    <t>Tůně</t>
  </si>
  <si>
    <t>32*10 "plocha*š"</t>
  </si>
  <si>
    <t>10,3*4 "plocha*š"</t>
  </si>
  <si>
    <t>8,4*4 "plocha*š"</t>
  </si>
  <si>
    <t>Součet</t>
  </si>
  <si>
    <t>122251404</t>
  </si>
  <si>
    <t>Vykopávky v zemníku na suchu v hornině třídy těžitelnosti I, skupiny 3 objem do 500 m3 strojně</t>
  </si>
  <si>
    <t>507291522</t>
  </si>
  <si>
    <t>Vykopávky v zemnících na suchu strojně zapažených i nezapažených v hornině třídy těžitelnosti I skupiny 3 přes 100 do 500 m3</t>
  </si>
  <si>
    <t>Přivoz zeminy ze zemníku na ohumusování</t>
  </si>
  <si>
    <t>0,7*0,15*(157,29+14,18) "š*tl.*(d)"</t>
  </si>
  <si>
    <t>162*0,15 "plocha*tl."</t>
  </si>
  <si>
    <t>Zemina na těsnění</t>
  </si>
  <si>
    <t>74,006</t>
  </si>
  <si>
    <t>132254201</t>
  </si>
  <si>
    <t>Hloubení zapažených rýh š do 2000 mm v hornině třídy těžitelnosti I, skupiny 3 objem do 20 m3</t>
  </si>
  <si>
    <t>-1317496113</t>
  </si>
  <si>
    <t>Hloubení zapažených rýh šířky přes 800 do 2 000 mm strojně s urovnáním dna do předepsaného profilu a spádu v hornině třídy těžitelnosti I skupiny 3 do 20 m3</t>
  </si>
  <si>
    <t xml:space="preserve">Poznámka k souboru cen:
1. V cenách jsou započteny i náklady na případné nutné přemístění výkopku ve výkopišti na vzdálenost do 3 m a na přehození výkopku na přilehlém terénu na vzdálenost do 3 m od osy rýhy nebo naložení na dopravní prostředek. </t>
  </si>
  <si>
    <t>0,09*(157,29+14,18) "plocha*(délky)"</t>
  </si>
  <si>
    <t>162751117</t>
  </si>
  <si>
    <t>Vodorovné přemístění do 10000 m výkopku/sypaniny z horniny třídy těžitelnosti I, skupiny 1 až 3</t>
  </si>
  <si>
    <t>-831500286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</si>
  <si>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</si>
  <si>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 xml:space="preserve">Poznámka k souboru cen: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</si>
  <si>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 xml:space="preserve">Poznámka k položce:
Naložení v rámci položek </t>
  </si>
  <si>
    <t>Odvoz na skládku</t>
  </si>
  <si>
    <t>394,8+15,432</t>
  </si>
  <si>
    <t>Přivoz zeminy ze zemníku</t>
  </si>
  <si>
    <t>116,31</t>
  </si>
  <si>
    <t>171251201</t>
  </si>
  <si>
    <t>Uložení sypaniny na skládky nebo meziskládky</t>
  </si>
  <si>
    <t>1069798213</t>
  </si>
  <si>
    <t>Uložení sypaniny na skládky nebo meziskládky bez hutnění s upravením uložené sypaniny do předepsaného tvaru</t>
  </si>
  <si>
    <t xml:space="preserve">Poznámka k souboru cen:
1. Cena je určena i pro: a) zasypání koryt vodotečí a prohlubní v terénu bez předepsaného zhutnění sypaniny, b) uložení výkopku pod vodou do prohlubní ve dně vodotečí nebo nádrží. 2. Cenu nelze použít pro uložení výkopku nebo ornice na trvalé skládky s předepsaným zhutněním; toto uložení výkopku se oceňuje cenami souboru cen 171 . . Uložení sypaniny do násypů. 3. V ceně jsou započteny i náklady na rozprostření sypaniny ve vrstvách s hrubým urovnáním na skládce. 4. V ceně nejsou započteny náklady na získání skládek ani na poplatky za skládku. 5. Množství jednotek uložení výkopku (sypaniny) se určí v m3 uloženého výkopku (sypaniny), v rostlém stavu zpravidla ve výkopišti. </t>
  </si>
  <si>
    <t>171201231</t>
  </si>
  <si>
    <t>Poplatek za uložení zeminy a kamení na recyklační skládce (skládkovné) kód odpadu 17 05 04</t>
  </si>
  <si>
    <t>t</t>
  </si>
  <si>
    <t>-1750105500</t>
  </si>
  <si>
    <t>Poplatek za uložení stavebního odpadu na recyklační skládce (skládkovné) zeminy a kamení zatříděného do Katalogu odpadů pod kódem 17 05 04</t>
  </si>
  <si>
    <t xml:space="preserve">Poznámka k souboru cen:
1. Ceny uvedené v souboru cen je doporučeno upravit podle aktuálních cen místně příslušné skládky odpadů. 2. Uložení odpadů neuvedených v souboru cen se oceňuje individuálně. </t>
  </si>
  <si>
    <t>410,232*2 'Přepočtené koeficientem množství</t>
  </si>
  <si>
    <t>172152101</t>
  </si>
  <si>
    <t>Zřízení těsnicí výplně se zhutněním bez dodání sypaniny</t>
  </si>
  <si>
    <t>-1947398395</t>
  </si>
  <si>
    <t>Zřízení těsnící výplně z vhodné sypaniny s přemístěním sypaniny ze vzdálenosti do 10 m, avšak bez dodání sypaniny, s příp. nutným kropením se zhutněním</t>
  </si>
  <si>
    <t xml:space="preserve">Poznámka k souboru cen:
1. Cena neplatí pro: a) těsnící jádro a těsnící vrstvu zemních hrází; tyto konstrukce se oceňují cenami souboru cen 172 15 Zřízení těsnícího jádra nebo těsnící vrstvy, b) těsnění hradicích stěn; toto těsnění se oceňuje cenami katalogu 800-2 Zvláštní zakládání objektů. </t>
  </si>
  <si>
    <t>0,7*0,2*(157,29+14,18) "š*tl.*(d)"</t>
  </si>
  <si>
    <t>250*0,2 "celk. plochy*tl."</t>
  </si>
  <si>
    <t>181006122</t>
  </si>
  <si>
    <t>Rozprostření zemint l vrstvy do 0,15 m schopných zúrodnění ve sklonu přes 1:5</t>
  </si>
  <si>
    <t>m2</t>
  </si>
  <si>
    <t>-110529718</t>
  </si>
  <si>
    <t>Rozprostření zemin schopných zúrodnění  ve sklonu přes 1:5, tloušťka vrstvy přes 0,10 do 0,15 m</t>
  </si>
  <si>
    <t>0,7**(157,29+14,18) "š*(d)"</t>
  </si>
  <si>
    <t>162 "plocha"</t>
  </si>
  <si>
    <t>181411122</t>
  </si>
  <si>
    <t>Založení lučního trávníku výsevem plochy do 1000 m2 ve svahu do 1:2</t>
  </si>
  <si>
    <t>1457962916</t>
  </si>
  <si>
    <t>Založení trávníku na půdě předem připravené plochy do 1000 m2 výsevem včetně utažení lučního na svahu přes 1:5 do 1:2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</si>
  <si>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</si>
  <si>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M</t>
  </si>
  <si>
    <t>00572420</t>
  </si>
  <si>
    <t>osivo směs travní parková okrasná</t>
  </si>
  <si>
    <t>kg</t>
  </si>
  <si>
    <t>-634636473</t>
  </si>
  <si>
    <t>162*0,02 'Přepočtené koeficientem množství</t>
  </si>
  <si>
    <t>182151111</t>
  </si>
  <si>
    <t>Svahování v zářezech v hornině třídy těžitelnosti I, skupiny 1 až 3 strojně</t>
  </si>
  <si>
    <t>1135265509</t>
  </si>
  <si>
    <t>Svahování trvalých svahů do projektovaných profilů strojně s potřebným přemístěním výkopku při svahování v zářezech v hornině třídy těžitelnosti I, skupiny 1 až 3</t>
  </si>
  <si>
    <t xml:space="preserve">Poznámka k souboru cen:
1. Ceny jsou určeny pro svahování všech nově zřizovaných ploch výkopů nebo násypů ve sklonu přes 1:5. 2. Úprava ploch vodorovných nebo ve sklonu do 1 : 5 se oceňuje cenami souboru cen 181 Úprava pláně vyrovnáním výškových rozdílů strojně. </t>
  </si>
  <si>
    <t>1,1*(157,29+14,18) "š*(délky)"</t>
  </si>
  <si>
    <t>524 "tůňky"</t>
  </si>
  <si>
    <t>Vodorovné konstrukce</t>
  </si>
  <si>
    <t>457971121</t>
  </si>
  <si>
    <t>Zřízení vrstvy z geotextilie o sklonu přes 10° do 35° š do 3 m</t>
  </si>
  <si>
    <t>-2147338639</t>
  </si>
  <si>
    <t>Zřízení vrstvy z geotextilie s přesahem  bez připevnění k podkladu, s potřebným dočasným zatěžováním včetně zakotvení okraje o sklonu přes 10° do 35°, šířky geotextilie do 3 m</t>
  </si>
  <si>
    <t xml:space="preserve">Poznámka k souboru cen:
1. Ceny jsou určeny pro ukládání geotextilií jakéhokoliv druhu a obchodní značky. 2. Ceny neplatí pro zřízení břehového opevnění perforovanou fólií z umělých hmot. Tyto práce se oceňují cenami souboru cen 469 15-11 Zřízení břehového opevnění perforovanou fólií. 3. Plocha se stanoví v m2 rozvinuté pohledové plochy, na níž má být uložena geotextilie. Při vícevrstvové konstrukci se takto zjištěná plocha u cen -1111 až 1122 násobí počtem vrstev. 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 </t>
  </si>
  <si>
    <t>(3,47+32,09+6,59+2,06) "(plochy v řezu)"</t>
  </si>
  <si>
    <t>13</t>
  </si>
  <si>
    <t>69311085</t>
  </si>
  <si>
    <t>geotextilie netkaná separační, ochranná, filtrační, drenážní PP 800g/m2</t>
  </si>
  <si>
    <t>161524861</t>
  </si>
  <si>
    <t>44,21*1,2 'Přepočtené koeficientem množství</t>
  </si>
  <si>
    <t>14</t>
  </si>
  <si>
    <t>457979121</t>
  </si>
  <si>
    <t>Příplatek za připevnění geotextilie k podkladu o sklonu přes 10° do 35° 4 skoby na 10 m2</t>
  </si>
  <si>
    <t>1282049571</t>
  </si>
  <si>
    <t>Zřízení vrstvy z geotextilie s přesahem  Příplatek k cenám za připevnění geotextilie k podkladu ocelovými skobami z betonářské oceli o sklonu přes 10° do 35°, při počtu skob na 10 m2 plochy do 4 ks</t>
  </si>
  <si>
    <t>462511161</t>
  </si>
  <si>
    <t>Zához z lomového kamene tříděného hmotnost kamenů do 80 kg bez výplně</t>
  </si>
  <si>
    <t>-511406744</t>
  </si>
  <si>
    <t>Zához z lomového kamene neupraveného provedený ze břehu nebo z lešení, do sucha nebo do vody tříděného, hmotnost jednotlivých kamenů do 80 kg bez výplně mezer</t>
  </si>
  <si>
    <t xml:space="preserve">Poznámka k souboru cen:
1. V příplatcích jsou započteny náklady na urovnání líce záhozu do projektovaného profilu. </t>
  </si>
  <si>
    <t>0,4*0,1*(157,29+14,18) "š*tl.*(d)"</t>
  </si>
  <si>
    <t>16</t>
  </si>
  <si>
    <t>462511169</t>
  </si>
  <si>
    <t>Příplatek za urovnání líce záhozu z lomového kamene tříděného</t>
  </si>
  <si>
    <t>2108356914</t>
  </si>
  <si>
    <t>Zához z lomového kamene neupraveného provedený ze břehu nebo z lešení, do sucha nebo do vody tříděného, hmotnost jednotlivých kamenů do 80 kg Příplatek k cenám za urovnání líce záhozu</t>
  </si>
  <si>
    <t>0,4*(157,29+14,18) "š*(d)"</t>
  </si>
  <si>
    <t>17</t>
  </si>
  <si>
    <t>463212121</t>
  </si>
  <si>
    <t>Rovnanina z lomového kamene s vyklínováním spár těženým kamenivem</t>
  </si>
  <si>
    <t>-772663680</t>
  </si>
  <si>
    <t>Rovnanina z lomového kamene upraveného, tříděného  jakékoliv tloušťky rovnaniny s vyplněním spár a dutin těženým kamenivem</t>
  </si>
  <si>
    <t xml:space="preserve">Poznámka k souboru cen:
1. Ceny lze použít i pro rovnaniny za opěrami a křídly pro jakýkoliv jejich sklon. 2. Ceny neplatí s výjimkou rovnanin za opěrami a křídly pro rovnaninu o sklonu přes 1:1; tyto se oceňují cenami 321 21-4511 Zdivo nadzákladové z lomového kamene na sucho s tím, že vyplnění spár a dutin těženým kamenivem se oceňuje cenou 469 57-1112 Vyplnění otvorů kamenivem těženým v množství 0,25 m3 kameniva na 1 m3 rovnaniny. 3. Množství měrných jednotek a) rovnaniny se stanoví v m3 konstrukce rovnaniny, b) příplatků se stanoví v m2 vypracovaných líců. </t>
  </si>
  <si>
    <t>(3,47+32,09+6,59+2,06)*0,7 "(plochy v řezu)*tl."</t>
  </si>
  <si>
    <t>18</t>
  </si>
  <si>
    <t>463212191</t>
  </si>
  <si>
    <t>Příplatek za vypracováni líce rovnaniny</t>
  </si>
  <si>
    <t>758635160</t>
  </si>
  <si>
    <t>Rovnanina z lomového kamene upraveného, tříděného  Příplatek k cenám za vypracování líce</t>
  </si>
  <si>
    <t>19</t>
  </si>
  <si>
    <t>46698134R</t>
  </si>
  <si>
    <t>Zapěstované vegetační rohože z kokosových vláken vodními rostlinami (vč. dodání, dopravy a pokládky)</t>
  </si>
  <si>
    <t>-285709858</t>
  </si>
  <si>
    <t xml:space="preserve">Poznámka k souboru cen:
1. V položkách 466 98-1113 až 16 je klestová podestýlka upevněná ke kůlům Ø od 60 do 80 mm, délky 1 m, zaražených v osové vzdálenosti 0,8 m, páleným drátem Ø 2 mm. 2. V položkách 466 98-1231 až 42 je kleonáž provedena z příchytných tyčí Ø do 100 mm, délky 2 m, připevněných na kůly Ø do 100 mm, délky do 1 m, zaražené v osové vzdálenosti do 2 m. 3. V položkách 466981311 až 12 jsou započteny i náklady na zasypání krytiny zeminou s její vykopávkou a přemístěním ze vzdálenosti do 50 m, bez úpravy svahu pod krytinu, z klestu nakupovaného, s upevněním drátem na kolíky Ø od 50 do 80 mm, délky od 0,8 do 1,0 m, zaražené v osové vzdálenosti do 1 m, v řadách v osové vzdálenosti 0,8 m. 4. V pložkách 466 98-1341 až 42 jsou započteny i náklady na přivázání klestu ve vzdálenosti 1300 mm drátem Ø 2 mm, připevněných kolíky Ø od 40 do 60 mm, délky od 0,8 do 1,0 m, zaraženými v osové vzdálenosti 1 m, v řadách v osové vzdálenosti 1 m. 5. V ceně -1231 až -1242 jsou započteny i náklady na urovnání povrchu svahu pod vrstvou klestu a pokrytí krytiny zeminou nebo kameny, s rozvozem materiálu ze vzdálenosti do 20 m. 6. Směrné výkresy - příloha č. 3. </t>
  </si>
  <si>
    <t>Komunikace pozemní</t>
  </si>
  <si>
    <t>20</t>
  </si>
  <si>
    <t>596911111</t>
  </si>
  <si>
    <t>Kladení šlapáků v rovině a svahu do 1:5</t>
  </si>
  <si>
    <t>-456314198</t>
  </si>
  <si>
    <t>Kladení šlapáků z jednotlivých kusů  do lože ze štěrkopísku nebo z prohozené zeminy v rovině nebo na svahu do 1:5</t>
  </si>
  <si>
    <t xml:space="preserve">Poznámka k souboru cen:
1. V cenách jsou započteny i náklady na případné naložení odpadu na dopravní prostředek, odvoz na vzdálenost do 20 km a složení. 2. V cenách nejsou započteny náklady na: a) provedení zemních prací; tyto práce se oceňují cenami katalogu 800-1 Zemní práce, b) zřízení lože; tyto práce se oceňují cenami souborů cen 564 . . - , části A01 katalogu 822-1 Komunikace pozemní a letiště. </t>
  </si>
  <si>
    <t>58380762</t>
  </si>
  <si>
    <t>kámen lomový pro zdivo kyklopské tl 20cm</t>
  </si>
  <si>
    <t>-654070254</t>
  </si>
  <si>
    <t>5*1,1 'Přepočtené koeficientem množství</t>
  </si>
  <si>
    <t>Ostatní konstrukce a práce, bourání</t>
  </si>
  <si>
    <t>22</t>
  </si>
  <si>
    <t>935932415</t>
  </si>
  <si>
    <t>Odvodňovací plastový žlab pro zatížení D400 vnitřní š 100 mm s roštem můstkovým z litiny</t>
  </si>
  <si>
    <t>m</t>
  </si>
  <si>
    <t>-1115011763</t>
  </si>
  <si>
    <t>Odvodňovací plastový žlab pro třídu zatížení D 400 vnitřní šířky 100 mm s krycím roštem můstkovým z litiny</t>
  </si>
  <si>
    <t xml:space="preserve">Poznámka k souboru cen:
1. V cenách jsou započteny i náklady na předepsané obetonování a lože z betonu. 2. V cenách nejsou započteny náklady na: a) přípojné kanalizační potrubí, které se oceňuje cenami části A 03 katalogu 827-1 Vedení trubní dálková a přípojná - vodovody a kanalizace, b) zemní práce, které se oceňují cenami katalogu 800-1 Zemní práce. </t>
  </si>
  <si>
    <t>23</t>
  </si>
  <si>
    <t>981511116</t>
  </si>
  <si>
    <t>Demolice konstrukcí objektů z betonu prostého postupným rozebíráním</t>
  </si>
  <si>
    <t>743235017</t>
  </si>
  <si>
    <t>Demolice konstrukcí objektů  postupným rozebíráním konstrukcí z betonu prostého</t>
  </si>
  <si>
    <t xml:space="preserve">Poznámka k souboru cen:
1. Ceny jsou stanoveny na měrnou jednotku m3 skutečného objemu konstrukcí. 2. Skutečný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 viditelnými trámy se objem trámů jednotlivě připočítává k objemu stropů. Totéž platí pro průvlaky a samostatné trámy. Objem stropů schodiště se započítává objemem daným součinem půdorysné plochy schodiště a tloušťky patrové podesty. </t>
  </si>
  <si>
    <t>997</t>
  </si>
  <si>
    <t>Přesun sutě</t>
  </si>
  <si>
    <t>24</t>
  </si>
  <si>
    <t>997006512</t>
  </si>
  <si>
    <t>Vodorovné doprava suti s naložením a složením na skládku do 1 km</t>
  </si>
  <si>
    <t>-1887538542</t>
  </si>
  <si>
    <t>Vodorovná doprava suti na skládku s naložením na dopravní prostředek a složením přes 100 m do 1 km</t>
  </si>
  <si>
    <t xml:space="preserve">Poznámka k souboru cen:
1. Pro volbu ceny je rozhodující dopravní vzdálenost těžiště skládky a půdorysné plochy objektu. </t>
  </si>
  <si>
    <t>25</t>
  </si>
  <si>
    <t>997006519</t>
  </si>
  <si>
    <t>Příplatek k vodorovnému přemístění suti na skládku ZKD 1 km přes 1 km</t>
  </si>
  <si>
    <t>-2128895565</t>
  </si>
  <si>
    <t>Vodorovná doprava suti na skládku s naložením na dopravní prostředek a složením Příplatek k ceně za každý další i započatý 1 km</t>
  </si>
  <si>
    <t>11*9 'Přepočtené koeficientem množství</t>
  </si>
  <si>
    <t>26</t>
  </si>
  <si>
    <t>997006551</t>
  </si>
  <si>
    <t>Hrubé urovnání suti na skládce bez zhutnění</t>
  </si>
  <si>
    <t>1273068224</t>
  </si>
  <si>
    <t>Hrubé urovnání suti na skládce  bez zhutnění</t>
  </si>
  <si>
    <t xml:space="preserve">Poznámka k souboru cen:
1. Cena nezahrnuje náklady na poplatek za skládku; tyto lze ocenit cenami souboru cen 997 01-38 Poplatek za uložení stavebního odpadu na skládku katalogu 801-3 Budovy a haly - bourání konstrukcí. </t>
  </si>
  <si>
    <t>27</t>
  </si>
  <si>
    <t>997013861</t>
  </si>
  <si>
    <t>Poplatek za uložení stavebního odpadu na recyklační skládce (skládkovné) z prostého betonu kód odpadu 17 01 01</t>
  </si>
  <si>
    <t>-1329708599</t>
  </si>
  <si>
    <t>Poplatek za uložení stavebního odpadu na recyklační skládce (skládkovné) z prostého betonu zatříděného do Katalogu odpadů pod kódem 17 01 01</t>
  </si>
  <si>
    <t>Poznámka k položce:
Stávající opevnění koruny a části hráze</t>
  </si>
  <si>
    <t>998</t>
  </si>
  <si>
    <t>Přesun hmot</t>
  </si>
  <si>
    <t>28</t>
  </si>
  <si>
    <t>998312011</t>
  </si>
  <si>
    <t>Přesun hmot pro sanace území, hrazení a úpravy bystřin</t>
  </si>
  <si>
    <t>1571900216</t>
  </si>
  <si>
    <t>Přesun hmot pro sanace území, hrazení a úpravy bystřin  jakéhokoliv rozsahu pro dopravní vzdálenost 50 m</t>
  </si>
  <si>
    <t xml:space="preserve">Poznámka k souboru cen:
1. Ceny jsou určeny pro opevnění svahu nebo dna. 2. Ceny neplatí pro břehové a ochranné porosty, tento přesun se oceňuje cenou 998 31-5011 Břehové a ochranné porosty. </t>
  </si>
  <si>
    <t>29</t>
  </si>
  <si>
    <t>998312094</t>
  </si>
  <si>
    <t>Příplatek k přesunu hmot pro sanace území, hrazení a úpravy bystřin za zvětšený přesun do 1000 m</t>
  </si>
  <si>
    <t>542388291</t>
  </si>
  <si>
    <t>Přesun hmot pro sanace území, hrazení a úpravy bystřin  Příplatek k ceně za zvětšený přesun přes vymezenou největší dopravní vzdálenost do 1000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</si>
</sst>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4" t="s">
        <v>5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191" t="s">
        <v>13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193" t="s">
        <v>15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26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24</v>
      </c>
      <c r="AK14" s="26" t="s">
        <v>25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27</v>
      </c>
      <c r="AK16" s="26" t="s">
        <v>23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24</v>
      </c>
      <c r="AK17" s="26" t="s">
        <v>25</v>
      </c>
      <c r="AN17" s="24" t="s">
        <v>1</v>
      </c>
      <c r="AR17" s="20"/>
      <c r="BS17" s="17" t="s">
        <v>28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29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24</v>
      </c>
      <c r="AK20" s="26" t="s">
        <v>25</v>
      </c>
      <c r="AN20" s="24" t="s">
        <v>1</v>
      </c>
      <c r="AR20" s="20"/>
      <c r="BS20" s="17" t="s">
        <v>28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30</v>
      </c>
      <c r="AR22" s="20"/>
    </row>
    <row r="23" spans="2:44" s="1" customFormat="1" ht="14.45" customHeight="1">
      <c r="B23" s="20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5">
        <f>ROUND(AG94,2)</f>
        <v>0</v>
      </c>
      <c r="AL26" s="196"/>
      <c r="AM26" s="196"/>
      <c r="AN26" s="196"/>
      <c r="AO26" s="196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7" t="s">
        <v>32</v>
      </c>
      <c r="M28" s="197"/>
      <c r="N28" s="197"/>
      <c r="O28" s="197"/>
      <c r="P28" s="197"/>
      <c r="Q28" s="29"/>
      <c r="R28" s="29"/>
      <c r="S28" s="29"/>
      <c r="T28" s="29"/>
      <c r="U28" s="29"/>
      <c r="V28" s="29"/>
      <c r="W28" s="197" t="s">
        <v>33</v>
      </c>
      <c r="X28" s="197"/>
      <c r="Y28" s="197"/>
      <c r="Z28" s="197"/>
      <c r="AA28" s="197"/>
      <c r="AB28" s="197"/>
      <c r="AC28" s="197"/>
      <c r="AD28" s="197"/>
      <c r="AE28" s="197"/>
      <c r="AF28" s="29"/>
      <c r="AG28" s="29"/>
      <c r="AH28" s="29"/>
      <c r="AI28" s="29"/>
      <c r="AJ28" s="29"/>
      <c r="AK28" s="197" t="s">
        <v>34</v>
      </c>
      <c r="AL28" s="197"/>
      <c r="AM28" s="197"/>
      <c r="AN28" s="197"/>
      <c r="AO28" s="197"/>
      <c r="AP28" s="29"/>
      <c r="AQ28" s="29"/>
      <c r="AR28" s="30"/>
      <c r="BE28" s="29"/>
    </row>
    <row r="29" spans="2:44" s="3" customFormat="1" ht="14.45" customHeight="1">
      <c r="B29" s="34"/>
      <c r="D29" s="26" t="s">
        <v>35</v>
      </c>
      <c r="F29" s="26" t="s">
        <v>36</v>
      </c>
      <c r="L29" s="200">
        <v>0.21</v>
      </c>
      <c r="M29" s="199"/>
      <c r="N29" s="199"/>
      <c r="O29" s="199"/>
      <c r="P29" s="199"/>
      <c r="W29" s="198">
        <f>ROUND(AZ94,2)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ROUND(AV94,2)</f>
        <v>0</v>
      </c>
      <c r="AL29" s="199"/>
      <c r="AM29" s="199"/>
      <c r="AN29" s="199"/>
      <c r="AO29" s="199"/>
      <c r="AR29" s="34"/>
    </row>
    <row r="30" spans="2:44" s="3" customFormat="1" ht="14.45" customHeight="1">
      <c r="B30" s="34"/>
      <c r="F30" s="26" t="s">
        <v>37</v>
      </c>
      <c r="L30" s="200">
        <v>0.15</v>
      </c>
      <c r="M30" s="199"/>
      <c r="N30" s="199"/>
      <c r="O30" s="199"/>
      <c r="P30" s="199"/>
      <c r="W30" s="198">
        <f>ROUND(BA94,2)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ROUND(AW94,2)</f>
        <v>0</v>
      </c>
      <c r="AL30" s="199"/>
      <c r="AM30" s="199"/>
      <c r="AN30" s="199"/>
      <c r="AO30" s="199"/>
      <c r="AR30" s="34"/>
    </row>
    <row r="31" spans="2:44" s="3" customFormat="1" ht="14.45" customHeight="1" hidden="1">
      <c r="B31" s="34"/>
      <c r="F31" s="26" t="s">
        <v>38</v>
      </c>
      <c r="L31" s="200">
        <v>0.21</v>
      </c>
      <c r="M31" s="199"/>
      <c r="N31" s="199"/>
      <c r="O31" s="199"/>
      <c r="P31" s="199"/>
      <c r="W31" s="198">
        <f>ROUND(BB94,2)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4"/>
    </row>
    <row r="32" spans="2:44" s="3" customFormat="1" ht="14.45" customHeight="1" hidden="1">
      <c r="B32" s="34"/>
      <c r="F32" s="26" t="s">
        <v>39</v>
      </c>
      <c r="L32" s="200">
        <v>0.15</v>
      </c>
      <c r="M32" s="199"/>
      <c r="N32" s="199"/>
      <c r="O32" s="199"/>
      <c r="P32" s="199"/>
      <c r="W32" s="198">
        <f>ROUND(BC94,2)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4"/>
    </row>
    <row r="33" spans="2:44" s="3" customFormat="1" ht="14.45" customHeight="1" hidden="1">
      <c r="B33" s="34"/>
      <c r="F33" s="26" t="s">
        <v>40</v>
      </c>
      <c r="L33" s="200">
        <v>0</v>
      </c>
      <c r="M33" s="199"/>
      <c r="N33" s="199"/>
      <c r="O33" s="199"/>
      <c r="P33" s="199"/>
      <c r="W33" s="198">
        <f>ROUND(BD94,2)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01" t="s">
        <v>43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3">
        <f>SUM(AK26:AK33)</f>
        <v>0</v>
      </c>
      <c r="AL35" s="202"/>
      <c r="AM35" s="202"/>
      <c r="AN35" s="202"/>
      <c r="AO35" s="20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46</v>
      </c>
      <c r="AR84" s="48"/>
    </row>
    <row r="85" spans="2:44" s="5" customFormat="1" ht="36.95" customHeight="1">
      <c r="B85" s="49"/>
      <c r="C85" s="50" t="s">
        <v>14</v>
      </c>
      <c r="L85" s="205" t="str">
        <f>K6</f>
        <v>Městský park Turnov (park u letního kina)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Turnov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07" t="str">
        <f>IF(AN8="","",AN8)</f>
        <v>26. 4. 2021</v>
      </c>
      <c r="AN87" s="207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6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08" t="str">
        <f>IF(E17="","",E17)</f>
        <v xml:space="preserve"> </v>
      </c>
      <c r="AN89" s="209"/>
      <c r="AO89" s="209"/>
      <c r="AP89" s="209"/>
      <c r="AQ89" s="29"/>
      <c r="AR89" s="30"/>
      <c r="AS89" s="210" t="s">
        <v>51</v>
      </c>
      <c r="AT89" s="21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6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29</v>
      </c>
      <c r="AJ90" s="29"/>
      <c r="AK90" s="29"/>
      <c r="AL90" s="29"/>
      <c r="AM90" s="208" t="str">
        <f>IF(E20="","",E20)</f>
        <v xml:space="preserve"> </v>
      </c>
      <c r="AN90" s="209"/>
      <c r="AO90" s="209"/>
      <c r="AP90" s="209"/>
      <c r="AQ90" s="29"/>
      <c r="AR90" s="30"/>
      <c r="AS90" s="212"/>
      <c r="AT90" s="21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2"/>
      <c r="AT91" s="21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14" t="s">
        <v>52</v>
      </c>
      <c r="D92" s="215"/>
      <c r="E92" s="215"/>
      <c r="F92" s="215"/>
      <c r="G92" s="215"/>
      <c r="H92" s="57"/>
      <c r="I92" s="216" t="s">
        <v>53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54</v>
      </c>
      <c r="AH92" s="215"/>
      <c r="AI92" s="215"/>
      <c r="AJ92" s="215"/>
      <c r="AK92" s="215"/>
      <c r="AL92" s="215"/>
      <c r="AM92" s="215"/>
      <c r="AN92" s="216" t="s">
        <v>55</v>
      </c>
      <c r="AO92" s="215"/>
      <c r="AP92" s="218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2">
        <f>ROUND(SUM(AG95:AG96),2)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907.92983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4.45" customHeight="1">
      <c r="A95" s="76" t="s">
        <v>75</v>
      </c>
      <c r="B95" s="77"/>
      <c r="C95" s="78"/>
      <c r="D95" s="221" t="s">
        <v>71</v>
      </c>
      <c r="E95" s="221"/>
      <c r="F95" s="221"/>
      <c r="G95" s="221"/>
      <c r="H95" s="221"/>
      <c r="I95" s="79"/>
      <c r="J95" s="221" t="s">
        <v>76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'0 - VRN'!J30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0" t="s">
        <v>77</v>
      </c>
      <c r="AR95" s="77"/>
      <c r="AS95" s="81">
        <v>0</v>
      </c>
      <c r="AT95" s="82">
        <f>ROUND(SUM(AV95:AW95),2)</f>
        <v>0</v>
      </c>
      <c r="AU95" s="83">
        <f>'0 - VRN'!P120</f>
        <v>0</v>
      </c>
      <c r="AV95" s="82">
        <f>'0 - VRN'!J33</f>
        <v>0</v>
      </c>
      <c r="AW95" s="82">
        <f>'0 - VRN'!J34</f>
        <v>0</v>
      </c>
      <c r="AX95" s="82">
        <f>'0 - VRN'!J35</f>
        <v>0</v>
      </c>
      <c r="AY95" s="82">
        <f>'0 - VRN'!J36</f>
        <v>0</v>
      </c>
      <c r="AZ95" s="82">
        <f>'0 - VRN'!F33</f>
        <v>0</v>
      </c>
      <c r="BA95" s="82">
        <f>'0 - VRN'!F34</f>
        <v>0</v>
      </c>
      <c r="BB95" s="82">
        <f>'0 - VRN'!F35</f>
        <v>0</v>
      </c>
      <c r="BC95" s="82">
        <f>'0 - VRN'!F36</f>
        <v>0</v>
      </c>
      <c r="BD95" s="84">
        <f>'0 - VRN'!F37</f>
        <v>0</v>
      </c>
      <c r="BT95" s="85" t="s">
        <v>78</v>
      </c>
      <c r="BV95" s="85" t="s">
        <v>73</v>
      </c>
      <c r="BW95" s="85" t="s">
        <v>79</v>
      </c>
      <c r="BX95" s="85" t="s">
        <v>4</v>
      </c>
      <c r="CL95" s="85" t="s">
        <v>1</v>
      </c>
      <c r="CM95" s="85" t="s">
        <v>80</v>
      </c>
    </row>
    <row r="96" spans="1:91" s="7" customFormat="1" ht="14.45" customHeight="1">
      <c r="A96" s="76" t="s">
        <v>75</v>
      </c>
      <c r="B96" s="77"/>
      <c r="C96" s="78"/>
      <c r="D96" s="221" t="s">
        <v>81</v>
      </c>
      <c r="E96" s="221"/>
      <c r="F96" s="221"/>
      <c r="G96" s="221"/>
      <c r="H96" s="221"/>
      <c r="I96" s="79"/>
      <c r="J96" s="221" t="s">
        <v>82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19">
        <f>'IO 01 - Etapa 4a - Jezírk...'!J30</f>
        <v>0</v>
      </c>
      <c r="AH96" s="220"/>
      <c r="AI96" s="220"/>
      <c r="AJ96" s="220"/>
      <c r="AK96" s="220"/>
      <c r="AL96" s="220"/>
      <c r="AM96" s="220"/>
      <c r="AN96" s="219">
        <f>SUM(AG96,AT96)</f>
        <v>0</v>
      </c>
      <c r="AO96" s="220"/>
      <c r="AP96" s="220"/>
      <c r="AQ96" s="80" t="s">
        <v>83</v>
      </c>
      <c r="AR96" s="77"/>
      <c r="AS96" s="86">
        <v>0</v>
      </c>
      <c r="AT96" s="87">
        <f>ROUND(SUM(AV96:AW96),2)</f>
        <v>0</v>
      </c>
      <c r="AU96" s="88">
        <f>'IO 01 - Etapa 4a - Jezírk...'!P123</f>
        <v>907.9298290000002</v>
      </c>
      <c r="AV96" s="87">
        <f>'IO 01 - Etapa 4a - Jezírk...'!J33</f>
        <v>0</v>
      </c>
      <c r="AW96" s="87">
        <f>'IO 01 - Etapa 4a - Jezírk...'!J34</f>
        <v>0</v>
      </c>
      <c r="AX96" s="87">
        <f>'IO 01 - Etapa 4a - Jezírk...'!J35</f>
        <v>0</v>
      </c>
      <c r="AY96" s="87">
        <f>'IO 01 - Etapa 4a - Jezírk...'!J36</f>
        <v>0</v>
      </c>
      <c r="AZ96" s="87">
        <f>'IO 01 - Etapa 4a - Jezírk...'!F33</f>
        <v>0</v>
      </c>
      <c r="BA96" s="87">
        <f>'IO 01 - Etapa 4a - Jezírk...'!F34</f>
        <v>0</v>
      </c>
      <c r="BB96" s="87">
        <f>'IO 01 - Etapa 4a - Jezírk...'!F35</f>
        <v>0</v>
      </c>
      <c r="BC96" s="87">
        <f>'IO 01 - Etapa 4a - Jezírk...'!F36</f>
        <v>0</v>
      </c>
      <c r="BD96" s="89">
        <f>'IO 01 - Etapa 4a - Jezírk...'!F37</f>
        <v>0</v>
      </c>
      <c r="BT96" s="85" t="s">
        <v>78</v>
      </c>
      <c r="BV96" s="85" t="s">
        <v>73</v>
      </c>
      <c r="BW96" s="85" t="s">
        <v>84</v>
      </c>
      <c r="BX96" s="85" t="s">
        <v>4</v>
      </c>
      <c r="CL96" s="85" t="s">
        <v>1</v>
      </c>
      <c r="CM96" s="85" t="s">
        <v>80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 - VRN'!C2" display="/"/>
    <hyperlink ref="A96" location="'IO 01 - Etapa 4a - Jezír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workbookViewId="0" topLeftCell="A74">
      <selection activeCell="I159" sqref="I159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24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7" t="s">
        <v>79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4.45" customHeight="1">
      <c r="B7" s="20"/>
      <c r="E7" s="225" t="str">
        <f>'Rekapitulace stavby'!K6</f>
        <v>Městský park Turnov (park u letního kina)</v>
      </c>
      <c r="F7" s="226"/>
      <c r="G7" s="226"/>
      <c r="H7" s="226"/>
      <c r="L7" s="20"/>
    </row>
    <row r="8" spans="1:31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5.6" customHeight="1">
      <c r="A9" s="29"/>
      <c r="B9" s="30"/>
      <c r="C9" s="29"/>
      <c r="D9" s="29"/>
      <c r="E9" s="205" t="s">
        <v>87</v>
      </c>
      <c r="F9" s="227"/>
      <c r="G9" s="227"/>
      <c r="H9" s="22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26. 4. 2021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1" t="str">
        <f>'Rekapitulace stavby'!E14</f>
        <v xml:space="preserve"> </v>
      </c>
      <c r="F18" s="191"/>
      <c r="G18" s="191"/>
      <c r="H18" s="191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4.45" customHeight="1">
      <c r="A27" s="92"/>
      <c r="B27" s="93"/>
      <c r="C27" s="92"/>
      <c r="D27" s="92"/>
      <c r="E27" s="194" t="s">
        <v>1</v>
      </c>
      <c r="F27" s="194"/>
      <c r="G27" s="194"/>
      <c r="H27" s="19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31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35</v>
      </c>
      <c r="E33" s="26" t="s">
        <v>36</v>
      </c>
      <c r="F33" s="97">
        <f>ROUND((SUM(BE120:BE154)),2)</f>
        <v>0</v>
      </c>
      <c r="G33" s="29"/>
      <c r="H33" s="29"/>
      <c r="I33" s="98">
        <v>0.21</v>
      </c>
      <c r="J33" s="97">
        <f>ROUND(((SUM(BE120:BE154))*I33),2)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37</v>
      </c>
      <c r="F34" s="97">
        <f>ROUND((SUM(BF120:BF154)),2)</f>
        <v>0</v>
      </c>
      <c r="G34" s="29"/>
      <c r="H34" s="29"/>
      <c r="I34" s="98">
        <v>0.15</v>
      </c>
      <c r="J34" s="97">
        <f>ROUND(((SUM(BF120:BF154))*I34),2)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38</v>
      </c>
      <c r="F35" s="97">
        <f>ROUND((SUM(BG120:BG154)),2)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39</v>
      </c>
      <c r="F36" s="97">
        <f>ROUND((SUM(BH120:BH154)),2)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40</v>
      </c>
      <c r="F37" s="97">
        <f>ROUND((SUM(BI120:BI154)),2)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41</v>
      </c>
      <c r="E39" s="57"/>
      <c r="F39" s="57"/>
      <c r="G39" s="101" t="s">
        <v>42</v>
      </c>
      <c r="H39" s="102" t="s">
        <v>43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5" t="s">
        <v>47</v>
      </c>
      <c r="G61" s="42" t="s">
        <v>46</v>
      </c>
      <c r="H61" s="32"/>
      <c r="I61" s="32"/>
      <c r="J61" s="106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5" t="s">
        <v>47</v>
      </c>
      <c r="G76" s="42" t="s">
        <v>46</v>
      </c>
      <c r="H76" s="32"/>
      <c r="I76" s="32"/>
      <c r="J76" s="106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4.45" customHeight="1">
      <c r="A85" s="29"/>
      <c r="B85" s="30"/>
      <c r="C85" s="29"/>
      <c r="D85" s="29"/>
      <c r="E85" s="225" t="str">
        <f>E7</f>
        <v>Městský park Turnov (park u letního kina)</v>
      </c>
      <c r="F85" s="226"/>
      <c r="G85" s="226"/>
      <c r="H85" s="22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5.6" customHeight="1">
      <c r="A87" s="29"/>
      <c r="B87" s="30"/>
      <c r="C87" s="29"/>
      <c r="D87" s="29"/>
      <c r="E87" s="205" t="str">
        <f>E9</f>
        <v>0 - VRN</v>
      </c>
      <c r="F87" s="227"/>
      <c r="G87" s="227"/>
      <c r="H87" s="22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Turnov</v>
      </c>
      <c r="G89" s="29"/>
      <c r="H89" s="29"/>
      <c r="I89" s="26" t="s">
        <v>20</v>
      </c>
      <c r="J89" s="52" t="str">
        <f>IF(J12="","",J12)</f>
        <v>26. 4. 2021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6" customHeight="1">
      <c r="A91" s="29"/>
      <c r="B91" s="30"/>
      <c r="C91" s="26" t="s">
        <v>22</v>
      </c>
      <c r="D91" s="29"/>
      <c r="E91" s="29"/>
      <c r="F91" s="24" t="str">
        <f>E15</f>
        <v xml:space="preserve"> </v>
      </c>
      <c r="G91" s="29"/>
      <c r="H91" s="29"/>
      <c r="I91" s="26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6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D97" s="111" t="s">
        <v>93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94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J136</f>
        <v>0</v>
      </c>
      <c r="L99" s="114"/>
    </row>
    <row r="100" spans="2:12" s="10" customFormat="1" ht="19.9" customHeight="1">
      <c r="B100" s="114"/>
      <c r="D100" s="115" t="s">
        <v>96</v>
      </c>
      <c r="E100" s="116"/>
      <c r="F100" s="116"/>
      <c r="G100" s="116"/>
      <c r="H100" s="116"/>
      <c r="I100" s="116"/>
      <c r="J100" s="117">
        <f>J151</f>
        <v>0</v>
      </c>
      <c r="L100" s="114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21" t="s">
        <v>97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4.45" customHeight="1">
      <c r="A110" s="29"/>
      <c r="B110" s="30"/>
      <c r="C110" s="29"/>
      <c r="D110" s="29"/>
      <c r="E110" s="225" t="str">
        <f>E7</f>
        <v>Městský park Turnov (park u letního kina)</v>
      </c>
      <c r="F110" s="226"/>
      <c r="G110" s="226"/>
      <c r="H110" s="226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86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6" customHeight="1">
      <c r="A112" s="29"/>
      <c r="B112" s="30"/>
      <c r="C112" s="29"/>
      <c r="D112" s="29"/>
      <c r="E112" s="205" t="str">
        <f>E9</f>
        <v>0 - VRN</v>
      </c>
      <c r="F112" s="227"/>
      <c r="G112" s="227"/>
      <c r="H112" s="227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18</v>
      </c>
      <c r="D114" s="29"/>
      <c r="E114" s="29"/>
      <c r="F114" s="24" t="str">
        <f>F12</f>
        <v>Turnov</v>
      </c>
      <c r="G114" s="29"/>
      <c r="H114" s="29"/>
      <c r="I114" s="26" t="s">
        <v>20</v>
      </c>
      <c r="J114" s="52" t="str">
        <f>IF(J12="","",J12)</f>
        <v>26. 4. 2021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6" customHeight="1">
      <c r="A116" s="29"/>
      <c r="B116" s="30"/>
      <c r="C116" s="26" t="s">
        <v>22</v>
      </c>
      <c r="D116" s="29"/>
      <c r="E116" s="29"/>
      <c r="F116" s="24" t="str">
        <f>E15</f>
        <v xml:space="preserve"> </v>
      </c>
      <c r="G116" s="29"/>
      <c r="H116" s="29"/>
      <c r="I116" s="26" t="s">
        <v>27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5.6" customHeight="1">
      <c r="A117" s="29"/>
      <c r="B117" s="30"/>
      <c r="C117" s="26" t="s">
        <v>26</v>
      </c>
      <c r="D117" s="29"/>
      <c r="E117" s="29"/>
      <c r="F117" s="24" t="str">
        <f>IF(E18="","",E18)</f>
        <v xml:space="preserve"> </v>
      </c>
      <c r="G117" s="29"/>
      <c r="H117" s="29"/>
      <c r="I117" s="26" t="s">
        <v>29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8"/>
      <c r="B119" s="119"/>
      <c r="C119" s="120" t="s">
        <v>98</v>
      </c>
      <c r="D119" s="121" t="s">
        <v>56</v>
      </c>
      <c r="E119" s="121" t="s">
        <v>52</v>
      </c>
      <c r="F119" s="121" t="s">
        <v>53</v>
      </c>
      <c r="G119" s="121" t="s">
        <v>99</v>
      </c>
      <c r="H119" s="121" t="s">
        <v>100</v>
      </c>
      <c r="I119" s="121" t="s">
        <v>101</v>
      </c>
      <c r="J119" s="121" t="s">
        <v>90</v>
      </c>
      <c r="K119" s="122" t="s">
        <v>102</v>
      </c>
      <c r="L119" s="123"/>
      <c r="M119" s="59" t="s">
        <v>1</v>
      </c>
      <c r="N119" s="60" t="s">
        <v>35</v>
      </c>
      <c r="O119" s="60" t="s">
        <v>103</v>
      </c>
      <c r="P119" s="60" t="s">
        <v>104</v>
      </c>
      <c r="Q119" s="60" t="s">
        <v>105</v>
      </c>
      <c r="R119" s="60" t="s">
        <v>106</v>
      </c>
      <c r="S119" s="60" t="s">
        <v>107</v>
      </c>
      <c r="T119" s="61" t="s">
        <v>108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29"/>
      <c r="B120" s="30"/>
      <c r="C120" s="66" t="s">
        <v>109</v>
      </c>
      <c r="D120" s="29"/>
      <c r="E120" s="29"/>
      <c r="F120" s="29"/>
      <c r="G120" s="29"/>
      <c r="H120" s="29"/>
      <c r="I120" s="29"/>
      <c r="J120" s="124">
        <f>BK120</f>
        <v>0</v>
      </c>
      <c r="K120" s="29"/>
      <c r="L120" s="30"/>
      <c r="M120" s="62"/>
      <c r="N120" s="53"/>
      <c r="O120" s="63"/>
      <c r="P120" s="125">
        <f>P121</f>
        <v>0</v>
      </c>
      <c r="Q120" s="63"/>
      <c r="R120" s="125">
        <f>R121</f>
        <v>0</v>
      </c>
      <c r="S120" s="63"/>
      <c r="T120" s="126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70</v>
      </c>
      <c r="AU120" s="17" t="s">
        <v>92</v>
      </c>
      <c r="BK120" s="127">
        <f>BK121</f>
        <v>0</v>
      </c>
    </row>
    <row r="121" spans="2:63" s="12" customFormat="1" ht="25.9" customHeight="1">
      <c r="B121" s="128"/>
      <c r="D121" s="129" t="s">
        <v>70</v>
      </c>
      <c r="E121" s="130" t="s">
        <v>76</v>
      </c>
      <c r="F121" s="130" t="s">
        <v>110</v>
      </c>
      <c r="J121" s="131">
        <f>BK121</f>
        <v>0</v>
      </c>
      <c r="L121" s="128"/>
      <c r="M121" s="132"/>
      <c r="N121" s="133"/>
      <c r="O121" s="133"/>
      <c r="P121" s="134">
        <f>P122+P136+P151</f>
        <v>0</v>
      </c>
      <c r="Q121" s="133"/>
      <c r="R121" s="134">
        <f>R122+R136+R151</f>
        <v>0</v>
      </c>
      <c r="S121" s="133"/>
      <c r="T121" s="135">
        <f>T122+T136+T151</f>
        <v>0</v>
      </c>
      <c r="AR121" s="129" t="s">
        <v>111</v>
      </c>
      <c r="AT121" s="136" t="s">
        <v>70</v>
      </c>
      <c r="AU121" s="136" t="s">
        <v>71</v>
      </c>
      <c r="AY121" s="129" t="s">
        <v>112</v>
      </c>
      <c r="BK121" s="137">
        <f>BK122+BK136+BK151</f>
        <v>0</v>
      </c>
    </row>
    <row r="122" spans="2:63" s="12" customFormat="1" ht="22.9" customHeight="1">
      <c r="B122" s="128"/>
      <c r="D122" s="129" t="s">
        <v>70</v>
      </c>
      <c r="E122" s="138" t="s">
        <v>113</v>
      </c>
      <c r="F122" s="138" t="s">
        <v>114</v>
      </c>
      <c r="J122" s="139">
        <f>BK122</f>
        <v>0</v>
      </c>
      <c r="L122" s="128"/>
      <c r="M122" s="132"/>
      <c r="N122" s="133"/>
      <c r="O122" s="133"/>
      <c r="P122" s="134">
        <f>SUM(P123:P135)</f>
        <v>0</v>
      </c>
      <c r="Q122" s="133"/>
      <c r="R122" s="134">
        <f>SUM(R123:R135)</f>
        <v>0</v>
      </c>
      <c r="S122" s="133"/>
      <c r="T122" s="135">
        <f>SUM(T123:T135)</f>
        <v>0</v>
      </c>
      <c r="AR122" s="129" t="s">
        <v>111</v>
      </c>
      <c r="AT122" s="136" t="s">
        <v>70</v>
      </c>
      <c r="AU122" s="136" t="s">
        <v>78</v>
      </c>
      <c r="AY122" s="129" t="s">
        <v>112</v>
      </c>
      <c r="BK122" s="137">
        <f>SUM(BK123:BK135)</f>
        <v>0</v>
      </c>
    </row>
    <row r="123" spans="1:65" s="2" customFormat="1" ht="14.45" customHeight="1">
      <c r="A123" s="29"/>
      <c r="B123" s="140"/>
      <c r="C123" s="141" t="s">
        <v>78</v>
      </c>
      <c r="D123" s="141" t="s">
        <v>115</v>
      </c>
      <c r="E123" s="142" t="s">
        <v>116</v>
      </c>
      <c r="F123" s="143" t="s">
        <v>117</v>
      </c>
      <c r="G123" s="144" t="s">
        <v>118</v>
      </c>
      <c r="H123" s="145">
        <v>1</v>
      </c>
      <c r="I123" s="146"/>
      <c r="J123" s="146">
        <f>ROUND(I123*H123,2)</f>
        <v>0</v>
      </c>
      <c r="K123" s="143" t="s">
        <v>119</v>
      </c>
      <c r="L123" s="30"/>
      <c r="M123" s="147" t="s">
        <v>1</v>
      </c>
      <c r="N123" s="148" t="s">
        <v>36</v>
      </c>
      <c r="O123" s="149">
        <v>0</v>
      </c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1" t="s">
        <v>120</v>
      </c>
      <c r="AT123" s="151" t="s">
        <v>115</v>
      </c>
      <c r="AU123" s="151" t="s">
        <v>80</v>
      </c>
      <c r="AY123" s="17" t="s">
        <v>112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7" t="s">
        <v>78</v>
      </c>
      <c r="BK123" s="152">
        <f>ROUND(I123*H123,2)</f>
        <v>0</v>
      </c>
      <c r="BL123" s="17" t="s">
        <v>120</v>
      </c>
      <c r="BM123" s="151" t="s">
        <v>121</v>
      </c>
    </row>
    <row r="124" spans="1:47" s="2" customFormat="1" ht="11.25">
      <c r="A124" s="29"/>
      <c r="B124" s="30"/>
      <c r="C124" s="29"/>
      <c r="D124" s="153" t="s">
        <v>122</v>
      </c>
      <c r="E124" s="29"/>
      <c r="F124" s="154" t="s">
        <v>117</v>
      </c>
      <c r="G124" s="29"/>
      <c r="H124" s="29"/>
      <c r="I124" s="29"/>
      <c r="J124" s="29"/>
      <c r="K124" s="29"/>
      <c r="L124" s="30"/>
      <c r="M124" s="155"/>
      <c r="N124" s="156"/>
      <c r="O124" s="55"/>
      <c r="P124" s="55"/>
      <c r="Q124" s="55"/>
      <c r="R124" s="55"/>
      <c r="S124" s="55"/>
      <c r="T124" s="56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122</v>
      </c>
      <c r="AU124" s="17" t="s">
        <v>80</v>
      </c>
    </row>
    <row r="125" spans="1:65" s="2" customFormat="1" ht="14.45" customHeight="1">
      <c r="A125" s="29"/>
      <c r="B125" s="140"/>
      <c r="C125" s="141" t="s">
        <v>80</v>
      </c>
      <c r="D125" s="141" t="s">
        <v>115</v>
      </c>
      <c r="E125" s="142" t="s">
        <v>123</v>
      </c>
      <c r="F125" s="143" t="s">
        <v>124</v>
      </c>
      <c r="G125" s="144" t="s">
        <v>118</v>
      </c>
      <c r="H125" s="145">
        <v>1</v>
      </c>
      <c r="I125" s="146"/>
      <c r="J125" s="146">
        <f>ROUND(I125*H125,2)</f>
        <v>0</v>
      </c>
      <c r="K125" s="143" t="s">
        <v>119</v>
      </c>
      <c r="L125" s="30"/>
      <c r="M125" s="147" t="s">
        <v>1</v>
      </c>
      <c r="N125" s="148" t="s">
        <v>36</v>
      </c>
      <c r="O125" s="149">
        <v>0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1" t="s">
        <v>120</v>
      </c>
      <c r="AT125" s="151" t="s">
        <v>115</v>
      </c>
      <c r="AU125" s="151" t="s">
        <v>80</v>
      </c>
      <c r="AY125" s="17" t="s">
        <v>112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78</v>
      </c>
      <c r="BK125" s="152">
        <f>ROUND(I125*H125,2)</f>
        <v>0</v>
      </c>
      <c r="BL125" s="17" t="s">
        <v>120</v>
      </c>
      <c r="BM125" s="151" t="s">
        <v>125</v>
      </c>
    </row>
    <row r="126" spans="1:47" s="2" customFormat="1" ht="11.25">
      <c r="A126" s="29"/>
      <c r="B126" s="30"/>
      <c r="C126" s="29"/>
      <c r="D126" s="153" t="s">
        <v>122</v>
      </c>
      <c r="E126" s="29"/>
      <c r="F126" s="154" t="s">
        <v>124</v>
      </c>
      <c r="G126" s="29"/>
      <c r="H126" s="29"/>
      <c r="I126" s="29"/>
      <c r="J126" s="29"/>
      <c r="K126" s="29"/>
      <c r="L126" s="30"/>
      <c r="M126" s="155"/>
      <c r="N126" s="156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122</v>
      </c>
      <c r="AU126" s="17" t="s">
        <v>80</v>
      </c>
    </row>
    <row r="127" spans="1:47" s="2" customFormat="1" ht="19.5">
      <c r="A127" s="29"/>
      <c r="B127" s="30"/>
      <c r="C127" s="29"/>
      <c r="D127" s="153" t="s">
        <v>126</v>
      </c>
      <c r="E127" s="29"/>
      <c r="F127" s="157" t="s">
        <v>127</v>
      </c>
      <c r="G127" s="29"/>
      <c r="H127" s="29"/>
      <c r="I127" s="29"/>
      <c r="J127" s="29"/>
      <c r="K127" s="29"/>
      <c r="L127" s="30"/>
      <c r="M127" s="155"/>
      <c r="N127" s="156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126</v>
      </c>
      <c r="AU127" s="17" t="s">
        <v>80</v>
      </c>
    </row>
    <row r="128" spans="1:65" s="2" customFormat="1" ht="14.45" customHeight="1">
      <c r="A128" s="29"/>
      <c r="B128" s="140"/>
      <c r="C128" s="141" t="s">
        <v>128</v>
      </c>
      <c r="D128" s="141" t="s">
        <v>115</v>
      </c>
      <c r="E128" s="142" t="s">
        <v>129</v>
      </c>
      <c r="F128" s="143" t="s">
        <v>130</v>
      </c>
      <c r="G128" s="144" t="s">
        <v>118</v>
      </c>
      <c r="H128" s="145">
        <v>1</v>
      </c>
      <c r="I128" s="146"/>
      <c r="J128" s="146">
        <f>ROUND(I128*H128,2)</f>
        <v>0</v>
      </c>
      <c r="K128" s="143" t="s">
        <v>119</v>
      </c>
      <c r="L128" s="30"/>
      <c r="M128" s="147" t="s">
        <v>1</v>
      </c>
      <c r="N128" s="148" t="s">
        <v>36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1" t="s">
        <v>120</v>
      </c>
      <c r="AT128" s="151" t="s">
        <v>115</v>
      </c>
      <c r="AU128" s="151" t="s">
        <v>80</v>
      </c>
      <c r="AY128" s="17" t="s">
        <v>112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7" t="s">
        <v>78</v>
      </c>
      <c r="BK128" s="152">
        <f>ROUND(I128*H128,2)</f>
        <v>0</v>
      </c>
      <c r="BL128" s="17" t="s">
        <v>120</v>
      </c>
      <c r="BM128" s="151" t="s">
        <v>131</v>
      </c>
    </row>
    <row r="129" spans="1:47" s="2" customFormat="1" ht="11.25">
      <c r="A129" s="29"/>
      <c r="B129" s="30"/>
      <c r="C129" s="29"/>
      <c r="D129" s="153" t="s">
        <v>122</v>
      </c>
      <c r="E129" s="29"/>
      <c r="F129" s="154" t="s">
        <v>130</v>
      </c>
      <c r="G129" s="29"/>
      <c r="H129" s="29"/>
      <c r="I129" s="29"/>
      <c r="J129" s="29"/>
      <c r="K129" s="29"/>
      <c r="L129" s="30"/>
      <c r="M129" s="155"/>
      <c r="N129" s="156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122</v>
      </c>
      <c r="AU129" s="17" t="s">
        <v>80</v>
      </c>
    </row>
    <row r="130" spans="1:65" s="2" customFormat="1" ht="30" customHeight="1">
      <c r="A130" s="29"/>
      <c r="B130" s="140"/>
      <c r="C130" s="141" t="s">
        <v>132</v>
      </c>
      <c r="D130" s="141" t="s">
        <v>115</v>
      </c>
      <c r="E130" s="142" t="s">
        <v>133</v>
      </c>
      <c r="F130" s="143" t="s">
        <v>134</v>
      </c>
      <c r="G130" s="144" t="s">
        <v>118</v>
      </c>
      <c r="H130" s="145">
        <v>1</v>
      </c>
      <c r="I130" s="146"/>
      <c r="J130" s="146">
        <f>ROUND(I130*H130,2)</f>
        <v>0</v>
      </c>
      <c r="K130" s="143" t="s">
        <v>1</v>
      </c>
      <c r="L130" s="30"/>
      <c r="M130" s="147" t="s">
        <v>1</v>
      </c>
      <c r="N130" s="148" t="s">
        <v>36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1" t="s">
        <v>120</v>
      </c>
      <c r="AT130" s="151" t="s">
        <v>115</v>
      </c>
      <c r="AU130" s="151" t="s">
        <v>80</v>
      </c>
      <c r="AY130" s="17" t="s">
        <v>112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7" t="s">
        <v>78</v>
      </c>
      <c r="BK130" s="152">
        <f>ROUND(I130*H130,2)</f>
        <v>0</v>
      </c>
      <c r="BL130" s="17" t="s">
        <v>120</v>
      </c>
      <c r="BM130" s="151" t="s">
        <v>135</v>
      </c>
    </row>
    <row r="131" spans="1:47" s="2" customFormat="1" ht="11.25">
      <c r="A131" s="29"/>
      <c r="B131" s="30"/>
      <c r="C131" s="29"/>
      <c r="D131" s="153" t="s">
        <v>122</v>
      </c>
      <c r="E131" s="29"/>
      <c r="F131" s="154" t="s">
        <v>136</v>
      </c>
      <c r="G131" s="29"/>
      <c r="H131" s="29"/>
      <c r="I131" s="29"/>
      <c r="J131" s="29"/>
      <c r="K131" s="29"/>
      <c r="L131" s="30"/>
      <c r="M131" s="155"/>
      <c r="N131" s="156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122</v>
      </c>
      <c r="AU131" s="17" t="s">
        <v>80</v>
      </c>
    </row>
    <row r="132" spans="1:65" s="2" customFormat="1" ht="14.45" customHeight="1">
      <c r="A132" s="29"/>
      <c r="B132" s="140"/>
      <c r="C132" s="141" t="s">
        <v>111</v>
      </c>
      <c r="D132" s="141" t="s">
        <v>115</v>
      </c>
      <c r="E132" s="142" t="s">
        <v>137</v>
      </c>
      <c r="F132" s="143" t="s">
        <v>138</v>
      </c>
      <c r="G132" s="144" t="s">
        <v>118</v>
      </c>
      <c r="H132" s="145">
        <v>1</v>
      </c>
      <c r="I132" s="146"/>
      <c r="J132" s="146">
        <f>ROUND(I132*H132,2)</f>
        <v>0</v>
      </c>
      <c r="K132" s="143" t="s">
        <v>139</v>
      </c>
      <c r="L132" s="30"/>
      <c r="M132" s="147" t="s">
        <v>1</v>
      </c>
      <c r="N132" s="148" t="s">
        <v>36</v>
      </c>
      <c r="O132" s="149">
        <v>0</v>
      </c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1" t="s">
        <v>120</v>
      </c>
      <c r="AT132" s="151" t="s">
        <v>115</v>
      </c>
      <c r="AU132" s="151" t="s">
        <v>80</v>
      </c>
      <c r="AY132" s="17" t="s">
        <v>112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7" t="s">
        <v>78</v>
      </c>
      <c r="BK132" s="152">
        <f>ROUND(I132*H132,2)</f>
        <v>0</v>
      </c>
      <c r="BL132" s="17" t="s">
        <v>120</v>
      </c>
      <c r="BM132" s="151" t="s">
        <v>140</v>
      </c>
    </row>
    <row r="133" spans="1:47" s="2" customFormat="1" ht="11.25">
      <c r="A133" s="29"/>
      <c r="B133" s="30"/>
      <c r="C133" s="29"/>
      <c r="D133" s="153" t="s">
        <v>122</v>
      </c>
      <c r="E133" s="29"/>
      <c r="F133" s="154" t="s">
        <v>138</v>
      </c>
      <c r="G133" s="29"/>
      <c r="H133" s="29"/>
      <c r="I133" s="29"/>
      <c r="J133" s="29"/>
      <c r="K133" s="29"/>
      <c r="L133" s="30"/>
      <c r="M133" s="155"/>
      <c r="N133" s="156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122</v>
      </c>
      <c r="AU133" s="17" t="s">
        <v>80</v>
      </c>
    </row>
    <row r="134" spans="1:65" s="2" customFormat="1" ht="14.45" customHeight="1">
      <c r="A134" s="29"/>
      <c r="B134" s="140"/>
      <c r="C134" s="141" t="s">
        <v>141</v>
      </c>
      <c r="D134" s="141" t="s">
        <v>115</v>
      </c>
      <c r="E134" s="142" t="s">
        <v>142</v>
      </c>
      <c r="F134" s="143" t="s">
        <v>143</v>
      </c>
      <c r="G134" s="144" t="s">
        <v>118</v>
      </c>
      <c r="H134" s="145">
        <v>1</v>
      </c>
      <c r="I134" s="146"/>
      <c r="J134" s="146">
        <f>ROUND(I134*H134,2)</f>
        <v>0</v>
      </c>
      <c r="K134" s="143" t="s">
        <v>139</v>
      </c>
      <c r="L134" s="30"/>
      <c r="M134" s="147" t="s">
        <v>1</v>
      </c>
      <c r="N134" s="148" t="s">
        <v>36</v>
      </c>
      <c r="O134" s="149">
        <v>0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1" t="s">
        <v>120</v>
      </c>
      <c r="AT134" s="151" t="s">
        <v>115</v>
      </c>
      <c r="AU134" s="151" t="s">
        <v>80</v>
      </c>
      <c r="AY134" s="17" t="s">
        <v>112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7" t="s">
        <v>78</v>
      </c>
      <c r="BK134" s="152">
        <f>ROUND(I134*H134,2)</f>
        <v>0</v>
      </c>
      <c r="BL134" s="17" t="s">
        <v>120</v>
      </c>
      <c r="BM134" s="151" t="s">
        <v>144</v>
      </c>
    </row>
    <row r="135" spans="1:47" s="2" customFormat="1" ht="11.25">
      <c r="A135" s="29"/>
      <c r="B135" s="30"/>
      <c r="C135" s="29"/>
      <c r="D135" s="153" t="s">
        <v>122</v>
      </c>
      <c r="E135" s="29"/>
      <c r="F135" s="154" t="s">
        <v>143</v>
      </c>
      <c r="G135" s="29"/>
      <c r="H135" s="29"/>
      <c r="I135" s="29"/>
      <c r="J135" s="29"/>
      <c r="K135" s="29"/>
      <c r="L135" s="30"/>
      <c r="M135" s="155"/>
      <c r="N135" s="156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122</v>
      </c>
      <c r="AU135" s="17" t="s">
        <v>80</v>
      </c>
    </row>
    <row r="136" spans="2:63" s="12" customFormat="1" ht="22.9" customHeight="1">
      <c r="B136" s="128"/>
      <c r="D136" s="129" t="s">
        <v>70</v>
      </c>
      <c r="E136" s="138" t="s">
        <v>145</v>
      </c>
      <c r="F136" s="138" t="s">
        <v>146</v>
      </c>
      <c r="J136" s="139">
        <f>BK136</f>
        <v>0</v>
      </c>
      <c r="L136" s="128"/>
      <c r="M136" s="132"/>
      <c r="N136" s="133"/>
      <c r="O136" s="133"/>
      <c r="P136" s="134">
        <f>SUM(P137:P150)</f>
        <v>0</v>
      </c>
      <c r="Q136" s="133"/>
      <c r="R136" s="134">
        <f>SUM(R137:R150)</f>
        <v>0</v>
      </c>
      <c r="S136" s="133"/>
      <c r="T136" s="135">
        <f>SUM(T137:T150)</f>
        <v>0</v>
      </c>
      <c r="AR136" s="129" t="s">
        <v>111</v>
      </c>
      <c r="AT136" s="136" t="s">
        <v>70</v>
      </c>
      <c r="AU136" s="136" t="s">
        <v>78</v>
      </c>
      <c r="AY136" s="129" t="s">
        <v>112</v>
      </c>
      <c r="BK136" s="137">
        <f>SUM(BK137:BK150)</f>
        <v>0</v>
      </c>
    </row>
    <row r="137" spans="1:65" s="2" customFormat="1" ht="14.45" customHeight="1">
      <c r="A137" s="29"/>
      <c r="B137" s="140"/>
      <c r="C137" s="141" t="s">
        <v>147</v>
      </c>
      <c r="D137" s="141" t="s">
        <v>115</v>
      </c>
      <c r="E137" s="142" t="s">
        <v>148</v>
      </c>
      <c r="F137" s="143" t="s">
        <v>146</v>
      </c>
      <c r="G137" s="144" t="s">
        <v>118</v>
      </c>
      <c r="H137" s="145">
        <v>1</v>
      </c>
      <c r="I137" s="146"/>
      <c r="J137" s="146">
        <f>ROUND(I137*H137,2)</f>
        <v>0</v>
      </c>
      <c r="K137" s="143" t="s">
        <v>119</v>
      </c>
      <c r="L137" s="30"/>
      <c r="M137" s="147" t="s">
        <v>1</v>
      </c>
      <c r="N137" s="148" t="s">
        <v>36</v>
      </c>
      <c r="O137" s="149">
        <v>0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1" t="s">
        <v>120</v>
      </c>
      <c r="AT137" s="151" t="s">
        <v>115</v>
      </c>
      <c r="AU137" s="151" t="s">
        <v>80</v>
      </c>
      <c r="AY137" s="17" t="s">
        <v>112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78</v>
      </c>
      <c r="BK137" s="152">
        <f>ROUND(I137*H137,2)</f>
        <v>0</v>
      </c>
      <c r="BL137" s="17" t="s">
        <v>120</v>
      </c>
      <c r="BM137" s="151" t="s">
        <v>149</v>
      </c>
    </row>
    <row r="138" spans="1:47" s="2" customFormat="1" ht="11.25">
      <c r="A138" s="29"/>
      <c r="B138" s="30"/>
      <c r="C138" s="29"/>
      <c r="D138" s="153" t="s">
        <v>122</v>
      </c>
      <c r="E138" s="29"/>
      <c r="F138" s="154" t="s">
        <v>146</v>
      </c>
      <c r="G138" s="29"/>
      <c r="H138" s="29"/>
      <c r="I138" s="29"/>
      <c r="J138" s="29"/>
      <c r="K138" s="29"/>
      <c r="L138" s="30"/>
      <c r="M138" s="155"/>
      <c r="N138" s="156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122</v>
      </c>
      <c r="AU138" s="17" t="s">
        <v>80</v>
      </c>
    </row>
    <row r="139" spans="1:47" s="2" customFormat="1" ht="29.25">
      <c r="A139" s="29"/>
      <c r="B139" s="30"/>
      <c r="C139" s="29"/>
      <c r="D139" s="153" t="s">
        <v>126</v>
      </c>
      <c r="E139" s="29"/>
      <c r="F139" s="157" t="s">
        <v>150</v>
      </c>
      <c r="G139" s="29"/>
      <c r="H139" s="29"/>
      <c r="I139" s="29"/>
      <c r="J139" s="29"/>
      <c r="K139" s="29"/>
      <c r="L139" s="30"/>
      <c r="M139" s="155"/>
      <c r="N139" s="156"/>
      <c r="O139" s="55"/>
      <c r="P139" s="55"/>
      <c r="Q139" s="55"/>
      <c r="R139" s="55"/>
      <c r="S139" s="55"/>
      <c r="T139" s="56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7" t="s">
        <v>126</v>
      </c>
      <c r="AU139" s="17" t="s">
        <v>80</v>
      </c>
    </row>
    <row r="140" spans="1:65" s="2" customFormat="1" ht="19.9" customHeight="1">
      <c r="A140" s="29"/>
      <c r="B140" s="140"/>
      <c r="C140" s="141" t="s">
        <v>151</v>
      </c>
      <c r="D140" s="141" t="s">
        <v>115</v>
      </c>
      <c r="E140" s="142" t="s">
        <v>152</v>
      </c>
      <c r="F140" s="143" t="s">
        <v>153</v>
      </c>
      <c r="G140" s="144" t="s">
        <v>118</v>
      </c>
      <c r="H140" s="145">
        <v>1</v>
      </c>
      <c r="I140" s="146"/>
      <c r="J140" s="146">
        <f>ROUND(I140*H140,2)</f>
        <v>0</v>
      </c>
      <c r="K140" s="143" t="s">
        <v>1</v>
      </c>
      <c r="L140" s="30"/>
      <c r="M140" s="147" t="s">
        <v>1</v>
      </c>
      <c r="N140" s="148" t="s">
        <v>36</v>
      </c>
      <c r="O140" s="149">
        <v>0</v>
      </c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1" t="s">
        <v>120</v>
      </c>
      <c r="AT140" s="151" t="s">
        <v>115</v>
      </c>
      <c r="AU140" s="151" t="s">
        <v>80</v>
      </c>
      <c r="AY140" s="17" t="s">
        <v>112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7" t="s">
        <v>78</v>
      </c>
      <c r="BK140" s="152">
        <f>ROUND(I140*H140,2)</f>
        <v>0</v>
      </c>
      <c r="BL140" s="17" t="s">
        <v>120</v>
      </c>
      <c r="BM140" s="151" t="s">
        <v>154</v>
      </c>
    </row>
    <row r="141" spans="1:47" s="2" customFormat="1" ht="11.25">
      <c r="A141" s="29"/>
      <c r="B141" s="30"/>
      <c r="C141" s="29"/>
      <c r="D141" s="153" t="s">
        <v>122</v>
      </c>
      <c r="E141" s="29"/>
      <c r="F141" s="154" t="s">
        <v>153</v>
      </c>
      <c r="G141" s="29"/>
      <c r="H141" s="29"/>
      <c r="I141" s="29"/>
      <c r="J141" s="29"/>
      <c r="K141" s="29"/>
      <c r="L141" s="30"/>
      <c r="M141" s="155"/>
      <c r="N141" s="156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122</v>
      </c>
      <c r="AU141" s="17" t="s">
        <v>80</v>
      </c>
    </row>
    <row r="142" spans="1:47" s="2" customFormat="1" ht="29.25">
      <c r="A142" s="29"/>
      <c r="B142" s="30"/>
      <c r="C142" s="29"/>
      <c r="D142" s="153" t="s">
        <v>126</v>
      </c>
      <c r="E142" s="29"/>
      <c r="F142" s="157" t="s">
        <v>155</v>
      </c>
      <c r="G142" s="29"/>
      <c r="H142" s="29"/>
      <c r="I142" s="29"/>
      <c r="J142" s="29"/>
      <c r="K142" s="29"/>
      <c r="L142" s="30"/>
      <c r="M142" s="155"/>
      <c r="N142" s="156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126</v>
      </c>
      <c r="AU142" s="17" t="s">
        <v>80</v>
      </c>
    </row>
    <row r="143" spans="1:65" s="2" customFormat="1" ht="24">
      <c r="A143" s="29"/>
      <c r="B143" s="140"/>
      <c r="C143" s="141" t="s">
        <v>156</v>
      </c>
      <c r="D143" s="141" t="s">
        <v>115</v>
      </c>
      <c r="E143" s="142" t="s">
        <v>157</v>
      </c>
      <c r="F143" s="143" t="s">
        <v>158</v>
      </c>
      <c r="G143" s="144" t="s">
        <v>118</v>
      </c>
      <c r="H143" s="145">
        <v>1</v>
      </c>
      <c r="I143" s="146"/>
      <c r="J143" s="146">
        <f>ROUND(I143*H143,2)</f>
        <v>0</v>
      </c>
      <c r="K143" s="143" t="s">
        <v>1</v>
      </c>
      <c r="L143" s="30"/>
      <c r="M143" s="147" t="s">
        <v>1</v>
      </c>
      <c r="N143" s="148" t="s">
        <v>36</v>
      </c>
      <c r="O143" s="149">
        <v>0</v>
      </c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1" t="s">
        <v>120</v>
      </c>
      <c r="AT143" s="151" t="s">
        <v>115</v>
      </c>
      <c r="AU143" s="151" t="s">
        <v>80</v>
      </c>
      <c r="AY143" s="17" t="s">
        <v>112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7" t="s">
        <v>78</v>
      </c>
      <c r="BK143" s="152">
        <f>ROUND(I143*H143,2)</f>
        <v>0</v>
      </c>
      <c r="BL143" s="17" t="s">
        <v>120</v>
      </c>
      <c r="BM143" s="151" t="s">
        <v>159</v>
      </c>
    </row>
    <row r="144" spans="1:47" s="2" customFormat="1" ht="19.5">
      <c r="A144" s="29"/>
      <c r="B144" s="30"/>
      <c r="C144" s="29"/>
      <c r="D144" s="153" t="s">
        <v>122</v>
      </c>
      <c r="E144" s="29"/>
      <c r="F144" s="154" t="s">
        <v>158</v>
      </c>
      <c r="G144" s="29"/>
      <c r="H144" s="29"/>
      <c r="I144" s="29"/>
      <c r="J144" s="29"/>
      <c r="K144" s="29"/>
      <c r="L144" s="30"/>
      <c r="M144" s="155"/>
      <c r="N144" s="156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122</v>
      </c>
      <c r="AU144" s="17" t="s">
        <v>80</v>
      </c>
    </row>
    <row r="145" spans="1:47" s="2" customFormat="1" ht="29.25">
      <c r="A145" s="29"/>
      <c r="B145" s="30"/>
      <c r="C145" s="29"/>
      <c r="D145" s="153" t="s">
        <v>126</v>
      </c>
      <c r="E145" s="29"/>
      <c r="F145" s="157" t="s">
        <v>155</v>
      </c>
      <c r="G145" s="29"/>
      <c r="H145" s="29"/>
      <c r="I145" s="29"/>
      <c r="J145" s="29"/>
      <c r="K145" s="29"/>
      <c r="L145" s="30"/>
      <c r="M145" s="155"/>
      <c r="N145" s="156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126</v>
      </c>
      <c r="AU145" s="17" t="s">
        <v>80</v>
      </c>
    </row>
    <row r="146" spans="1:65" s="2" customFormat="1" ht="14.45" customHeight="1">
      <c r="A146" s="29"/>
      <c r="B146" s="140"/>
      <c r="C146" s="141" t="s">
        <v>160</v>
      </c>
      <c r="D146" s="141" t="s">
        <v>115</v>
      </c>
      <c r="E146" s="142" t="s">
        <v>161</v>
      </c>
      <c r="F146" s="143" t="s">
        <v>162</v>
      </c>
      <c r="G146" s="144" t="s">
        <v>118</v>
      </c>
      <c r="H146" s="145">
        <v>1</v>
      </c>
      <c r="I146" s="146"/>
      <c r="J146" s="146">
        <f>ROUND(I146*H146,2)</f>
        <v>0</v>
      </c>
      <c r="K146" s="143" t="s">
        <v>1</v>
      </c>
      <c r="L146" s="30"/>
      <c r="M146" s="147" t="s">
        <v>1</v>
      </c>
      <c r="N146" s="148" t="s">
        <v>36</v>
      </c>
      <c r="O146" s="149">
        <v>0</v>
      </c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1" t="s">
        <v>120</v>
      </c>
      <c r="AT146" s="151" t="s">
        <v>115</v>
      </c>
      <c r="AU146" s="151" t="s">
        <v>80</v>
      </c>
      <c r="AY146" s="17" t="s">
        <v>112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7" t="s">
        <v>78</v>
      </c>
      <c r="BK146" s="152">
        <f>ROUND(I146*H146,2)</f>
        <v>0</v>
      </c>
      <c r="BL146" s="17" t="s">
        <v>120</v>
      </c>
      <c r="BM146" s="151" t="s">
        <v>163</v>
      </c>
    </row>
    <row r="147" spans="1:47" s="2" customFormat="1" ht="11.25">
      <c r="A147" s="29"/>
      <c r="B147" s="30"/>
      <c r="C147" s="29"/>
      <c r="D147" s="153" t="s">
        <v>122</v>
      </c>
      <c r="E147" s="29"/>
      <c r="F147" s="154" t="s">
        <v>162</v>
      </c>
      <c r="G147" s="29"/>
      <c r="H147" s="29"/>
      <c r="I147" s="29"/>
      <c r="J147" s="29"/>
      <c r="K147" s="29"/>
      <c r="L147" s="30"/>
      <c r="M147" s="155"/>
      <c r="N147" s="156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122</v>
      </c>
      <c r="AU147" s="17" t="s">
        <v>80</v>
      </c>
    </row>
    <row r="148" spans="1:47" s="2" customFormat="1" ht="29.25">
      <c r="A148" s="29"/>
      <c r="B148" s="30"/>
      <c r="C148" s="29"/>
      <c r="D148" s="153" t="s">
        <v>126</v>
      </c>
      <c r="E148" s="29"/>
      <c r="F148" s="157" t="s">
        <v>155</v>
      </c>
      <c r="G148" s="29"/>
      <c r="H148" s="29"/>
      <c r="I148" s="29"/>
      <c r="J148" s="29"/>
      <c r="K148" s="29"/>
      <c r="L148" s="30"/>
      <c r="M148" s="155"/>
      <c r="N148" s="156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126</v>
      </c>
      <c r="AU148" s="17" t="s">
        <v>80</v>
      </c>
    </row>
    <row r="149" spans="1:65" s="2" customFormat="1" ht="14.45" customHeight="1">
      <c r="A149" s="29"/>
      <c r="B149" s="140"/>
      <c r="C149" s="141" t="s">
        <v>164</v>
      </c>
      <c r="D149" s="141" t="s">
        <v>115</v>
      </c>
      <c r="E149" s="142" t="s">
        <v>165</v>
      </c>
      <c r="F149" s="143" t="s">
        <v>166</v>
      </c>
      <c r="G149" s="144" t="s">
        <v>167</v>
      </c>
      <c r="H149" s="145">
        <v>15</v>
      </c>
      <c r="I149" s="146"/>
      <c r="J149" s="146">
        <f>ROUND(I149*H149,2)</f>
        <v>0</v>
      </c>
      <c r="K149" s="143" t="s">
        <v>1</v>
      </c>
      <c r="L149" s="30"/>
      <c r="M149" s="147" t="s">
        <v>1</v>
      </c>
      <c r="N149" s="148" t="s">
        <v>36</v>
      </c>
      <c r="O149" s="149">
        <v>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1" t="s">
        <v>120</v>
      </c>
      <c r="AT149" s="151" t="s">
        <v>115</v>
      </c>
      <c r="AU149" s="151" t="s">
        <v>80</v>
      </c>
      <c r="AY149" s="17" t="s">
        <v>112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78</v>
      </c>
      <c r="BK149" s="152">
        <f>ROUND(I149*H149,2)</f>
        <v>0</v>
      </c>
      <c r="BL149" s="17" t="s">
        <v>120</v>
      </c>
      <c r="BM149" s="151" t="s">
        <v>168</v>
      </c>
    </row>
    <row r="150" spans="1:47" s="2" customFormat="1" ht="11.25">
      <c r="A150" s="29"/>
      <c r="B150" s="30"/>
      <c r="C150" s="29"/>
      <c r="D150" s="153" t="s">
        <v>122</v>
      </c>
      <c r="E150" s="29"/>
      <c r="F150" s="154" t="s">
        <v>166</v>
      </c>
      <c r="G150" s="29"/>
      <c r="H150" s="29"/>
      <c r="I150" s="29"/>
      <c r="J150" s="29"/>
      <c r="K150" s="29"/>
      <c r="L150" s="30"/>
      <c r="M150" s="155"/>
      <c r="N150" s="156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122</v>
      </c>
      <c r="AU150" s="17" t="s">
        <v>80</v>
      </c>
    </row>
    <row r="151" spans="2:63" s="12" customFormat="1" ht="22.9" customHeight="1">
      <c r="B151" s="128"/>
      <c r="D151" s="129" t="s">
        <v>70</v>
      </c>
      <c r="E151" s="138" t="s">
        <v>169</v>
      </c>
      <c r="F151" s="138" t="s">
        <v>170</v>
      </c>
      <c r="J151" s="139">
        <f>BK151</f>
        <v>0</v>
      </c>
      <c r="L151" s="128"/>
      <c r="M151" s="132"/>
      <c r="N151" s="133"/>
      <c r="O151" s="133"/>
      <c r="P151" s="134">
        <f>SUM(P152:P154)</f>
        <v>0</v>
      </c>
      <c r="Q151" s="133"/>
      <c r="R151" s="134">
        <f>SUM(R152:R154)</f>
        <v>0</v>
      </c>
      <c r="S151" s="133"/>
      <c r="T151" s="135">
        <f>SUM(T152:T154)</f>
        <v>0</v>
      </c>
      <c r="AR151" s="129" t="s">
        <v>111</v>
      </c>
      <c r="AT151" s="136" t="s">
        <v>70</v>
      </c>
      <c r="AU151" s="136" t="s">
        <v>78</v>
      </c>
      <c r="AY151" s="129" t="s">
        <v>112</v>
      </c>
      <c r="BK151" s="137">
        <f>SUM(BK152:BK154)</f>
        <v>0</v>
      </c>
    </row>
    <row r="152" spans="1:65" s="2" customFormat="1" ht="14.45" customHeight="1">
      <c r="A152" s="29"/>
      <c r="B152" s="140"/>
      <c r="C152" s="141" t="s">
        <v>171</v>
      </c>
      <c r="D152" s="141" t="s">
        <v>115</v>
      </c>
      <c r="E152" s="142" t="s">
        <v>172</v>
      </c>
      <c r="F152" s="143" t="s">
        <v>173</v>
      </c>
      <c r="G152" s="144" t="s">
        <v>118</v>
      </c>
      <c r="H152" s="145">
        <v>1</v>
      </c>
      <c r="I152" s="146"/>
      <c r="J152" s="146">
        <f>ROUND(I152*H152,2)</f>
        <v>0</v>
      </c>
      <c r="K152" s="143" t="s">
        <v>119</v>
      </c>
      <c r="L152" s="30"/>
      <c r="M152" s="147" t="s">
        <v>1</v>
      </c>
      <c r="N152" s="148" t="s">
        <v>36</v>
      </c>
      <c r="O152" s="149">
        <v>0</v>
      </c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1" t="s">
        <v>120</v>
      </c>
      <c r="AT152" s="151" t="s">
        <v>115</v>
      </c>
      <c r="AU152" s="151" t="s">
        <v>80</v>
      </c>
      <c r="AY152" s="17" t="s">
        <v>112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78</v>
      </c>
      <c r="BK152" s="152">
        <f>ROUND(I152*H152,2)</f>
        <v>0</v>
      </c>
      <c r="BL152" s="17" t="s">
        <v>120</v>
      </c>
      <c r="BM152" s="151" t="s">
        <v>174</v>
      </c>
    </row>
    <row r="153" spans="1:47" s="2" customFormat="1" ht="11.25">
      <c r="A153" s="29"/>
      <c r="B153" s="30"/>
      <c r="C153" s="29"/>
      <c r="D153" s="153" t="s">
        <v>122</v>
      </c>
      <c r="E153" s="29"/>
      <c r="F153" s="154" t="s">
        <v>173</v>
      </c>
      <c r="G153" s="29"/>
      <c r="H153" s="29"/>
      <c r="I153" s="29"/>
      <c r="J153" s="29"/>
      <c r="K153" s="29"/>
      <c r="L153" s="30"/>
      <c r="M153" s="155"/>
      <c r="N153" s="156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122</v>
      </c>
      <c r="AU153" s="17" t="s">
        <v>80</v>
      </c>
    </row>
    <row r="154" spans="1:47" s="2" customFormat="1" ht="19.5">
      <c r="A154" s="29"/>
      <c r="B154" s="30"/>
      <c r="C154" s="29"/>
      <c r="D154" s="153" t="s">
        <v>126</v>
      </c>
      <c r="E154" s="29"/>
      <c r="F154" s="157" t="s">
        <v>175</v>
      </c>
      <c r="G154" s="29"/>
      <c r="H154" s="29"/>
      <c r="I154" s="29"/>
      <c r="J154" s="29"/>
      <c r="K154" s="29"/>
      <c r="L154" s="30"/>
      <c r="M154" s="158"/>
      <c r="N154" s="159"/>
      <c r="O154" s="160"/>
      <c r="P154" s="160"/>
      <c r="Q154" s="160"/>
      <c r="R154" s="160"/>
      <c r="S154" s="160"/>
      <c r="T154" s="161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126</v>
      </c>
      <c r="AU154" s="17" t="s">
        <v>80</v>
      </c>
    </row>
    <row r="155" spans="1:31" s="2" customFormat="1" ht="6.95" customHeight="1">
      <c r="A155" s="29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19:K15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2"/>
  <sheetViews>
    <sheetView showGridLines="0" workbookViewId="0" topLeftCell="A1">
      <selection activeCell="V128" sqref="V128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>
      <c r="A1" s="90"/>
    </row>
    <row r="2" spans="12:46" s="1" customFormat="1" ht="36.95" customHeight="1">
      <c r="L2" s="224" t="s">
        <v>5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85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4.45" customHeight="1">
      <c r="B7" s="20"/>
      <c r="E7" s="225" t="str">
        <f>'Rekapitulace stavby'!K6</f>
        <v>Městský park Turnov (park u letního kina)</v>
      </c>
      <c r="F7" s="226"/>
      <c r="G7" s="226"/>
      <c r="H7" s="226"/>
      <c r="L7" s="20"/>
    </row>
    <row r="8" spans="1:31" s="2" customFormat="1" ht="12" customHeight="1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5.6" customHeight="1">
      <c r="A9" s="29"/>
      <c r="B9" s="30"/>
      <c r="C9" s="29"/>
      <c r="D9" s="29"/>
      <c r="E9" s="205" t="s">
        <v>176</v>
      </c>
      <c r="F9" s="227"/>
      <c r="G9" s="227"/>
      <c r="H9" s="227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26. 4. 2021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25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91" t="str">
        <f>'Rekapitulace stavby'!E14</f>
        <v xml:space="preserve"> </v>
      </c>
      <c r="F18" s="191"/>
      <c r="G18" s="191"/>
      <c r="H18" s="191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25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29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30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4.45" customHeight="1">
      <c r="A27" s="92"/>
      <c r="B27" s="93"/>
      <c r="C27" s="92"/>
      <c r="D27" s="92"/>
      <c r="E27" s="194" t="s">
        <v>1</v>
      </c>
      <c r="F27" s="194"/>
      <c r="G27" s="194"/>
      <c r="H27" s="19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31</v>
      </c>
      <c r="E30" s="29"/>
      <c r="F30" s="29"/>
      <c r="G30" s="29"/>
      <c r="H30" s="29"/>
      <c r="I30" s="29"/>
      <c r="J30" s="68">
        <f>ROUND(J123,2)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35</v>
      </c>
      <c r="E33" s="26" t="s">
        <v>36</v>
      </c>
      <c r="F33" s="97">
        <f>ROUND((SUM(BE123:BE261)),2)</f>
        <v>0</v>
      </c>
      <c r="G33" s="29"/>
      <c r="H33" s="29"/>
      <c r="I33" s="98">
        <v>0.21</v>
      </c>
      <c r="J33" s="97">
        <f>ROUND(((SUM(BE123:BE261))*I33),2)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37</v>
      </c>
      <c r="F34" s="97">
        <f>ROUND((SUM(BF123:BF261)),2)</f>
        <v>0</v>
      </c>
      <c r="G34" s="29"/>
      <c r="H34" s="29"/>
      <c r="I34" s="98">
        <v>0.15</v>
      </c>
      <c r="J34" s="97">
        <f>ROUND(((SUM(BF123:BF261))*I34),2)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38</v>
      </c>
      <c r="F35" s="97">
        <f>ROUND((SUM(BG123:BG261)),2)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39</v>
      </c>
      <c r="F36" s="97">
        <f>ROUND((SUM(BH123:BH261)),2)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40</v>
      </c>
      <c r="F37" s="97">
        <f>ROUND((SUM(BI123:BI261)),2)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41</v>
      </c>
      <c r="E39" s="57"/>
      <c r="F39" s="57"/>
      <c r="G39" s="101" t="s">
        <v>42</v>
      </c>
      <c r="H39" s="102" t="s">
        <v>43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46</v>
      </c>
      <c r="E61" s="32"/>
      <c r="F61" s="105" t="s">
        <v>47</v>
      </c>
      <c r="G61" s="42" t="s">
        <v>46</v>
      </c>
      <c r="H61" s="32"/>
      <c r="I61" s="32"/>
      <c r="J61" s="106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46</v>
      </c>
      <c r="E76" s="32"/>
      <c r="F76" s="105" t="s">
        <v>47</v>
      </c>
      <c r="G76" s="42" t="s">
        <v>46</v>
      </c>
      <c r="H76" s="32"/>
      <c r="I76" s="32"/>
      <c r="J76" s="106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4.45" customHeight="1">
      <c r="A85" s="29"/>
      <c r="B85" s="30"/>
      <c r="C85" s="29"/>
      <c r="D85" s="29"/>
      <c r="E85" s="225" t="str">
        <f>E7</f>
        <v>Městský park Turnov (park u letního kina)</v>
      </c>
      <c r="F85" s="226"/>
      <c r="G85" s="226"/>
      <c r="H85" s="22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5.6" customHeight="1">
      <c r="A87" s="29"/>
      <c r="B87" s="30"/>
      <c r="C87" s="29"/>
      <c r="D87" s="29"/>
      <c r="E87" s="205" t="str">
        <f>E9</f>
        <v xml:space="preserve">IO 01 - Etapa 4a - Jezírko, tůňky, potůček </v>
      </c>
      <c r="F87" s="227"/>
      <c r="G87" s="227"/>
      <c r="H87" s="227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>Turnov</v>
      </c>
      <c r="G89" s="29"/>
      <c r="H89" s="29"/>
      <c r="I89" s="26" t="s">
        <v>20</v>
      </c>
      <c r="J89" s="52" t="str">
        <f>IF(J12="","",J12)</f>
        <v>26. 4. 2021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6" customHeight="1">
      <c r="A91" s="29"/>
      <c r="B91" s="30"/>
      <c r="C91" s="26" t="s">
        <v>22</v>
      </c>
      <c r="D91" s="29"/>
      <c r="E91" s="29"/>
      <c r="F91" s="24" t="str">
        <f>E15</f>
        <v xml:space="preserve"> </v>
      </c>
      <c r="G91" s="29"/>
      <c r="H91" s="29"/>
      <c r="I91" s="26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6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D97" s="111" t="s">
        <v>177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2:12" s="10" customFormat="1" ht="19.9" customHeight="1">
      <c r="B98" s="114"/>
      <c r="D98" s="115" t="s">
        <v>178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2:12" s="10" customFormat="1" ht="19.9" customHeight="1">
      <c r="B99" s="114"/>
      <c r="D99" s="115" t="s">
        <v>179</v>
      </c>
      <c r="E99" s="116"/>
      <c r="F99" s="116"/>
      <c r="G99" s="116"/>
      <c r="H99" s="116"/>
      <c r="I99" s="116"/>
      <c r="J99" s="117">
        <f>J191</f>
        <v>0</v>
      </c>
      <c r="L99" s="114"/>
    </row>
    <row r="100" spans="2:12" s="10" customFormat="1" ht="19.9" customHeight="1">
      <c r="B100" s="114"/>
      <c r="D100" s="115" t="s">
        <v>180</v>
      </c>
      <c r="E100" s="116"/>
      <c r="F100" s="116"/>
      <c r="G100" s="116"/>
      <c r="H100" s="116"/>
      <c r="I100" s="116"/>
      <c r="J100" s="117">
        <f>J226</f>
        <v>0</v>
      </c>
      <c r="L100" s="114"/>
    </row>
    <row r="101" spans="2:12" s="10" customFormat="1" ht="19.9" customHeight="1">
      <c r="B101" s="114"/>
      <c r="D101" s="115" t="s">
        <v>181</v>
      </c>
      <c r="E101" s="116"/>
      <c r="F101" s="116"/>
      <c r="G101" s="116"/>
      <c r="H101" s="116"/>
      <c r="I101" s="116"/>
      <c r="J101" s="117">
        <f>J233</f>
        <v>0</v>
      </c>
      <c r="L101" s="114"/>
    </row>
    <row r="102" spans="2:12" s="10" customFormat="1" ht="19.9" customHeight="1">
      <c r="B102" s="114"/>
      <c r="D102" s="115" t="s">
        <v>182</v>
      </c>
      <c r="E102" s="116"/>
      <c r="F102" s="116"/>
      <c r="G102" s="116"/>
      <c r="H102" s="116"/>
      <c r="I102" s="116"/>
      <c r="J102" s="117">
        <f>J240</f>
        <v>0</v>
      </c>
      <c r="L102" s="114"/>
    </row>
    <row r="103" spans="2:12" s="10" customFormat="1" ht="19.9" customHeight="1">
      <c r="B103" s="114"/>
      <c r="D103" s="115" t="s">
        <v>183</v>
      </c>
      <c r="E103" s="116"/>
      <c r="F103" s="116"/>
      <c r="G103" s="116"/>
      <c r="H103" s="116"/>
      <c r="I103" s="116"/>
      <c r="J103" s="117">
        <f>J255</f>
        <v>0</v>
      </c>
      <c r="L103" s="114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21" t="s">
        <v>97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14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4.45" customHeight="1">
      <c r="A113" s="29"/>
      <c r="B113" s="30"/>
      <c r="C113" s="29"/>
      <c r="D113" s="29"/>
      <c r="E113" s="225" t="str">
        <f>E7</f>
        <v>Městský park Turnov (park u letního kina)</v>
      </c>
      <c r="F113" s="226"/>
      <c r="G113" s="226"/>
      <c r="H113" s="226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86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6" customHeight="1">
      <c r="A115" s="29"/>
      <c r="B115" s="30"/>
      <c r="C115" s="29"/>
      <c r="D115" s="29"/>
      <c r="E115" s="205" t="str">
        <f>E9</f>
        <v xml:space="preserve">IO 01 - Etapa 4a - Jezírko, tůňky, potůček </v>
      </c>
      <c r="F115" s="227"/>
      <c r="G115" s="227"/>
      <c r="H115" s="227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18</v>
      </c>
      <c r="D117" s="29"/>
      <c r="E117" s="29"/>
      <c r="F117" s="24" t="str">
        <f>F12</f>
        <v>Turnov</v>
      </c>
      <c r="G117" s="29"/>
      <c r="H117" s="29"/>
      <c r="I117" s="26" t="s">
        <v>20</v>
      </c>
      <c r="J117" s="52" t="str">
        <f>IF(J12="","",J12)</f>
        <v>26. 4. 2021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6" customHeight="1">
      <c r="A119" s="29"/>
      <c r="B119" s="30"/>
      <c r="C119" s="26" t="s">
        <v>22</v>
      </c>
      <c r="D119" s="29"/>
      <c r="E119" s="29"/>
      <c r="F119" s="24" t="str">
        <f>E15</f>
        <v xml:space="preserve"> </v>
      </c>
      <c r="G119" s="29"/>
      <c r="H119" s="29"/>
      <c r="I119" s="26" t="s">
        <v>27</v>
      </c>
      <c r="J119" s="27" t="str">
        <f>E21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6" customHeight="1">
      <c r="A120" s="29"/>
      <c r="B120" s="30"/>
      <c r="C120" s="26" t="s">
        <v>26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29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1" customFormat="1" ht="29.25" customHeight="1">
      <c r="A122" s="118"/>
      <c r="B122" s="119"/>
      <c r="C122" s="120" t="s">
        <v>98</v>
      </c>
      <c r="D122" s="121" t="s">
        <v>56</v>
      </c>
      <c r="E122" s="121" t="s">
        <v>52</v>
      </c>
      <c r="F122" s="121" t="s">
        <v>53</v>
      </c>
      <c r="G122" s="121" t="s">
        <v>99</v>
      </c>
      <c r="H122" s="121" t="s">
        <v>100</v>
      </c>
      <c r="I122" s="121" t="s">
        <v>101</v>
      </c>
      <c r="J122" s="121" t="s">
        <v>90</v>
      </c>
      <c r="K122" s="122" t="s">
        <v>102</v>
      </c>
      <c r="L122" s="123"/>
      <c r="M122" s="59" t="s">
        <v>1</v>
      </c>
      <c r="N122" s="60" t="s">
        <v>35</v>
      </c>
      <c r="O122" s="60" t="s">
        <v>103</v>
      </c>
      <c r="P122" s="60" t="s">
        <v>104</v>
      </c>
      <c r="Q122" s="60" t="s">
        <v>105</v>
      </c>
      <c r="R122" s="60" t="s">
        <v>106</v>
      </c>
      <c r="S122" s="60" t="s">
        <v>107</v>
      </c>
      <c r="T122" s="61" t="s">
        <v>108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3" s="2" customFormat="1" ht="22.9" customHeight="1">
      <c r="A123" s="29"/>
      <c r="B123" s="30"/>
      <c r="C123" s="66" t="s">
        <v>109</v>
      </c>
      <c r="D123" s="29"/>
      <c r="E123" s="29"/>
      <c r="F123" s="29"/>
      <c r="G123" s="29"/>
      <c r="H123" s="29"/>
      <c r="I123" s="29"/>
      <c r="J123" s="124">
        <f>BK123</f>
        <v>0</v>
      </c>
      <c r="K123" s="29"/>
      <c r="L123" s="30"/>
      <c r="M123" s="62"/>
      <c r="N123" s="53"/>
      <c r="O123" s="63"/>
      <c r="P123" s="125">
        <f>P124</f>
        <v>907.9298290000002</v>
      </c>
      <c r="Q123" s="63"/>
      <c r="R123" s="125">
        <f>R124</f>
        <v>100.3253456</v>
      </c>
      <c r="S123" s="63"/>
      <c r="T123" s="126">
        <f>T124</f>
        <v>11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70</v>
      </c>
      <c r="AU123" s="17" t="s">
        <v>92</v>
      </c>
      <c r="BK123" s="127">
        <f>BK124</f>
        <v>0</v>
      </c>
    </row>
    <row r="124" spans="2:63" s="12" customFormat="1" ht="25.9" customHeight="1">
      <c r="B124" s="128"/>
      <c r="D124" s="129" t="s">
        <v>70</v>
      </c>
      <c r="E124" s="130" t="s">
        <v>184</v>
      </c>
      <c r="F124" s="130" t="s">
        <v>185</v>
      </c>
      <c r="J124" s="131">
        <f>BK124</f>
        <v>0</v>
      </c>
      <c r="L124" s="128"/>
      <c r="M124" s="132"/>
      <c r="N124" s="133"/>
      <c r="O124" s="133"/>
      <c r="P124" s="134">
        <f>P125+P191+P226+P233+P240+P255</f>
        <v>907.9298290000002</v>
      </c>
      <c r="Q124" s="133"/>
      <c r="R124" s="134">
        <f>R125+R191+R226+R233+R240+R255</f>
        <v>100.3253456</v>
      </c>
      <c r="S124" s="133"/>
      <c r="T124" s="135">
        <f>T125+T191+T226+T233+T240+T255</f>
        <v>11</v>
      </c>
      <c r="AR124" s="129" t="s">
        <v>78</v>
      </c>
      <c r="AT124" s="136" t="s">
        <v>70</v>
      </c>
      <c r="AU124" s="136" t="s">
        <v>71</v>
      </c>
      <c r="AY124" s="129" t="s">
        <v>112</v>
      </c>
      <c r="BK124" s="137">
        <f>BK125+BK191+BK226+BK233+BK240+BK255</f>
        <v>0</v>
      </c>
    </row>
    <row r="125" spans="2:63" s="12" customFormat="1" ht="22.9" customHeight="1">
      <c r="B125" s="128"/>
      <c r="D125" s="129" t="s">
        <v>70</v>
      </c>
      <c r="E125" s="138" t="s">
        <v>78</v>
      </c>
      <c r="F125" s="138" t="s">
        <v>186</v>
      </c>
      <c r="J125" s="139">
        <f>BK125</f>
        <v>0</v>
      </c>
      <c r="L125" s="128"/>
      <c r="M125" s="132"/>
      <c r="N125" s="133"/>
      <c r="O125" s="133"/>
      <c r="P125" s="134">
        <f>SUM(P126:P190)</f>
        <v>367.99826200000007</v>
      </c>
      <c r="Q125" s="133"/>
      <c r="R125" s="134">
        <f>SUM(R126:R190)</f>
        <v>0.0032400000000000003</v>
      </c>
      <c r="S125" s="133"/>
      <c r="T125" s="135">
        <f>SUM(T126:T190)</f>
        <v>0</v>
      </c>
      <c r="AR125" s="129" t="s">
        <v>78</v>
      </c>
      <c r="AT125" s="136" t="s">
        <v>70</v>
      </c>
      <c r="AU125" s="136" t="s">
        <v>78</v>
      </c>
      <c r="AY125" s="129" t="s">
        <v>112</v>
      </c>
      <c r="BK125" s="137">
        <f>SUM(BK126:BK190)</f>
        <v>0</v>
      </c>
    </row>
    <row r="126" spans="1:65" s="2" customFormat="1" ht="30" customHeight="1">
      <c r="A126" s="29"/>
      <c r="B126" s="140"/>
      <c r="C126" s="141" t="s">
        <v>78</v>
      </c>
      <c r="D126" s="141" t="s">
        <v>115</v>
      </c>
      <c r="E126" s="142" t="s">
        <v>187</v>
      </c>
      <c r="F126" s="143" t="s">
        <v>188</v>
      </c>
      <c r="G126" s="144" t="s">
        <v>189</v>
      </c>
      <c r="H126" s="145">
        <v>394.8</v>
      </c>
      <c r="I126" s="146"/>
      <c r="J126" s="146">
        <f>ROUND(I126*H126,2)</f>
        <v>0</v>
      </c>
      <c r="K126" s="143" t="s">
        <v>190</v>
      </c>
      <c r="L126" s="30"/>
      <c r="M126" s="147" t="s">
        <v>1</v>
      </c>
      <c r="N126" s="148" t="s">
        <v>36</v>
      </c>
      <c r="O126" s="149">
        <v>0.212</v>
      </c>
      <c r="P126" s="149">
        <f>O126*H126</f>
        <v>83.6976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1" t="s">
        <v>132</v>
      </c>
      <c r="AT126" s="151" t="s">
        <v>115</v>
      </c>
      <c r="AU126" s="151" t="s">
        <v>80</v>
      </c>
      <c r="AY126" s="17" t="s">
        <v>112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7" t="s">
        <v>78</v>
      </c>
      <c r="BK126" s="152">
        <f>ROUND(I126*H126,2)</f>
        <v>0</v>
      </c>
      <c r="BL126" s="17" t="s">
        <v>132</v>
      </c>
      <c r="BM126" s="151" t="s">
        <v>191</v>
      </c>
    </row>
    <row r="127" spans="1:47" s="2" customFormat="1" ht="19.5">
      <c r="A127" s="29"/>
      <c r="B127" s="30"/>
      <c r="C127" s="29"/>
      <c r="D127" s="153" t="s">
        <v>122</v>
      </c>
      <c r="E127" s="29"/>
      <c r="F127" s="154" t="s">
        <v>192</v>
      </c>
      <c r="G127" s="29"/>
      <c r="H127" s="29"/>
      <c r="I127" s="29"/>
      <c r="J127" s="29"/>
      <c r="K127" s="29"/>
      <c r="L127" s="30"/>
      <c r="M127" s="155"/>
      <c r="N127" s="156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122</v>
      </c>
      <c r="AU127" s="17" t="s">
        <v>80</v>
      </c>
    </row>
    <row r="128" spans="1:47" s="2" customFormat="1" ht="29.25">
      <c r="A128" s="29"/>
      <c r="B128" s="30"/>
      <c r="C128" s="29"/>
      <c r="D128" s="153" t="s">
        <v>193</v>
      </c>
      <c r="E128" s="29"/>
      <c r="F128" s="157" t="s">
        <v>194</v>
      </c>
      <c r="G128" s="29"/>
      <c r="H128" s="29"/>
      <c r="I128" s="29"/>
      <c r="J128" s="29"/>
      <c r="K128" s="29"/>
      <c r="L128" s="30"/>
      <c r="M128" s="155"/>
      <c r="N128" s="156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193</v>
      </c>
      <c r="AU128" s="17" t="s">
        <v>80</v>
      </c>
    </row>
    <row r="129" spans="2:51" s="13" customFormat="1" ht="11.25">
      <c r="B129" s="162"/>
      <c r="D129" s="153" t="s">
        <v>195</v>
      </c>
      <c r="E129" s="163" t="s">
        <v>1</v>
      </c>
      <c r="F129" s="164" t="s">
        <v>196</v>
      </c>
      <c r="H129" s="163" t="s">
        <v>1</v>
      </c>
      <c r="L129" s="162"/>
      <c r="M129" s="165"/>
      <c r="N129" s="166"/>
      <c r="O129" s="166"/>
      <c r="P129" s="166"/>
      <c r="Q129" s="166"/>
      <c r="R129" s="166"/>
      <c r="S129" s="166"/>
      <c r="T129" s="167"/>
      <c r="AT129" s="163" t="s">
        <v>195</v>
      </c>
      <c r="AU129" s="163" t="s">
        <v>80</v>
      </c>
      <c r="AV129" s="13" t="s">
        <v>78</v>
      </c>
      <c r="AW129" s="13" t="s">
        <v>28</v>
      </c>
      <c r="AX129" s="13" t="s">
        <v>71</v>
      </c>
      <c r="AY129" s="163" t="s">
        <v>112</v>
      </c>
    </row>
    <row r="130" spans="2:51" s="14" customFormat="1" ht="11.25">
      <c r="B130" s="168"/>
      <c r="D130" s="153" t="s">
        <v>195</v>
      </c>
      <c r="E130" s="169" t="s">
        <v>1</v>
      </c>
      <c r="F130" s="170" t="s">
        <v>197</v>
      </c>
      <c r="H130" s="171">
        <v>320</v>
      </c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195</v>
      </c>
      <c r="AU130" s="169" t="s">
        <v>80</v>
      </c>
      <c r="AV130" s="14" t="s">
        <v>80</v>
      </c>
      <c r="AW130" s="14" t="s">
        <v>28</v>
      </c>
      <c r="AX130" s="14" t="s">
        <v>71</v>
      </c>
      <c r="AY130" s="169" t="s">
        <v>112</v>
      </c>
    </row>
    <row r="131" spans="2:51" s="14" customFormat="1" ht="11.25">
      <c r="B131" s="168"/>
      <c r="D131" s="153" t="s">
        <v>195</v>
      </c>
      <c r="E131" s="169" t="s">
        <v>1</v>
      </c>
      <c r="F131" s="170" t="s">
        <v>198</v>
      </c>
      <c r="H131" s="171">
        <v>41.2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195</v>
      </c>
      <c r="AU131" s="169" t="s">
        <v>80</v>
      </c>
      <c r="AV131" s="14" t="s">
        <v>80</v>
      </c>
      <c r="AW131" s="14" t="s">
        <v>28</v>
      </c>
      <c r="AX131" s="14" t="s">
        <v>71</v>
      </c>
      <c r="AY131" s="169" t="s">
        <v>112</v>
      </c>
    </row>
    <row r="132" spans="2:51" s="14" customFormat="1" ht="11.25">
      <c r="B132" s="168"/>
      <c r="D132" s="153" t="s">
        <v>195</v>
      </c>
      <c r="E132" s="169" t="s">
        <v>1</v>
      </c>
      <c r="F132" s="170" t="s">
        <v>199</v>
      </c>
      <c r="H132" s="171">
        <v>33.6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195</v>
      </c>
      <c r="AU132" s="169" t="s">
        <v>80</v>
      </c>
      <c r="AV132" s="14" t="s">
        <v>80</v>
      </c>
      <c r="AW132" s="14" t="s">
        <v>28</v>
      </c>
      <c r="AX132" s="14" t="s">
        <v>71</v>
      </c>
      <c r="AY132" s="169" t="s">
        <v>112</v>
      </c>
    </row>
    <row r="133" spans="2:51" s="15" customFormat="1" ht="11.25">
      <c r="B133" s="175"/>
      <c r="D133" s="153" t="s">
        <v>195</v>
      </c>
      <c r="E133" s="176" t="s">
        <v>1</v>
      </c>
      <c r="F133" s="177" t="s">
        <v>200</v>
      </c>
      <c r="H133" s="178">
        <v>394.8</v>
      </c>
      <c r="L133" s="175"/>
      <c r="M133" s="179"/>
      <c r="N133" s="180"/>
      <c r="O133" s="180"/>
      <c r="P133" s="180"/>
      <c r="Q133" s="180"/>
      <c r="R133" s="180"/>
      <c r="S133" s="180"/>
      <c r="T133" s="181"/>
      <c r="AT133" s="176" t="s">
        <v>195</v>
      </c>
      <c r="AU133" s="176" t="s">
        <v>80</v>
      </c>
      <c r="AV133" s="15" t="s">
        <v>132</v>
      </c>
      <c r="AW133" s="15" t="s">
        <v>28</v>
      </c>
      <c r="AX133" s="15" t="s">
        <v>78</v>
      </c>
      <c r="AY133" s="176" t="s">
        <v>112</v>
      </c>
    </row>
    <row r="134" spans="1:65" s="2" customFormat="1" ht="24">
      <c r="A134" s="29"/>
      <c r="B134" s="140"/>
      <c r="C134" s="141" t="s">
        <v>80</v>
      </c>
      <c r="D134" s="141" t="s">
        <v>115</v>
      </c>
      <c r="E134" s="142" t="s">
        <v>201</v>
      </c>
      <c r="F134" s="143" t="s">
        <v>202</v>
      </c>
      <c r="G134" s="144" t="s">
        <v>189</v>
      </c>
      <c r="H134" s="145">
        <v>116.31</v>
      </c>
      <c r="I134" s="146"/>
      <c r="J134" s="146">
        <f>ROUND(I134*H134,2)</f>
        <v>0</v>
      </c>
      <c r="K134" s="143" t="s">
        <v>190</v>
      </c>
      <c r="L134" s="30"/>
      <c r="M134" s="147" t="s">
        <v>1</v>
      </c>
      <c r="N134" s="148" t="s">
        <v>36</v>
      </c>
      <c r="O134" s="149">
        <v>0.144</v>
      </c>
      <c r="P134" s="149">
        <f>O134*H134</f>
        <v>16.748639999999998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1" t="s">
        <v>132</v>
      </c>
      <c r="AT134" s="151" t="s">
        <v>115</v>
      </c>
      <c r="AU134" s="151" t="s">
        <v>80</v>
      </c>
      <c r="AY134" s="17" t="s">
        <v>112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7" t="s">
        <v>78</v>
      </c>
      <c r="BK134" s="152">
        <f>ROUND(I134*H134,2)</f>
        <v>0</v>
      </c>
      <c r="BL134" s="17" t="s">
        <v>132</v>
      </c>
      <c r="BM134" s="151" t="s">
        <v>203</v>
      </c>
    </row>
    <row r="135" spans="1:47" s="2" customFormat="1" ht="19.5">
      <c r="A135" s="29"/>
      <c r="B135" s="30"/>
      <c r="C135" s="29"/>
      <c r="D135" s="153" t="s">
        <v>122</v>
      </c>
      <c r="E135" s="29"/>
      <c r="F135" s="154" t="s">
        <v>204</v>
      </c>
      <c r="G135" s="29"/>
      <c r="H135" s="29"/>
      <c r="I135" s="29"/>
      <c r="J135" s="29"/>
      <c r="K135" s="29"/>
      <c r="L135" s="30"/>
      <c r="M135" s="155"/>
      <c r="N135" s="156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122</v>
      </c>
      <c r="AU135" s="17" t="s">
        <v>80</v>
      </c>
    </row>
    <row r="136" spans="1:47" s="2" customFormat="1" ht="29.25">
      <c r="A136" s="29"/>
      <c r="B136" s="30"/>
      <c r="C136" s="29"/>
      <c r="D136" s="153" t="s">
        <v>193</v>
      </c>
      <c r="E136" s="29"/>
      <c r="F136" s="157" t="s">
        <v>194</v>
      </c>
      <c r="G136" s="29"/>
      <c r="H136" s="29"/>
      <c r="I136" s="29"/>
      <c r="J136" s="29"/>
      <c r="K136" s="29"/>
      <c r="L136" s="30"/>
      <c r="M136" s="155"/>
      <c r="N136" s="156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193</v>
      </c>
      <c r="AU136" s="17" t="s">
        <v>80</v>
      </c>
    </row>
    <row r="137" spans="2:51" s="13" customFormat="1" ht="11.25">
      <c r="B137" s="162"/>
      <c r="D137" s="153" t="s">
        <v>195</v>
      </c>
      <c r="E137" s="163" t="s">
        <v>1</v>
      </c>
      <c r="F137" s="164" t="s">
        <v>205</v>
      </c>
      <c r="H137" s="163" t="s">
        <v>1</v>
      </c>
      <c r="L137" s="162"/>
      <c r="M137" s="165"/>
      <c r="N137" s="166"/>
      <c r="O137" s="166"/>
      <c r="P137" s="166"/>
      <c r="Q137" s="166"/>
      <c r="R137" s="166"/>
      <c r="S137" s="166"/>
      <c r="T137" s="167"/>
      <c r="AT137" s="163" t="s">
        <v>195</v>
      </c>
      <c r="AU137" s="163" t="s">
        <v>80</v>
      </c>
      <c r="AV137" s="13" t="s">
        <v>78</v>
      </c>
      <c r="AW137" s="13" t="s">
        <v>28</v>
      </c>
      <c r="AX137" s="13" t="s">
        <v>71</v>
      </c>
      <c r="AY137" s="163" t="s">
        <v>112</v>
      </c>
    </row>
    <row r="138" spans="2:51" s="14" customFormat="1" ht="11.25">
      <c r="B138" s="168"/>
      <c r="D138" s="153" t="s">
        <v>195</v>
      </c>
      <c r="E138" s="169" t="s">
        <v>1</v>
      </c>
      <c r="F138" s="170" t="s">
        <v>206</v>
      </c>
      <c r="H138" s="171">
        <v>18.004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195</v>
      </c>
      <c r="AU138" s="169" t="s">
        <v>80</v>
      </c>
      <c r="AV138" s="14" t="s">
        <v>80</v>
      </c>
      <c r="AW138" s="14" t="s">
        <v>28</v>
      </c>
      <c r="AX138" s="14" t="s">
        <v>71</v>
      </c>
      <c r="AY138" s="169" t="s">
        <v>112</v>
      </c>
    </row>
    <row r="139" spans="2:51" s="14" customFormat="1" ht="11.25">
      <c r="B139" s="168"/>
      <c r="D139" s="153" t="s">
        <v>195</v>
      </c>
      <c r="E139" s="169" t="s">
        <v>1</v>
      </c>
      <c r="F139" s="170" t="s">
        <v>207</v>
      </c>
      <c r="H139" s="171">
        <v>24.3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195</v>
      </c>
      <c r="AU139" s="169" t="s">
        <v>80</v>
      </c>
      <c r="AV139" s="14" t="s">
        <v>80</v>
      </c>
      <c r="AW139" s="14" t="s">
        <v>28</v>
      </c>
      <c r="AX139" s="14" t="s">
        <v>71</v>
      </c>
      <c r="AY139" s="169" t="s">
        <v>112</v>
      </c>
    </row>
    <row r="140" spans="2:51" s="13" customFormat="1" ht="11.25">
      <c r="B140" s="162"/>
      <c r="D140" s="153" t="s">
        <v>195</v>
      </c>
      <c r="E140" s="163" t="s">
        <v>1</v>
      </c>
      <c r="F140" s="164" t="s">
        <v>208</v>
      </c>
      <c r="H140" s="163" t="s">
        <v>1</v>
      </c>
      <c r="L140" s="162"/>
      <c r="M140" s="165"/>
      <c r="N140" s="166"/>
      <c r="O140" s="166"/>
      <c r="P140" s="166"/>
      <c r="Q140" s="166"/>
      <c r="R140" s="166"/>
      <c r="S140" s="166"/>
      <c r="T140" s="167"/>
      <c r="AT140" s="163" t="s">
        <v>195</v>
      </c>
      <c r="AU140" s="163" t="s">
        <v>80</v>
      </c>
      <c r="AV140" s="13" t="s">
        <v>78</v>
      </c>
      <c r="AW140" s="13" t="s">
        <v>28</v>
      </c>
      <c r="AX140" s="13" t="s">
        <v>71</v>
      </c>
      <c r="AY140" s="163" t="s">
        <v>112</v>
      </c>
    </row>
    <row r="141" spans="2:51" s="14" customFormat="1" ht="11.25">
      <c r="B141" s="168"/>
      <c r="D141" s="153" t="s">
        <v>195</v>
      </c>
      <c r="E141" s="169" t="s">
        <v>1</v>
      </c>
      <c r="F141" s="170" t="s">
        <v>209</v>
      </c>
      <c r="H141" s="171">
        <v>74.006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195</v>
      </c>
      <c r="AU141" s="169" t="s">
        <v>80</v>
      </c>
      <c r="AV141" s="14" t="s">
        <v>80</v>
      </c>
      <c r="AW141" s="14" t="s">
        <v>28</v>
      </c>
      <c r="AX141" s="14" t="s">
        <v>71</v>
      </c>
      <c r="AY141" s="169" t="s">
        <v>112</v>
      </c>
    </row>
    <row r="142" spans="2:51" s="15" customFormat="1" ht="11.25">
      <c r="B142" s="175"/>
      <c r="D142" s="153" t="s">
        <v>195</v>
      </c>
      <c r="E142" s="176" t="s">
        <v>1</v>
      </c>
      <c r="F142" s="177" t="s">
        <v>200</v>
      </c>
      <c r="H142" s="178">
        <v>116.31</v>
      </c>
      <c r="L142" s="175"/>
      <c r="M142" s="179"/>
      <c r="N142" s="180"/>
      <c r="O142" s="180"/>
      <c r="P142" s="180"/>
      <c r="Q142" s="180"/>
      <c r="R142" s="180"/>
      <c r="S142" s="180"/>
      <c r="T142" s="181"/>
      <c r="AT142" s="176" t="s">
        <v>195</v>
      </c>
      <c r="AU142" s="176" t="s">
        <v>80</v>
      </c>
      <c r="AV142" s="15" t="s">
        <v>132</v>
      </c>
      <c r="AW142" s="15" t="s">
        <v>28</v>
      </c>
      <c r="AX142" s="15" t="s">
        <v>78</v>
      </c>
      <c r="AY142" s="176" t="s">
        <v>112</v>
      </c>
    </row>
    <row r="143" spans="1:65" s="2" customFormat="1" ht="30" customHeight="1">
      <c r="A143" s="29"/>
      <c r="B143" s="140"/>
      <c r="C143" s="141" t="s">
        <v>128</v>
      </c>
      <c r="D143" s="141" t="s">
        <v>115</v>
      </c>
      <c r="E143" s="142" t="s">
        <v>210</v>
      </c>
      <c r="F143" s="143" t="s">
        <v>211</v>
      </c>
      <c r="G143" s="144" t="s">
        <v>189</v>
      </c>
      <c r="H143" s="145">
        <v>15.432</v>
      </c>
      <c r="I143" s="146"/>
      <c r="J143" s="146">
        <f>ROUND(I143*H143,2)</f>
        <v>0</v>
      </c>
      <c r="K143" s="143" t="s">
        <v>190</v>
      </c>
      <c r="L143" s="30"/>
      <c r="M143" s="147" t="s">
        <v>1</v>
      </c>
      <c r="N143" s="148" t="s">
        <v>36</v>
      </c>
      <c r="O143" s="149">
        <v>1.85</v>
      </c>
      <c r="P143" s="149">
        <f>O143*H143</f>
        <v>28.549200000000003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1" t="s">
        <v>132</v>
      </c>
      <c r="AT143" s="151" t="s">
        <v>115</v>
      </c>
      <c r="AU143" s="151" t="s">
        <v>80</v>
      </c>
      <c r="AY143" s="17" t="s">
        <v>112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7" t="s">
        <v>78</v>
      </c>
      <c r="BK143" s="152">
        <f>ROUND(I143*H143,2)</f>
        <v>0</v>
      </c>
      <c r="BL143" s="17" t="s">
        <v>132</v>
      </c>
      <c r="BM143" s="151" t="s">
        <v>212</v>
      </c>
    </row>
    <row r="144" spans="1:47" s="2" customFormat="1" ht="29.25">
      <c r="A144" s="29"/>
      <c r="B144" s="30"/>
      <c r="C144" s="29"/>
      <c r="D144" s="153" t="s">
        <v>122</v>
      </c>
      <c r="E144" s="29"/>
      <c r="F144" s="154" t="s">
        <v>213</v>
      </c>
      <c r="G144" s="29"/>
      <c r="H144" s="29"/>
      <c r="I144" s="29"/>
      <c r="J144" s="29"/>
      <c r="K144" s="29"/>
      <c r="L144" s="30"/>
      <c r="M144" s="155"/>
      <c r="N144" s="156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122</v>
      </c>
      <c r="AU144" s="17" t="s">
        <v>80</v>
      </c>
    </row>
    <row r="145" spans="1:47" s="2" customFormat="1" ht="48.75">
      <c r="A145" s="29"/>
      <c r="B145" s="30"/>
      <c r="C145" s="29"/>
      <c r="D145" s="153" t="s">
        <v>193</v>
      </c>
      <c r="E145" s="29"/>
      <c r="F145" s="157" t="s">
        <v>214</v>
      </c>
      <c r="G145" s="29"/>
      <c r="H145" s="29"/>
      <c r="I145" s="29"/>
      <c r="J145" s="29"/>
      <c r="K145" s="29"/>
      <c r="L145" s="30"/>
      <c r="M145" s="155"/>
      <c r="N145" s="156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193</v>
      </c>
      <c r="AU145" s="17" t="s">
        <v>80</v>
      </c>
    </row>
    <row r="146" spans="2:51" s="14" customFormat="1" ht="11.25">
      <c r="B146" s="168"/>
      <c r="D146" s="153" t="s">
        <v>195</v>
      </c>
      <c r="E146" s="169" t="s">
        <v>1</v>
      </c>
      <c r="F146" s="170" t="s">
        <v>215</v>
      </c>
      <c r="H146" s="171">
        <v>15.432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195</v>
      </c>
      <c r="AU146" s="169" t="s">
        <v>80</v>
      </c>
      <c r="AV146" s="14" t="s">
        <v>80</v>
      </c>
      <c r="AW146" s="14" t="s">
        <v>28</v>
      </c>
      <c r="AX146" s="14" t="s">
        <v>71</v>
      </c>
      <c r="AY146" s="169" t="s">
        <v>112</v>
      </c>
    </row>
    <row r="147" spans="2:51" s="15" customFormat="1" ht="11.25">
      <c r="B147" s="175"/>
      <c r="D147" s="153" t="s">
        <v>195</v>
      </c>
      <c r="E147" s="176" t="s">
        <v>1</v>
      </c>
      <c r="F147" s="177" t="s">
        <v>200</v>
      </c>
      <c r="H147" s="178">
        <v>15.432</v>
      </c>
      <c r="L147" s="175"/>
      <c r="M147" s="179"/>
      <c r="N147" s="180"/>
      <c r="O147" s="180"/>
      <c r="P147" s="180"/>
      <c r="Q147" s="180"/>
      <c r="R147" s="180"/>
      <c r="S147" s="180"/>
      <c r="T147" s="181"/>
      <c r="AT147" s="176" t="s">
        <v>195</v>
      </c>
      <c r="AU147" s="176" t="s">
        <v>80</v>
      </c>
      <c r="AV147" s="15" t="s">
        <v>132</v>
      </c>
      <c r="AW147" s="15" t="s">
        <v>28</v>
      </c>
      <c r="AX147" s="15" t="s">
        <v>78</v>
      </c>
      <c r="AY147" s="176" t="s">
        <v>112</v>
      </c>
    </row>
    <row r="148" spans="1:65" s="2" customFormat="1" ht="30" customHeight="1">
      <c r="A148" s="29"/>
      <c r="B148" s="140"/>
      <c r="C148" s="141" t="s">
        <v>132</v>
      </c>
      <c r="D148" s="141" t="s">
        <v>115</v>
      </c>
      <c r="E148" s="142" t="s">
        <v>216</v>
      </c>
      <c r="F148" s="143" t="s">
        <v>217</v>
      </c>
      <c r="G148" s="144" t="s">
        <v>189</v>
      </c>
      <c r="H148" s="145">
        <v>526.542</v>
      </c>
      <c r="I148" s="146"/>
      <c r="J148" s="146">
        <f>ROUND(I148*H148,2)</f>
        <v>0</v>
      </c>
      <c r="K148" s="143" t="s">
        <v>190</v>
      </c>
      <c r="L148" s="30"/>
      <c r="M148" s="147" t="s">
        <v>1</v>
      </c>
      <c r="N148" s="148" t="s">
        <v>36</v>
      </c>
      <c r="O148" s="149">
        <v>0.087</v>
      </c>
      <c r="P148" s="149">
        <f>O148*H148</f>
        <v>45.809154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1" t="s">
        <v>132</v>
      </c>
      <c r="AT148" s="151" t="s">
        <v>115</v>
      </c>
      <c r="AU148" s="151" t="s">
        <v>80</v>
      </c>
      <c r="AY148" s="17" t="s">
        <v>112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78</v>
      </c>
      <c r="BK148" s="152">
        <f>ROUND(I148*H148,2)</f>
        <v>0</v>
      </c>
      <c r="BL148" s="17" t="s">
        <v>132</v>
      </c>
      <c r="BM148" s="151" t="s">
        <v>218</v>
      </c>
    </row>
    <row r="149" spans="1:47" s="2" customFormat="1" ht="39">
      <c r="A149" s="29"/>
      <c r="B149" s="30"/>
      <c r="C149" s="29"/>
      <c r="D149" s="153" t="s">
        <v>122</v>
      </c>
      <c r="E149" s="29"/>
      <c r="F149" s="154" t="s">
        <v>219</v>
      </c>
      <c r="G149" s="29"/>
      <c r="H149" s="29"/>
      <c r="I149" s="29"/>
      <c r="J149" s="29"/>
      <c r="K149" s="29"/>
      <c r="L149" s="30"/>
      <c r="M149" s="155"/>
      <c r="N149" s="156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122</v>
      </c>
      <c r="AU149" s="17" t="s">
        <v>80</v>
      </c>
    </row>
    <row r="150" spans="1:47" s="2" customFormat="1" ht="58.5">
      <c r="A150" s="29"/>
      <c r="B150" s="30"/>
      <c r="C150" s="29"/>
      <c r="D150" s="153" t="s">
        <v>193</v>
      </c>
      <c r="E150" s="29"/>
      <c r="F150" s="157" t="s">
        <v>220</v>
      </c>
      <c r="G150" s="29"/>
      <c r="H150" s="29"/>
      <c r="I150" s="29"/>
      <c r="J150" s="29"/>
      <c r="K150" s="29"/>
      <c r="L150" s="30"/>
      <c r="M150" s="155"/>
      <c r="N150" s="156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193</v>
      </c>
      <c r="AU150" s="17" t="s">
        <v>80</v>
      </c>
    </row>
    <row r="151" spans="1:47" s="2" customFormat="1" ht="19.5">
      <c r="A151" s="29"/>
      <c r="B151" s="30"/>
      <c r="C151" s="29"/>
      <c r="D151" s="153" t="s">
        <v>126</v>
      </c>
      <c r="E151" s="29"/>
      <c r="F151" s="157" t="s">
        <v>221</v>
      </c>
      <c r="G151" s="29"/>
      <c r="H151" s="29"/>
      <c r="I151" s="29"/>
      <c r="J151" s="29"/>
      <c r="K151" s="29"/>
      <c r="L151" s="30"/>
      <c r="M151" s="155"/>
      <c r="N151" s="156"/>
      <c r="O151" s="55"/>
      <c r="P151" s="55"/>
      <c r="Q151" s="55"/>
      <c r="R151" s="55"/>
      <c r="S151" s="55"/>
      <c r="T151" s="56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7" t="s">
        <v>126</v>
      </c>
      <c r="AU151" s="17" t="s">
        <v>80</v>
      </c>
    </row>
    <row r="152" spans="2:51" s="13" customFormat="1" ht="11.25">
      <c r="B152" s="162"/>
      <c r="D152" s="153" t="s">
        <v>195</v>
      </c>
      <c r="E152" s="163" t="s">
        <v>1</v>
      </c>
      <c r="F152" s="164" t="s">
        <v>222</v>
      </c>
      <c r="H152" s="163" t="s">
        <v>1</v>
      </c>
      <c r="L152" s="162"/>
      <c r="M152" s="165"/>
      <c r="N152" s="166"/>
      <c r="O152" s="166"/>
      <c r="P152" s="166"/>
      <c r="Q152" s="166"/>
      <c r="R152" s="166"/>
      <c r="S152" s="166"/>
      <c r="T152" s="167"/>
      <c r="AT152" s="163" t="s">
        <v>195</v>
      </c>
      <c r="AU152" s="163" t="s">
        <v>80</v>
      </c>
      <c r="AV152" s="13" t="s">
        <v>78</v>
      </c>
      <c r="AW152" s="13" t="s">
        <v>28</v>
      </c>
      <c r="AX152" s="13" t="s">
        <v>71</v>
      </c>
      <c r="AY152" s="163" t="s">
        <v>112</v>
      </c>
    </row>
    <row r="153" spans="2:51" s="14" customFormat="1" ht="11.25">
      <c r="B153" s="168"/>
      <c r="D153" s="153" t="s">
        <v>195</v>
      </c>
      <c r="E153" s="169" t="s">
        <v>1</v>
      </c>
      <c r="F153" s="170" t="s">
        <v>223</v>
      </c>
      <c r="H153" s="171">
        <v>410.232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195</v>
      </c>
      <c r="AU153" s="169" t="s">
        <v>80</v>
      </c>
      <c r="AV153" s="14" t="s">
        <v>80</v>
      </c>
      <c r="AW153" s="14" t="s">
        <v>28</v>
      </c>
      <c r="AX153" s="14" t="s">
        <v>71</v>
      </c>
      <c r="AY153" s="169" t="s">
        <v>112</v>
      </c>
    </row>
    <row r="154" spans="2:51" s="13" customFormat="1" ht="11.25">
      <c r="B154" s="162"/>
      <c r="D154" s="153" t="s">
        <v>195</v>
      </c>
      <c r="E154" s="163" t="s">
        <v>1</v>
      </c>
      <c r="F154" s="164" t="s">
        <v>224</v>
      </c>
      <c r="H154" s="163" t="s">
        <v>1</v>
      </c>
      <c r="L154" s="162"/>
      <c r="M154" s="165"/>
      <c r="N154" s="166"/>
      <c r="O154" s="166"/>
      <c r="P154" s="166"/>
      <c r="Q154" s="166"/>
      <c r="R154" s="166"/>
      <c r="S154" s="166"/>
      <c r="T154" s="167"/>
      <c r="AT154" s="163" t="s">
        <v>195</v>
      </c>
      <c r="AU154" s="163" t="s">
        <v>80</v>
      </c>
      <c r="AV154" s="13" t="s">
        <v>78</v>
      </c>
      <c r="AW154" s="13" t="s">
        <v>28</v>
      </c>
      <c r="AX154" s="13" t="s">
        <v>71</v>
      </c>
      <c r="AY154" s="163" t="s">
        <v>112</v>
      </c>
    </row>
    <row r="155" spans="2:51" s="14" customFormat="1" ht="11.25">
      <c r="B155" s="168"/>
      <c r="D155" s="153" t="s">
        <v>195</v>
      </c>
      <c r="E155" s="169" t="s">
        <v>1</v>
      </c>
      <c r="F155" s="170" t="s">
        <v>225</v>
      </c>
      <c r="H155" s="171">
        <v>116.31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195</v>
      </c>
      <c r="AU155" s="169" t="s">
        <v>80</v>
      </c>
      <c r="AV155" s="14" t="s">
        <v>80</v>
      </c>
      <c r="AW155" s="14" t="s">
        <v>28</v>
      </c>
      <c r="AX155" s="14" t="s">
        <v>71</v>
      </c>
      <c r="AY155" s="169" t="s">
        <v>112</v>
      </c>
    </row>
    <row r="156" spans="2:51" s="15" customFormat="1" ht="11.25">
      <c r="B156" s="175"/>
      <c r="D156" s="153" t="s">
        <v>195</v>
      </c>
      <c r="E156" s="176" t="s">
        <v>1</v>
      </c>
      <c r="F156" s="177" t="s">
        <v>200</v>
      </c>
      <c r="H156" s="178">
        <v>526.542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195</v>
      </c>
      <c r="AU156" s="176" t="s">
        <v>80</v>
      </c>
      <c r="AV156" s="15" t="s">
        <v>132</v>
      </c>
      <c r="AW156" s="15" t="s">
        <v>28</v>
      </c>
      <c r="AX156" s="15" t="s">
        <v>78</v>
      </c>
      <c r="AY156" s="176" t="s">
        <v>112</v>
      </c>
    </row>
    <row r="157" spans="1:65" s="2" customFormat="1" ht="14.45" customHeight="1">
      <c r="A157" s="29"/>
      <c r="B157" s="140"/>
      <c r="C157" s="141" t="s">
        <v>111</v>
      </c>
      <c r="D157" s="141" t="s">
        <v>115</v>
      </c>
      <c r="E157" s="142" t="s">
        <v>226</v>
      </c>
      <c r="F157" s="143" t="s">
        <v>227</v>
      </c>
      <c r="G157" s="144" t="s">
        <v>189</v>
      </c>
      <c r="H157" s="145">
        <v>410.232</v>
      </c>
      <c r="I157" s="146"/>
      <c r="J157" s="146">
        <f>ROUND(I157*H157,2)</f>
        <v>0</v>
      </c>
      <c r="K157" s="143" t="s">
        <v>190</v>
      </c>
      <c r="L157" s="30"/>
      <c r="M157" s="147" t="s">
        <v>1</v>
      </c>
      <c r="N157" s="148" t="s">
        <v>36</v>
      </c>
      <c r="O157" s="149">
        <v>0.009</v>
      </c>
      <c r="P157" s="149">
        <f>O157*H157</f>
        <v>3.692088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1" t="s">
        <v>132</v>
      </c>
      <c r="AT157" s="151" t="s">
        <v>115</v>
      </c>
      <c r="AU157" s="151" t="s">
        <v>80</v>
      </c>
      <c r="AY157" s="17" t="s">
        <v>112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78</v>
      </c>
      <c r="BK157" s="152">
        <f>ROUND(I157*H157,2)</f>
        <v>0</v>
      </c>
      <c r="BL157" s="17" t="s">
        <v>132</v>
      </c>
      <c r="BM157" s="151" t="s">
        <v>228</v>
      </c>
    </row>
    <row r="158" spans="1:47" s="2" customFormat="1" ht="19.5">
      <c r="A158" s="29"/>
      <c r="B158" s="30"/>
      <c r="C158" s="29"/>
      <c r="D158" s="153" t="s">
        <v>122</v>
      </c>
      <c r="E158" s="29"/>
      <c r="F158" s="154" t="s">
        <v>229</v>
      </c>
      <c r="G158" s="29"/>
      <c r="H158" s="29"/>
      <c r="I158" s="29"/>
      <c r="J158" s="29"/>
      <c r="K158" s="29"/>
      <c r="L158" s="30"/>
      <c r="M158" s="155"/>
      <c r="N158" s="156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122</v>
      </c>
      <c r="AU158" s="17" t="s">
        <v>80</v>
      </c>
    </row>
    <row r="159" spans="1:47" s="2" customFormat="1" ht="107.25">
      <c r="A159" s="29"/>
      <c r="B159" s="30"/>
      <c r="C159" s="29"/>
      <c r="D159" s="153" t="s">
        <v>193</v>
      </c>
      <c r="E159" s="29"/>
      <c r="F159" s="157" t="s">
        <v>230</v>
      </c>
      <c r="G159" s="29"/>
      <c r="H159" s="29"/>
      <c r="I159" s="29"/>
      <c r="J159" s="29"/>
      <c r="K159" s="29"/>
      <c r="L159" s="30"/>
      <c r="M159" s="155"/>
      <c r="N159" s="156"/>
      <c r="O159" s="55"/>
      <c r="P159" s="55"/>
      <c r="Q159" s="55"/>
      <c r="R159" s="55"/>
      <c r="S159" s="55"/>
      <c r="T159" s="56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T159" s="17" t="s">
        <v>193</v>
      </c>
      <c r="AU159" s="17" t="s">
        <v>80</v>
      </c>
    </row>
    <row r="160" spans="2:51" s="13" customFormat="1" ht="11.25">
      <c r="B160" s="162"/>
      <c r="D160" s="153" t="s">
        <v>195</v>
      </c>
      <c r="E160" s="163" t="s">
        <v>1</v>
      </c>
      <c r="F160" s="164" t="s">
        <v>222</v>
      </c>
      <c r="H160" s="163" t="s">
        <v>1</v>
      </c>
      <c r="L160" s="162"/>
      <c r="M160" s="165"/>
      <c r="N160" s="166"/>
      <c r="O160" s="166"/>
      <c r="P160" s="166"/>
      <c r="Q160" s="166"/>
      <c r="R160" s="166"/>
      <c r="S160" s="166"/>
      <c r="T160" s="167"/>
      <c r="AT160" s="163" t="s">
        <v>195</v>
      </c>
      <c r="AU160" s="163" t="s">
        <v>80</v>
      </c>
      <c r="AV160" s="13" t="s">
        <v>78</v>
      </c>
      <c r="AW160" s="13" t="s">
        <v>28</v>
      </c>
      <c r="AX160" s="13" t="s">
        <v>71</v>
      </c>
      <c r="AY160" s="163" t="s">
        <v>112</v>
      </c>
    </row>
    <row r="161" spans="2:51" s="14" customFormat="1" ht="11.25">
      <c r="B161" s="168"/>
      <c r="D161" s="153" t="s">
        <v>195</v>
      </c>
      <c r="E161" s="169" t="s">
        <v>1</v>
      </c>
      <c r="F161" s="170" t="s">
        <v>223</v>
      </c>
      <c r="H161" s="171">
        <v>410.232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195</v>
      </c>
      <c r="AU161" s="169" t="s">
        <v>80</v>
      </c>
      <c r="AV161" s="14" t="s">
        <v>80</v>
      </c>
      <c r="AW161" s="14" t="s">
        <v>28</v>
      </c>
      <c r="AX161" s="14" t="s">
        <v>71</v>
      </c>
      <c r="AY161" s="169" t="s">
        <v>112</v>
      </c>
    </row>
    <row r="162" spans="2:51" s="15" customFormat="1" ht="11.25">
      <c r="B162" s="175"/>
      <c r="D162" s="153" t="s">
        <v>195</v>
      </c>
      <c r="E162" s="176" t="s">
        <v>1</v>
      </c>
      <c r="F162" s="177" t="s">
        <v>200</v>
      </c>
      <c r="H162" s="178">
        <v>410.232</v>
      </c>
      <c r="L162" s="175"/>
      <c r="M162" s="179"/>
      <c r="N162" s="180"/>
      <c r="O162" s="180"/>
      <c r="P162" s="180"/>
      <c r="Q162" s="180"/>
      <c r="R162" s="180"/>
      <c r="S162" s="180"/>
      <c r="T162" s="181"/>
      <c r="AT162" s="176" t="s">
        <v>195</v>
      </c>
      <c r="AU162" s="176" t="s">
        <v>80</v>
      </c>
      <c r="AV162" s="15" t="s">
        <v>132</v>
      </c>
      <c r="AW162" s="15" t="s">
        <v>28</v>
      </c>
      <c r="AX162" s="15" t="s">
        <v>78</v>
      </c>
      <c r="AY162" s="176" t="s">
        <v>112</v>
      </c>
    </row>
    <row r="163" spans="1:65" s="2" customFormat="1" ht="30" customHeight="1">
      <c r="A163" s="29"/>
      <c r="B163" s="140"/>
      <c r="C163" s="141" t="s">
        <v>141</v>
      </c>
      <c r="D163" s="141" t="s">
        <v>115</v>
      </c>
      <c r="E163" s="142" t="s">
        <v>231</v>
      </c>
      <c r="F163" s="143" t="s">
        <v>232</v>
      </c>
      <c r="G163" s="144" t="s">
        <v>233</v>
      </c>
      <c r="H163" s="145">
        <v>820.464</v>
      </c>
      <c r="I163" s="146"/>
      <c r="J163" s="146">
        <f>ROUND(I163*H163,2)</f>
        <v>0</v>
      </c>
      <c r="K163" s="143" t="s">
        <v>190</v>
      </c>
      <c r="L163" s="30"/>
      <c r="M163" s="147" t="s">
        <v>1</v>
      </c>
      <c r="N163" s="148" t="s">
        <v>36</v>
      </c>
      <c r="O163" s="149">
        <v>0</v>
      </c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1" t="s">
        <v>132</v>
      </c>
      <c r="AT163" s="151" t="s">
        <v>115</v>
      </c>
      <c r="AU163" s="151" t="s">
        <v>80</v>
      </c>
      <c r="AY163" s="17" t="s">
        <v>112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7" t="s">
        <v>78</v>
      </c>
      <c r="BK163" s="152">
        <f>ROUND(I163*H163,2)</f>
        <v>0</v>
      </c>
      <c r="BL163" s="17" t="s">
        <v>132</v>
      </c>
      <c r="BM163" s="151" t="s">
        <v>234</v>
      </c>
    </row>
    <row r="164" spans="1:47" s="2" customFormat="1" ht="29.25">
      <c r="A164" s="29"/>
      <c r="B164" s="30"/>
      <c r="C164" s="29"/>
      <c r="D164" s="153" t="s">
        <v>122</v>
      </c>
      <c r="E164" s="29"/>
      <c r="F164" s="154" t="s">
        <v>235</v>
      </c>
      <c r="G164" s="29"/>
      <c r="H164" s="29"/>
      <c r="I164" s="29"/>
      <c r="J164" s="29"/>
      <c r="K164" s="29"/>
      <c r="L164" s="30"/>
      <c r="M164" s="155"/>
      <c r="N164" s="156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122</v>
      </c>
      <c r="AU164" s="17" t="s">
        <v>80</v>
      </c>
    </row>
    <row r="165" spans="1:47" s="2" customFormat="1" ht="39">
      <c r="A165" s="29"/>
      <c r="B165" s="30"/>
      <c r="C165" s="29"/>
      <c r="D165" s="153" t="s">
        <v>193</v>
      </c>
      <c r="E165" s="29"/>
      <c r="F165" s="157" t="s">
        <v>236</v>
      </c>
      <c r="G165" s="29"/>
      <c r="H165" s="29"/>
      <c r="I165" s="29"/>
      <c r="J165" s="29"/>
      <c r="K165" s="29"/>
      <c r="L165" s="30"/>
      <c r="M165" s="155"/>
      <c r="N165" s="156"/>
      <c r="O165" s="55"/>
      <c r="P165" s="55"/>
      <c r="Q165" s="55"/>
      <c r="R165" s="55"/>
      <c r="S165" s="55"/>
      <c r="T165" s="56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T165" s="17" t="s">
        <v>193</v>
      </c>
      <c r="AU165" s="17" t="s">
        <v>80</v>
      </c>
    </row>
    <row r="166" spans="2:51" s="14" customFormat="1" ht="11.25">
      <c r="B166" s="168"/>
      <c r="D166" s="153" t="s">
        <v>195</v>
      </c>
      <c r="F166" s="170" t="s">
        <v>237</v>
      </c>
      <c r="H166" s="171">
        <v>820.464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195</v>
      </c>
      <c r="AU166" s="169" t="s">
        <v>80</v>
      </c>
      <c r="AV166" s="14" t="s">
        <v>80</v>
      </c>
      <c r="AW166" s="14" t="s">
        <v>3</v>
      </c>
      <c r="AX166" s="14" t="s">
        <v>78</v>
      </c>
      <c r="AY166" s="169" t="s">
        <v>112</v>
      </c>
    </row>
    <row r="167" spans="1:65" s="2" customFormat="1" ht="19.9" customHeight="1">
      <c r="A167" s="29"/>
      <c r="B167" s="140"/>
      <c r="C167" s="141" t="s">
        <v>147</v>
      </c>
      <c r="D167" s="141" t="s">
        <v>115</v>
      </c>
      <c r="E167" s="142" t="s">
        <v>238</v>
      </c>
      <c r="F167" s="143" t="s">
        <v>239</v>
      </c>
      <c r="G167" s="144" t="s">
        <v>189</v>
      </c>
      <c r="H167" s="145">
        <v>74.006</v>
      </c>
      <c r="I167" s="146"/>
      <c r="J167" s="146">
        <f>ROUND(I167*H167,2)</f>
        <v>0</v>
      </c>
      <c r="K167" s="143" t="s">
        <v>190</v>
      </c>
      <c r="L167" s="30"/>
      <c r="M167" s="147" t="s">
        <v>1</v>
      </c>
      <c r="N167" s="148" t="s">
        <v>36</v>
      </c>
      <c r="O167" s="149">
        <v>1.37</v>
      </c>
      <c r="P167" s="149">
        <f>O167*H167</f>
        <v>101.38822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1" t="s">
        <v>132</v>
      </c>
      <c r="AT167" s="151" t="s">
        <v>115</v>
      </c>
      <c r="AU167" s="151" t="s">
        <v>80</v>
      </c>
      <c r="AY167" s="17" t="s">
        <v>112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7" t="s">
        <v>78</v>
      </c>
      <c r="BK167" s="152">
        <f>ROUND(I167*H167,2)</f>
        <v>0</v>
      </c>
      <c r="BL167" s="17" t="s">
        <v>132</v>
      </c>
      <c r="BM167" s="151" t="s">
        <v>240</v>
      </c>
    </row>
    <row r="168" spans="1:47" s="2" customFormat="1" ht="29.25">
      <c r="A168" s="29"/>
      <c r="B168" s="30"/>
      <c r="C168" s="29"/>
      <c r="D168" s="153" t="s">
        <v>122</v>
      </c>
      <c r="E168" s="29"/>
      <c r="F168" s="154" t="s">
        <v>241</v>
      </c>
      <c r="G168" s="29"/>
      <c r="H168" s="29"/>
      <c r="I168" s="29"/>
      <c r="J168" s="29"/>
      <c r="K168" s="29"/>
      <c r="L168" s="30"/>
      <c r="M168" s="155"/>
      <c r="N168" s="156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122</v>
      </c>
      <c r="AU168" s="17" t="s">
        <v>80</v>
      </c>
    </row>
    <row r="169" spans="1:47" s="2" customFormat="1" ht="48.75">
      <c r="A169" s="29"/>
      <c r="B169" s="30"/>
      <c r="C169" s="29"/>
      <c r="D169" s="153" t="s">
        <v>193</v>
      </c>
      <c r="E169" s="29"/>
      <c r="F169" s="157" t="s">
        <v>242</v>
      </c>
      <c r="G169" s="29"/>
      <c r="H169" s="29"/>
      <c r="I169" s="29"/>
      <c r="J169" s="29"/>
      <c r="K169" s="29"/>
      <c r="L169" s="30"/>
      <c r="M169" s="155"/>
      <c r="N169" s="156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193</v>
      </c>
      <c r="AU169" s="17" t="s">
        <v>80</v>
      </c>
    </row>
    <row r="170" spans="2:51" s="14" customFormat="1" ht="11.25">
      <c r="B170" s="168"/>
      <c r="D170" s="153" t="s">
        <v>195</v>
      </c>
      <c r="E170" s="169" t="s">
        <v>1</v>
      </c>
      <c r="F170" s="170" t="s">
        <v>243</v>
      </c>
      <c r="H170" s="171">
        <v>24.006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195</v>
      </c>
      <c r="AU170" s="169" t="s">
        <v>80</v>
      </c>
      <c r="AV170" s="14" t="s">
        <v>80</v>
      </c>
      <c r="AW170" s="14" t="s">
        <v>28</v>
      </c>
      <c r="AX170" s="14" t="s">
        <v>71</v>
      </c>
      <c r="AY170" s="169" t="s">
        <v>112</v>
      </c>
    </row>
    <row r="171" spans="2:51" s="13" customFormat="1" ht="11.25">
      <c r="B171" s="162"/>
      <c r="D171" s="153" t="s">
        <v>195</v>
      </c>
      <c r="E171" s="163" t="s">
        <v>1</v>
      </c>
      <c r="F171" s="164" t="s">
        <v>196</v>
      </c>
      <c r="H171" s="163" t="s">
        <v>1</v>
      </c>
      <c r="L171" s="162"/>
      <c r="M171" s="165"/>
      <c r="N171" s="166"/>
      <c r="O171" s="166"/>
      <c r="P171" s="166"/>
      <c r="Q171" s="166"/>
      <c r="R171" s="166"/>
      <c r="S171" s="166"/>
      <c r="T171" s="167"/>
      <c r="AT171" s="163" t="s">
        <v>195</v>
      </c>
      <c r="AU171" s="163" t="s">
        <v>80</v>
      </c>
      <c r="AV171" s="13" t="s">
        <v>78</v>
      </c>
      <c r="AW171" s="13" t="s">
        <v>28</v>
      </c>
      <c r="AX171" s="13" t="s">
        <v>71</v>
      </c>
      <c r="AY171" s="163" t="s">
        <v>112</v>
      </c>
    </row>
    <row r="172" spans="2:51" s="14" customFormat="1" ht="11.25">
      <c r="B172" s="168"/>
      <c r="D172" s="153" t="s">
        <v>195</v>
      </c>
      <c r="E172" s="169" t="s">
        <v>1</v>
      </c>
      <c r="F172" s="170" t="s">
        <v>244</v>
      </c>
      <c r="H172" s="171">
        <v>50</v>
      </c>
      <c r="L172" s="168"/>
      <c r="M172" s="172"/>
      <c r="N172" s="173"/>
      <c r="O172" s="173"/>
      <c r="P172" s="173"/>
      <c r="Q172" s="173"/>
      <c r="R172" s="173"/>
      <c r="S172" s="173"/>
      <c r="T172" s="174"/>
      <c r="AT172" s="169" t="s">
        <v>195</v>
      </c>
      <c r="AU172" s="169" t="s">
        <v>80</v>
      </c>
      <c r="AV172" s="14" t="s">
        <v>80</v>
      </c>
      <c r="AW172" s="14" t="s">
        <v>28</v>
      </c>
      <c r="AX172" s="14" t="s">
        <v>71</v>
      </c>
      <c r="AY172" s="169" t="s">
        <v>112</v>
      </c>
    </row>
    <row r="173" spans="2:51" s="15" customFormat="1" ht="11.25">
      <c r="B173" s="175"/>
      <c r="D173" s="153" t="s">
        <v>195</v>
      </c>
      <c r="E173" s="176" t="s">
        <v>1</v>
      </c>
      <c r="F173" s="177" t="s">
        <v>200</v>
      </c>
      <c r="H173" s="178">
        <v>74.006</v>
      </c>
      <c r="L173" s="175"/>
      <c r="M173" s="179"/>
      <c r="N173" s="180"/>
      <c r="O173" s="180"/>
      <c r="P173" s="180"/>
      <c r="Q173" s="180"/>
      <c r="R173" s="180"/>
      <c r="S173" s="180"/>
      <c r="T173" s="181"/>
      <c r="AT173" s="176" t="s">
        <v>195</v>
      </c>
      <c r="AU173" s="176" t="s">
        <v>80</v>
      </c>
      <c r="AV173" s="15" t="s">
        <v>132</v>
      </c>
      <c r="AW173" s="15" t="s">
        <v>28</v>
      </c>
      <c r="AX173" s="15" t="s">
        <v>78</v>
      </c>
      <c r="AY173" s="176" t="s">
        <v>112</v>
      </c>
    </row>
    <row r="174" spans="1:65" s="2" customFormat="1" ht="24">
      <c r="A174" s="29"/>
      <c r="B174" s="140"/>
      <c r="C174" s="141" t="s">
        <v>151</v>
      </c>
      <c r="D174" s="141" t="s">
        <v>115</v>
      </c>
      <c r="E174" s="142" t="s">
        <v>245</v>
      </c>
      <c r="F174" s="143" t="s">
        <v>246</v>
      </c>
      <c r="G174" s="144" t="s">
        <v>247</v>
      </c>
      <c r="H174" s="145">
        <v>162</v>
      </c>
      <c r="I174" s="146"/>
      <c r="J174" s="146">
        <f>ROUND(I174*H174,2)</f>
        <v>0</v>
      </c>
      <c r="K174" s="143" t="s">
        <v>190</v>
      </c>
      <c r="L174" s="30"/>
      <c r="M174" s="147" t="s">
        <v>1</v>
      </c>
      <c r="N174" s="148" t="s">
        <v>36</v>
      </c>
      <c r="O174" s="149">
        <v>0.18</v>
      </c>
      <c r="P174" s="149">
        <f>O174*H174</f>
        <v>29.16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1" t="s">
        <v>132</v>
      </c>
      <c r="AT174" s="151" t="s">
        <v>115</v>
      </c>
      <c r="AU174" s="151" t="s">
        <v>80</v>
      </c>
      <c r="AY174" s="17" t="s">
        <v>112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7" t="s">
        <v>78</v>
      </c>
      <c r="BK174" s="152">
        <f>ROUND(I174*H174,2)</f>
        <v>0</v>
      </c>
      <c r="BL174" s="17" t="s">
        <v>132</v>
      </c>
      <c r="BM174" s="151" t="s">
        <v>248</v>
      </c>
    </row>
    <row r="175" spans="1:47" s="2" customFormat="1" ht="19.5">
      <c r="A175" s="29"/>
      <c r="B175" s="30"/>
      <c r="C175" s="29"/>
      <c r="D175" s="153" t="s">
        <v>122</v>
      </c>
      <c r="E175" s="29"/>
      <c r="F175" s="154" t="s">
        <v>249</v>
      </c>
      <c r="G175" s="29"/>
      <c r="H175" s="29"/>
      <c r="I175" s="29"/>
      <c r="J175" s="29"/>
      <c r="K175" s="29"/>
      <c r="L175" s="30"/>
      <c r="M175" s="155"/>
      <c r="N175" s="156"/>
      <c r="O175" s="55"/>
      <c r="P175" s="55"/>
      <c r="Q175" s="55"/>
      <c r="R175" s="55"/>
      <c r="S175" s="55"/>
      <c r="T175" s="56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7" t="s">
        <v>122</v>
      </c>
      <c r="AU175" s="17" t="s">
        <v>80</v>
      </c>
    </row>
    <row r="176" spans="2:51" s="13" customFormat="1" ht="11.25">
      <c r="B176" s="162"/>
      <c r="D176" s="153" t="s">
        <v>195</v>
      </c>
      <c r="E176" s="163" t="s">
        <v>1</v>
      </c>
      <c r="F176" s="164" t="s">
        <v>250</v>
      </c>
      <c r="H176" s="163" t="s">
        <v>1</v>
      </c>
      <c r="L176" s="162"/>
      <c r="M176" s="165"/>
      <c r="N176" s="166"/>
      <c r="O176" s="166"/>
      <c r="P176" s="166"/>
      <c r="Q176" s="166"/>
      <c r="R176" s="166"/>
      <c r="S176" s="166"/>
      <c r="T176" s="167"/>
      <c r="AT176" s="163" t="s">
        <v>195</v>
      </c>
      <c r="AU176" s="163" t="s">
        <v>80</v>
      </c>
      <c r="AV176" s="13" t="s">
        <v>78</v>
      </c>
      <c r="AW176" s="13" t="s">
        <v>28</v>
      </c>
      <c r="AX176" s="13" t="s">
        <v>71</v>
      </c>
      <c r="AY176" s="163" t="s">
        <v>112</v>
      </c>
    </row>
    <row r="177" spans="2:51" s="14" customFormat="1" ht="11.25">
      <c r="B177" s="168"/>
      <c r="D177" s="153" t="s">
        <v>195</v>
      </c>
      <c r="E177" s="169" t="s">
        <v>1</v>
      </c>
      <c r="F177" s="170" t="s">
        <v>251</v>
      </c>
      <c r="H177" s="171">
        <v>162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195</v>
      </c>
      <c r="AU177" s="169" t="s">
        <v>80</v>
      </c>
      <c r="AV177" s="14" t="s">
        <v>80</v>
      </c>
      <c r="AW177" s="14" t="s">
        <v>28</v>
      </c>
      <c r="AX177" s="14" t="s">
        <v>71</v>
      </c>
      <c r="AY177" s="169" t="s">
        <v>112</v>
      </c>
    </row>
    <row r="178" spans="2:51" s="15" customFormat="1" ht="11.25">
      <c r="B178" s="175"/>
      <c r="D178" s="153" t="s">
        <v>195</v>
      </c>
      <c r="E178" s="176" t="s">
        <v>1</v>
      </c>
      <c r="F178" s="177" t="s">
        <v>200</v>
      </c>
      <c r="H178" s="178">
        <v>162</v>
      </c>
      <c r="L178" s="175"/>
      <c r="M178" s="179"/>
      <c r="N178" s="180"/>
      <c r="O178" s="180"/>
      <c r="P178" s="180"/>
      <c r="Q178" s="180"/>
      <c r="R178" s="180"/>
      <c r="S178" s="180"/>
      <c r="T178" s="181"/>
      <c r="AT178" s="176" t="s">
        <v>195</v>
      </c>
      <c r="AU178" s="176" t="s">
        <v>80</v>
      </c>
      <c r="AV178" s="15" t="s">
        <v>132</v>
      </c>
      <c r="AW178" s="15" t="s">
        <v>28</v>
      </c>
      <c r="AX178" s="15" t="s">
        <v>78</v>
      </c>
      <c r="AY178" s="176" t="s">
        <v>112</v>
      </c>
    </row>
    <row r="179" spans="1:65" s="2" customFormat="1" ht="24">
      <c r="A179" s="29"/>
      <c r="B179" s="140"/>
      <c r="C179" s="141" t="s">
        <v>156</v>
      </c>
      <c r="D179" s="141" t="s">
        <v>115</v>
      </c>
      <c r="E179" s="142" t="s">
        <v>252</v>
      </c>
      <c r="F179" s="143" t="s">
        <v>253</v>
      </c>
      <c r="G179" s="144" t="s">
        <v>247</v>
      </c>
      <c r="H179" s="145">
        <v>162</v>
      </c>
      <c r="I179" s="146"/>
      <c r="J179" s="146">
        <f>ROUND(I179*H179,2)</f>
        <v>0</v>
      </c>
      <c r="K179" s="143" t="s">
        <v>190</v>
      </c>
      <c r="L179" s="30"/>
      <c r="M179" s="147" t="s">
        <v>1</v>
      </c>
      <c r="N179" s="148" t="s">
        <v>36</v>
      </c>
      <c r="O179" s="149">
        <v>0.012</v>
      </c>
      <c r="P179" s="149">
        <f>O179*H179</f>
        <v>1.944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1" t="s">
        <v>132</v>
      </c>
      <c r="AT179" s="151" t="s">
        <v>115</v>
      </c>
      <c r="AU179" s="151" t="s">
        <v>80</v>
      </c>
      <c r="AY179" s="17" t="s">
        <v>112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78</v>
      </c>
      <c r="BK179" s="152">
        <f>ROUND(I179*H179,2)</f>
        <v>0</v>
      </c>
      <c r="BL179" s="17" t="s">
        <v>132</v>
      </c>
      <c r="BM179" s="151" t="s">
        <v>254</v>
      </c>
    </row>
    <row r="180" spans="1:47" s="2" customFormat="1" ht="19.5">
      <c r="A180" s="29"/>
      <c r="B180" s="30"/>
      <c r="C180" s="29"/>
      <c r="D180" s="153" t="s">
        <v>122</v>
      </c>
      <c r="E180" s="29"/>
      <c r="F180" s="154" t="s">
        <v>255</v>
      </c>
      <c r="G180" s="29"/>
      <c r="H180" s="29"/>
      <c r="I180" s="29"/>
      <c r="J180" s="29"/>
      <c r="K180" s="29"/>
      <c r="L180" s="30"/>
      <c r="M180" s="155"/>
      <c r="N180" s="156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122</v>
      </c>
      <c r="AU180" s="17" t="s">
        <v>80</v>
      </c>
    </row>
    <row r="181" spans="1:47" s="2" customFormat="1" ht="107.25">
      <c r="A181" s="29"/>
      <c r="B181" s="30"/>
      <c r="C181" s="29"/>
      <c r="D181" s="153" t="s">
        <v>193</v>
      </c>
      <c r="E181" s="29"/>
      <c r="F181" s="157" t="s">
        <v>256</v>
      </c>
      <c r="G181" s="29"/>
      <c r="H181" s="29"/>
      <c r="I181" s="29"/>
      <c r="J181" s="29"/>
      <c r="K181" s="29"/>
      <c r="L181" s="30"/>
      <c r="M181" s="155"/>
      <c r="N181" s="156"/>
      <c r="O181" s="55"/>
      <c r="P181" s="55"/>
      <c r="Q181" s="55"/>
      <c r="R181" s="55"/>
      <c r="S181" s="55"/>
      <c r="T181" s="56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7" t="s">
        <v>193</v>
      </c>
      <c r="AU181" s="17" t="s">
        <v>80</v>
      </c>
    </row>
    <row r="182" spans="1:65" s="2" customFormat="1" ht="14.45" customHeight="1">
      <c r="A182" s="29"/>
      <c r="B182" s="140"/>
      <c r="C182" s="182" t="s">
        <v>160</v>
      </c>
      <c r="D182" s="182" t="s">
        <v>257</v>
      </c>
      <c r="E182" s="183" t="s">
        <v>258</v>
      </c>
      <c r="F182" s="184" t="s">
        <v>259</v>
      </c>
      <c r="G182" s="185" t="s">
        <v>260</v>
      </c>
      <c r="H182" s="186">
        <v>3.24</v>
      </c>
      <c r="I182" s="187"/>
      <c r="J182" s="187">
        <f>ROUND(I182*H182,2)</f>
        <v>0</v>
      </c>
      <c r="K182" s="184" t="s">
        <v>190</v>
      </c>
      <c r="L182" s="188"/>
      <c r="M182" s="189" t="s">
        <v>1</v>
      </c>
      <c r="N182" s="190" t="s">
        <v>36</v>
      </c>
      <c r="O182" s="149">
        <v>0</v>
      </c>
      <c r="P182" s="149">
        <f>O182*H182</f>
        <v>0</v>
      </c>
      <c r="Q182" s="149">
        <v>0.001</v>
      </c>
      <c r="R182" s="149">
        <f>Q182*H182</f>
        <v>0.0032400000000000003</v>
      </c>
      <c r="S182" s="149">
        <v>0</v>
      </c>
      <c r="T182" s="150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1" t="s">
        <v>151</v>
      </c>
      <c r="AT182" s="151" t="s">
        <v>257</v>
      </c>
      <c r="AU182" s="151" t="s">
        <v>80</v>
      </c>
      <c r="AY182" s="17" t="s">
        <v>112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7" t="s">
        <v>78</v>
      </c>
      <c r="BK182" s="152">
        <f>ROUND(I182*H182,2)</f>
        <v>0</v>
      </c>
      <c r="BL182" s="17" t="s">
        <v>132</v>
      </c>
      <c r="BM182" s="151" t="s">
        <v>261</v>
      </c>
    </row>
    <row r="183" spans="1:47" s="2" customFormat="1" ht="11.25">
      <c r="A183" s="29"/>
      <c r="B183" s="30"/>
      <c r="C183" s="29"/>
      <c r="D183" s="153" t="s">
        <v>122</v>
      </c>
      <c r="E183" s="29"/>
      <c r="F183" s="154" t="s">
        <v>259</v>
      </c>
      <c r="G183" s="29"/>
      <c r="H183" s="29"/>
      <c r="I183" s="29"/>
      <c r="J183" s="29"/>
      <c r="K183" s="29"/>
      <c r="L183" s="30"/>
      <c r="M183" s="155"/>
      <c r="N183" s="156"/>
      <c r="O183" s="55"/>
      <c r="P183" s="55"/>
      <c r="Q183" s="55"/>
      <c r="R183" s="55"/>
      <c r="S183" s="55"/>
      <c r="T183" s="56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7" t="s">
        <v>122</v>
      </c>
      <c r="AU183" s="17" t="s">
        <v>80</v>
      </c>
    </row>
    <row r="184" spans="2:51" s="14" customFormat="1" ht="11.25">
      <c r="B184" s="168"/>
      <c r="D184" s="153" t="s">
        <v>195</v>
      </c>
      <c r="F184" s="170" t="s">
        <v>262</v>
      </c>
      <c r="H184" s="171">
        <v>3.24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195</v>
      </c>
      <c r="AU184" s="169" t="s">
        <v>80</v>
      </c>
      <c r="AV184" s="14" t="s">
        <v>80</v>
      </c>
      <c r="AW184" s="14" t="s">
        <v>3</v>
      </c>
      <c r="AX184" s="14" t="s">
        <v>78</v>
      </c>
      <c r="AY184" s="169" t="s">
        <v>112</v>
      </c>
    </row>
    <row r="185" spans="1:65" s="2" customFormat="1" ht="24">
      <c r="A185" s="29"/>
      <c r="B185" s="140"/>
      <c r="C185" s="141" t="s">
        <v>164</v>
      </c>
      <c r="D185" s="141" t="s">
        <v>115</v>
      </c>
      <c r="E185" s="142" t="s">
        <v>263</v>
      </c>
      <c r="F185" s="143" t="s">
        <v>264</v>
      </c>
      <c r="G185" s="144" t="s">
        <v>247</v>
      </c>
      <c r="H185" s="145">
        <v>712.617</v>
      </c>
      <c r="I185" s="146"/>
      <c r="J185" s="146">
        <f>ROUND(I185*H185,2)</f>
        <v>0</v>
      </c>
      <c r="K185" s="143" t="s">
        <v>190</v>
      </c>
      <c r="L185" s="30"/>
      <c r="M185" s="147" t="s">
        <v>1</v>
      </c>
      <c r="N185" s="148" t="s">
        <v>36</v>
      </c>
      <c r="O185" s="149">
        <v>0.08</v>
      </c>
      <c r="P185" s="149">
        <f>O185*H185</f>
        <v>57.00936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1" t="s">
        <v>132</v>
      </c>
      <c r="AT185" s="151" t="s">
        <v>115</v>
      </c>
      <c r="AU185" s="151" t="s">
        <v>80</v>
      </c>
      <c r="AY185" s="17" t="s">
        <v>112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78</v>
      </c>
      <c r="BK185" s="152">
        <f>ROUND(I185*H185,2)</f>
        <v>0</v>
      </c>
      <c r="BL185" s="17" t="s">
        <v>132</v>
      </c>
      <c r="BM185" s="151" t="s">
        <v>265</v>
      </c>
    </row>
    <row r="186" spans="1:47" s="2" customFormat="1" ht="29.25">
      <c r="A186" s="29"/>
      <c r="B186" s="30"/>
      <c r="C186" s="29"/>
      <c r="D186" s="153" t="s">
        <v>122</v>
      </c>
      <c r="E186" s="29"/>
      <c r="F186" s="154" t="s">
        <v>266</v>
      </c>
      <c r="G186" s="29"/>
      <c r="H186" s="29"/>
      <c r="I186" s="29"/>
      <c r="J186" s="29"/>
      <c r="K186" s="29"/>
      <c r="L186" s="30"/>
      <c r="M186" s="155"/>
      <c r="N186" s="156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122</v>
      </c>
      <c r="AU186" s="17" t="s">
        <v>80</v>
      </c>
    </row>
    <row r="187" spans="1:47" s="2" customFormat="1" ht="48.75">
      <c r="A187" s="29"/>
      <c r="B187" s="30"/>
      <c r="C187" s="29"/>
      <c r="D187" s="153" t="s">
        <v>193</v>
      </c>
      <c r="E187" s="29"/>
      <c r="F187" s="157" t="s">
        <v>267</v>
      </c>
      <c r="G187" s="29"/>
      <c r="H187" s="29"/>
      <c r="I187" s="29"/>
      <c r="J187" s="29"/>
      <c r="K187" s="29"/>
      <c r="L187" s="30"/>
      <c r="M187" s="155"/>
      <c r="N187" s="156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193</v>
      </c>
      <c r="AU187" s="17" t="s">
        <v>80</v>
      </c>
    </row>
    <row r="188" spans="2:51" s="14" customFormat="1" ht="11.25">
      <c r="B188" s="168"/>
      <c r="D188" s="153" t="s">
        <v>195</v>
      </c>
      <c r="E188" s="169" t="s">
        <v>1</v>
      </c>
      <c r="F188" s="170" t="s">
        <v>268</v>
      </c>
      <c r="H188" s="171">
        <v>188.617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195</v>
      </c>
      <c r="AU188" s="169" t="s">
        <v>80</v>
      </c>
      <c r="AV188" s="14" t="s">
        <v>80</v>
      </c>
      <c r="AW188" s="14" t="s">
        <v>28</v>
      </c>
      <c r="AX188" s="14" t="s">
        <v>71</v>
      </c>
      <c r="AY188" s="169" t="s">
        <v>112</v>
      </c>
    </row>
    <row r="189" spans="2:51" s="14" customFormat="1" ht="11.25">
      <c r="B189" s="168"/>
      <c r="D189" s="153" t="s">
        <v>195</v>
      </c>
      <c r="E189" s="169" t="s">
        <v>1</v>
      </c>
      <c r="F189" s="170" t="s">
        <v>269</v>
      </c>
      <c r="H189" s="171">
        <v>524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195</v>
      </c>
      <c r="AU189" s="169" t="s">
        <v>80</v>
      </c>
      <c r="AV189" s="14" t="s">
        <v>80</v>
      </c>
      <c r="AW189" s="14" t="s">
        <v>28</v>
      </c>
      <c r="AX189" s="14" t="s">
        <v>71</v>
      </c>
      <c r="AY189" s="169" t="s">
        <v>112</v>
      </c>
    </row>
    <row r="190" spans="2:51" s="15" customFormat="1" ht="11.25">
      <c r="B190" s="175"/>
      <c r="D190" s="153" t="s">
        <v>195</v>
      </c>
      <c r="E190" s="176" t="s">
        <v>1</v>
      </c>
      <c r="F190" s="177" t="s">
        <v>200</v>
      </c>
      <c r="H190" s="178">
        <v>712.617</v>
      </c>
      <c r="L190" s="175"/>
      <c r="M190" s="179"/>
      <c r="N190" s="180"/>
      <c r="O190" s="180"/>
      <c r="P190" s="180"/>
      <c r="Q190" s="180"/>
      <c r="R190" s="180"/>
      <c r="S190" s="180"/>
      <c r="T190" s="181"/>
      <c r="AT190" s="176" t="s">
        <v>195</v>
      </c>
      <c r="AU190" s="176" t="s">
        <v>80</v>
      </c>
      <c r="AV190" s="15" t="s">
        <v>132</v>
      </c>
      <c r="AW190" s="15" t="s">
        <v>28</v>
      </c>
      <c r="AX190" s="15" t="s">
        <v>78</v>
      </c>
      <c r="AY190" s="176" t="s">
        <v>112</v>
      </c>
    </row>
    <row r="191" spans="2:63" s="12" customFormat="1" ht="22.9" customHeight="1">
      <c r="B191" s="128"/>
      <c r="D191" s="129" t="s">
        <v>70</v>
      </c>
      <c r="E191" s="138" t="s">
        <v>132</v>
      </c>
      <c r="F191" s="138" t="s">
        <v>270</v>
      </c>
      <c r="J191" s="139">
        <f>BK191</f>
        <v>0</v>
      </c>
      <c r="L191" s="128"/>
      <c r="M191" s="132"/>
      <c r="N191" s="133"/>
      <c r="O191" s="133"/>
      <c r="P191" s="134">
        <f>SUM(P192:P225)</f>
        <v>367.001392</v>
      </c>
      <c r="Q191" s="133"/>
      <c r="R191" s="134">
        <f>SUM(R192:R225)</f>
        <v>87.92635560000001</v>
      </c>
      <c r="S191" s="133"/>
      <c r="T191" s="135">
        <f>SUM(T192:T225)</f>
        <v>0</v>
      </c>
      <c r="AR191" s="129" t="s">
        <v>78</v>
      </c>
      <c r="AT191" s="136" t="s">
        <v>70</v>
      </c>
      <c r="AU191" s="136" t="s">
        <v>78</v>
      </c>
      <c r="AY191" s="129" t="s">
        <v>112</v>
      </c>
      <c r="BK191" s="137">
        <f>SUM(BK192:BK225)</f>
        <v>0</v>
      </c>
    </row>
    <row r="192" spans="1:65" s="2" customFormat="1" ht="24">
      <c r="A192" s="29"/>
      <c r="B192" s="140"/>
      <c r="C192" s="141" t="s">
        <v>171</v>
      </c>
      <c r="D192" s="141" t="s">
        <v>115</v>
      </c>
      <c r="E192" s="142" t="s">
        <v>271</v>
      </c>
      <c r="F192" s="143" t="s">
        <v>272</v>
      </c>
      <c r="G192" s="144" t="s">
        <v>247</v>
      </c>
      <c r="H192" s="145">
        <v>44.21</v>
      </c>
      <c r="I192" s="146"/>
      <c r="J192" s="146">
        <f>ROUND(I192*H192,2)</f>
        <v>0</v>
      </c>
      <c r="K192" s="143" t="s">
        <v>190</v>
      </c>
      <c r="L192" s="30"/>
      <c r="M192" s="147" t="s">
        <v>1</v>
      </c>
      <c r="N192" s="148" t="s">
        <v>36</v>
      </c>
      <c r="O192" s="149">
        <v>0.128</v>
      </c>
      <c r="P192" s="149">
        <f>O192*H192</f>
        <v>5.65888</v>
      </c>
      <c r="Q192" s="149">
        <v>0.00028</v>
      </c>
      <c r="R192" s="149">
        <f>Q192*H192</f>
        <v>0.012378799999999999</v>
      </c>
      <c r="S192" s="149">
        <v>0</v>
      </c>
      <c r="T192" s="150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1" t="s">
        <v>132</v>
      </c>
      <c r="AT192" s="151" t="s">
        <v>115</v>
      </c>
      <c r="AU192" s="151" t="s">
        <v>80</v>
      </c>
      <c r="AY192" s="17" t="s">
        <v>112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7" t="s">
        <v>78</v>
      </c>
      <c r="BK192" s="152">
        <f>ROUND(I192*H192,2)</f>
        <v>0</v>
      </c>
      <c r="BL192" s="17" t="s">
        <v>132</v>
      </c>
      <c r="BM192" s="151" t="s">
        <v>273</v>
      </c>
    </row>
    <row r="193" spans="1:47" s="2" customFormat="1" ht="29.25">
      <c r="A193" s="29"/>
      <c r="B193" s="30"/>
      <c r="C193" s="29"/>
      <c r="D193" s="153" t="s">
        <v>122</v>
      </c>
      <c r="E193" s="29"/>
      <c r="F193" s="154" t="s">
        <v>274</v>
      </c>
      <c r="G193" s="29"/>
      <c r="H193" s="29"/>
      <c r="I193" s="29"/>
      <c r="J193" s="29"/>
      <c r="K193" s="29"/>
      <c r="L193" s="30"/>
      <c r="M193" s="155"/>
      <c r="N193" s="156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122</v>
      </c>
      <c r="AU193" s="17" t="s">
        <v>80</v>
      </c>
    </row>
    <row r="194" spans="1:47" s="2" customFormat="1" ht="107.25">
      <c r="A194" s="29"/>
      <c r="B194" s="30"/>
      <c r="C194" s="29"/>
      <c r="D194" s="153" t="s">
        <v>193</v>
      </c>
      <c r="E194" s="29"/>
      <c r="F194" s="157" t="s">
        <v>275</v>
      </c>
      <c r="G194" s="29"/>
      <c r="H194" s="29"/>
      <c r="I194" s="29"/>
      <c r="J194" s="29"/>
      <c r="K194" s="29"/>
      <c r="L194" s="30"/>
      <c r="M194" s="155"/>
      <c r="N194" s="156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193</v>
      </c>
      <c r="AU194" s="17" t="s">
        <v>80</v>
      </c>
    </row>
    <row r="195" spans="2:51" s="14" customFormat="1" ht="11.25">
      <c r="B195" s="168"/>
      <c r="D195" s="153" t="s">
        <v>195</v>
      </c>
      <c r="E195" s="169" t="s">
        <v>1</v>
      </c>
      <c r="F195" s="170" t="s">
        <v>276</v>
      </c>
      <c r="H195" s="171">
        <v>44.21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195</v>
      </c>
      <c r="AU195" s="169" t="s">
        <v>80</v>
      </c>
      <c r="AV195" s="14" t="s">
        <v>80</v>
      </c>
      <c r="AW195" s="14" t="s">
        <v>28</v>
      </c>
      <c r="AX195" s="14" t="s">
        <v>71</v>
      </c>
      <c r="AY195" s="169" t="s">
        <v>112</v>
      </c>
    </row>
    <row r="196" spans="2:51" s="15" customFormat="1" ht="11.25">
      <c r="B196" s="175"/>
      <c r="D196" s="153" t="s">
        <v>195</v>
      </c>
      <c r="E196" s="176" t="s">
        <v>1</v>
      </c>
      <c r="F196" s="177" t="s">
        <v>200</v>
      </c>
      <c r="H196" s="178">
        <v>44.21</v>
      </c>
      <c r="L196" s="175"/>
      <c r="M196" s="179"/>
      <c r="N196" s="180"/>
      <c r="O196" s="180"/>
      <c r="P196" s="180"/>
      <c r="Q196" s="180"/>
      <c r="R196" s="180"/>
      <c r="S196" s="180"/>
      <c r="T196" s="181"/>
      <c r="AT196" s="176" t="s">
        <v>195</v>
      </c>
      <c r="AU196" s="176" t="s">
        <v>80</v>
      </c>
      <c r="AV196" s="15" t="s">
        <v>132</v>
      </c>
      <c r="AW196" s="15" t="s">
        <v>28</v>
      </c>
      <c r="AX196" s="15" t="s">
        <v>78</v>
      </c>
      <c r="AY196" s="176" t="s">
        <v>112</v>
      </c>
    </row>
    <row r="197" spans="1:65" s="2" customFormat="1" ht="24">
      <c r="A197" s="29"/>
      <c r="B197" s="140"/>
      <c r="C197" s="182" t="s">
        <v>277</v>
      </c>
      <c r="D197" s="182" t="s">
        <v>257</v>
      </c>
      <c r="E197" s="183" t="s">
        <v>278</v>
      </c>
      <c r="F197" s="184" t="s">
        <v>279</v>
      </c>
      <c r="G197" s="185" t="s">
        <v>247</v>
      </c>
      <c r="H197" s="186">
        <v>53.052</v>
      </c>
      <c r="I197" s="187"/>
      <c r="J197" s="187">
        <f>ROUND(I197*H197,2)</f>
        <v>0</v>
      </c>
      <c r="K197" s="184" t="s">
        <v>190</v>
      </c>
      <c r="L197" s="188"/>
      <c r="M197" s="189" t="s">
        <v>1</v>
      </c>
      <c r="N197" s="190" t="s">
        <v>36</v>
      </c>
      <c r="O197" s="149">
        <v>0</v>
      </c>
      <c r="P197" s="149">
        <f>O197*H197</f>
        <v>0</v>
      </c>
      <c r="Q197" s="149">
        <v>0.0008</v>
      </c>
      <c r="R197" s="149">
        <f>Q197*H197</f>
        <v>0.0424416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151</v>
      </c>
      <c r="AT197" s="151" t="s">
        <v>257</v>
      </c>
      <c r="AU197" s="151" t="s">
        <v>80</v>
      </c>
      <c r="AY197" s="17" t="s">
        <v>112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78</v>
      </c>
      <c r="BK197" s="152">
        <f>ROUND(I197*H197,2)</f>
        <v>0</v>
      </c>
      <c r="BL197" s="17" t="s">
        <v>132</v>
      </c>
      <c r="BM197" s="151" t="s">
        <v>280</v>
      </c>
    </row>
    <row r="198" spans="1:47" s="2" customFormat="1" ht="11.25">
      <c r="A198" s="29"/>
      <c r="B198" s="30"/>
      <c r="C198" s="29"/>
      <c r="D198" s="153" t="s">
        <v>122</v>
      </c>
      <c r="E198" s="29"/>
      <c r="F198" s="154" t="s">
        <v>279</v>
      </c>
      <c r="G198" s="29"/>
      <c r="H198" s="29"/>
      <c r="I198" s="29"/>
      <c r="J198" s="29"/>
      <c r="K198" s="29"/>
      <c r="L198" s="30"/>
      <c r="M198" s="155"/>
      <c r="N198" s="156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122</v>
      </c>
      <c r="AU198" s="17" t="s">
        <v>80</v>
      </c>
    </row>
    <row r="199" spans="2:51" s="14" customFormat="1" ht="11.25">
      <c r="B199" s="168"/>
      <c r="D199" s="153" t="s">
        <v>195</v>
      </c>
      <c r="F199" s="170" t="s">
        <v>281</v>
      </c>
      <c r="H199" s="171">
        <v>53.052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195</v>
      </c>
      <c r="AU199" s="169" t="s">
        <v>80</v>
      </c>
      <c r="AV199" s="14" t="s">
        <v>80</v>
      </c>
      <c r="AW199" s="14" t="s">
        <v>3</v>
      </c>
      <c r="AX199" s="14" t="s">
        <v>78</v>
      </c>
      <c r="AY199" s="169" t="s">
        <v>112</v>
      </c>
    </row>
    <row r="200" spans="1:65" s="2" customFormat="1" ht="24">
      <c r="A200" s="29"/>
      <c r="B200" s="140"/>
      <c r="C200" s="141" t="s">
        <v>282</v>
      </c>
      <c r="D200" s="141" t="s">
        <v>115</v>
      </c>
      <c r="E200" s="142" t="s">
        <v>283</v>
      </c>
      <c r="F200" s="143" t="s">
        <v>284</v>
      </c>
      <c r="G200" s="144" t="s">
        <v>247</v>
      </c>
      <c r="H200" s="145">
        <v>44.21</v>
      </c>
      <c r="I200" s="146"/>
      <c r="J200" s="146">
        <f>ROUND(I200*H200,2)</f>
        <v>0</v>
      </c>
      <c r="K200" s="143" t="s">
        <v>190</v>
      </c>
      <c r="L200" s="30"/>
      <c r="M200" s="147" t="s">
        <v>1</v>
      </c>
      <c r="N200" s="148" t="s">
        <v>36</v>
      </c>
      <c r="O200" s="149">
        <v>0.011</v>
      </c>
      <c r="P200" s="149">
        <f>O200*H200</f>
        <v>0.48630999999999996</v>
      </c>
      <c r="Q200" s="149">
        <v>0.00011</v>
      </c>
      <c r="R200" s="149">
        <f>Q200*H200</f>
        <v>0.0048631</v>
      </c>
      <c r="S200" s="149">
        <v>0</v>
      </c>
      <c r="T200" s="150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1" t="s">
        <v>132</v>
      </c>
      <c r="AT200" s="151" t="s">
        <v>115</v>
      </c>
      <c r="AU200" s="151" t="s">
        <v>80</v>
      </c>
      <c r="AY200" s="17" t="s">
        <v>112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7" t="s">
        <v>78</v>
      </c>
      <c r="BK200" s="152">
        <f>ROUND(I200*H200,2)</f>
        <v>0</v>
      </c>
      <c r="BL200" s="17" t="s">
        <v>132</v>
      </c>
      <c r="BM200" s="151" t="s">
        <v>285</v>
      </c>
    </row>
    <row r="201" spans="1:47" s="2" customFormat="1" ht="29.25">
      <c r="A201" s="29"/>
      <c r="B201" s="30"/>
      <c r="C201" s="29"/>
      <c r="D201" s="153" t="s">
        <v>122</v>
      </c>
      <c r="E201" s="29"/>
      <c r="F201" s="154" t="s">
        <v>286</v>
      </c>
      <c r="G201" s="29"/>
      <c r="H201" s="29"/>
      <c r="I201" s="29"/>
      <c r="J201" s="29"/>
      <c r="K201" s="29"/>
      <c r="L201" s="30"/>
      <c r="M201" s="155"/>
      <c r="N201" s="156"/>
      <c r="O201" s="55"/>
      <c r="P201" s="55"/>
      <c r="Q201" s="55"/>
      <c r="R201" s="55"/>
      <c r="S201" s="55"/>
      <c r="T201" s="56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7" t="s">
        <v>122</v>
      </c>
      <c r="AU201" s="17" t="s">
        <v>80</v>
      </c>
    </row>
    <row r="202" spans="1:47" s="2" customFormat="1" ht="107.25">
      <c r="A202" s="29"/>
      <c r="B202" s="30"/>
      <c r="C202" s="29"/>
      <c r="D202" s="153" t="s">
        <v>193</v>
      </c>
      <c r="E202" s="29"/>
      <c r="F202" s="157" t="s">
        <v>275</v>
      </c>
      <c r="G202" s="29"/>
      <c r="H202" s="29"/>
      <c r="I202" s="29"/>
      <c r="J202" s="29"/>
      <c r="K202" s="29"/>
      <c r="L202" s="30"/>
      <c r="M202" s="155"/>
      <c r="N202" s="156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193</v>
      </c>
      <c r="AU202" s="17" t="s">
        <v>80</v>
      </c>
    </row>
    <row r="203" spans="1:65" s="2" customFormat="1" ht="24">
      <c r="A203" s="29"/>
      <c r="B203" s="140"/>
      <c r="C203" s="141" t="s">
        <v>8</v>
      </c>
      <c r="D203" s="141" t="s">
        <v>115</v>
      </c>
      <c r="E203" s="142" t="s">
        <v>287</v>
      </c>
      <c r="F203" s="143" t="s">
        <v>288</v>
      </c>
      <c r="G203" s="144" t="s">
        <v>189</v>
      </c>
      <c r="H203" s="145">
        <v>6.859</v>
      </c>
      <c r="I203" s="146"/>
      <c r="J203" s="146">
        <f>ROUND(I203*H203,2)</f>
        <v>0</v>
      </c>
      <c r="K203" s="143" t="s">
        <v>190</v>
      </c>
      <c r="L203" s="30"/>
      <c r="M203" s="147" t="s">
        <v>1</v>
      </c>
      <c r="N203" s="148" t="s">
        <v>36</v>
      </c>
      <c r="O203" s="149">
        <v>1.637</v>
      </c>
      <c r="P203" s="149">
        <f>O203*H203</f>
        <v>11.228183</v>
      </c>
      <c r="Q203" s="149">
        <v>1.87</v>
      </c>
      <c r="R203" s="149">
        <f>Q203*H203</f>
        <v>12.82633</v>
      </c>
      <c r="S203" s="149">
        <v>0</v>
      </c>
      <c r="T203" s="150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1" t="s">
        <v>132</v>
      </c>
      <c r="AT203" s="151" t="s">
        <v>115</v>
      </c>
      <c r="AU203" s="151" t="s">
        <v>80</v>
      </c>
      <c r="AY203" s="17" t="s">
        <v>112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7" t="s">
        <v>78</v>
      </c>
      <c r="BK203" s="152">
        <f>ROUND(I203*H203,2)</f>
        <v>0</v>
      </c>
      <c r="BL203" s="17" t="s">
        <v>132</v>
      </c>
      <c r="BM203" s="151" t="s">
        <v>289</v>
      </c>
    </row>
    <row r="204" spans="1:47" s="2" customFormat="1" ht="29.25">
      <c r="A204" s="29"/>
      <c r="B204" s="30"/>
      <c r="C204" s="29"/>
      <c r="D204" s="153" t="s">
        <v>122</v>
      </c>
      <c r="E204" s="29"/>
      <c r="F204" s="154" t="s">
        <v>290</v>
      </c>
      <c r="G204" s="29"/>
      <c r="H204" s="29"/>
      <c r="I204" s="29"/>
      <c r="J204" s="29"/>
      <c r="K204" s="29"/>
      <c r="L204" s="30"/>
      <c r="M204" s="155"/>
      <c r="N204" s="156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122</v>
      </c>
      <c r="AU204" s="17" t="s">
        <v>80</v>
      </c>
    </row>
    <row r="205" spans="1:47" s="2" customFormat="1" ht="29.25">
      <c r="A205" s="29"/>
      <c r="B205" s="30"/>
      <c r="C205" s="29"/>
      <c r="D205" s="153" t="s">
        <v>193</v>
      </c>
      <c r="E205" s="29"/>
      <c r="F205" s="157" t="s">
        <v>291</v>
      </c>
      <c r="G205" s="29"/>
      <c r="H205" s="29"/>
      <c r="I205" s="29"/>
      <c r="J205" s="29"/>
      <c r="K205" s="29"/>
      <c r="L205" s="30"/>
      <c r="M205" s="155"/>
      <c r="N205" s="156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193</v>
      </c>
      <c r="AU205" s="17" t="s">
        <v>80</v>
      </c>
    </row>
    <row r="206" spans="2:51" s="14" customFormat="1" ht="11.25">
      <c r="B206" s="168"/>
      <c r="D206" s="153" t="s">
        <v>195</v>
      </c>
      <c r="E206" s="169" t="s">
        <v>1</v>
      </c>
      <c r="F206" s="170" t="s">
        <v>292</v>
      </c>
      <c r="H206" s="171">
        <v>6.859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195</v>
      </c>
      <c r="AU206" s="169" t="s">
        <v>80</v>
      </c>
      <c r="AV206" s="14" t="s">
        <v>80</v>
      </c>
      <c r="AW206" s="14" t="s">
        <v>28</v>
      </c>
      <c r="AX206" s="14" t="s">
        <v>71</v>
      </c>
      <c r="AY206" s="169" t="s">
        <v>112</v>
      </c>
    </row>
    <row r="207" spans="2:51" s="15" customFormat="1" ht="11.25">
      <c r="B207" s="175"/>
      <c r="D207" s="153" t="s">
        <v>195</v>
      </c>
      <c r="E207" s="176" t="s">
        <v>1</v>
      </c>
      <c r="F207" s="177" t="s">
        <v>200</v>
      </c>
      <c r="H207" s="178">
        <v>6.859</v>
      </c>
      <c r="L207" s="175"/>
      <c r="M207" s="179"/>
      <c r="N207" s="180"/>
      <c r="O207" s="180"/>
      <c r="P207" s="180"/>
      <c r="Q207" s="180"/>
      <c r="R207" s="180"/>
      <c r="S207" s="180"/>
      <c r="T207" s="181"/>
      <c r="AT207" s="176" t="s">
        <v>195</v>
      </c>
      <c r="AU207" s="176" t="s">
        <v>80</v>
      </c>
      <c r="AV207" s="15" t="s">
        <v>132</v>
      </c>
      <c r="AW207" s="15" t="s">
        <v>28</v>
      </c>
      <c r="AX207" s="15" t="s">
        <v>78</v>
      </c>
      <c r="AY207" s="176" t="s">
        <v>112</v>
      </c>
    </row>
    <row r="208" spans="1:65" s="2" customFormat="1" ht="24">
      <c r="A208" s="29"/>
      <c r="B208" s="140"/>
      <c r="C208" s="141" t="s">
        <v>293</v>
      </c>
      <c r="D208" s="141" t="s">
        <v>115</v>
      </c>
      <c r="E208" s="142" t="s">
        <v>294</v>
      </c>
      <c r="F208" s="143" t="s">
        <v>295</v>
      </c>
      <c r="G208" s="144" t="s">
        <v>247</v>
      </c>
      <c r="H208" s="145">
        <v>68.588</v>
      </c>
      <c r="I208" s="146"/>
      <c r="J208" s="146">
        <f>ROUND(I208*H208,2)</f>
        <v>0</v>
      </c>
      <c r="K208" s="143" t="s">
        <v>190</v>
      </c>
      <c r="L208" s="30"/>
      <c r="M208" s="147" t="s">
        <v>1</v>
      </c>
      <c r="N208" s="148" t="s">
        <v>36</v>
      </c>
      <c r="O208" s="149">
        <v>0.518</v>
      </c>
      <c r="P208" s="149">
        <f>O208*H208</f>
        <v>35.528583999999995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1" t="s">
        <v>132</v>
      </c>
      <c r="AT208" s="151" t="s">
        <v>115</v>
      </c>
      <c r="AU208" s="151" t="s">
        <v>80</v>
      </c>
      <c r="AY208" s="17" t="s">
        <v>112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78</v>
      </c>
      <c r="BK208" s="152">
        <f>ROUND(I208*H208,2)</f>
        <v>0</v>
      </c>
      <c r="BL208" s="17" t="s">
        <v>132</v>
      </c>
      <c r="BM208" s="151" t="s">
        <v>296</v>
      </c>
    </row>
    <row r="209" spans="1:47" s="2" customFormat="1" ht="29.25">
      <c r="A209" s="29"/>
      <c r="B209" s="30"/>
      <c r="C209" s="29"/>
      <c r="D209" s="153" t="s">
        <v>122</v>
      </c>
      <c r="E209" s="29"/>
      <c r="F209" s="154" t="s">
        <v>297</v>
      </c>
      <c r="G209" s="29"/>
      <c r="H209" s="29"/>
      <c r="I209" s="29"/>
      <c r="J209" s="29"/>
      <c r="K209" s="29"/>
      <c r="L209" s="30"/>
      <c r="M209" s="155"/>
      <c r="N209" s="156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122</v>
      </c>
      <c r="AU209" s="17" t="s">
        <v>80</v>
      </c>
    </row>
    <row r="210" spans="1:47" s="2" customFormat="1" ht="29.25">
      <c r="A210" s="29"/>
      <c r="B210" s="30"/>
      <c r="C210" s="29"/>
      <c r="D210" s="153" t="s">
        <v>193</v>
      </c>
      <c r="E210" s="29"/>
      <c r="F210" s="157" t="s">
        <v>291</v>
      </c>
      <c r="G210" s="29"/>
      <c r="H210" s="29"/>
      <c r="I210" s="29"/>
      <c r="J210" s="29"/>
      <c r="K210" s="29"/>
      <c r="L210" s="30"/>
      <c r="M210" s="155"/>
      <c r="N210" s="156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193</v>
      </c>
      <c r="AU210" s="17" t="s">
        <v>80</v>
      </c>
    </row>
    <row r="211" spans="2:51" s="14" customFormat="1" ht="11.25">
      <c r="B211" s="168"/>
      <c r="D211" s="153" t="s">
        <v>195</v>
      </c>
      <c r="E211" s="169" t="s">
        <v>1</v>
      </c>
      <c r="F211" s="170" t="s">
        <v>298</v>
      </c>
      <c r="H211" s="171">
        <v>68.588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195</v>
      </c>
      <c r="AU211" s="169" t="s">
        <v>80</v>
      </c>
      <c r="AV211" s="14" t="s">
        <v>80</v>
      </c>
      <c r="AW211" s="14" t="s">
        <v>28</v>
      </c>
      <c r="AX211" s="14" t="s">
        <v>71</v>
      </c>
      <c r="AY211" s="169" t="s">
        <v>112</v>
      </c>
    </row>
    <row r="212" spans="2:51" s="15" customFormat="1" ht="11.25">
      <c r="B212" s="175"/>
      <c r="D212" s="153" t="s">
        <v>195</v>
      </c>
      <c r="E212" s="176" t="s">
        <v>1</v>
      </c>
      <c r="F212" s="177" t="s">
        <v>200</v>
      </c>
      <c r="H212" s="178">
        <v>68.588</v>
      </c>
      <c r="L212" s="175"/>
      <c r="M212" s="179"/>
      <c r="N212" s="180"/>
      <c r="O212" s="180"/>
      <c r="P212" s="180"/>
      <c r="Q212" s="180"/>
      <c r="R212" s="180"/>
      <c r="S212" s="180"/>
      <c r="T212" s="181"/>
      <c r="AT212" s="176" t="s">
        <v>195</v>
      </c>
      <c r="AU212" s="176" t="s">
        <v>80</v>
      </c>
      <c r="AV212" s="15" t="s">
        <v>132</v>
      </c>
      <c r="AW212" s="15" t="s">
        <v>28</v>
      </c>
      <c r="AX212" s="15" t="s">
        <v>78</v>
      </c>
      <c r="AY212" s="176" t="s">
        <v>112</v>
      </c>
    </row>
    <row r="213" spans="1:65" s="2" customFormat="1" ht="24">
      <c r="A213" s="29"/>
      <c r="B213" s="140"/>
      <c r="C213" s="141" t="s">
        <v>299</v>
      </c>
      <c r="D213" s="141" t="s">
        <v>115</v>
      </c>
      <c r="E213" s="142" t="s">
        <v>300</v>
      </c>
      <c r="F213" s="143" t="s">
        <v>301</v>
      </c>
      <c r="G213" s="144" t="s">
        <v>189</v>
      </c>
      <c r="H213" s="145">
        <v>30.947</v>
      </c>
      <c r="I213" s="146"/>
      <c r="J213" s="146">
        <f>ROUND(I213*H213,2)</f>
        <v>0</v>
      </c>
      <c r="K213" s="143" t="s">
        <v>190</v>
      </c>
      <c r="L213" s="30"/>
      <c r="M213" s="147" t="s">
        <v>1</v>
      </c>
      <c r="N213" s="148" t="s">
        <v>36</v>
      </c>
      <c r="O213" s="149">
        <v>2.305</v>
      </c>
      <c r="P213" s="149">
        <f>O213*H213</f>
        <v>71.332835</v>
      </c>
      <c r="Q213" s="149">
        <v>2.4143</v>
      </c>
      <c r="R213" s="149">
        <f>Q213*H213</f>
        <v>74.7153421</v>
      </c>
      <c r="S213" s="149">
        <v>0</v>
      </c>
      <c r="T213" s="150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1" t="s">
        <v>132</v>
      </c>
      <c r="AT213" s="151" t="s">
        <v>115</v>
      </c>
      <c r="AU213" s="151" t="s">
        <v>80</v>
      </c>
      <c r="AY213" s="17" t="s">
        <v>112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7" t="s">
        <v>78</v>
      </c>
      <c r="BK213" s="152">
        <f>ROUND(I213*H213,2)</f>
        <v>0</v>
      </c>
      <c r="BL213" s="17" t="s">
        <v>132</v>
      </c>
      <c r="BM213" s="151" t="s">
        <v>302</v>
      </c>
    </row>
    <row r="214" spans="1:47" s="2" customFormat="1" ht="19.5">
      <c r="A214" s="29"/>
      <c r="B214" s="30"/>
      <c r="C214" s="29"/>
      <c r="D214" s="153" t="s">
        <v>122</v>
      </c>
      <c r="E214" s="29"/>
      <c r="F214" s="154" t="s">
        <v>303</v>
      </c>
      <c r="G214" s="29"/>
      <c r="H214" s="29"/>
      <c r="I214" s="29"/>
      <c r="J214" s="29"/>
      <c r="K214" s="29"/>
      <c r="L214" s="30"/>
      <c r="M214" s="155"/>
      <c r="N214" s="156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122</v>
      </c>
      <c r="AU214" s="17" t="s">
        <v>80</v>
      </c>
    </row>
    <row r="215" spans="1:47" s="2" customFormat="1" ht="87.75">
      <c r="A215" s="29"/>
      <c r="B215" s="30"/>
      <c r="C215" s="29"/>
      <c r="D215" s="153" t="s">
        <v>193</v>
      </c>
      <c r="E215" s="29"/>
      <c r="F215" s="157" t="s">
        <v>304</v>
      </c>
      <c r="G215" s="29"/>
      <c r="H215" s="29"/>
      <c r="I215" s="29"/>
      <c r="J215" s="29"/>
      <c r="K215" s="29"/>
      <c r="L215" s="30"/>
      <c r="M215" s="155"/>
      <c r="N215" s="156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193</v>
      </c>
      <c r="AU215" s="17" t="s">
        <v>80</v>
      </c>
    </row>
    <row r="216" spans="2:51" s="14" customFormat="1" ht="11.25">
      <c r="B216" s="168"/>
      <c r="D216" s="153" t="s">
        <v>195</v>
      </c>
      <c r="E216" s="169" t="s">
        <v>1</v>
      </c>
      <c r="F216" s="170" t="s">
        <v>305</v>
      </c>
      <c r="H216" s="171">
        <v>30.947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195</v>
      </c>
      <c r="AU216" s="169" t="s">
        <v>80</v>
      </c>
      <c r="AV216" s="14" t="s">
        <v>80</v>
      </c>
      <c r="AW216" s="14" t="s">
        <v>28</v>
      </c>
      <c r="AX216" s="14" t="s">
        <v>71</v>
      </c>
      <c r="AY216" s="169" t="s">
        <v>112</v>
      </c>
    </row>
    <row r="217" spans="2:51" s="15" customFormat="1" ht="11.25">
      <c r="B217" s="175"/>
      <c r="D217" s="153" t="s">
        <v>195</v>
      </c>
      <c r="E217" s="176" t="s">
        <v>1</v>
      </c>
      <c r="F217" s="177" t="s">
        <v>200</v>
      </c>
      <c r="H217" s="178">
        <v>30.947</v>
      </c>
      <c r="L217" s="175"/>
      <c r="M217" s="179"/>
      <c r="N217" s="180"/>
      <c r="O217" s="180"/>
      <c r="P217" s="180"/>
      <c r="Q217" s="180"/>
      <c r="R217" s="180"/>
      <c r="S217" s="180"/>
      <c r="T217" s="181"/>
      <c r="AT217" s="176" t="s">
        <v>195</v>
      </c>
      <c r="AU217" s="176" t="s">
        <v>80</v>
      </c>
      <c r="AV217" s="15" t="s">
        <v>132</v>
      </c>
      <c r="AW217" s="15" t="s">
        <v>28</v>
      </c>
      <c r="AX217" s="15" t="s">
        <v>78</v>
      </c>
      <c r="AY217" s="176" t="s">
        <v>112</v>
      </c>
    </row>
    <row r="218" spans="1:65" s="2" customFormat="1" ht="14.45" customHeight="1">
      <c r="A218" s="29"/>
      <c r="B218" s="140"/>
      <c r="C218" s="141" t="s">
        <v>306</v>
      </c>
      <c r="D218" s="141" t="s">
        <v>115</v>
      </c>
      <c r="E218" s="142" t="s">
        <v>307</v>
      </c>
      <c r="F218" s="143" t="s">
        <v>308</v>
      </c>
      <c r="G218" s="144" t="s">
        <v>247</v>
      </c>
      <c r="H218" s="145">
        <v>44.21</v>
      </c>
      <c r="I218" s="146"/>
      <c r="J218" s="146">
        <f>ROUND(I218*H218,2)</f>
        <v>0</v>
      </c>
      <c r="K218" s="143" t="s">
        <v>190</v>
      </c>
      <c r="L218" s="30"/>
      <c r="M218" s="147" t="s">
        <v>1</v>
      </c>
      <c r="N218" s="148" t="s">
        <v>36</v>
      </c>
      <c r="O218" s="149">
        <v>0.46</v>
      </c>
      <c r="P218" s="149">
        <f>O218*H218</f>
        <v>20.3366</v>
      </c>
      <c r="Q218" s="149">
        <v>0</v>
      </c>
      <c r="R218" s="149">
        <f>Q218*H218</f>
        <v>0</v>
      </c>
      <c r="S218" s="149">
        <v>0</v>
      </c>
      <c r="T218" s="150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1" t="s">
        <v>132</v>
      </c>
      <c r="AT218" s="151" t="s">
        <v>115</v>
      </c>
      <c r="AU218" s="151" t="s">
        <v>80</v>
      </c>
      <c r="AY218" s="17" t="s">
        <v>112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7" t="s">
        <v>78</v>
      </c>
      <c r="BK218" s="152">
        <f>ROUND(I218*H218,2)</f>
        <v>0</v>
      </c>
      <c r="BL218" s="17" t="s">
        <v>132</v>
      </c>
      <c r="BM218" s="151" t="s">
        <v>309</v>
      </c>
    </row>
    <row r="219" spans="1:47" s="2" customFormat="1" ht="19.5">
      <c r="A219" s="29"/>
      <c r="B219" s="30"/>
      <c r="C219" s="29"/>
      <c r="D219" s="153" t="s">
        <v>122</v>
      </c>
      <c r="E219" s="29"/>
      <c r="F219" s="154" t="s">
        <v>310</v>
      </c>
      <c r="G219" s="29"/>
      <c r="H219" s="29"/>
      <c r="I219" s="29"/>
      <c r="J219" s="29"/>
      <c r="K219" s="29"/>
      <c r="L219" s="30"/>
      <c r="M219" s="155"/>
      <c r="N219" s="156"/>
      <c r="O219" s="55"/>
      <c r="P219" s="55"/>
      <c r="Q219" s="55"/>
      <c r="R219" s="55"/>
      <c r="S219" s="55"/>
      <c r="T219" s="56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7" t="s">
        <v>122</v>
      </c>
      <c r="AU219" s="17" t="s">
        <v>80</v>
      </c>
    </row>
    <row r="220" spans="1:47" s="2" customFormat="1" ht="87.75">
      <c r="A220" s="29"/>
      <c r="B220" s="30"/>
      <c r="C220" s="29"/>
      <c r="D220" s="153" t="s">
        <v>193</v>
      </c>
      <c r="E220" s="29"/>
      <c r="F220" s="157" t="s">
        <v>304</v>
      </c>
      <c r="G220" s="29"/>
      <c r="H220" s="29"/>
      <c r="I220" s="29"/>
      <c r="J220" s="29"/>
      <c r="K220" s="29"/>
      <c r="L220" s="30"/>
      <c r="M220" s="155"/>
      <c r="N220" s="156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193</v>
      </c>
      <c r="AU220" s="17" t="s">
        <v>80</v>
      </c>
    </row>
    <row r="221" spans="2:51" s="14" customFormat="1" ht="11.25">
      <c r="B221" s="168"/>
      <c r="D221" s="153" t="s">
        <v>195</v>
      </c>
      <c r="E221" s="169" t="s">
        <v>1</v>
      </c>
      <c r="F221" s="170" t="s">
        <v>276</v>
      </c>
      <c r="H221" s="171">
        <v>44.21</v>
      </c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195</v>
      </c>
      <c r="AU221" s="169" t="s">
        <v>80</v>
      </c>
      <c r="AV221" s="14" t="s">
        <v>80</v>
      </c>
      <c r="AW221" s="14" t="s">
        <v>28</v>
      </c>
      <c r="AX221" s="14" t="s">
        <v>71</v>
      </c>
      <c r="AY221" s="169" t="s">
        <v>112</v>
      </c>
    </row>
    <row r="222" spans="2:51" s="15" customFormat="1" ht="11.25">
      <c r="B222" s="175"/>
      <c r="D222" s="153" t="s">
        <v>195</v>
      </c>
      <c r="E222" s="176" t="s">
        <v>1</v>
      </c>
      <c r="F222" s="177" t="s">
        <v>200</v>
      </c>
      <c r="H222" s="178">
        <v>44.21</v>
      </c>
      <c r="L222" s="175"/>
      <c r="M222" s="179"/>
      <c r="N222" s="180"/>
      <c r="O222" s="180"/>
      <c r="P222" s="180"/>
      <c r="Q222" s="180"/>
      <c r="R222" s="180"/>
      <c r="S222" s="180"/>
      <c r="T222" s="181"/>
      <c r="AT222" s="176" t="s">
        <v>195</v>
      </c>
      <c r="AU222" s="176" t="s">
        <v>80</v>
      </c>
      <c r="AV222" s="15" t="s">
        <v>132</v>
      </c>
      <c r="AW222" s="15" t="s">
        <v>28</v>
      </c>
      <c r="AX222" s="15" t="s">
        <v>78</v>
      </c>
      <c r="AY222" s="176" t="s">
        <v>112</v>
      </c>
    </row>
    <row r="223" spans="1:65" s="2" customFormat="1" ht="30" customHeight="1">
      <c r="A223" s="29"/>
      <c r="B223" s="140"/>
      <c r="C223" s="141" t="s">
        <v>311</v>
      </c>
      <c r="D223" s="141" t="s">
        <v>115</v>
      </c>
      <c r="E223" s="142" t="s">
        <v>312</v>
      </c>
      <c r="F223" s="143" t="s">
        <v>313</v>
      </c>
      <c r="G223" s="144" t="s">
        <v>247</v>
      </c>
      <c r="H223" s="145">
        <v>130</v>
      </c>
      <c r="I223" s="146"/>
      <c r="J223" s="146">
        <f>ROUND(I223*H223,2)</f>
        <v>0</v>
      </c>
      <c r="K223" s="143" t="s">
        <v>1</v>
      </c>
      <c r="L223" s="30"/>
      <c r="M223" s="147" t="s">
        <v>1</v>
      </c>
      <c r="N223" s="148" t="s">
        <v>36</v>
      </c>
      <c r="O223" s="149">
        <v>1.711</v>
      </c>
      <c r="P223" s="149">
        <f>O223*H223</f>
        <v>222.43</v>
      </c>
      <c r="Q223" s="149">
        <v>0.0025</v>
      </c>
      <c r="R223" s="149">
        <f>Q223*H223</f>
        <v>0.325</v>
      </c>
      <c r="S223" s="149">
        <v>0</v>
      </c>
      <c r="T223" s="150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1" t="s">
        <v>132</v>
      </c>
      <c r="AT223" s="151" t="s">
        <v>115</v>
      </c>
      <c r="AU223" s="151" t="s">
        <v>80</v>
      </c>
      <c r="AY223" s="17" t="s">
        <v>112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7" t="s">
        <v>78</v>
      </c>
      <c r="BK223" s="152">
        <f>ROUND(I223*H223,2)</f>
        <v>0</v>
      </c>
      <c r="BL223" s="17" t="s">
        <v>132</v>
      </c>
      <c r="BM223" s="151" t="s">
        <v>314</v>
      </c>
    </row>
    <row r="224" spans="1:47" s="2" customFormat="1" ht="19.5">
      <c r="A224" s="29"/>
      <c r="B224" s="30"/>
      <c r="C224" s="29"/>
      <c r="D224" s="153" t="s">
        <v>122</v>
      </c>
      <c r="E224" s="29"/>
      <c r="F224" s="154" t="s">
        <v>313</v>
      </c>
      <c r="G224" s="29"/>
      <c r="H224" s="29"/>
      <c r="I224" s="29"/>
      <c r="J224" s="29"/>
      <c r="K224" s="29"/>
      <c r="L224" s="30"/>
      <c r="M224" s="155"/>
      <c r="N224" s="156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7" t="s">
        <v>122</v>
      </c>
      <c r="AU224" s="17" t="s">
        <v>80</v>
      </c>
    </row>
    <row r="225" spans="1:47" s="2" customFormat="1" ht="175.5">
      <c r="A225" s="29"/>
      <c r="B225" s="30"/>
      <c r="C225" s="29"/>
      <c r="D225" s="153" t="s">
        <v>193</v>
      </c>
      <c r="E225" s="29"/>
      <c r="F225" s="157" t="s">
        <v>315</v>
      </c>
      <c r="G225" s="29"/>
      <c r="H225" s="29"/>
      <c r="I225" s="29"/>
      <c r="J225" s="29"/>
      <c r="K225" s="29"/>
      <c r="L225" s="30"/>
      <c r="M225" s="155"/>
      <c r="N225" s="156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193</v>
      </c>
      <c r="AU225" s="17" t="s">
        <v>80</v>
      </c>
    </row>
    <row r="226" spans="2:63" s="12" customFormat="1" ht="22.9" customHeight="1">
      <c r="B226" s="128"/>
      <c r="D226" s="129" t="s">
        <v>70</v>
      </c>
      <c r="E226" s="138" t="s">
        <v>111</v>
      </c>
      <c r="F226" s="138" t="s">
        <v>316</v>
      </c>
      <c r="J226" s="139">
        <f>BK226</f>
        <v>0</v>
      </c>
      <c r="L226" s="128"/>
      <c r="M226" s="132"/>
      <c r="N226" s="133"/>
      <c r="O226" s="133"/>
      <c r="P226" s="134">
        <f>SUM(P227:P232)</f>
        <v>1.23</v>
      </c>
      <c r="Q226" s="133"/>
      <c r="R226" s="134">
        <f>SUM(R227:R232)</f>
        <v>2.97</v>
      </c>
      <c r="S226" s="133"/>
      <c r="T226" s="135">
        <f>SUM(T227:T232)</f>
        <v>0</v>
      </c>
      <c r="AR226" s="129" t="s">
        <v>78</v>
      </c>
      <c r="AT226" s="136" t="s">
        <v>70</v>
      </c>
      <c r="AU226" s="136" t="s">
        <v>78</v>
      </c>
      <c r="AY226" s="129" t="s">
        <v>112</v>
      </c>
      <c r="BK226" s="137">
        <f>SUM(BK227:BK232)</f>
        <v>0</v>
      </c>
    </row>
    <row r="227" spans="1:65" s="2" customFormat="1" ht="14.45" customHeight="1">
      <c r="A227" s="29"/>
      <c r="B227" s="140"/>
      <c r="C227" s="141" t="s">
        <v>317</v>
      </c>
      <c r="D227" s="141" t="s">
        <v>115</v>
      </c>
      <c r="E227" s="142" t="s">
        <v>318</v>
      </c>
      <c r="F227" s="143" t="s">
        <v>319</v>
      </c>
      <c r="G227" s="144" t="s">
        <v>247</v>
      </c>
      <c r="H227" s="145">
        <v>5</v>
      </c>
      <c r="I227" s="146"/>
      <c r="J227" s="146">
        <f>ROUND(I227*H227,2)</f>
        <v>0</v>
      </c>
      <c r="K227" s="143" t="s">
        <v>190</v>
      </c>
      <c r="L227" s="30"/>
      <c r="M227" s="147" t="s">
        <v>1</v>
      </c>
      <c r="N227" s="148" t="s">
        <v>36</v>
      </c>
      <c r="O227" s="149">
        <v>0.246</v>
      </c>
      <c r="P227" s="149">
        <f>O227*H227</f>
        <v>1.23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1" t="s">
        <v>132</v>
      </c>
      <c r="AT227" s="151" t="s">
        <v>115</v>
      </c>
      <c r="AU227" s="151" t="s">
        <v>80</v>
      </c>
      <c r="AY227" s="17" t="s">
        <v>112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78</v>
      </c>
      <c r="BK227" s="152">
        <f>ROUND(I227*H227,2)</f>
        <v>0</v>
      </c>
      <c r="BL227" s="17" t="s">
        <v>132</v>
      </c>
      <c r="BM227" s="151" t="s">
        <v>320</v>
      </c>
    </row>
    <row r="228" spans="1:47" s="2" customFormat="1" ht="19.5">
      <c r="A228" s="29"/>
      <c r="B228" s="30"/>
      <c r="C228" s="29"/>
      <c r="D228" s="153" t="s">
        <v>122</v>
      </c>
      <c r="E228" s="29"/>
      <c r="F228" s="154" t="s">
        <v>321</v>
      </c>
      <c r="G228" s="29"/>
      <c r="H228" s="29"/>
      <c r="I228" s="29"/>
      <c r="J228" s="29"/>
      <c r="K228" s="29"/>
      <c r="L228" s="30"/>
      <c r="M228" s="155"/>
      <c r="N228" s="156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122</v>
      </c>
      <c r="AU228" s="17" t="s">
        <v>80</v>
      </c>
    </row>
    <row r="229" spans="1:47" s="2" customFormat="1" ht="68.25">
      <c r="A229" s="29"/>
      <c r="B229" s="30"/>
      <c r="C229" s="29"/>
      <c r="D229" s="153" t="s">
        <v>193</v>
      </c>
      <c r="E229" s="29"/>
      <c r="F229" s="157" t="s">
        <v>322</v>
      </c>
      <c r="G229" s="29"/>
      <c r="H229" s="29"/>
      <c r="I229" s="29"/>
      <c r="J229" s="29"/>
      <c r="K229" s="29"/>
      <c r="L229" s="30"/>
      <c r="M229" s="155"/>
      <c r="N229" s="156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193</v>
      </c>
      <c r="AU229" s="17" t="s">
        <v>80</v>
      </c>
    </row>
    <row r="230" spans="1:65" s="2" customFormat="1" ht="14.45" customHeight="1">
      <c r="A230" s="29"/>
      <c r="B230" s="140"/>
      <c r="C230" s="182" t="s">
        <v>7</v>
      </c>
      <c r="D230" s="182" t="s">
        <v>257</v>
      </c>
      <c r="E230" s="183" t="s">
        <v>323</v>
      </c>
      <c r="F230" s="184" t="s">
        <v>324</v>
      </c>
      <c r="G230" s="185" t="s">
        <v>247</v>
      </c>
      <c r="H230" s="186">
        <v>5.5</v>
      </c>
      <c r="I230" s="187"/>
      <c r="J230" s="187">
        <f>ROUND(I230*H230,2)</f>
        <v>0</v>
      </c>
      <c r="K230" s="184" t="s">
        <v>190</v>
      </c>
      <c r="L230" s="188"/>
      <c r="M230" s="189" t="s">
        <v>1</v>
      </c>
      <c r="N230" s="190" t="s">
        <v>36</v>
      </c>
      <c r="O230" s="149">
        <v>0</v>
      </c>
      <c r="P230" s="149">
        <f>O230*H230</f>
        <v>0</v>
      </c>
      <c r="Q230" s="149">
        <v>0.54</v>
      </c>
      <c r="R230" s="149">
        <f>Q230*H230</f>
        <v>2.97</v>
      </c>
      <c r="S230" s="149">
        <v>0</v>
      </c>
      <c r="T230" s="150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1" t="s">
        <v>151</v>
      </c>
      <c r="AT230" s="151" t="s">
        <v>257</v>
      </c>
      <c r="AU230" s="151" t="s">
        <v>80</v>
      </c>
      <c r="AY230" s="17" t="s">
        <v>112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7" t="s">
        <v>78</v>
      </c>
      <c r="BK230" s="152">
        <f>ROUND(I230*H230,2)</f>
        <v>0</v>
      </c>
      <c r="BL230" s="17" t="s">
        <v>132</v>
      </c>
      <c r="BM230" s="151" t="s">
        <v>325</v>
      </c>
    </row>
    <row r="231" spans="1:47" s="2" customFormat="1" ht="11.25">
      <c r="A231" s="29"/>
      <c r="B231" s="30"/>
      <c r="C231" s="29"/>
      <c r="D231" s="153" t="s">
        <v>122</v>
      </c>
      <c r="E231" s="29"/>
      <c r="F231" s="154" t="s">
        <v>324</v>
      </c>
      <c r="G231" s="29"/>
      <c r="H231" s="29"/>
      <c r="I231" s="29"/>
      <c r="J231" s="29"/>
      <c r="K231" s="29"/>
      <c r="L231" s="30"/>
      <c r="M231" s="155"/>
      <c r="N231" s="156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122</v>
      </c>
      <c r="AU231" s="17" t="s">
        <v>80</v>
      </c>
    </row>
    <row r="232" spans="2:51" s="14" customFormat="1" ht="11.25">
      <c r="B232" s="168"/>
      <c r="D232" s="153" t="s">
        <v>195</v>
      </c>
      <c r="F232" s="170" t="s">
        <v>326</v>
      </c>
      <c r="H232" s="171">
        <v>5.5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195</v>
      </c>
      <c r="AU232" s="169" t="s">
        <v>80</v>
      </c>
      <c r="AV232" s="14" t="s">
        <v>80</v>
      </c>
      <c r="AW232" s="14" t="s">
        <v>3</v>
      </c>
      <c r="AX232" s="14" t="s">
        <v>78</v>
      </c>
      <c r="AY232" s="169" t="s">
        <v>112</v>
      </c>
    </row>
    <row r="233" spans="2:63" s="12" customFormat="1" ht="22.9" customHeight="1">
      <c r="B233" s="128"/>
      <c r="D233" s="129" t="s">
        <v>70</v>
      </c>
      <c r="E233" s="138" t="s">
        <v>156</v>
      </c>
      <c r="F233" s="138" t="s">
        <v>327</v>
      </c>
      <c r="J233" s="139">
        <f>BK233</f>
        <v>0</v>
      </c>
      <c r="L233" s="128"/>
      <c r="M233" s="132"/>
      <c r="N233" s="133"/>
      <c r="O233" s="133"/>
      <c r="P233" s="134">
        <f>SUM(P234:P239)</f>
        <v>48.04</v>
      </c>
      <c r="Q233" s="133"/>
      <c r="R233" s="134">
        <f>SUM(R234:R239)</f>
        <v>9.425749999999999</v>
      </c>
      <c r="S233" s="133"/>
      <c r="T233" s="135">
        <f>SUM(T234:T239)</f>
        <v>11</v>
      </c>
      <c r="AR233" s="129" t="s">
        <v>78</v>
      </c>
      <c r="AT233" s="136" t="s">
        <v>70</v>
      </c>
      <c r="AU233" s="136" t="s">
        <v>78</v>
      </c>
      <c r="AY233" s="129" t="s">
        <v>112</v>
      </c>
      <c r="BK233" s="137">
        <f>SUM(BK234:BK239)</f>
        <v>0</v>
      </c>
    </row>
    <row r="234" spans="1:65" s="2" customFormat="1" ht="24">
      <c r="A234" s="29"/>
      <c r="B234" s="140"/>
      <c r="C234" s="141" t="s">
        <v>328</v>
      </c>
      <c r="D234" s="141" t="s">
        <v>115</v>
      </c>
      <c r="E234" s="142" t="s">
        <v>329</v>
      </c>
      <c r="F234" s="143" t="s">
        <v>330</v>
      </c>
      <c r="G234" s="144" t="s">
        <v>331</v>
      </c>
      <c r="H234" s="145">
        <v>25</v>
      </c>
      <c r="I234" s="146"/>
      <c r="J234" s="146">
        <f>ROUND(I234*H234,2)</f>
        <v>0</v>
      </c>
      <c r="K234" s="143" t="s">
        <v>190</v>
      </c>
      <c r="L234" s="30"/>
      <c r="M234" s="147" t="s">
        <v>1</v>
      </c>
      <c r="N234" s="148" t="s">
        <v>36</v>
      </c>
      <c r="O234" s="149">
        <v>0.296</v>
      </c>
      <c r="P234" s="149">
        <f>O234*H234</f>
        <v>7.3999999999999995</v>
      </c>
      <c r="Q234" s="149">
        <v>0.37703</v>
      </c>
      <c r="R234" s="149">
        <f>Q234*H234</f>
        <v>9.425749999999999</v>
      </c>
      <c r="S234" s="149">
        <v>0</v>
      </c>
      <c r="T234" s="150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1" t="s">
        <v>132</v>
      </c>
      <c r="AT234" s="151" t="s">
        <v>115</v>
      </c>
      <c r="AU234" s="151" t="s">
        <v>80</v>
      </c>
      <c r="AY234" s="17" t="s">
        <v>112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7" t="s">
        <v>78</v>
      </c>
      <c r="BK234" s="152">
        <f>ROUND(I234*H234,2)</f>
        <v>0</v>
      </c>
      <c r="BL234" s="17" t="s">
        <v>132</v>
      </c>
      <c r="BM234" s="151" t="s">
        <v>332</v>
      </c>
    </row>
    <row r="235" spans="1:47" s="2" customFormat="1" ht="19.5">
      <c r="A235" s="29"/>
      <c r="B235" s="30"/>
      <c r="C235" s="29"/>
      <c r="D235" s="153" t="s">
        <v>122</v>
      </c>
      <c r="E235" s="29"/>
      <c r="F235" s="154" t="s">
        <v>333</v>
      </c>
      <c r="G235" s="29"/>
      <c r="H235" s="29"/>
      <c r="I235" s="29"/>
      <c r="J235" s="29"/>
      <c r="K235" s="29"/>
      <c r="L235" s="30"/>
      <c r="M235" s="155"/>
      <c r="N235" s="156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122</v>
      </c>
      <c r="AU235" s="17" t="s">
        <v>80</v>
      </c>
    </row>
    <row r="236" spans="1:47" s="2" customFormat="1" ht="58.5">
      <c r="A236" s="29"/>
      <c r="B236" s="30"/>
      <c r="C236" s="29"/>
      <c r="D236" s="153" t="s">
        <v>193</v>
      </c>
      <c r="E236" s="29"/>
      <c r="F236" s="157" t="s">
        <v>334</v>
      </c>
      <c r="G236" s="29"/>
      <c r="H236" s="29"/>
      <c r="I236" s="29"/>
      <c r="J236" s="29"/>
      <c r="K236" s="29"/>
      <c r="L236" s="30"/>
      <c r="M236" s="155"/>
      <c r="N236" s="156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193</v>
      </c>
      <c r="AU236" s="17" t="s">
        <v>80</v>
      </c>
    </row>
    <row r="237" spans="1:65" s="2" customFormat="1" ht="24">
      <c r="A237" s="29"/>
      <c r="B237" s="140"/>
      <c r="C237" s="141" t="s">
        <v>335</v>
      </c>
      <c r="D237" s="141" t="s">
        <v>115</v>
      </c>
      <c r="E237" s="142" t="s">
        <v>336</v>
      </c>
      <c r="F237" s="143" t="s">
        <v>337</v>
      </c>
      <c r="G237" s="144" t="s">
        <v>189</v>
      </c>
      <c r="H237" s="145">
        <v>5</v>
      </c>
      <c r="I237" s="146"/>
      <c r="J237" s="146">
        <f>ROUND(I237*H237,2)</f>
        <v>0</v>
      </c>
      <c r="K237" s="143" t="s">
        <v>190</v>
      </c>
      <c r="L237" s="30"/>
      <c r="M237" s="147" t="s">
        <v>1</v>
      </c>
      <c r="N237" s="148" t="s">
        <v>36</v>
      </c>
      <c r="O237" s="149">
        <v>8.128</v>
      </c>
      <c r="P237" s="149">
        <f>O237*H237</f>
        <v>40.64</v>
      </c>
      <c r="Q237" s="149">
        <v>0</v>
      </c>
      <c r="R237" s="149">
        <f>Q237*H237</f>
        <v>0</v>
      </c>
      <c r="S237" s="149">
        <v>2.2</v>
      </c>
      <c r="T237" s="150">
        <f>S237*H237</f>
        <v>11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1" t="s">
        <v>132</v>
      </c>
      <c r="AT237" s="151" t="s">
        <v>115</v>
      </c>
      <c r="AU237" s="151" t="s">
        <v>80</v>
      </c>
      <c r="AY237" s="17" t="s">
        <v>112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7" t="s">
        <v>78</v>
      </c>
      <c r="BK237" s="152">
        <f>ROUND(I237*H237,2)</f>
        <v>0</v>
      </c>
      <c r="BL237" s="17" t="s">
        <v>132</v>
      </c>
      <c r="BM237" s="151" t="s">
        <v>338</v>
      </c>
    </row>
    <row r="238" spans="1:47" s="2" customFormat="1" ht="19.5">
      <c r="A238" s="29"/>
      <c r="B238" s="30"/>
      <c r="C238" s="29"/>
      <c r="D238" s="153" t="s">
        <v>122</v>
      </c>
      <c r="E238" s="29"/>
      <c r="F238" s="154" t="s">
        <v>339</v>
      </c>
      <c r="G238" s="29"/>
      <c r="H238" s="29"/>
      <c r="I238" s="29"/>
      <c r="J238" s="29"/>
      <c r="K238" s="29"/>
      <c r="L238" s="30"/>
      <c r="M238" s="155"/>
      <c r="N238" s="156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122</v>
      </c>
      <c r="AU238" s="17" t="s">
        <v>80</v>
      </c>
    </row>
    <row r="239" spans="1:47" s="2" customFormat="1" ht="126.75">
      <c r="A239" s="29"/>
      <c r="B239" s="30"/>
      <c r="C239" s="29"/>
      <c r="D239" s="153" t="s">
        <v>193</v>
      </c>
      <c r="E239" s="29"/>
      <c r="F239" s="157" t="s">
        <v>340</v>
      </c>
      <c r="G239" s="29"/>
      <c r="H239" s="29"/>
      <c r="I239" s="29"/>
      <c r="J239" s="29"/>
      <c r="K239" s="29"/>
      <c r="L239" s="30"/>
      <c r="M239" s="155"/>
      <c r="N239" s="156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193</v>
      </c>
      <c r="AU239" s="17" t="s">
        <v>80</v>
      </c>
    </row>
    <row r="240" spans="2:63" s="12" customFormat="1" ht="22.9" customHeight="1">
      <c r="B240" s="128"/>
      <c r="D240" s="129" t="s">
        <v>70</v>
      </c>
      <c r="E240" s="138" t="s">
        <v>341</v>
      </c>
      <c r="F240" s="138" t="s">
        <v>342</v>
      </c>
      <c r="J240" s="139">
        <f>BK240</f>
        <v>0</v>
      </c>
      <c r="L240" s="128"/>
      <c r="M240" s="132"/>
      <c r="N240" s="133"/>
      <c r="O240" s="133"/>
      <c r="P240" s="134">
        <f>SUM(P241:P254)</f>
        <v>1.3639999999999999</v>
      </c>
      <c r="Q240" s="133"/>
      <c r="R240" s="134">
        <f>SUM(R241:R254)</f>
        <v>0</v>
      </c>
      <c r="S240" s="133"/>
      <c r="T240" s="135">
        <f>SUM(T241:T254)</f>
        <v>0</v>
      </c>
      <c r="AR240" s="129" t="s">
        <v>78</v>
      </c>
      <c r="AT240" s="136" t="s">
        <v>70</v>
      </c>
      <c r="AU240" s="136" t="s">
        <v>78</v>
      </c>
      <c r="AY240" s="129" t="s">
        <v>112</v>
      </c>
      <c r="BK240" s="137">
        <f>SUM(BK241:BK254)</f>
        <v>0</v>
      </c>
    </row>
    <row r="241" spans="1:65" s="2" customFormat="1" ht="24">
      <c r="A241" s="29"/>
      <c r="B241" s="140"/>
      <c r="C241" s="141" t="s">
        <v>343</v>
      </c>
      <c r="D241" s="141" t="s">
        <v>115</v>
      </c>
      <c r="E241" s="142" t="s">
        <v>344</v>
      </c>
      <c r="F241" s="143" t="s">
        <v>345</v>
      </c>
      <c r="G241" s="144" t="s">
        <v>233</v>
      </c>
      <c r="H241" s="145">
        <v>11</v>
      </c>
      <c r="I241" s="146"/>
      <c r="J241" s="146">
        <f>ROUND(I241*H241,2)</f>
        <v>0</v>
      </c>
      <c r="K241" s="143" t="s">
        <v>190</v>
      </c>
      <c r="L241" s="30"/>
      <c r="M241" s="147" t="s">
        <v>1</v>
      </c>
      <c r="N241" s="148" t="s">
        <v>36</v>
      </c>
      <c r="O241" s="149">
        <v>0.091</v>
      </c>
      <c r="P241" s="149">
        <f>O241*H241</f>
        <v>1.001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1" t="s">
        <v>132</v>
      </c>
      <c r="AT241" s="151" t="s">
        <v>115</v>
      </c>
      <c r="AU241" s="151" t="s">
        <v>80</v>
      </c>
      <c r="AY241" s="17" t="s">
        <v>112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78</v>
      </c>
      <c r="BK241" s="152">
        <f>ROUND(I241*H241,2)</f>
        <v>0</v>
      </c>
      <c r="BL241" s="17" t="s">
        <v>132</v>
      </c>
      <c r="BM241" s="151" t="s">
        <v>346</v>
      </c>
    </row>
    <row r="242" spans="1:47" s="2" customFormat="1" ht="19.5">
      <c r="A242" s="29"/>
      <c r="B242" s="30"/>
      <c r="C242" s="29"/>
      <c r="D242" s="153" t="s">
        <v>122</v>
      </c>
      <c r="E242" s="29"/>
      <c r="F242" s="154" t="s">
        <v>347</v>
      </c>
      <c r="G242" s="29"/>
      <c r="H242" s="29"/>
      <c r="I242" s="29"/>
      <c r="J242" s="29"/>
      <c r="K242" s="29"/>
      <c r="L242" s="30"/>
      <c r="M242" s="155"/>
      <c r="N242" s="156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122</v>
      </c>
      <c r="AU242" s="17" t="s">
        <v>80</v>
      </c>
    </row>
    <row r="243" spans="1:47" s="2" customFormat="1" ht="29.25">
      <c r="A243" s="29"/>
      <c r="B243" s="30"/>
      <c r="C243" s="29"/>
      <c r="D243" s="153" t="s">
        <v>193</v>
      </c>
      <c r="E243" s="29"/>
      <c r="F243" s="157" t="s">
        <v>348</v>
      </c>
      <c r="G243" s="29"/>
      <c r="H243" s="29"/>
      <c r="I243" s="29"/>
      <c r="J243" s="29"/>
      <c r="K243" s="29"/>
      <c r="L243" s="30"/>
      <c r="M243" s="155"/>
      <c r="N243" s="156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193</v>
      </c>
      <c r="AU243" s="17" t="s">
        <v>80</v>
      </c>
    </row>
    <row r="244" spans="1:65" s="2" customFormat="1" ht="24">
      <c r="A244" s="29"/>
      <c r="B244" s="140"/>
      <c r="C244" s="141" t="s">
        <v>349</v>
      </c>
      <c r="D244" s="141" t="s">
        <v>115</v>
      </c>
      <c r="E244" s="142" t="s">
        <v>350</v>
      </c>
      <c r="F244" s="143" t="s">
        <v>351</v>
      </c>
      <c r="G244" s="144" t="s">
        <v>233</v>
      </c>
      <c r="H244" s="145">
        <v>99</v>
      </c>
      <c r="I244" s="146"/>
      <c r="J244" s="146">
        <f>ROUND(I244*H244,2)</f>
        <v>0</v>
      </c>
      <c r="K244" s="143" t="s">
        <v>190</v>
      </c>
      <c r="L244" s="30"/>
      <c r="M244" s="147" t="s">
        <v>1</v>
      </c>
      <c r="N244" s="148" t="s">
        <v>36</v>
      </c>
      <c r="O244" s="149">
        <v>0.003</v>
      </c>
      <c r="P244" s="149">
        <f>O244*H244</f>
        <v>0.297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1" t="s">
        <v>132</v>
      </c>
      <c r="AT244" s="151" t="s">
        <v>115</v>
      </c>
      <c r="AU244" s="151" t="s">
        <v>80</v>
      </c>
      <c r="AY244" s="17" t="s">
        <v>112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7" t="s">
        <v>78</v>
      </c>
      <c r="BK244" s="152">
        <f>ROUND(I244*H244,2)</f>
        <v>0</v>
      </c>
      <c r="BL244" s="17" t="s">
        <v>132</v>
      </c>
      <c r="BM244" s="151" t="s">
        <v>352</v>
      </c>
    </row>
    <row r="245" spans="1:47" s="2" customFormat="1" ht="19.5">
      <c r="A245" s="29"/>
      <c r="B245" s="30"/>
      <c r="C245" s="29"/>
      <c r="D245" s="153" t="s">
        <v>122</v>
      </c>
      <c r="E245" s="29"/>
      <c r="F245" s="154" t="s">
        <v>353</v>
      </c>
      <c r="G245" s="29"/>
      <c r="H245" s="29"/>
      <c r="I245" s="29"/>
      <c r="J245" s="29"/>
      <c r="K245" s="29"/>
      <c r="L245" s="30"/>
      <c r="M245" s="155"/>
      <c r="N245" s="156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122</v>
      </c>
      <c r="AU245" s="17" t="s">
        <v>80</v>
      </c>
    </row>
    <row r="246" spans="1:47" s="2" customFormat="1" ht="29.25">
      <c r="A246" s="29"/>
      <c r="B246" s="30"/>
      <c r="C246" s="29"/>
      <c r="D246" s="153" t="s">
        <v>193</v>
      </c>
      <c r="E246" s="29"/>
      <c r="F246" s="157" t="s">
        <v>348</v>
      </c>
      <c r="G246" s="29"/>
      <c r="H246" s="29"/>
      <c r="I246" s="29"/>
      <c r="J246" s="29"/>
      <c r="K246" s="29"/>
      <c r="L246" s="30"/>
      <c r="M246" s="155"/>
      <c r="N246" s="156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193</v>
      </c>
      <c r="AU246" s="17" t="s">
        <v>80</v>
      </c>
    </row>
    <row r="247" spans="2:51" s="14" customFormat="1" ht="11.25">
      <c r="B247" s="168"/>
      <c r="D247" s="153" t="s">
        <v>195</v>
      </c>
      <c r="F247" s="170" t="s">
        <v>354</v>
      </c>
      <c r="H247" s="171">
        <v>99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195</v>
      </c>
      <c r="AU247" s="169" t="s">
        <v>80</v>
      </c>
      <c r="AV247" s="14" t="s">
        <v>80</v>
      </c>
      <c r="AW247" s="14" t="s">
        <v>3</v>
      </c>
      <c r="AX247" s="14" t="s">
        <v>78</v>
      </c>
      <c r="AY247" s="169" t="s">
        <v>112</v>
      </c>
    </row>
    <row r="248" spans="1:65" s="2" customFormat="1" ht="14.45" customHeight="1">
      <c r="A248" s="29"/>
      <c r="B248" s="140"/>
      <c r="C248" s="141" t="s">
        <v>355</v>
      </c>
      <c r="D248" s="141" t="s">
        <v>115</v>
      </c>
      <c r="E248" s="142" t="s">
        <v>356</v>
      </c>
      <c r="F248" s="143" t="s">
        <v>357</v>
      </c>
      <c r="G248" s="144" t="s">
        <v>233</v>
      </c>
      <c r="H248" s="145">
        <v>11</v>
      </c>
      <c r="I248" s="146"/>
      <c r="J248" s="146">
        <f>ROUND(I248*H248,2)</f>
        <v>0</v>
      </c>
      <c r="K248" s="143" t="s">
        <v>190</v>
      </c>
      <c r="L248" s="30"/>
      <c r="M248" s="147" t="s">
        <v>1</v>
      </c>
      <c r="N248" s="148" t="s">
        <v>36</v>
      </c>
      <c r="O248" s="149">
        <v>0.006</v>
      </c>
      <c r="P248" s="149">
        <f>O248*H248</f>
        <v>0.066</v>
      </c>
      <c r="Q248" s="149">
        <v>0</v>
      </c>
      <c r="R248" s="149">
        <f>Q248*H248</f>
        <v>0</v>
      </c>
      <c r="S248" s="149">
        <v>0</v>
      </c>
      <c r="T248" s="150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1" t="s">
        <v>132</v>
      </c>
      <c r="AT248" s="151" t="s">
        <v>115</v>
      </c>
      <c r="AU248" s="151" t="s">
        <v>80</v>
      </c>
      <c r="AY248" s="17" t="s">
        <v>112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7" t="s">
        <v>78</v>
      </c>
      <c r="BK248" s="152">
        <f>ROUND(I248*H248,2)</f>
        <v>0</v>
      </c>
      <c r="BL248" s="17" t="s">
        <v>132</v>
      </c>
      <c r="BM248" s="151" t="s">
        <v>358</v>
      </c>
    </row>
    <row r="249" spans="1:47" s="2" customFormat="1" ht="11.25">
      <c r="A249" s="29"/>
      <c r="B249" s="30"/>
      <c r="C249" s="29"/>
      <c r="D249" s="153" t="s">
        <v>122</v>
      </c>
      <c r="E249" s="29"/>
      <c r="F249" s="154" t="s">
        <v>359</v>
      </c>
      <c r="G249" s="29"/>
      <c r="H249" s="29"/>
      <c r="I249" s="29"/>
      <c r="J249" s="29"/>
      <c r="K249" s="29"/>
      <c r="L249" s="30"/>
      <c r="M249" s="155"/>
      <c r="N249" s="156"/>
      <c r="O249" s="55"/>
      <c r="P249" s="55"/>
      <c r="Q249" s="55"/>
      <c r="R249" s="55"/>
      <c r="S249" s="55"/>
      <c r="T249" s="56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T249" s="17" t="s">
        <v>122</v>
      </c>
      <c r="AU249" s="17" t="s">
        <v>80</v>
      </c>
    </row>
    <row r="250" spans="1:47" s="2" customFormat="1" ht="39">
      <c r="A250" s="29"/>
      <c r="B250" s="30"/>
      <c r="C250" s="29"/>
      <c r="D250" s="153" t="s">
        <v>193</v>
      </c>
      <c r="E250" s="29"/>
      <c r="F250" s="157" t="s">
        <v>360</v>
      </c>
      <c r="G250" s="29"/>
      <c r="H250" s="29"/>
      <c r="I250" s="29"/>
      <c r="J250" s="29"/>
      <c r="K250" s="29"/>
      <c r="L250" s="30"/>
      <c r="M250" s="155"/>
      <c r="N250" s="156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193</v>
      </c>
      <c r="AU250" s="17" t="s">
        <v>80</v>
      </c>
    </row>
    <row r="251" spans="1:65" s="2" customFormat="1" ht="36">
      <c r="A251" s="29"/>
      <c r="B251" s="140"/>
      <c r="C251" s="141" t="s">
        <v>361</v>
      </c>
      <c r="D251" s="141" t="s">
        <v>115</v>
      </c>
      <c r="E251" s="142" t="s">
        <v>362</v>
      </c>
      <c r="F251" s="143" t="s">
        <v>363</v>
      </c>
      <c r="G251" s="144" t="s">
        <v>233</v>
      </c>
      <c r="H251" s="145">
        <v>11</v>
      </c>
      <c r="I251" s="146"/>
      <c r="J251" s="146">
        <f>ROUND(I251*H251,2)</f>
        <v>0</v>
      </c>
      <c r="K251" s="143" t="s">
        <v>190</v>
      </c>
      <c r="L251" s="30"/>
      <c r="M251" s="147" t="s">
        <v>1</v>
      </c>
      <c r="N251" s="148" t="s">
        <v>36</v>
      </c>
      <c r="O251" s="149">
        <v>0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1" t="s">
        <v>132</v>
      </c>
      <c r="AT251" s="151" t="s">
        <v>115</v>
      </c>
      <c r="AU251" s="151" t="s">
        <v>80</v>
      </c>
      <c r="AY251" s="17" t="s">
        <v>112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7" t="s">
        <v>78</v>
      </c>
      <c r="BK251" s="152">
        <f>ROUND(I251*H251,2)</f>
        <v>0</v>
      </c>
      <c r="BL251" s="17" t="s">
        <v>132</v>
      </c>
      <c r="BM251" s="151" t="s">
        <v>364</v>
      </c>
    </row>
    <row r="252" spans="1:47" s="2" customFormat="1" ht="29.25">
      <c r="A252" s="29"/>
      <c r="B252" s="30"/>
      <c r="C252" s="29"/>
      <c r="D252" s="153" t="s">
        <v>122</v>
      </c>
      <c r="E252" s="29"/>
      <c r="F252" s="154" t="s">
        <v>365</v>
      </c>
      <c r="G252" s="29"/>
      <c r="H252" s="29"/>
      <c r="I252" s="29"/>
      <c r="J252" s="29"/>
      <c r="K252" s="29"/>
      <c r="L252" s="30"/>
      <c r="M252" s="155"/>
      <c r="N252" s="156"/>
      <c r="O252" s="55"/>
      <c r="P252" s="55"/>
      <c r="Q252" s="55"/>
      <c r="R252" s="55"/>
      <c r="S252" s="55"/>
      <c r="T252" s="56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122</v>
      </c>
      <c r="AU252" s="17" t="s">
        <v>80</v>
      </c>
    </row>
    <row r="253" spans="1:47" s="2" customFormat="1" ht="39">
      <c r="A253" s="29"/>
      <c r="B253" s="30"/>
      <c r="C253" s="29"/>
      <c r="D253" s="153" t="s">
        <v>193</v>
      </c>
      <c r="E253" s="29"/>
      <c r="F253" s="157" t="s">
        <v>236</v>
      </c>
      <c r="G253" s="29"/>
      <c r="H253" s="29"/>
      <c r="I253" s="29"/>
      <c r="J253" s="29"/>
      <c r="K253" s="29"/>
      <c r="L253" s="30"/>
      <c r="M253" s="155"/>
      <c r="N253" s="156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193</v>
      </c>
      <c r="AU253" s="17" t="s">
        <v>80</v>
      </c>
    </row>
    <row r="254" spans="1:47" s="2" customFormat="1" ht="19.5">
      <c r="A254" s="29"/>
      <c r="B254" s="30"/>
      <c r="C254" s="29"/>
      <c r="D254" s="153" t="s">
        <v>126</v>
      </c>
      <c r="E254" s="29"/>
      <c r="F254" s="157" t="s">
        <v>366</v>
      </c>
      <c r="G254" s="29"/>
      <c r="H254" s="29"/>
      <c r="I254" s="29"/>
      <c r="J254" s="29"/>
      <c r="K254" s="29"/>
      <c r="L254" s="30"/>
      <c r="M254" s="155"/>
      <c r="N254" s="156"/>
      <c r="O254" s="55"/>
      <c r="P254" s="55"/>
      <c r="Q254" s="55"/>
      <c r="R254" s="55"/>
      <c r="S254" s="55"/>
      <c r="T254" s="56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T254" s="17" t="s">
        <v>126</v>
      </c>
      <c r="AU254" s="17" t="s">
        <v>80</v>
      </c>
    </row>
    <row r="255" spans="2:63" s="12" customFormat="1" ht="22.9" customHeight="1">
      <c r="B255" s="128"/>
      <c r="D255" s="129" t="s">
        <v>70</v>
      </c>
      <c r="E255" s="138" t="s">
        <v>367</v>
      </c>
      <c r="F255" s="138" t="s">
        <v>368</v>
      </c>
      <c r="J255" s="139">
        <f>BK255</f>
        <v>0</v>
      </c>
      <c r="L255" s="128"/>
      <c r="M255" s="132"/>
      <c r="N255" s="133"/>
      <c r="O255" s="133"/>
      <c r="P255" s="134">
        <f>SUM(P256:P261)</f>
        <v>122.296175</v>
      </c>
      <c r="Q255" s="133"/>
      <c r="R255" s="134">
        <f>SUM(R256:R261)</f>
        <v>0</v>
      </c>
      <c r="S255" s="133"/>
      <c r="T255" s="135">
        <f>SUM(T256:T261)</f>
        <v>0</v>
      </c>
      <c r="AR255" s="129" t="s">
        <v>78</v>
      </c>
      <c r="AT255" s="136" t="s">
        <v>70</v>
      </c>
      <c r="AU255" s="136" t="s">
        <v>78</v>
      </c>
      <c r="AY255" s="129" t="s">
        <v>112</v>
      </c>
      <c r="BK255" s="137">
        <f>SUM(BK256:BK261)</f>
        <v>0</v>
      </c>
    </row>
    <row r="256" spans="1:65" s="2" customFormat="1" ht="19.9" customHeight="1">
      <c r="A256" s="29"/>
      <c r="B256" s="140"/>
      <c r="C256" s="141" t="s">
        <v>369</v>
      </c>
      <c r="D256" s="141" t="s">
        <v>115</v>
      </c>
      <c r="E256" s="142" t="s">
        <v>370</v>
      </c>
      <c r="F256" s="143" t="s">
        <v>371</v>
      </c>
      <c r="G256" s="144" t="s">
        <v>233</v>
      </c>
      <c r="H256" s="145">
        <v>100.325</v>
      </c>
      <c r="I256" s="146"/>
      <c r="J256" s="146">
        <f>ROUND(I256*H256,2)</f>
        <v>0</v>
      </c>
      <c r="K256" s="143" t="s">
        <v>190</v>
      </c>
      <c r="L256" s="30"/>
      <c r="M256" s="147" t="s">
        <v>1</v>
      </c>
      <c r="N256" s="148" t="s">
        <v>36</v>
      </c>
      <c r="O256" s="149">
        <v>0.77</v>
      </c>
      <c r="P256" s="149">
        <f>O256*H256</f>
        <v>77.25025000000001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1" t="s">
        <v>132</v>
      </c>
      <c r="AT256" s="151" t="s">
        <v>115</v>
      </c>
      <c r="AU256" s="151" t="s">
        <v>80</v>
      </c>
      <c r="AY256" s="17" t="s">
        <v>112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7" t="s">
        <v>78</v>
      </c>
      <c r="BK256" s="152">
        <f>ROUND(I256*H256,2)</f>
        <v>0</v>
      </c>
      <c r="BL256" s="17" t="s">
        <v>132</v>
      </c>
      <c r="BM256" s="151" t="s">
        <v>372</v>
      </c>
    </row>
    <row r="257" spans="1:47" s="2" customFormat="1" ht="19.5">
      <c r="A257" s="29"/>
      <c r="B257" s="30"/>
      <c r="C257" s="29"/>
      <c r="D257" s="153" t="s">
        <v>122</v>
      </c>
      <c r="E257" s="29"/>
      <c r="F257" s="154" t="s">
        <v>373</v>
      </c>
      <c r="G257" s="29"/>
      <c r="H257" s="29"/>
      <c r="I257" s="29"/>
      <c r="J257" s="29"/>
      <c r="K257" s="29"/>
      <c r="L257" s="30"/>
      <c r="M257" s="155"/>
      <c r="N257" s="156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122</v>
      </c>
      <c r="AU257" s="17" t="s">
        <v>80</v>
      </c>
    </row>
    <row r="258" spans="1:47" s="2" customFormat="1" ht="39">
      <c r="A258" s="29"/>
      <c r="B258" s="30"/>
      <c r="C258" s="29"/>
      <c r="D258" s="153" t="s">
        <v>193</v>
      </c>
      <c r="E258" s="29"/>
      <c r="F258" s="157" t="s">
        <v>374</v>
      </c>
      <c r="G258" s="29"/>
      <c r="H258" s="29"/>
      <c r="I258" s="29"/>
      <c r="J258" s="29"/>
      <c r="K258" s="29"/>
      <c r="L258" s="30"/>
      <c r="M258" s="155"/>
      <c r="N258" s="156"/>
      <c r="O258" s="55"/>
      <c r="P258" s="55"/>
      <c r="Q258" s="55"/>
      <c r="R258" s="55"/>
      <c r="S258" s="55"/>
      <c r="T258" s="56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T258" s="17" t="s">
        <v>193</v>
      </c>
      <c r="AU258" s="17" t="s">
        <v>80</v>
      </c>
    </row>
    <row r="259" spans="1:65" s="2" customFormat="1" ht="30" customHeight="1">
      <c r="A259" s="29"/>
      <c r="B259" s="140"/>
      <c r="C259" s="141" t="s">
        <v>375</v>
      </c>
      <c r="D259" s="141" t="s">
        <v>115</v>
      </c>
      <c r="E259" s="142" t="s">
        <v>376</v>
      </c>
      <c r="F259" s="143" t="s">
        <v>377</v>
      </c>
      <c r="G259" s="144" t="s">
        <v>233</v>
      </c>
      <c r="H259" s="145">
        <v>100.325</v>
      </c>
      <c r="I259" s="146"/>
      <c r="J259" s="146">
        <f>ROUND(I259*H259,2)</f>
        <v>0</v>
      </c>
      <c r="K259" s="143" t="s">
        <v>190</v>
      </c>
      <c r="L259" s="30"/>
      <c r="M259" s="147" t="s">
        <v>1</v>
      </c>
      <c r="N259" s="148" t="s">
        <v>36</v>
      </c>
      <c r="O259" s="149">
        <v>0.449</v>
      </c>
      <c r="P259" s="149">
        <f>O259*H259</f>
        <v>45.045925000000004</v>
      </c>
      <c r="Q259" s="149">
        <v>0</v>
      </c>
      <c r="R259" s="149">
        <f>Q259*H259</f>
        <v>0</v>
      </c>
      <c r="S259" s="149">
        <v>0</v>
      </c>
      <c r="T259" s="150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1" t="s">
        <v>132</v>
      </c>
      <c r="AT259" s="151" t="s">
        <v>115</v>
      </c>
      <c r="AU259" s="151" t="s">
        <v>80</v>
      </c>
      <c r="AY259" s="17" t="s">
        <v>112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7" t="s">
        <v>78</v>
      </c>
      <c r="BK259" s="152">
        <f>ROUND(I259*H259,2)</f>
        <v>0</v>
      </c>
      <c r="BL259" s="17" t="s">
        <v>132</v>
      </c>
      <c r="BM259" s="151" t="s">
        <v>378</v>
      </c>
    </row>
    <row r="260" spans="1:47" s="2" customFormat="1" ht="29.25">
      <c r="A260" s="29"/>
      <c r="B260" s="30"/>
      <c r="C260" s="29"/>
      <c r="D260" s="153" t="s">
        <v>122</v>
      </c>
      <c r="E260" s="29"/>
      <c r="F260" s="154" t="s">
        <v>379</v>
      </c>
      <c r="G260" s="29"/>
      <c r="H260" s="29"/>
      <c r="I260" s="29"/>
      <c r="J260" s="29"/>
      <c r="K260" s="29"/>
      <c r="L260" s="30"/>
      <c r="M260" s="155"/>
      <c r="N260" s="156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122</v>
      </c>
      <c r="AU260" s="17" t="s">
        <v>80</v>
      </c>
    </row>
    <row r="261" spans="1:47" s="2" customFormat="1" ht="39">
      <c r="A261" s="29"/>
      <c r="B261" s="30"/>
      <c r="C261" s="29"/>
      <c r="D261" s="153" t="s">
        <v>193</v>
      </c>
      <c r="E261" s="29"/>
      <c r="F261" s="157" t="s">
        <v>374</v>
      </c>
      <c r="G261" s="29"/>
      <c r="H261" s="29"/>
      <c r="I261" s="29"/>
      <c r="J261" s="29"/>
      <c r="K261" s="29"/>
      <c r="L261" s="30"/>
      <c r="M261" s="158"/>
      <c r="N261" s="159"/>
      <c r="O261" s="160"/>
      <c r="P261" s="160"/>
      <c r="Q261" s="160"/>
      <c r="R261" s="160"/>
      <c r="S261" s="160"/>
      <c r="T261" s="161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193</v>
      </c>
      <c r="AU261" s="17" t="s">
        <v>80</v>
      </c>
    </row>
    <row r="262" spans="1:31" s="2" customFormat="1" ht="6.95" customHeight="1">
      <c r="A262" s="29"/>
      <c r="B262" s="44"/>
      <c r="C262" s="45"/>
      <c r="D262" s="45"/>
      <c r="E262" s="45"/>
      <c r="F262" s="45"/>
      <c r="G262" s="45"/>
      <c r="H262" s="45"/>
      <c r="I262" s="45"/>
      <c r="J262" s="45"/>
      <c r="K262" s="45"/>
      <c r="L262" s="30"/>
      <c r="M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</row>
  </sheetData>
  <autoFilter ref="C122:K26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Valečka</dc:creator>
  <cp:keywords/>
  <dc:description/>
  <cp:lastModifiedBy>and</cp:lastModifiedBy>
  <dcterms:created xsi:type="dcterms:W3CDTF">2021-04-26T14:23:26Z</dcterms:created>
  <dcterms:modified xsi:type="dcterms:W3CDTF">2021-08-25T15:46:31Z</dcterms:modified>
  <cp:category/>
  <cp:version/>
  <cp:contentType/>
  <cp:contentStatus/>
</cp:coreProperties>
</file>