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1328"/>
  <workbookPr/>
  <bookViews>
    <workbookView xWindow="42388" yWindow="65428" windowWidth="23256" windowHeight="12576" activeTab="0"/>
  </bookViews>
  <sheets>
    <sheet name="Rekapitulace stavby" sheetId="1" r:id="rId1"/>
    <sheet name="SO 00 - Vedlejší rozpočto..." sheetId="2" r:id="rId2"/>
    <sheet name="SO 02a - Stavební práce" sheetId="3" r:id="rId3"/>
    <sheet name="SO 02b - Zdravotní instalace" sheetId="4" r:id="rId4"/>
    <sheet name="SO 02c - Vytápění" sheetId="5" r:id="rId5"/>
    <sheet name="SO 02d - Vzduchotechnika" sheetId="6" r:id="rId6"/>
    <sheet name="SO 02e - Silnoproud" sheetId="7" r:id="rId7"/>
    <sheet name="SO 02f - Slaboproud" sheetId="8" r:id="rId8"/>
    <sheet name="SO 03 - Venkovní inženýrs..." sheetId="9" r:id="rId9"/>
    <sheet name="SO 04 - Zpevněné plochy" sheetId="10" r:id="rId10"/>
    <sheet name="Pokyny pro vyplnění" sheetId="11" r:id="rId11"/>
  </sheets>
  <definedNames>
    <definedName name="_xlnm._FilterDatabase" localSheetId="1" hidden="1">'SO 00 - Vedlejší rozpočto...'!$C$79:$K$88</definedName>
    <definedName name="_xlnm._FilterDatabase" localSheetId="2" hidden="1">'SO 02a - Stavební práce'!$C$109:$K$1424</definedName>
    <definedName name="_xlnm._FilterDatabase" localSheetId="3" hidden="1">'SO 02b - Zdravotní instalace'!$C$83:$K$175</definedName>
    <definedName name="_xlnm._FilterDatabase" localSheetId="4" hidden="1">'SO 02c - Vytápění'!$C$82:$K$129</definedName>
    <definedName name="_xlnm._FilterDatabase" localSheetId="5" hidden="1">'SO 02d - Vzduchotechnika'!$C$83:$K$147</definedName>
    <definedName name="_xlnm._FilterDatabase" localSheetId="6" hidden="1">'SO 02e - Silnoproud'!$C$86:$K$152</definedName>
    <definedName name="_xlnm._FilterDatabase" localSheetId="7" hidden="1">'SO 02f - Slaboproud'!$C$81:$K$188</definedName>
    <definedName name="_xlnm._FilterDatabase" localSheetId="8" hidden="1">'SO 03 - Venkovní inženýrs...'!$C$85:$K$133</definedName>
    <definedName name="_xlnm._FilterDatabase" localSheetId="9" hidden="1">'SO 04 - Zpevněné plochy'!$C$89:$K$292</definedName>
    <definedName name="_xlnm.Print_Area" localSheetId="10">'Pokyny pro vyplnění'!$B$2:$K$69,'Pokyny pro vyplnění'!$B$72:$K$116,'Pokyny pro vyplnění'!$B$119:$K$188,'Pokyny pro vyplnění'!$B$196:$K$216</definedName>
    <definedName name="_xlnm.Print_Area" localSheetId="0">'Rekapitulace stavby'!$D$4:$AO$33,'Rekapitulace stavby'!$C$39:$AQ$61</definedName>
    <definedName name="_xlnm.Print_Area" localSheetId="1">'SO 00 - Vedlejší rozpočto...'!$C$4:$J$36,'SO 00 - Vedlejší rozpočto...'!$C$42:$J$61,'SO 00 - Vedlejší rozpočto...'!$C$67:$K$88</definedName>
    <definedName name="_xlnm.Print_Area" localSheetId="2">'SO 02a - Stavební práce'!$C$4:$J$36,'SO 02a - Stavební práce'!$C$42:$J$91,'SO 02a - Stavební práce'!$C$97:$K$1424</definedName>
    <definedName name="_xlnm.Print_Area" localSheetId="3">'SO 02b - Zdravotní instalace'!$C$4:$J$36,'SO 02b - Zdravotní instalace'!$C$42:$J$65,'SO 02b - Zdravotní instalace'!$C$71:$K$175</definedName>
    <definedName name="_xlnm.Print_Area" localSheetId="4">'SO 02c - Vytápění'!$C$4:$J$36,'SO 02c - Vytápění'!$C$42:$J$64,'SO 02c - Vytápění'!$C$70:$K$129</definedName>
    <definedName name="_xlnm.Print_Area" localSheetId="5">'SO 02d - Vzduchotechnika'!$C$4:$J$36,'SO 02d - Vzduchotechnika'!$C$42:$J$65,'SO 02d - Vzduchotechnika'!$C$71:$K$147</definedName>
    <definedName name="_xlnm.Print_Area" localSheetId="6">'SO 02e - Silnoproud'!$C$4:$J$36,'SO 02e - Silnoproud'!$C$42:$J$68,'SO 02e - Silnoproud'!$C$74:$K$152</definedName>
    <definedName name="_xlnm.Print_Area" localSheetId="7">'SO 02f - Slaboproud'!$C$4:$J$36,'SO 02f - Slaboproud'!$C$42:$J$63,'SO 02f - Slaboproud'!$C$69:$K$188</definedName>
    <definedName name="_xlnm.Print_Area" localSheetId="8">'SO 03 - Venkovní inženýrs...'!$C$4:$J$36,'SO 03 - Venkovní inženýrs...'!$C$42:$J$67,'SO 03 - Venkovní inženýrs...'!$C$73:$K$133</definedName>
    <definedName name="_xlnm.Print_Area" localSheetId="9">'SO 04 - Zpevněné plochy'!$C$4:$J$36,'SO 04 - Zpevněné plochy'!$C$42:$J$71,'SO 04 - Zpevněné plochy'!$C$77:$K$292</definedName>
    <definedName name="_xlnm.Print_Titles" localSheetId="0">'Rekapitulace stavby'!$49:$49</definedName>
    <definedName name="_xlnm.Print_Titles" localSheetId="1">'SO 00 - Vedlejší rozpočto...'!$79:$79</definedName>
    <definedName name="_xlnm.Print_Titles" localSheetId="2">'SO 02a - Stavební práce'!$109:$109</definedName>
    <definedName name="_xlnm.Print_Titles" localSheetId="3">'SO 02b - Zdravotní instalace'!$83:$83</definedName>
    <definedName name="_xlnm.Print_Titles" localSheetId="4">'SO 02c - Vytápění'!$82:$82</definedName>
    <definedName name="_xlnm.Print_Titles" localSheetId="5">'SO 02d - Vzduchotechnika'!$83:$83</definedName>
    <definedName name="_xlnm.Print_Titles" localSheetId="6">'SO 02e - Silnoproud'!$86:$86</definedName>
    <definedName name="_xlnm.Print_Titles" localSheetId="7">'SO 02f - Slaboproud'!$81:$81</definedName>
    <definedName name="_xlnm.Print_Titles" localSheetId="8">'SO 03 - Venkovní inženýrs...'!$85:$85</definedName>
    <definedName name="_xlnm.Print_Titles" localSheetId="9">'SO 04 - Zpevněné plochy'!$89:$89</definedName>
  </definedNames>
  <calcPr calcId="191029"/>
  <extLst/>
</workbook>
</file>

<file path=xl/sharedStrings.xml><?xml version="1.0" encoding="utf-8"?>
<sst xmlns="http://schemas.openxmlformats.org/spreadsheetml/2006/main" count="22495" uniqueCount="3261">
  <si>
    <t>Export VZ</t>
  </si>
  <si>
    <t>List obsahuje:</t>
  </si>
  <si>
    <t>1) Rekapitulace stavby</t>
  </si>
  <si>
    <t>2) Rekapitulace objektů stavby a soupisů prací</t>
  </si>
  <si>
    <t>3.0</t>
  </si>
  <si>
    <t>ZAMOK</t>
  </si>
  <si>
    <t>False</t>
  </si>
  <si>
    <t>{9ce82482-1a6d-4ec4-808b-2870ae9f3222}</t>
  </si>
  <si>
    <t>0,01</t>
  </si>
  <si>
    <t>21</t>
  </si>
  <si>
    <t>15</t>
  </si>
  <si>
    <t>REKAPITULACE STAVBY</t>
  </si>
  <si>
    <t>v ---  níže se nacházejí doplnkové a pomocné údaje k sestavám  --- v</t>
  </si>
  <si>
    <t>Návod na vyplnění</t>
  </si>
  <si>
    <t>0,001</t>
  </si>
  <si>
    <t>Kód:</t>
  </si>
  <si>
    <t>2019-40</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</si>
  <si>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</si>
  <si>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</si>
  <si>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Novostavba budovy Fokus Turnov</t>
  </si>
  <si>
    <t>KSO:</t>
  </si>
  <si>
    <t/>
  </si>
  <si>
    <t>CC-CZ:</t>
  </si>
  <si>
    <t>Místo:</t>
  </si>
  <si>
    <t>Skálova 415, 511 01 Turnov</t>
  </si>
  <si>
    <t>Datum:</t>
  </si>
  <si>
    <t>Zadavatel:</t>
  </si>
  <si>
    <t>IČ:</t>
  </si>
  <si>
    <t>00276227</t>
  </si>
  <si>
    <t>Město Turnov, A. dvořáka 335, 511 01 Turnov</t>
  </si>
  <si>
    <t>DIČ:</t>
  </si>
  <si>
    <t>CZ00276227</t>
  </si>
  <si>
    <t>Uchazeč:</t>
  </si>
  <si>
    <t>Vyplň údaj</t>
  </si>
  <si>
    <t>Projektant:</t>
  </si>
  <si>
    <t>26203987</t>
  </si>
  <si>
    <t>In. Point s.r.o, Čajkovského 1710/26, 130 00 Praha</t>
  </si>
  <si>
    <t>CZ26203987</t>
  </si>
  <si>
    <t>True</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</si>
  <si>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</si>
  <si>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</si>
  <si>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</si>
  <si>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</si>
  <si>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</si>
  <si>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</si>
  <si>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</si>
  <si>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</si>
  <si>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</si>
  <si>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</si>
  <si>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</si>
  <si>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</si>
  <si>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</si>
  <si>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</si>
  <si>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</si>
  <si>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</si>
  <si>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</si>
  <si>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</si>
  <si>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</si>
  <si>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</si>
  <si>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</si>
  <si>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</si>
  <si>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</si>
  <si>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</si>
  <si>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</si>
  <si>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</si>
  <si>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</si>
  <si>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</si>
  <si>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</si>
  <si>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</si>
  <si>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</si>
  <si>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</si>
  <si>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</si>
  <si>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</si>
  <si>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</si>
  <si>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</si>
  <si>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</si>
  <si>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</si>
  <si>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</si>
  <si>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t>
  </si>
  <si>
    <t>SO 00</t>
  </si>
  <si>
    <t>Vedlejší rozpočtové náklady</t>
  </si>
  <si>
    <t>STA</t>
  </si>
  <si>
    <t>1</t>
  </si>
  <si>
    <t>{da89722d-6c98-4879-99ba-88d112834d50}</t>
  </si>
  <si>
    <t>2</t>
  </si>
  <si>
    <t>SO 02a</t>
  </si>
  <si>
    <t>Stavební práce</t>
  </si>
  <si>
    <t>{654c4d4b-0b3c-42f6-950e-8a2c0e755def}</t>
  </si>
  <si>
    <t>SO 02b</t>
  </si>
  <si>
    <t>Zdravotní instalace</t>
  </si>
  <si>
    <t>{4c317bdf-ce02-459c-9366-99d811bf1d4c}</t>
  </si>
  <si>
    <t>SO 02c</t>
  </si>
  <si>
    <t>Vytápění</t>
  </si>
  <si>
    <t>{8d27a50d-d8ce-4d34-b23b-16846048760d}</t>
  </si>
  <si>
    <t>SO 02d</t>
  </si>
  <si>
    <t>Vzduchotechnika</t>
  </si>
  <si>
    <t>{c63e38f6-9967-43ff-944f-7bc39f9d53a7}</t>
  </si>
  <si>
    <t>SO 02e</t>
  </si>
  <si>
    <t>Silnoproud</t>
  </si>
  <si>
    <t>{e01a1f25-59ef-475b-a1a5-89b81959e34c}</t>
  </si>
  <si>
    <t>SO 02f</t>
  </si>
  <si>
    <t>Slaboproud</t>
  </si>
  <si>
    <t>{7333d8ba-6365-4ab0-b764-31985d6fb4ec}</t>
  </si>
  <si>
    <t>SO 03</t>
  </si>
  <si>
    <t>Venkovní inženýrské objekty</t>
  </si>
  <si>
    <t>ING</t>
  </si>
  <si>
    <t>{3e258ef9-9e6a-4002-a01f-87c8afe82efb}</t>
  </si>
  <si>
    <t>SO 04</t>
  </si>
  <si>
    <t>Zpevněné plochy</t>
  </si>
  <si>
    <t>{e09fcd94-8051-43bb-aecd-1ff223d20173}</t>
  </si>
  <si>
    <t>1) Krycí list soupisu</t>
  </si>
  <si>
    <t>2) Rekapitulace</t>
  </si>
  <si>
    <t>3) Soupis prací</t>
  </si>
  <si>
    <t>Zpět na list:</t>
  </si>
  <si>
    <t>Rekapitulace stavby</t>
  </si>
  <si>
    <t>KRYCÍ LIST SOUPISU</t>
  </si>
  <si>
    <t>Objekt:</t>
  </si>
  <si>
    <t>SO 00 - Vedlejší rozpočtové náklady</t>
  </si>
  <si>
    <t>REKAPITULACE ČLENĚNÍ SOUPISU PRACÍ</t>
  </si>
  <si>
    <t>Kód dílu - Popis</t>
  </si>
  <si>
    <t>Cena celkem [CZK]</t>
  </si>
  <si>
    <t>Náklady soupisu celkem</t>
  </si>
  <si>
    <t>-1</t>
  </si>
  <si>
    <t>VRN - Vedlejší rozpočtové náklady</t>
  </si>
  <si>
    <t xml:space="preserve">    VRN1 - Průzkumné, geodetické a projektové práce</t>
  </si>
  <si>
    <t xml:space="preserve">    VRN3 - Zařízení staveniště</t>
  </si>
  <si>
    <t xml:space="preserve">    VRN4 - Inženýrská činnost</t>
  </si>
  <si>
    <t>SOUPIS PRACÍ</t>
  </si>
  <si>
    <t>PČ</t>
  </si>
  <si>
    <t>Popis</t>
  </si>
  <si>
    <t>MJ</t>
  </si>
  <si>
    <t>Množství</t>
  </si>
  <si>
    <t>J.cena [CZK]</t>
  </si>
  <si>
    <t>Cenová soustava</t>
  </si>
  <si>
    <t>Poznámka</t>
  </si>
  <si>
    <t>J. Nh [h]</t>
  </si>
  <si>
    <t>Nh celkem [h]</t>
  </si>
  <si>
    <t>J. hmotnost
[t]</t>
  </si>
  <si>
    <t>Hmotnost
celkem [t]</t>
  </si>
  <si>
    <t>J. suť [t]</t>
  </si>
  <si>
    <t>Suť Celkem [t]</t>
  </si>
  <si>
    <t>VRN</t>
  </si>
  <si>
    <t>5</t>
  </si>
  <si>
    <t>ROZPOCET</t>
  </si>
  <si>
    <t>VRN1</t>
  </si>
  <si>
    <t>Průzkumné, geodetické a projektové práce</t>
  </si>
  <si>
    <t>K</t>
  </si>
  <si>
    <t>013254000</t>
  </si>
  <si>
    <t>Průzkumné, geodetické a projektové práce projektové práce dokumentace stavby (výkresová a textová) skutečného provedení stavby</t>
  </si>
  <si>
    <t>soubor</t>
  </si>
  <si>
    <t>CS ÚRS 2017 01</t>
  </si>
  <si>
    <t>1024</t>
  </si>
  <si>
    <t>-969011930</t>
  </si>
  <si>
    <t>VRN3</t>
  </si>
  <si>
    <t>Zařízení staveniště</t>
  </si>
  <si>
    <t>030001000</t>
  </si>
  <si>
    <t>Základní rozdělení průvodních činností a nákladů zařízení staveniště</t>
  </si>
  <si>
    <t>oubor…</t>
  </si>
  <si>
    <t>-1583472714</t>
  </si>
  <si>
    <t>VRN4</t>
  </si>
  <si>
    <t>Inženýrská činnost</t>
  </si>
  <si>
    <t>3</t>
  </si>
  <si>
    <t>045002000</t>
  </si>
  <si>
    <t>Hlavní tituly průvodních činností a nákladů inženýrská činnost kompletační a koordinační činnost</t>
  </si>
  <si>
    <t>-1270651082</t>
  </si>
  <si>
    <t>P</t>
  </si>
  <si>
    <t>Poznámka k položce:
včetně přípomocných prací pro instalace</t>
  </si>
  <si>
    <t>SO 02a - Stavební práce</t>
  </si>
  <si>
    <t>HSV - Práce a dodávky HSV</t>
  </si>
  <si>
    <t xml:space="preserve">    1 - Zemní práce</t>
  </si>
  <si>
    <t xml:space="preserve">    27 - Zakládání - základy</t>
  </si>
  <si>
    <t xml:space="preserve">    34 - Stěny a příčky</t>
  </si>
  <si>
    <t xml:space="preserve">    41 - Stropy a stropní konstrukce pozemních staveb</t>
  </si>
  <si>
    <t xml:space="preserve">    43 - Schodišťové konstrukce a rampy</t>
  </si>
  <si>
    <t xml:space="preserve">    61 - Úprava povrchů vnitřních</t>
  </si>
  <si>
    <t xml:space="preserve">    621 - Skladba S16 - strop nad závětřím</t>
  </si>
  <si>
    <t xml:space="preserve">    622 - Skladba S1 - provětrávaná fasáda (dřevěný obklad)</t>
  </si>
  <si>
    <t xml:space="preserve">    624 - Skladba S4 - sendvičová fasáda (omítka)</t>
  </si>
  <si>
    <t xml:space="preserve">    625 - Skladba S8 - soklová konstrukce stěny</t>
  </si>
  <si>
    <t xml:space="preserve">    626 - Skladba S3 - lehká obvodová výplňová stěna</t>
  </si>
  <si>
    <t xml:space="preserve">    63 - Podlahy a podlahové konstrukce</t>
  </si>
  <si>
    <t xml:space="preserve">    94 - Lešení a stavební výtahy</t>
  </si>
  <si>
    <t xml:space="preserve">    95 - Různé dokončovací konstrukce a práce pozemních staveb</t>
  </si>
  <si>
    <t xml:space="preserve">    99 - Přesun hmot</t>
  </si>
  <si>
    <t>PSV - Práce a dodávky PSV</t>
  </si>
  <si>
    <t xml:space="preserve">    711 - Izolace proti vodě, vlhkosti a plynům</t>
  </si>
  <si>
    <t xml:space="preserve">    712 - Povlakové krytiny</t>
  </si>
  <si>
    <t xml:space="preserve">    713 - Izolace tepelné</t>
  </si>
  <si>
    <t xml:space="preserve">    762 - Konstrukce tesařské</t>
  </si>
  <si>
    <t xml:space="preserve">    763 - Konstrukce suché výstavby</t>
  </si>
  <si>
    <t xml:space="preserve">    764 - Konstrukce klempířské</t>
  </si>
  <si>
    <t xml:space="preserve">    766 - Konstrukce truhlářské</t>
  </si>
  <si>
    <t xml:space="preserve">    767 - Konstrukce zámečnické</t>
  </si>
  <si>
    <t xml:space="preserve">    768 - Ostatní výrobky a konstrukce</t>
  </si>
  <si>
    <t xml:space="preserve">    771 - Podlahy z dlaždic</t>
  </si>
  <si>
    <t xml:space="preserve">    775 - Podlahy skládané</t>
  </si>
  <si>
    <t xml:space="preserve">    776 - Podlahy povlakové</t>
  </si>
  <si>
    <t xml:space="preserve">    777 - Podlahy lité</t>
  </si>
  <si>
    <t xml:space="preserve">    781 - Dokončovací práce - obklady</t>
  </si>
  <si>
    <t xml:space="preserve">    783 - Dokončovací práce - nátěry</t>
  </si>
  <si>
    <t>M - Práce a dodávky M</t>
  </si>
  <si>
    <t xml:space="preserve">    33-M - Montáže dopr.zaříz.,sklad. zař. a váh</t>
  </si>
  <si>
    <t>HSV</t>
  </si>
  <si>
    <t>Práce a dodávky HSV</t>
  </si>
  <si>
    <t>Zemní práce</t>
  </si>
  <si>
    <t>121101101</t>
  </si>
  <si>
    <t>Sejmutí ornice nebo lesní půdy s vodorovným přemístěním na hromady v místě upotřebení nebo na dočasné či trvalé skládky se složením, na vzdálenost do 50 m</t>
  </si>
  <si>
    <t>m3</t>
  </si>
  <si>
    <t>4</t>
  </si>
  <si>
    <t>-1472521240</t>
  </si>
  <si>
    <t>VV</t>
  </si>
  <si>
    <t>plocha změřena v CADu</t>
  </si>
  <si>
    <t>615*0,2</t>
  </si>
  <si>
    <t>132301201</t>
  </si>
  <si>
    <t>Hloubení zapažených i nezapažených rýh šířky přes 600 do 2 000 mm s urovnáním dna do předepsaného profilu a spádu v hornině tř. 4 do 100 m3</t>
  </si>
  <si>
    <t>-1914079524</t>
  </si>
  <si>
    <t>Délky a plochy řezu změřeny v CADu</t>
  </si>
  <si>
    <t>13,605*0,4</t>
  </si>
  <si>
    <t>10,15*1,65</t>
  </si>
  <si>
    <t>5,7*((1,65+0,4)/2)</t>
  </si>
  <si>
    <t>4,8*2*0,26</t>
  </si>
  <si>
    <t>(2,5+5,6+1,9)*1,15</t>
  </si>
  <si>
    <t>Součet</t>
  </si>
  <si>
    <t>162701105</t>
  </si>
  <si>
    <t>Vodorovné přemístění výkopku nebo sypaniny po suchu na obvyklém dopravním prostředku, bez naložení výkopku, avšak se složením bez rozhrnutí z horniny tř. 1 až 4 na vzdálenost přes 9 000 do 10 000 m</t>
  </si>
  <si>
    <t>730870096</t>
  </si>
  <si>
    <t>167101102</t>
  </si>
  <si>
    <t>Nakládání, skládání a překládání neulehlého výkopku nebo sypaniny nakládání, množství přes 100 m3, z hornin tř. 1 až 4</t>
  </si>
  <si>
    <t>1554417885</t>
  </si>
  <si>
    <t>část zeminy z výkopů přípojek se použije pro násypy, odhad pro nákup zbývající části zeminy cca 380 m3 + 500 m3 pro zásyp v uzavřených prostorách</t>
  </si>
  <si>
    <t>(380+500)-42,029</t>
  </si>
  <si>
    <t>M</t>
  </si>
  <si>
    <t>10364-D01</t>
  </si>
  <si>
    <t>Zemina pro zásyp</t>
  </si>
  <si>
    <t>8</t>
  </si>
  <si>
    <t>-1133478720</t>
  </si>
  <si>
    <t>6</t>
  </si>
  <si>
    <t>174101101</t>
  </si>
  <si>
    <t>Zásyp sypaninou z jakékoliv horniny s uložením výkopku ve vrstvách se zhutněním jam, šachet, rýh nebo kolem objektů v těchto vykopávkách</t>
  </si>
  <si>
    <t>-325722409</t>
  </si>
  <si>
    <t>7</t>
  </si>
  <si>
    <t>174101102</t>
  </si>
  <si>
    <t>Zásyp sypaninou z jakékoliv horniny s uložením výkopku ve vrstvách se zhutněním v uzavřených prostorách s urovnáním povrchu zásypu</t>
  </si>
  <si>
    <t>838551596</t>
  </si>
  <si>
    <t>Poznámka k položce:
Hutnění pod základovou desku po vrstvách na Edef,2 = 30 – 40 MPa při Edef,2 / Edef,1 &lt;= 2,5.“</t>
  </si>
  <si>
    <t>Předpoklad zásypu po zbourané budově včetně odpočtu stabilizace</t>
  </si>
  <si>
    <t>500-277,778*0,5</t>
  </si>
  <si>
    <t>181951102</t>
  </si>
  <si>
    <t>Úprava pláně vyrovnáním výškových rozdílů v hornině tř. 1 až 4 se zhutněním</t>
  </si>
  <si>
    <t>m2</t>
  </si>
  <si>
    <t>-150071879</t>
  </si>
  <si>
    <t>Poznámka k položce:
Hutnění pod základovou desku na Edef,2 = 30 – 40 MPa při Edef,2 / Edef,1 &lt;= 2,5.“</t>
  </si>
  <si>
    <t>předpoklad</t>
  </si>
  <si>
    <t>1770</t>
  </si>
  <si>
    <t>9</t>
  </si>
  <si>
    <t>561081111</t>
  </si>
  <si>
    <t>Zřízení podkladu ze zeminy upravené hydraulickými pojivy vápnem, cementem nebo směsnými pojivy (materiál ve specifikaci) s rozprostřením, promísením, vlhčením, zhutněním a ošetřením vodou plochy do 1 000 m2, tloušťka po zhutnění přes 450 do 500 mm</t>
  </si>
  <si>
    <t>-1837967881</t>
  </si>
  <si>
    <t>Průměrná hloubka 1,8m</t>
  </si>
  <si>
    <t>500/1,8</t>
  </si>
  <si>
    <t>10</t>
  </si>
  <si>
    <t>585211300</t>
  </si>
  <si>
    <t>cement portlandský 42,5 MPa, pro nízké teploty VL</t>
  </si>
  <si>
    <t>t</t>
  </si>
  <si>
    <t>1732940063</t>
  </si>
  <si>
    <t xml:space="preserve">Poznámka k položce:
portlandský cement předpoklad 4%
objemová hmotnost cementu ρo=1200 kg . m-3
</t>
  </si>
  <si>
    <t>277,778*0,024 'Přepočtené koeficientem množství</t>
  </si>
  <si>
    <t>27</t>
  </si>
  <si>
    <t>Zakládání - základy</t>
  </si>
  <si>
    <t>11</t>
  </si>
  <si>
    <t>273321511</t>
  </si>
  <si>
    <t>Základy z betonu železového (bez výztuže) desky z betonu bez zvýšených nároků na prostředí tř. C 25/30</t>
  </si>
  <si>
    <t>-43193573</t>
  </si>
  <si>
    <t>Podlahová deska  (dle výpisu monolit. konstrukcí)</t>
  </si>
  <si>
    <t>43,5</t>
  </si>
  <si>
    <t>12</t>
  </si>
  <si>
    <t>273351215</t>
  </si>
  <si>
    <t>Bednění základových stěn desek svislé nebo šikmé (odkloněné), půdorysně přímé nebo zalomené ve volných nebo zapažených jámách, rýhách, šachtách, včetně případných vzpěr zřízení</t>
  </si>
  <si>
    <t>-830745617</t>
  </si>
  <si>
    <t>105,3*0,15</t>
  </si>
  <si>
    <t>13</t>
  </si>
  <si>
    <t>273351216</t>
  </si>
  <si>
    <t>Bednění základových stěn desek svislé nebo šikmé (odkloněné), půdorysně přímé nebo zalomené ve volných nebo zapažených jámách, rýhách, šachtách, včetně případných vzpěr odstranění</t>
  </si>
  <si>
    <t>-763951150</t>
  </si>
  <si>
    <t>14</t>
  </si>
  <si>
    <t>273361821</t>
  </si>
  <si>
    <t>Výztuž základů desek z betonářské oceli 10 505 (R) nebo BSt 500</t>
  </si>
  <si>
    <t>-1513317074</t>
  </si>
  <si>
    <t>viz výkres výztuže D.1.2.b.52</t>
  </si>
  <si>
    <t>0,6722</t>
  </si>
  <si>
    <t>273362021</t>
  </si>
  <si>
    <t>Výztuž základů desek ze svařovaných sítí z drátů typu KARI</t>
  </si>
  <si>
    <t>1724569595</t>
  </si>
  <si>
    <t>0,9591</t>
  </si>
  <si>
    <t>16</t>
  </si>
  <si>
    <t>274321511</t>
  </si>
  <si>
    <t>Základy z betonu železového (bez výztuže) pasy z betonu bez zvýšených nároků na prostředí tř. C 25/30</t>
  </si>
  <si>
    <t>474802766</t>
  </si>
  <si>
    <t>Základové pasy - spodní stupeň (dle výpisu monolit. konstrukcí)</t>
  </si>
  <si>
    <t>48,3</t>
  </si>
  <si>
    <t>17</t>
  </si>
  <si>
    <t>274351215</t>
  </si>
  <si>
    <t>Bednění základových stěn pasů svislé nebo šikmé (odkloněné), půdorysně přímé nebo zalomené ve volných nebo zapažených jámách, rýhách, šachtách, včetně případných vzpěr zřízení</t>
  </si>
  <si>
    <t>193113566</t>
  </si>
  <si>
    <t>48,3/0,7*2</t>
  </si>
  <si>
    <t>18</t>
  </si>
  <si>
    <t>274351216</t>
  </si>
  <si>
    <t>Bednění základových stěn pasů svislé nebo šikmé (odkloněné), půdorysně přímé nebo zalomené ve volných nebo zapažených jámách, rýhách, šachtách, včetně případných vzpěr odstranění</t>
  </si>
  <si>
    <t>498866063</t>
  </si>
  <si>
    <t>19</t>
  </si>
  <si>
    <t>274361821</t>
  </si>
  <si>
    <t>Výztuž základů pasů z betonářské oceli 10 505 (R) nebo BSt 500</t>
  </si>
  <si>
    <t>2092714284</t>
  </si>
  <si>
    <t>Poznámka k položce:
platí i pro patky a dojezd výtahu</t>
  </si>
  <si>
    <t>dle tabulky výkaz výztuže - výkres č. D.1.2.b.51</t>
  </si>
  <si>
    <t>4,6061</t>
  </si>
  <si>
    <t>20</t>
  </si>
  <si>
    <t>275321511</t>
  </si>
  <si>
    <t>Základy z betonu železového (bez výztuže) patky z betonu bez zvýšených nároků na prostředí tř. C 25/30</t>
  </si>
  <si>
    <t>-1382095906</t>
  </si>
  <si>
    <t>Základové patky (dle výpisu monolit. konstrukcí)</t>
  </si>
  <si>
    <t>2,4</t>
  </si>
  <si>
    <t>275351215</t>
  </si>
  <si>
    <t>Bednění základových stěn patek svislé nebo šikmé (odkloněné), půdorysně přímé nebo zalomené ve volných nebo zapažených jámách, rýhách, šachtách, včetně případných vzpěr zřízení</t>
  </si>
  <si>
    <t>-802470869</t>
  </si>
  <si>
    <t>(2,2*2+0,8*2)*0,5*2</t>
  </si>
  <si>
    <t>0,9*4*1,3+(1,65*02+0,9*2)*1,3</t>
  </si>
  <si>
    <t>22</t>
  </si>
  <si>
    <t>275351216</t>
  </si>
  <si>
    <t>Bednění základových stěn patek svislé nebo šikmé (odkloněné), půdorysně přímé nebo zalomené ve volných nebo zapažených jámách, rýhách, šachtách, včetně případných vzpěr odstranění</t>
  </si>
  <si>
    <t>1709899472</t>
  </si>
  <si>
    <t>23</t>
  </si>
  <si>
    <t>279113144</t>
  </si>
  <si>
    <t>Základové zdi z tvárnic ztraceného bednění včetně výplně z betonu bez zvláštních nároků na vliv prostředí třídy C 16/20, tloušťky zdiva přes 250 do 300 mm</t>
  </si>
  <si>
    <t>-1287305101</t>
  </si>
  <si>
    <t>Základové pasy - horní stupeň (dle výpisu monolit. konstrukcí)</t>
  </si>
  <si>
    <t>47,9</t>
  </si>
  <si>
    <t>24</t>
  </si>
  <si>
    <t>279321346</t>
  </si>
  <si>
    <t>Základové zdi z betonu železového (bez výztuže) bez zvláštních nároků na vliv prostředí tř. C 20/25</t>
  </si>
  <si>
    <t>561100921</t>
  </si>
  <si>
    <t>zdi dojezdu výtahu</t>
  </si>
  <si>
    <t>(2,2*2+1,8*2)*0,3*(1,1-0,33)</t>
  </si>
  <si>
    <t>deska dojezdu</t>
  </si>
  <si>
    <t>2,2*2,4*0,3</t>
  </si>
  <si>
    <t>25</t>
  </si>
  <si>
    <t>279351105</t>
  </si>
  <si>
    <t>Bednění základových zdí svislé nebo šikmé (odkloněné), půdorysně přímé nebo zalomené ve volných nebo zapažených jámách, rýhách, šachtách, včetně případných vzpěr, oboustranné za každou stranu zřízení</t>
  </si>
  <si>
    <t>-23692879</t>
  </si>
  <si>
    <t>(2,2*2+1,8*2)*2*(1,1-0,33)</t>
  </si>
  <si>
    <t>(2,2*22,4*2)*0,3</t>
  </si>
  <si>
    <t>26</t>
  </si>
  <si>
    <t>279351106</t>
  </si>
  <si>
    <t>Bednění základových zdí svislé nebo šikmé (odkloněné), půdorysně přímé nebo zalomené ve volných nebo zapažených jámách, rýhách, šachtách, včetně případných vzpěr, oboustranné za každou stranu odstranění</t>
  </si>
  <si>
    <t>776509404</t>
  </si>
  <si>
    <t>34</t>
  </si>
  <si>
    <t>Stěny a příčky</t>
  </si>
  <si>
    <t>311113141</t>
  </si>
  <si>
    <t>Nadzákladové zdi z tvárnic ztraceného bednění hladkých, včetně výplně z betonu třídy C 25/30, tloušťky zdiva 150 mm</t>
  </si>
  <si>
    <t>1190122810</t>
  </si>
  <si>
    <t>Přizdívka schodiště</t>
  </si>
  <si>
    <t>0,4/0,15</t>
  </si>
  <si>
    <t>28</t>
  </si>
  <si>
    <t>311113233</t>
  </si>
  <si>
    <t>Nadzákladové zdi z tvárnic ztraceného bednění hladkých, včetně výplně z betonu třídy C 25/30, tloušťky zdiva přes 200 do 250 mm</t>
  </si>
  <si>
    <t>-180774034</t>
  </si>
  <si>
    <t>Sloupy  (dle výpisu monolit. konstrukcí)</t>
  </si>
  <si>
    <t>"1. NP" 3,5/0,25</t>
  </si>
  <si>
    <t>"2. NP" 1/0,25</t>
  </si>
  <si>
    <t>Mezisoučet</t>
  </si>
  <si>
    <t>Atiky  (dle výpisu monolit. konstrukcí)</t>
  </si>
  <si>
    <t>"2. NP" 26,9/0,25</t>
  </si>
  <si>
    <t>29</t>
  </si>
  <si>
    <t>311238315</t>
  </si>
  <si>
    <t>Zdivo nosné jednovrstvé z cihel děrovaných vnitřní  spojené na pero a drážku klasické na maltu MVC, pevnost cihel P10, 15 tl. zdiva 240 mm</t>
  </si>
  <si>
    <t>1505165225</t>
  </si>
  <si>
    <t>Zdivo  (dle výpisu monolit. konstrukcí)</t>
  </si>
  <si>
    <t>"1. NP" 50,3/0,25</t>
  </si>
  <si>
    <t>"2. NP" 24,2/0,25</t>
  </si>
  <si>
    <t>30</t>
  </si>
  <si>
    <t>317168131</t>
  </si>
  <si>
    <t>Překlady keramické vysoké osazené do maltového lože, šířky překladu 7 cm výšky 23,8 cm, délky 125 cm</t>
  </si>
  <si>
    <t>kus</t>
  </si>
  <si>
    <t>54637057</t>
  </si>
  <si>
    <t>31</t>
  </si>
  <si>
    <t>331361821</t>
  </si>
  <si>
    <t>Výztuž sloupů, pilířů, rámových stojek, táhel nebo vzpěr hranatých svislých nebo šikmých (odkloněných) z betonářské oceli 10 505 (R) nebo BSt 500</t>
  </si>
  <si>
    <t>1415014110</t>
  </si>
  <si>
    <t>viz výkres výztuže D.1.2.b.53</t>
  </si>
  <si>
    <t>"1. NP" 0,3442</t>
  </si>
  <si>
    <t>viz výkres výztuže D.1.2.b.55</t>
  </si>
  <si>
    <t>"2. NP" 0,1184</t>
  </si>
  <si>
    <t>41</t>
  </si>
  <si>
    <t>Stropy a stropní konstrukce pozemních staveb</t>
  </si>
  <si>
    <t>32</t>
  </si>
  <si>
    <t>389381001</t>
  </si>
  <si>
    <t>Dobetonování prefabrikovaných konstrukcí</t>
  </si>
  <si>
    <t>98252231</t>
  </si>
  <si>
    <t>strop nad 1. NP</t>
  </si>
  <si>
    <t>0,05*6,7*0,19</t>
  </si>
  <si>
    <t>33</t>
  </si>
  <si>
    <t>411161522</t>
  </si>
  <si>
    <t>Stropy keramické z keramobetonových panelů základních, se zalitím styků betonem C 16/20 šířky panelu přes 600 do 1000 mm, délky přes 1500 do 2000 mm</t>
  </si>
  <si>
    <t>-175165014</t>
  </si>
  <si>
    <t>2*1,7*1</t>
  </si>
  <si>
    <t>411161523</t>
  </si>
  <si>
    <t>Stropy keramické z keramobetonových panelů základních, se zalitím styků betonem C 16/20 šířky panelu přes 600 do 1000 mm, délky přes 2000 do 3000 mm</t>
  </si>
  <si>
    <t>2121633044</t>
  </si>
  <si>
    <t>2*2,4*1</t>
  </si>
  <si>
    <t>1*4,4*0,75</t>
  </si>
  <si>
    <t>35</t>
  </si>
  <si>
    <t>411161524</t>
  </si>
  <si>
    <t>Stropy keramické z keramobetonových panelů základních, se zalitím styků betonem C 16/20 šířky panelu přes 600 do 1000 mm, délky přes 3000 do 5750 mm</t>
  </si>
  <si>
    <t>-349276186</t>
  </si>
  <si>
    <t>nad 1. NP</t>
  </si>
  <si>
    <t>6*4,4*1</t>
  </si>
  <si>
    <t>1*3,15*1</t>
  </si>
  <si>
    <t>1*3,15*0,75</t>
  </si>
  <si>
    <t>36</t>
  </si>
  <si>
    <t>411161525</t>
  </si>
  <si>
    <t>Stropy keramické z keramobetonových panelů základních, se zalitím styků betonem C 16/20 šířky panelu přes 600 do 1000 mm, délky přes 5750 do 7250 mm</t>
  </si>
  <si>
    <t>-1743337300</t>
  </si>
  <si>
    <t>26*6,9*1</t>
  </si>
  <si>
    <t>1*6,9*0,5</t>
  </si>
  <si>
    <t>1*6,9*0,25</t>
  </si>
  <si>
    <t>6*6,14*1</t>
  </si>
  <si>
    <t>1*6,14*1</t>
  </si>
  <si>
    <t>nad 2. NP</t>
  </si>
  <si>
    <t>24*6,9*1</t>
  </si>
  <si>
    <t>37</t>
  </si>
  <si>
    <t>417321515</t>
  </si>
  <si>
    <t>Ztužující pásy a věnce z betonu železového (bez výztuže) tř. C 25/30</t>
  </si>
  <si>
    <t>1337522568</t>
  </si>
  <si>
    <t xml:space="preserve"> věnce (dle výpisu monolit. konstrukcí)</t>
  </si>
  <si>
    <t>"1. NP" 15,1</t>
  </si>
  <si>
    <t>"2. NP" 5</t>
  </si>
  <si>
    <t>38</t>
  </si>
  <si>
    <t>417351115</t>
  </si>
  <si>
    <t>Bednění bočnic ztužujících pásů a věnců včetně vzpěr zřízení</t>
  </si>
  <si>
    <t>1239802185</t>
  </si>
  <si>
    <t>"1. NP" 15,1/0,53*2</t>
  </si>
  <si>
    <t>"2. NP" 5/0,45*2</t>
  </si>
  <si>
    <t>39</t>
  </si>
  <si>
    <t>417351116</t>
  </si>
  <si>
    <t>Bednění bočnic ztužujících pásů a věnců včetně vzpěr odstranění</t>
  </si>
  <si>
    <t>1652583412</t>
  </si>
  <si>
    <t>40</t>
  </si>
  <si>
    <t>417361821</t>
  </si>
  <si>
    <t>Výztuž ztužujících pásů a věnců z betonářské oceli 10 505 (R) nebo BSt 500</t>
  </si>
  <si>
    <t>934677169</t>
  </si>
  <si>
    <t>viz výkres výztuže D.1.2.b.54</t>
  </si>
  <si>
    <t>"1. NP" 2.8065</t>
  </si>
  <si>
    <t>viz výkres výztuže D.1.2.b.56</t>
  </si>
  <si>
    <t>"2. NP" 1,9657</t>
  </si>
  <si>
    <t>953946131</t>
  </si>
  <si>
    <t>Montáž atypických ocelových konstrukcí profilů hmotnosti přes 30 kg/m, hmotnosti konstrukce do 1 t</t>
  </si>
  <si>
    <t>-425046712</t>
  </si>
  <si>
    <t>viz tabulka výkaz oceli</t>
  </si>
  <si>
    <t>"1. NP" 0,668</t>
  </si>
  <si>
    <t>"2. NP" 1,761</t>
  </si>
  <si>
    <t>"konstrukce markýzy" 0,817</t>
  </si>
  <si>
    <t>42</t>
  </si>
  <si>
    <t>130108R</t>
  </si>
  <si>
    <t>ocel profilová, v jakosti 11 375, h=240 mm</t>
  </si>
  <si>
    <t>-1322560968</t>
  </si>
  <si>
    <t>Poznámka k položce:
Hmotnost: 31,00 kg/m</t>
  </si>
  <si>
    <t>3,246*1,05 'Přepočtené koeficientem množství</t>
  </si>
  <si>
    <t>43</t>
  </si>
  <si>
    <t>Schodišťové konstrukce a rampy</t>
  </si>
  <si>
    <t>430321414</t>
  </si>
  <si>
    <t>Schodišťové konstrukce a rampy z betonu železového (bez výztuže) stupně, schodnice, ramena, podesty s nosníky tř. C 25/30</t>
  </si>
  <si>
    <t>1525494092</t>
  </si>
  <si>
    <t>schodiště (dle výpisu monolit. konstrukcí)</t>
  </si>
  <si>
    <t>2,52</t>
  </si>
  <si>
    <t>44</t>
  </si>
  <si>
    <t>430361821</t>
  </si>
  <si>
    <t>Výztuž schodišťových konstrukcí a ramp stupňů, schodnic, ramen, podest s nosníky z betonářské oceli 10 505 (R) nebo BSt 500</t>
  </si>
  <si>
    <t>-270457790</t>
  </si>
  <si>
    <t>viz výkres výztuže D.1.2.b.57</t>
  </si>
  <si>
    <t>0,252</t>
  </si>
  <si>
    <t>45</t>
  </si>
  <si>
    <t>431351121</t>
  </si>
  <si>
    <t>Bednění podest, podstupňových desek a ramp včetně podpěrné konstrukce výšky do 4 m půdorysně přímočarých zřízení</t>
  </si>
  <si>
    <t>-1085664025</t>
  </si>
  <si>
    <t>(8,25+7,66)*1,2</t>
  </si>
  <si>
    <t>46</t>
  </si>
  <si>
    <t>431351122</t>
  </si>
  <si>
    <t>Bednění podest, podstupňových desek a ramp včetně podpěrné konstrukce výšky do 4 m půdorysně přímočarých odstranění</t>
  </si>
  <si>
    <t>1196527641</t>
  </si>
  <si>
    <t>47</t>
  </si>
  <si>
    <t>434311116</t>
  </si>
  <si>
    <t>Stupně dusané z betonu prostého nebo prokládaného kamenem na terén nebo na desku bez potěru, se zahlazením povrchu tř. C 20/25</t>
  </si>
  <si>
    <t>m</t>
  </si>
  <si>
    <t>-864146418</t>
  </si>
  <si>
    <t>19*1,2</t>
  </si>
  <si>
    <t>48</t>
  </si>
  <si>
    <t>434351141</t>
  </si>
  <si>
    <t>Bednění stupňů betonovaných na podstupňové desce nebo na terénu půdorysně přímočarých zřízení</t>
  </si>
  <si>
    <t>438882139</t>
  </si>
  <si>
    <t>19*1,2*0,16</t>
  </si>
  <si>
    <t>49</t>
  </si>
  <si>
    <t>434351142</t>
  </si>
  <si>
    <t>Bednění stupňů betonovaných na podstupňové desce nebo na terénu půdorysně přímočarých odstranění</t>
  </si>
  <si>
    <t>744382366</t>
  </si>
  <si>
    <t>50</t>
  </si>
  <si>
    <t>953611151</t>
  </si>
  <si>
    <t>Schodišťový prvek pro útlum kročejového hluku [Tronsole] nosný a zvukově izolační mezi vřetenovým schodišťovým ramenem nebo prefabrikovanou mezipodestou a schodišťovou stěnou [Q] pro podepření ramene na základové desce [B], dl. 1,2 m</t>
  </si>
  <si>
    <t>-1790562500</t>
  </si>
  <si>
    <t>51</t>
  </si>
  <si>
    <t>953611211</t>
  </si>
  <si>
    <t>Schodišťový prvek pro útlum kročejového hluku [Tronsole] zvukově izolační mezi schody a stěnou - dilatační spárová deska [L], dl. 1 m</t>
  </si>
  <si>
    <t>-2110996694</t>
  </si>
  <si>
    <t>8,25+7,66+2,4+1,2+0,49</t>
  </si>
  <si>
    <t>61</t>
  </si>
  <si>
    <t>Úprava povrchů vnitřních</t>
  </si>
  <si>
    <t>52</t>
  </si>
  <si>
    <t>611321121</t>
  </si>
  <si>
    <t>Omítka vápenocementová vnitřních ploch nanášená ručně jednovrstvá, tloušťky do 10 mm hladká vodorovných konstrukcí stropů rovných</t>
  </si>
  <si>
    <t>-745313342</t>
  </si>
  <si>
    <t>1. NP</t>
  </si>
  <si>
    <t>"m.č. 101" 7,7</t>
  </si>
  <si>
    <t>"m.č. 102" 9,9</t>
  </si>
  <si>
    <t>"m.č. 103" 9,3</t>
  </si>
  <si>
    <t>"m.č. 104" 13,3</t>
  </si>
  <si>
    <t>"m.č. 105" 12,2</t>
  </si>
  <si>
    <t>"m.č. 106" 20,1</t>
  </si>
  <si>
    <t>"m.č. 109" 34,64</t>
  </si>
  <si>
    <t>"m.č. 111" 5,14</t>
  </si>
  <si>
    <t>"m.č. 113" 16,8</t>
  </si>
  <si>
    <t>"m.č. 119" 32,8</t>
  </si>
  <si>
    <t>"m.č. 120" 13,4</t>
  </si>
  <si>
    <t>"m.č. 121" 6,3</t>
  </si>
  <si>
    <t>"m.č. 122" 27,7</t>
  </si>
  <si>
    <t>"m.č. 126" 3,2</t>
  </si>
  <si>
    <t>"S1" 10,6</t>
  </si>
  <si>
    <t>2. NP</t>
  </si>
  <si>
    <t>"m.č. 201" 28,1</t>
  </si>
  <si>
    <t>"m.č. 202" 20,6</t>
  </si>
  <si>
    <t>"m.č. 208" 51,7</t>
  </si>
  <si>
    <t>"m.č. 209" 12,3</t>
  </si>
  <si>
    <t>"m.č. 210" 14,2</t>
  </si>
  <si>
    <t>53</t>
  </si>
  <si>
    <t>612321121</t>
  </si>
  <si>
    <t>Omítka vápenocementová vnitřních ploch nanášená ručně jednovrstvá, tloušťky do 10 mm hladká svislých konstrukcí stěn</t>
  </si>
  <si>
    <t>-630891453</t>
  </si>
  <si>
    <t>délka změřena v CADU</t>
  </si>
  <si>
    <t>"1. NP" (117,114+14,6+1,8*2+1,6*2)*2,9</t>
  </si>
  <si>
    <t>"2. NP" (85,335+1,8*2+1,6*2)*2,9</t>
  </si>
  <si>
    <t>621</t>
  </si>
  <si>
    <t>Skladba S16 - strop nad závětřím</t>
  </si>
  <si>
    <t>54</t>
  </si>
  <si>
    <t>713111121</t>
  </si>
  <si>
    <t>Montáž tepelné izolace stropů rohožemi, pásy, dílci, deskami, bloky (izolační materiál ve specifikaci) rovných spodem s uchycením (drátem, páskou apod.)</t>
  </si>
  <si>
    <t>-182598536</t>
  </si>
  <si>
    <t>55</t>
  </si>
  <si>
    <t>631551020</t>
  </si>
  <si>
    <t>deska izolační minerální provětrávaných fasád kotvených λ-0.035 600x1000x60 mm</t>
  </si>
  <si>
    <t>1725159055</t>
  </si>
  <si>
    <t>18,8*1,02 'Přepočtené koeficientem množství</t>
  </si>
  <si>
    <t>56</t>
  </si>
  <si>
    <t>631551050</t>
  </si>
  <si>
    <t>deska izolační minerální provětrávaných fasád kotvených λ-0.035 600x1000x100 mm</t>
  </si>
  <si>
    <t>1937213143</t>
  </si>
  <si>
    <t>57</t>
  </si>
  <si>
    <t>762421013</t>
  </si>
  <si>
    <t>Obložení stropů nebo střešních podhledů z dřevoštěpkových desek [OSB] šroubovaných na sraz, tloušťky desky 15 mm</t>
  </si>
  <si>
    <t>-642013826</t>
  </si>
  <si>
    <t>skladba S16 (plocha změřena v CADu - 2x desky</t>
  </si>
  <si>
    <t>18,8*2</t>
  </si>
  <si>
    <t>58</t>
  </si>
  <si>
    <t>762495000</t>
  </si>
  <si>
    <t>Spojovací prostředky olištování spár, obložení stropů, střešních podhledů a stěn hřebíky, vruty</t>
  </si>
  <si>
    <t>-1702046294</t>
  </si>
  <si>
    <t>skladba S16 (plocha změřena v CADu</t>
  </si>
  <si>
    <t>18,8*3</t>
  </si>
  <si>
    <t>59</t>
  </si>
  <si>
    <t>763131751</t>
  </si>
  <si>
    <t>Podhled ze sádrokartonových desek ostatní práce a konstrukce na podhledech ze sádrokartonových desek montáž parotěsné zábrany</t>
  </si>
  <si>
    <t>-1105388016</t>
  </si>
  <si>
    <t>60</t>
  </si>
  <si>
    <t>283292100</t>
  </si>
  <si>
    <t>folie podstřešní parotěsná PE role 1,5 x 50 m</t>
  </si>
  <si>
    <t>1996077745</t>
  </si>
  <si>
    <t>Poznámka k položce:
Parotěsná zábrana zpevněná mřížkou s hlavní funkcí jako větrotěsná zábrana..</t>
  </si>
  <si>
    <t>18,8*1,1 'Přepočtené koeficientem množství</t>
  </si>
  <si>
    <t>766421220</t>
  </si>
  <si>
    <t>Montáž obložení podhledů jednoduchých palubkami na pero a drážku modřínovými, šířky přes 60 do 80 mm</t>
  </si>
  <si>
    <t>2065189699</t>
  </si>
  <si>
    <t xml:space="preserve">skladba S16 (plocha změřena v CADu </t>
  </si>
  <si>
    <t>18,8</t>
  </si>
  <si>
    <t>62</t>
  </si>
  <si>
    <t>605141061</t>
  </si>
  <si>
    <t>řezivo jehličnaté lať sibiřský modřín pevnostní třída S10 - 13 průžez 40 x 80 mm</t>
  </si>
  <si>
    <t>-339693362</t>
  </si>
  <si>
    <t>2,4/0,08*6,06*0,04*0,08</t>
  </si>
  <si>
    <t>63</t>
  </si>
  <si>
    <t>767422101</t>
  </si>
  <si>
    <t>Montáž fasádních kovových obkladů kovová fasáda rošt opláštění</t>
  </si>
  <si>
    <t>850917549</t>
  </si>
  <si>
    <t>64</t>
  </si>
  <si>
    <t>590362301</t>
  </si>
  <si>
    <t>rastr nosný</t>
  </si>
  <si>
    <t>-483342756</t>
  </si>
  <si>
    <t>2,4/0,3*6,06</t>
  </si>
  <si>
    <t>65</t>
  </si>
  <si>
    <t>783117101</t>
  </si>
  <si>
    <t>Krycí nátěr truhlářských konstrukcí jednonásobný syntetický</t>
  </si>
  <si>
    <t>-561087620</t>
  </si>
  <si>
    <t>622</t>
  </si>
  <si>
    <t>Skladba S1 - provětrávaná fasáda (dřevěný obklad)</t>
  </si>
  <si>
    <t>66</t>
  </si>
  <si>
    <t>622271011</t>
  </si>
  <si>
    <t>Montáž zavěšené odvětrávané fasády na kombinované nosné konstrukci z fasádních desek na jednosměrné nosné konstrukci opláštění připevněné mechanickým viditelným spojem, (nýty) stěn 60 mm s vložením tepelné izolace, tloušťky</t>
  </si>
  <si>
    <t>1609281402</t>
  </si>
  <si>
    <t>Skladba S1 - plochy měřeny v CADu</t>
  </si>
  <si>
    <t>Pohled jižní</t>
  </si>
  <si>
    <t>22,1+7,85*0,95</t>
  </si>
  <si>
    <t>"závětří" (2,7*2+6,7)*2,25-1*(2,12-0,35)*2-1,8*(2,12-0,35)</t>
  </si>
  <si>
    <t>Pohled severní</t>
  </si>
  <si>
    <t>54,35-2,7*2,6</t>
  </si>
  <si>
    <t>Pohled západní</t>
  </si>
  <si>
    <t>61,7+5,2*0,95-2,55*2,15</t>
  </si>
  <si>
    <t>Pohled východní</t>
  </si>
  <si>
    <t>140,15+5,2*0,95-0,8*2,15*2-0,8*2,65*4-0,8*2,57</t>
  </si>
  <si>
    <t>67</t>
  </si>
  <si>
    <t>-1553558212</t>
  </si>
  <si>
    <t>289,659*1,02 'Přepočtené koeficientem množství</t>
  </si>
  <si>
    <t>68</t>
  </si>
  <si>
    <t>622273031</t>
  </si>
  <si>
    <t>Montáž zavěšené odvětrávané fasády na hliníkové nosné konstrukci z fasádních desek na jednosměrné nosné konstrukci opláštění připevněné mechanickým viditelným spojem (nýty) stěn 100 mm s vložením tepelné izolace, tloušťky  tl. 100 mm</t>
  </si>
  <si>
    <t>-1665648044</t>
  </si>
  <si>
    <t>69</t>
  </si>
  <si>
    <t>-37417336</t>
  </si>
  <si>
    <t>70</t>
  </si>
  <si>
    <t>713131161</t>
  </si>
  <si>
    <t>Montáž tepelné izolace stěn připevněné sponkami parotěsná reflexní, tloušťka izolace do 5 mm</t>
  </si>
  <si>
    <t>-306537532</t>
  </si>
  <si>
    <t>71</t>
  </si>
  <si>
    <t>283553020</t>
  </si>
  <si>
    <t>pás podstřešní parotěsný tepelně izolační s reflexní Al vrstvou 25 x 0,97 m, tl. 4 mm tepelného odporu 0,56</t>
  </si>
  <si>
    <t>2075932640</t>
  </si>
  <si>
    <t>289,659*1,05 'Přepočtené koeficientem množství</t>
  </si>
  <si>
    <t>72</t>
  </si>
  <si>
    <t>-744779717</t>
  </si>
  <si>
    <t>(22,1+7,85*0,95)*3</t>
  </si>
  <si>
    <t>"závětří" ((2,7*2+6,7)*2,25-1*(2,12-0,35)*2-1,8*(2,12-0,35))*3</t>
  </si>
  <si>
    <t>(54,35-2,7*2,6)*3</t>
  </si>
  <si>
    <t>(61,7+5,2*0,95-2,55*2,15)*3</t>
  </si>
  <si>
    <t>(140,15+5,2*0,95-0,8*2,15*2-0,8*2,65*4-0,8*2,57)*3</t>
  </si>
  <si>
    <t>73</t>
  </si>
  <si>
    <t>766412212</t>
  </si>
  <si>
    <t>Montáž obložení stěn plochy přes 1 m2 palubkami na pero a drážku z měkkého dřeva, šířky přes 60 do 80 mm</t>
  </si>
  <si>
    <t>1807971913</t>
  </si>
  <si>
    <t>74</t>
  </si>
  <si>
    <t>1781665512</t>
  </si>
  <si>
    <t>289,659/2*0,08</t>
  </si>
  <si>
    <t>75</t>
  </si>
  <si>
    <t>766417211</t>
  </si>
  <si>
    <t>Montáž obložení stěn rošt podkladový</t>
  </si>
  <si>
    <t>643680865</t>
  </si>
  <si>
    <t>289,659*6</t>
  </si>
  <si>
    <t>76</t>
  </si>
  <si>
    <t>605141060</t>
  </si>
  <si>
    <t>řezivo jehličnaté lať pevnostní třída S10 - 13 průžez 40 x 60 mm</t>
  </si>
  <si>
    <t>2094668166</t>
  </si>
  <si>
    <t>289,659*6*0,04*0,06</t>
  </si>
  <si>
    <t>624</t>
  </si>
  <si>
    <t>Skladba S4 - sendvičová fasáda (omítka)</t>
  </si>
  <si>
    <t>77</t>
  </si>
  <si>
    <t>621221031</t>
  </si>
  <si>
    <t>Montáž kontaktního zateplení z desek z minerální vlny s podélnou orientací vláken na vnější podhledy, tloušťky desek přes 120 do 160 mm</t>
  </si>
  <si>
    <t>139755315</t>
  </si>
  <si>
    <t>skladba S4, plochy měřeny v CADu</t>
  </si>
  <si>
    <t>20,65</t>
  </si>
  <si>
    <t>plocha změřena v PDF</t>
  </si>
  <si>
    <t>pohled severní</t>
  </si>
  <si>
    <t>132,4</t>
  </si>
  <si>
    <t>pohled východní</t>
  </si>
  <si>
    <t>pohled jižní</t>
  </si>
  <si>
    <t>65,8-16,8</t>
  </si>
  <si>
    <t>78</t>
  </si>
  <si>
    <t>631403130</t>
  </si>
  <si>
    <t>deska izolační minerální kontaktních fasád podélné vlákno λ-0.039 500x1000x160 mm</t>
  </si>
  <si>
    <t>286784579</t>
  </si>
  <si>
    <t>227,05*1,02 'Přepočtené koeficientem množství</t>
  </si>
  <si>
    <t>79</t>
  </si>
  <si>
    <t>622521021</t>
  </si>
  <si>
    <t>Omítka tenkovrstvá silikátová vnějších ploch probarvená, včetně penetrace podkladu zrnitá, tloušťky 2,0 mm stěn</t>
  </si>
  <si>
    <t>-723028784</t>
  </si>
  <si>
    <t>80</t>
  </si>
  <si>
    <t>622252001</t>
  </si>
  <si>
    <t>Montáž lišt kontaktního zateplení zakládacích soklových připevněných hmoždinkami</t>
  </si>
  <si>
    <t>-383302335</t>
  </si>
  <si>
    <t>0,65*2</t>
  </si>
  <si>
    <t>4,2+1,05+6,05</t>
  </si>
  <si>
    <t>7,7</t>
  </si>
  <si>
    <t>10,2+0,9+0,6</t>
  </si>
  <si>
    <t>81</t>
  </si>
  <si>
    <t>590516530</t>
  </si>
  <si>
    <t>lišta soklová Al s okapničkou, zakládací U 16 cm, 0,95/200 cm</t>
  </si>
  <si>
    <t>1129516450</t>
  </si>
  <si>
    <t>32*1,05 'Přepočtené koeficientem množství</t>
  </si>
  <si>
    <t>82</t>
  </si>
  <si>
    <t>622252002</t>
  </si>
  <si>
    <t>Montáž lišt kontaktního zateplení ostatních stěnových, dilatačních apod. lepených do tmelu</t>
  </si>
  <si>
    <t>-1330419513</t>
  </si>
  <si>
    <t>83</t>
  </si>
  <si>
    <t>590514700</t>
  </si>
  <si>
    <t>lišta rohová Al 22 / 22 mm perforovaná</t>
  </si>
  <si>
    <t>862283390</t>
  </si>
  <si>
    <t>3,9*2+5,85*2+5,9*2+2,6*4*2+4+4,4+5,4+4,5+4</t>
  </si>
  <si>
    <t>74,4*1,05 'Přepočtené koeficientem množství</t>
  </si>
  <si>
    <t>84</t>
  </si>
  <si>
    <t>590514750</t>
  </si>
  <si>
    <t>profil okenní začišťovací se sklovláknitou armovací tkaninou 6 mm/2,4 m</t>
  </si>
  <si>
    <t>1397742894</t>
  </si>
  <si>
    <t>Poznámka k položce:
délka 2,4 m, přesah tkaniny 100 mm</t>
  </si>
  <si>
    <t>54,705*1,05 'Přepočtené koeficientem množství</t>
  </si>
  <si>
    <t>625</t>
  </si>
  <si>
    <t>Skladba S8 - soklová konstrukce stěny</t>
  </si>
  <si>
    <t>85</t>
  </si>
  <si>
    <t>622211031</t>
  </si>
  <si>
    <t>Montáž kontaktního zateplení z polystyrenových desek nebo z kombinovaných desek na vnější stěny, tloušťky desek přes 120 do 160 mm</t>
  </si>
  <si>
    <t>234281122</t>
  </si>
  <si>
    <t>skladba S 8 - plocha měřena v CADu</t>
  </si>
  <si>
    <t>3,4+1,4+0,1</t>
  </si>
  <si>
    <t>5,75+0,35</t>
  </si>
  <si>
    <t>2,25+6,35-(0,8*5)*0,3-2,65*0,3</t>
  </si>
  <si>
    <t>0,55+2,95</t>
  </si>
  <si>
    <t>86</t>
  </si>
  <si>
    <t>283764250</t>
  </si>
  <si>
    <t>deska z polystyrénu XPS, hrana polodrážková a hladký povrch tl 160 mm</t>
  </si>
  <si>
    <t>-859570601</t>
  </si>
  <si>
    <t>21,105*1,02 'Přepočtené koeficientem množství</t>
  </si>
  <si>
    <t>87</t>
  </si>
  <si>
    <t>622541031</t>
  </si>
  <si>
    <t>Omítka tenkovrstvá silikonsilikátová vnějších ploch hydrofobní, se samočistícím účinkem probarvená, včetně penetrace podkladu zrnitá, tloušťky 3,0 mm stěn</t>
  </si>
  <si>
    <t>82336712</t>
  </si>
  <si>
    <t>626</t>
  </si>
  <si>
    <t>Skladba S3 - lehká obvodová výplňová stěna</t>
  </si>
  <si>
    <t>88</t>
  </si>
  <si>
    <t>622271061</t>
  </si>
  <si>
    <t>Montáž zavěšené odvětrávané fasády na kombinované nosné konstrukci z fasádních desek na jednosměrné nosné konstrukci opláštění připevněné mechanickým viditelným spojem, (nýty) stěn 160 mm s vložením tepelné izolace, tloušťky</t>
  </si>
  <si>
    <t>1573394331</t>
  </si>
  <si>
    <t>Skladba S3 - plocha měřena v CADu</t>
  </si>
  <si>
    <t>2,85+5,4+8+5,4*2</t>
  </si>
  <si>
    <t>89</t>
  </si>
  <si>
    <t>1387457497</t>
  </si>
  <si>
    <t>27,05*1,02 'Přepočtené koeficientem množství</t>
  </si>
  <si>
    <t>90</t>
  </si>
  <si>
    <t>1088757058</t>
  </si>
  <si>
    <t>91</t>
  </si>
  <si>
    <t>762112110</t>
  </si>
  <si>
    <t>Montáž konstrukce stěn a příček na hladko (bez zářezů) z hraněného a polohraněného řeziva, průřezové plochy do 120 cm2</t>
  </si>
  <si>
    <t>-1493359538</t>
  </si>
  <si>
    <t>(2/0,66)*2,6*2</t>
  </si>
  <si>
    <t>(2,6/0,66)*2*2</t>
  </si>
  <si>
    <t>(1,1/0,66)*2,6</t>
  </si>
  <si>
    <t>(2,6/0,66)*1,1</t>
  </si>
  <si>
    <t>(2,1/0,66)*2,6</t>
  </si>
  <si>
    <t>(2,6/0,66)*2,1</t>
  </si>
  <si>
    <t>(3,1/0,66)*2,6</t>
  </si>
  <si>
    <t>(2,6/0,66)*3,1</t>
  </si>
  <si>
    <t>92</t>
  </si>
  <si>
    <t>605121210</t>
  </si>
  <si>
    <t>řezivo jehličnaté hranol jakost I-II délka 4 - 5 m</t>
  </si>
  <si>
    <t>-511700882</t>
  </si>
  <si>
    <t>(2/0,66)*2,6*2*0,14*0,06</t>
  </si>
  <si>
    <t>(2,6/0,66)*2*2*0,04*0,06</t>
  </si>
  <si>
    <t>(1,1/0,66)*2,6*0,14*0,06</t>
  </si>
  <si>
    <t>(2,6/0,66)*1,1*0,04*0,06</t>
  </si>
  <si>
    <t>(2,1/0,66)*2,6*0,14*0,06</t>
  </si>
  <si>
    <t>(2,6/0,66)*2,1*0,04*0,06</t>
  </si>
  <si>
    <t>(3,1/0,66)*2,6*0,14*0,06</t>
  </si>
  <si>
    <t>(2,6/0,66)*3,1*0,04*0,06</t>
  </si>
  <si>
    <t>93</t>
  </si>
  <si>
    <t>762431012</t>
  </si>
  <si>
    <t>Obložení stěn z dřevoštěpkových desek [OSB] přibíjených na sraz, tloušťky desky 12 mm</t>
  </si>
  <si>
    <t>587829855</t>
  </si>
  <si>
    <t>Pohled západní - desky 2x</t>
  </si>
  <si>
    <t>(2,85+5,4+8+5,4*2)*2</t>
  </si>
  <si>
    <t>94</t>
  </si>
  <si>
    <t>766414242</t>
  </si>
  <si>
    <t>Montáž obložení stěn plochy do 5 m2 panely obkladovými z aglomerovaných desek, plochy přes 0,60 do 1,50 m2</t>
  </si>
  <si>
    <t>-995933810</t>
  </si>
  <si>
    <t>95</t>
  </si>
  <si>
    <t>590309800</t>
  </si>
  <si>
    <t>deska cementovláknitá 1250 x 1000 x 12,5 mm</t>
  </si>
  <si>
    <t>1176417988</t>
  </si>
  <si>
    <t>27,05*1,05 'Přepočtené koeficientem množství</t>
  </si>
  <si>
    <t>96</t>
  </si>
  <si>
    <t>-611083296</t>
  </si>
  <si>
    <t>97</t>
  </si>
  <si>
    <t>-1881104776</t>
  </si>
  <si>
    <t>98</t>
  </si>
  <si>
    <t>-1098504084</t>
  </si>
  <si>
    <t>(2,85+5,4+8+5,4*2)*3</t>
  </si>
  <si>
    <t>99</t>
  </si>
  <si>
    <t>767421241</t>
  </si>
  <si>
    <t>Montáž fasádních kovových obkladů hladkých do zdiva, výšky do 10 m</t>
  </si>
  <si>
    <t>843484017</t>
  </si>
  <si>
    <t>100</t>
  </si>
  <si>
    <t>137565800</t>
  </si>
  <si>
    <t>plech tenký hladký stud.jakost 11321.21 2,00x1000x2000 mm</t>
  </si>
  <si>
    <t>557463082</t>
  </si>
  <si>
    <t>Poznámka k položce:
Hmotnost 32 kg/kus</t>
  </si>
  <si>
    <t>27,05*0,0168 'Přepočtené koeficientem množství</t>
  </si>
  <si>
    <t>101</t>
  </si>
  <si>
    <t>783314203</t>
  </si>
  <si>
    <t>Základní antikorozní nátěr zámečnických konstrukcí jednonásobný syntetický samozákladující</t>
  </si>
  <si>
    <t>-398332921</t>
  </si>
  <si>
    <t>102</t>
  </si>
  <si>
    <t>783315101</t>
  </si>
  <si>
    <t>Mezinátěr zámečnických konstrukcí jednonásobný syntetický standardní</t>
  </si>
  <si>
    <t>642469111</t>
  </si>
  <si>
    <t>Podlahy a podlahové konstrukce</t>
  </si>
  <si>
    <t>103</t>
  </si>
  <si>
    <t>564831111</t>
  </si>
  <si>
    <t>Podklad ze štěrkodrti ŠD s rozprostřením a zhutněním, po zhutnění tl. 100 mm</t>
  </si>
  <si>
    <t>-261516814</t>
  </si>
  <si>
    <t>skladba S11</t>
  </si>
  <si>
    <t>5,3*6,43</t>
  </si>
  <si>
    <t>104</t>
  </si>
  <si>
    <t>564851111</t>
  </si>
  <si>
    <t>Podklad ze štěrkodrti ŠD s rozprostřením a zhutněním, po zhutnění tl. 150 mm</t>
  </si>
  <si>
    <t>20450748</t>
  </si>
  <si>
    <t>polštář pod desku pro odpadní nádoby</t>
  </si>
  <si>
    <t>2,52*2</t>
  </si>
  <si>
    <t>105</t>
  </si>
  <si>
    <t>564861111</t>
  </si>
  <si>
    <t>Podklad ze štěrkodrti ŠD s rozprostřením a zhutněním, po zhutnění tl. 200 mm</t>
  </si>
  <si>
    <t>-16661390</t>
  </si>
  <si>
    <t>106</t>
  </si>
  <si>
    <t>631311114</t>
  </si>
  <si>
    <t>Mazanina z betonu prostého bez zvýšených nároků na prostředí tl. přes 50 do 80 mm tř. C 16/20</t>
  </si>
  <si>
    <t>1301423074</t>
  </si>
  <si>
    <t>Průměrná tl. mazaniny 51 mm</t>
  </si>
  <si>
    <t>"m.č. 101" 7,7*0,051</t>
  </si>
  <si>
    <t>"m.č. 102" 9,9*0,051</t>
  </si>
  <si>
    <t>"m.č. 103" 9,3*0,051</t>
  </si>
  <si>
    <t>"m.č. 104" 13,3*0,051</t>
  </si>
  <si>
    <t>"m.č. 105" 12,2*0,051</t>
  </si>
  <si>
    <t>"m.č. 106" 20,1*0,051</t>
  </si>
  <si>
    <t>"m.č. 107" 1,4*0,051</t>
  </si>
  <si>
    <t>"m.č. 108" 1,4*0,051</t>
  </si>
  <si>
    <t>"m.č. 109" 34,64*0,051</t>
  </si>
  <si>
    <t>"m.č. 110" 5,36*0,051</t>
  </si>
  <si>
    <t>"m.č. 111" 5,14*0,051</t>
  </si>
  <si>
    <t>"m.č. 112" 3,87*0,051</t>
  </si>
  <si>
    <t>"m.č. 113" 16,8*0,051</t>
  </si>
  <si>
    <t>"m.č. 114" 1,4*0,051</t>
  </si>
  <si>
    <t>"m.č. 115" 1,4*0,051</t>
  </si>
  <si>
    <t>"m.č. 116" 1,4*0,051</t>
  </si>
  <si>
    <t>"m.č. 117" 1,4*0,051</t>
  </si>
  <si>
    <t>"m.č. 118" 3,25*0,051</t>
  </si>
  <si>
    <t>"m.č. 119" 32,8*0,051</t>
  </si>
  <si>
    <t>"m.č. 120" 13,4*0,051</t>
  </si>
  <si>
    <t>"m.č. 121" 6,3*0,051</t>
  </si>
  <si>
    <t>"m.č. 122" 27,7*0,051</t>
  </si>
  <si>
    <t>"m.č. 123" 4,4*0,051</t>
  </si>
  <si>
    <t>"m.č. 124" 1,7*0,051</t>
  </si>
  <si>
    <t>"m.č. 125" 1,6*0,051</t>
  </si>
  <si>
    <t>"m.č. 126" 3,2*0,051</t>
  </si>
  <si>
    <t>Průměrná tl. mazaniny 55,5 mm</t>
  </si>
  <si>
    <t>"m.č. 201" 28,1*0,0555</t>
  </si>
  <si>
    <t>"m.č. 202" 20,6*0,0555</t>
  </si>
  <si>
    <t>"m.č. 203" 2,9*0,0555</t>
  </si>
  <si>
    <t>"m.č. 204" 1,4*0,0555</t>
  </si>
  <si>
    <t>"m.č. 205" 1,4*0,0555</t>
  </si>
  <si>
    <t>"m.č. 206" 5,9*0,0555</t>
  </si>
  <si>
    <t>"m.č. 207" 3,3*0,0555</t>
  </si>
  <si>
    <t>"m.č. 208" 51,7*0,0555</t>
  </si>
  <si>
    <t>"m.č. 209" 12,3*0,0555</t>
  </si>
  <si>
    <t>"m.č. 210" 14,2*0,0555</t>
  </si>
  <si>
    <t>107</t>
  </si>
  <si>
    <t>631311134</t>
  </si>
  <si>
    <t>Mazanina z betonu prostého bez zvýšených nároků na prostředí tl. přes 120 do 240 mm tř. C 16/20</t>
  </si>
  <si>
    <t>-798364028</t>
  </si>
  <si>
    <t>deska pro odpadní nádoby</t>
  </si>
  <si>
    <t>2,52*2*0,15</t>
  </si>
  <si>
    <t>108</t>
  </si>
  <si>
    <t>631319013</t>
  </si>
  <si>
    <t>Příplatek k cenám mazanin za úpravu povrchu mazaniny přehlazením, mazanina tl. přes 120 do 240 mm</t>
  </si>
  <si>
    <t>1998351341</t>
  </si>
  <si>
    <t>109</t>
  </si>
  <si>
    <t>631319171</t>
  </si>
  <si>
    <t>Příplatek k cenám mazanin za stržení povrchu spodní vrstvy mazaniny latí před vložením výztuže nebo pletiva pro tl. obou vrstev mazaniny přes 50 do 80 mm</t>
  </si>
  <si>
    <t>1371770294</t>
  </si>
  <si>
    <t>110</t>
  </si>
  <si>
    <t>631362021</t>
  </si>
  <si>
    <t>Výztuž mazanin ze svařovaných sítí z drátů typu KARI</t>
  </si>
  <si>
    <t>102425971</t>
  </si>
  <si>
    <t>"m.č. 101" 7,7*6,6*0,001</t>
  </si>
  <si>
    <t>"m.č. 102" 9,9*6,6*0,001</t>
  </si>
  <si>
    <t>"m.č. 103" 9,3*6,6*0,001</t>
  </si>
  <si>
    <t>"m.č. 104" 13,3*6,6*0,001</t>
  </si>
  <si>
    <t>"m.č. 105" 12,2*6,6*0,001</t>
  </si>
  <si>
    <t>"m.č. 106" 20,1*6,6*0,001</t>
  </si>
  <si>
    <t>"m.č. 107" 1,4*6,6*0,001</t>
  </si>
  <si>
    <t>"m.č. 108" 1,4*6,6*0,001</t>
  </si>
  <si>
    <t>"m.č. 109" 34,64*6,6*0,001</t>
  </si>
  <si>
    <t>"m.č. 110" 5,36*6,6*0,001</t>
  </si>
  <si>
    <t>"m.č. 111" 5,14*6,6*0,001</t>
  </si>
  <si>
    <t>"m.č. 112" 3,87*6,6*0,001</t>
  </si>
  <si>
    <t>"m.č. 113" 16,8*6,6*0,001</t>
  </si>
  <si>
    <t>"m.č. 114" 1,4*6,6*0,001</t>
  </si>
  <si>
    <t>"m.č. 115" 1,4*6,6*0,001</t>
  </si>
  <si>
    <t>"m.č. 116" 1,4*6,6*0,001</t>
  </si>
  <si>
    <t>"m.č. 117" 1,4*6,6*0,001</t>
  </si>
  <si>
    <t>"m.č. 118" 3,25*6,6*0,001</t>
  </si>
  <si>
    <t>"m.č. 119" 32,8*6,6*0,001</t>
  </si>
  <si>
    <t>"m.č. 120" 13,4*6,6*0,001</t>
  </si>
  <si>
    <t>"m.č. 121" 6,3*6,6*0,001</t>
  </si>
  <si>
    <t>"m.č. 122" 27,7*6,6*0,001</t>
  </si>
  <si>
    <t>"m.č. 123" 4,4*6,6*0,001</t>
  </si>
  <si>
    <t>"m.č. 124" 1,7*6,6*0,001</t>
  </si>
  <si>
    <t>"m.č. 125" 1,6*6,6*0,001</t>
  </si>
  <si>
    <t>"m.č. 126" 3,2*6,6*0,001</t>
  </si>
  <si>
    <t>"m.č. 201" 28,1*6,6*0,001</t>
  </si>
  <si>
    <t>"m.č. 202" 20,6*6,6*0,001</t>
  </si>
  <si>
    <t>"m.č. 203" 2,9*6,6*0,001</t>
  </si>
  <si>
    <t>"m.č. 204" 1,4*6,6*0,001</t>
  </si>
  <si>
    <t>"m.č. 205" 1,4*6,6*0,001</t>
  </si>
  <si>
    <t>"m.č. 206" 5,9*6,6*0,001</t>
  </si>
  <si>
    <t>"m.č. 207" 3,3*6,6*0,001</t>
  </si>
  <si>
    <t>"m.č. 208" 51,7*6,6*0,001</t>
  </si>
  <si>
    <t>"m.č. 209" 12,3*6,6*0,001</t>
  </si>
  <si>
    <t>"m.č. 210" 14,2*6,6*0,001</t>
  </si>
  <si>
    <t>111</t>
  </si>
  <si>
    <t>632481213</t>
  </si>
  <si>
    <t>Separační vrstva k oddělení podlahových vrstev z polyetylénové fólie</t>
  </si>
  <si>
    <t>152165967</t>
  </si>
  <si>
    <t>"m.č. 107" 1,4</t>
  </si>
  <si>
    <t>"m.č. 108" 1,4</t>
  </si>
  <si>
    <t>"m.č. 110" 5,36</t>
  </si>
  <si>
    <t>"m.č. 112" 3,87</t>
  </si>
  <si>
    <t>"m.č. 114" 1,4</t>
  </si>
  <si>
    <t>"m.č. 115" 1,4</t>
  </si>
  <si>
    <t>"m.č. 116" 1,4</t>
  </si>
  <si>
    <t>"m.č. 117" 1,4</t>
  </si>
  <si>
    <t>"m.č. 118" 3,25</t>
  </si>
  <si>
    <t>"m.č. 123" 4,4</t>
  </si>
  <si>
    <t>"m.č. 124" 1,7</t>
  </si>
  <si>
    <t>"m.č. 125" 1,6</t>
  </si>
  <si>
    <t>"m.č. 203" 2,9</t>
  </si>
  <si>
    <t>"m.č. 204" 1,4</t>
  </si>
  <si>
    <t>"m.č. 205" 1,4</t>
  </si>
  <si>
    <t>"m.č. 206" 5,9</t>
  </si>
  <si>
    <t>"m.č. 207" 3,3</t>
  </si>
  <si>
    <t>112</t>
  </si>
  <si>
    <t>919726123</t>
  </si>
  <si>
    <t>Geotextilie netkaná pro ochranu, separaci nebo filtraci měrná hmotnost přes 300 do 500 g/m2</t>
  </si>
  <si>
    <t>-1054252858</t>
  </si>
  <si>
    <t>Lešení a stavební výtahy</t>
  </si>
  <si>
    <t>113</t>
  </si>
  <si>
    <t>941111131</t>
  </si>
  <si>
    <t>Montáž lešení řadového trubkového lehkého pracovního s podlahami s provozním zatížením tř. 3 do 200 kg/m2 šířky tř. W12 přes 1,2 do 1,5 m, výšky do 10 m</t>
  </si>
  <si>
    <t>419470183</t>
  </si>
  <si>
    <t>PSC</t>
  </si>
  <si>
    <t xml:space="preserve">Poznámka k souboru cen:
1. V ceně jsou započteny i náklady na kotvení lešení. 2. Montáž lešení řadového trubkového lehkého výšky přes 25 m se oceňuje individuálně. 3. Šířkou se rozumí půdorysná vzdálenost, měřená od vnitřního líce sloupků zábradlí k protilehlému volnému okraji podlahy nebo mezi vnitřními líci. </t>
  </si>
  <si>
    <t>plochy měřeny v CADu</t>
  </si>
  <si>
    <t>129,8+7,85*0,95</t>
  </si>
  <si>
    <t>122,25</t>
  </si>
  <si>
    <t>193,1+5*0,95</t>
  </si>
  <si>
    <t>pohled západní</t>
  </si>
  <si>
    <t>201,05+5*0,95</t>
  </si>
  <si>
    <t>114</t>
  </si>
  <si>
    <t>941111231</t>
  </si>
  <si>
    <t>Montáž lešení řadového trubkového lehkého pracovního s podlahami s provozním zatížením tř. 3 do 200 kg/m2 Příplatek za první a každý další den použití lešení k ceně -1131</t>
  </si>
  <si>
    <t>-718897959</t>
  </si>
  <si>
    <t>předpoklad 2 měsíce</t>
  </si>
  <si>
    <t>663,158*30*2</t>
  </si>
  <si>
    <t>115</t>
  </si>
  <si>
    <t>941111831</t>
  </si>
  <si>
    <t>Demontáž lešení řadového trubkového lehkého pracovního s podlahami s provozním zatížením tř. 3 do 200 kg/m2 šířky tř. W12 přes 1,2 do 1,5 m, výšky do 10 m</t>
  </si>
  <si>
    <t>1293234849</t>
  </si>
  <si>
    <t xml:space="preserve">Poznámka k souboru cen:
1. Demontáž lešení řadového trubkového lehkého výšky přes 25 m se oceňuje individuálně. </t>
  </si>
  <si>
    <t>116</t>
  </si>
  <si>
    <t>949101111</t>
  </si>
  <si>
    <t>Lešení pomocné pracovní pro objekty pozemních staveb pro zatížení do 150 kg/m2, o výšce lešeňové podlahy do 1,9 m</t>
  </si>
  <si>
    <t>607902122</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</si>
  <si>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</si>
  <si>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pro venkovní podhledy</t>
  </si>
  <si>
    <t>pro vnitřní podhledy</t>
  </si>
  <si>
    <t>42,58</t>
  </si>
  <si>
    <t>Různé dokončovací konstrukce a práce pozemních staveb</t>
  </si>
  <si>
    <t>117</t>
  </si>
  <si>
    <t>952901111</t>
  </si>
  <si>
    <t>Vyčištění budov nebo objektů před předáním do užívání budov bytové nebo občanské výstavby - zametení a umytí podlah, dlažeb, obkladů, schodů v místnostech, chodbách a schodištích, vyčištění a umytí oken, dveří s rámy, zárubněmi, umytí a vyčištění jiných zasklených a natíraných ploch a zařizovacích předmětů, při světlé výšce podlaží do 4 m</t>
  </si>
  <si>
    <t>-1287878770</t>
  </si>
  <si>
    <t>"V1" 2,88</t>
  </si>
  <si>
    <t>Přesun hmot</t>
  </si>
  <si>
    <t>118</t>
  </si>
  <si>
    <t>998011001</t>
  </si>
  <si>
    <t>Přesun hmot pro budovy občanské výstavby, bydlení, výrobu a služby s nosnou svislou konstrukcí zděnou z cihel, tvárnic nebo kamene vodorovná dopravní vzdálenost do 100 m pro budovy výšky do 6 m</t>
  </si>
  <si>
    <t>-502123829</t>
  </si>
  <si>
    <t>PSV</t>
  </si>
  <si>
    <t>Práce a dodávky PSV</t>
  </si>
  <si>
    <t>711</t>
  </si>
  <si>
    <t>Izolace proti vodě, vlhkosti a plynům</t>
  </si>
  <si>
    <t>119</t>
  </si>
  <si>
    <t>711411001</t>
  </si>
  <si>
    <t>Provedení izolace proti povrchové a podpovrchové tlakové vodě natěradly a tmely za studena na ploše vodorovné V nátěrem penetračním</t>
  </si>
  <si>
    <t>-294581901</t>
  </si>
  <si>
    <t>309,3</t>
  </si>
  <si>
    <t>120</t>
  </si>
  <si>
    <t>711412001</t>
  </si>
  <si>
    <t>Provedení izolace proti povrchové a podpovrchové tlakové vodě natěradly a tmely za studena na ploše svislé S nátěrem penetračním</t>
  </si>
  <si>
    <t>1210900681</t>
  </si>
  <si>
    <t>obvod změřen v CADu</t>
  </si>
  <si>
    <t>100,35*((1,16+2,45)/2)</t>
  </si>
  <si>
    <t>(2,2*2+1,8*2)*(1,1-0,33)</t>
  </si>
  <si>
    <t>121</t>
  </si>
  <si>
    <t>111631500</t>
  </si>
  <si>
    <t>lak asfaltový penetrační (MJ t) bal 9 kg</t>
  </si>
  <si>
    <t>-1932188186</t>
  </si>
  <si>
    <t>Poznámka k položce:
Spotřeba 0,3-0,4kg/m2 dle povrchu, ředidlo technický benzín</t>
  </si>
  <si>
    <t>496,592*0,00035 'Přepočtené koeficientem množství</t>
  </si>
  <si>
    <t>122</t>
  </si>
  <si>
    <t>711441559</t>
  </si>
  <si>
    <t>Provedení izolace proti povrchové a podpovrchové tlakové vodě pásy přitavením NAIP na ploše vodorovné V</t>
  </si>
  <si>
    <t>-843798604</t>
  </si>
  <si>
    <t>123</t>
  </si>
  <si>
    <t>711442559</t>
  </si>
  <si>
    <t>Provedení izolace proti povrchové a podpovrchové tlakové vodě pásy přitavením NAIP na ploše svislé S</t>
  </si>
  <si>
    <t>1134795525</t>
  </si>
  <si>
    <t>124</t>
  </si>
  <si>
    <t>628520150</t>
  </si>
  <si>
    <t>pásy s modifikovaným asfaltem vložka skelná tkanina</t>
  </si>
  <si>
    <t>1452653310</t>
  </si>
  <si>
    <t>496,592*1,15 'Přepočtené koeficientem množství</t>
  </si>
  <si>
    <t>125</t>
  </si>
  <si>
    <t>998711201</t>
  </si>
  <si>
    <t>Přesun hmot pro izolace proti vodě, vlhkosti a plynům stanovený procentní sazbou (%) z ceny vodorovná dopravní vzdálenost do 50 m v objektech výšky do 6 m</t>
  </si>
  <si>
    <t>%</t>
  </si>
  <si>
    <t>-878935780</t>
  </si>
  <si>
    <t>712</t>
  </si>
  <si>
    <t>Povlakové krytiny</t>
  </si>
  <si>
    <t>126</t>
  </si>
  <si>
    <t>712311101</t>
  </si>
  <si>
    <t>Provedení povlakové krytiny střech plochých do 10 st. natěradly a tmely za studena nátěrem lakem penetračním nebo asfaltovým</t>
  </si>
  <si>
    <t>-92887484</t>
  </si>
  <si>
    <t xml:space="preserve">skladba S5 (plocha změřena v CADu </t>
  </si>
  <si>
    <t>317,35</t>
  </si>
  <si>
    <t>127</t>
  </si>
  <si>
    <t>111631520</t>
  </si>
  <si>
    <t>lak asfaltový izolační</t>
  </si>
  <si>
    <t>1269632621</t>
  </si>
  <si>
    <t>Poznámka k položce:
Spotřeba: 0,3-0,5 kg/m2. Pro vytvoření hydroizolační vrstvy, na napenetrovaný podklad jsou nutné nejméně 3 nátěry. Není vhodný na šikmé střechy a tam, kde je předpoklad vysokých teplot.</t>
  </si>
  <si>
    <t>336,15*0,0005 'Přepočtené koeficientem množství</t>
  </si>
  <si>
    <t>128</t>
  </si>
  <si>
    <t>712331111</t>
  </si>
  <si>
    <t>Provedení povlakové krytiny střech plochých do 10 st. pásy na sucho podkladní samolepící asfaltový pás</t>
  </si>
  <si>
    <t>-859479921</t>
  </si>
  <si>
    <t>129</t>
  </si>
  <si>
    <t>628662810</t>
  </si>
  <si>
    <t>pás asfaltový modifikovaný za studena samolepící na bednění tl. 3 mm</t>
  </si>
  <si>
    <t>1304649681</t>
  </si>
  <si>
    <t>336,15*1,15 'Přepočtené koeficientem množství</t>
  </si>
  <si>
    <t>130</t>
  </si>
  <si>
    <t>712361705</t>
  </si>
  <si>
    <t>Provedení povlakové krytiny střech plochých do 10 st. fólií lepená se svařovanými spoji</t>
  </si>
  <si>
    <t>170093584</t>
  </si>
  <si>
    <t>131</t>
  </si>
  <si>
    <t>283428320</t>
  </si>
  <si>
    <t>fólie hydroizolační střešní na bázi FPO vyztužená skelným vláknem tl 1,8 mm</t>
  </si>
  <si>
    <t>1488049744</t>
  </si>
  <si>
    <t>336,15*1,05 'Přepočtené koeficientem množství</t>
  </si>
  <si>
    <t>132</t>
  </si>
  <si>
    <t>712391171</t>
  </si>
  <si>
    <t>Provedení povlakové krytiny střech plochých do 10 st. -ostatní práce provedení vrstvy textilní podkladní</t>
  </si>
  <si>
    <t>-1037140559</t>
  </si>
  <si>
    <t>133</t>
  </si>
  <si>
    <t>712391172</t>
  </si>
  <si>
    <t>Provedení povlakové krytiny střech plochých do 10 st. -ostatní práce provedení vrstvy textilní ochranné</t>
  </si>
  <si>
    <t>-878000232</t>
  </si>
  <si>
    <t>134</t>
  </si>
  <si>
    <t>693112020</t>
  </si>
  <si>
    <t>geotextilie netkaná PES+PP 500 g/m2 do š 8,8 m</t>
  </si>
  <si>
    <t>1512809094</t>
  </si>
  <si>
    <t>672,3*1,15 'Přepočtené koeficientem množství</t>
  </si>
  <si>
    <t>135</t>
  </si>
  <si>
    <t>712771601</t>
  </si>
  <si>
    <t>Provedení ochranných pásů vegetační střechy po obvodu střechy, v místech střešních prostupům napojení na zeď apod. z praného říčního kameniva, tloušťky do 100 mm, šířky do 500 mm</t>
  </si>
  <si>
    <t>1791796312</t>
  </si>
  <si>
    <t>317,35*0,05</t>
  </si>
  <si>
    <t>18,8*0,05</t>
  </si>
  <si>
    <t>136</t>
  </si>
  <si>
    <t>583374020</t>
  </si>
  <si>
    <t>kamenivo dekorační (kačírek) frakce 16/22</t>
  </si>
  <si>
    <t>-1233417780</t>
  </si>
  <si>
    <t>16,808*1,8 'Přepočtené koeficientem množství</t>
  </si>
  <si>
    <t>137</t>
  </si>
  <si>
    <t>998712201</t>
  </si>
  <si>
    <t>Přesun hmot pro povlakové krytiny stanovený procentní sazbou (%) z ceny vodorovná dopravní vzdálenost do 50 m v objektech výšky do 6 m</t>
  </si>
  <si>
    <t>1200879778</t>
  </si>
  <si>
    <t>713</t>
  </si>
  <si>
    <t>Izolace tepelné</t>
  </si>
  <si>
    <t>138</t>
  </si>
  <si>
    <t>713121111</t>
  </si>
  <si>
    <t>Montáž tepelné izolace podlah rohožemi, pásy, deskami, dílci, bloky (izolační materiál ve specifikaci) kladenými volně jednovrstvá</t>
  </si>
  <si>
    <t>-1280635861</t>
  </si>
  <si>
    <t>139</t>
  </si>
  <si>
    <t>283723080</t>
  </si>
  <si>
    <t>deska z pěnového polystyrenu pro trvalé zatížení v tlaku (max. 2000 kg/m2) 1000 x 500 x 80 mm</t>
  </si>
  <si>
    <t>-1596795102</t>
  </si>
  <si>
    <t>Poznámka k položce:
lambda=0,037 [W / m K]</t>
  </si>
  <si>
    <t>241,06*1,02 'Přepočtené koeficientem množství</t>
  </si>
  <si>
    <t>140</t>
  </si>
  <si>
    <t>283756750</t>
  </si>
  <si>
    <t>deska pro kročejový útlum 1000x500x40 mm</t>
  </si>
  <si>
    <t>-1196300281</t>
  </si>
  <si>
    <t>382,86*1,02 'Přepočtené koeficientem množství</t>
  </si>
  <si>
    <t>141</t>
  </si>
  <si>
    <t>713141131</t>
  </si>
  <si>
    <t>Montáž tepelné izolace střech plochých rohožemi, pásy, deskami, dílci, bloky (izolační materiál ve specifikaci) přilepenými za studena zplna, jednovrstvá</t>
  </si>
  <si>
    <t>-74368432</t>
  </si>
  <si>
    <t>142</t>
  </si>
  <si>
    <t>631404300</t>
  </si>
  <si>
    <t>deska izolační minerální plochých střech λ=0.036 W/mK, bodového zatížení Fp=300 N, 2000x1200x200 mm</t>
  </si>
  <si>
    <t>-335219864</t>
  </si>
  <si>
    <t>143</t>
  </si>
  <si>
    <t>713141331</t>
  </si>
  <si>
    <t>Montáž tepelné izolace střech plochých spádovými klíny v ploše přilepenými za studena zplna</t>
  </si>
  <si>
    <t>-1990289271</t>
  </si>
  <si>
    <t>144</t>
  </si>
  <si>
    <t>63152-D01</t>
  </si>
  <si>
    <t>deska spádová z minerální vaty 40-400 mm</t>
  </si>
  <si>
    <t>-69628902</t>
  </si>
  <si>
    <t>145</t>
  </si>
  <si>
    <t>998713201</t>
  </si>
  <si>
    <t>Přesun hmot pro izolace tepelné stanovený procentní sazbou (%) z ceny vodorovná dopravní vzdálenost do 50 m v objektech výšky do 6 m</t>
  </si>
  <si>
    <t>1833126815</t>
  </si>
  <si>
    <t>762</t>
  </si>
  <si>
    <t>Konstrukce tesařské</t>
  </si>
  <si>
    <t>146</t>
  </si>
  <si>
    <t>762083122</t>
  </si>
  <si>
    <t>Práce společné pro tesařské konstrukce impregnace řeziva máčením proti dřevokaznému hmyzu, houbám a plísním, třída ohrožení 3 a 4 (dřevo v exteriéru)</t>
  </si>
  <si>
    <t>1407065867</t>
  </si>
  <si>
    <t>0,855+0,735</t>
  </si>
  <si>
    <t>147</t>
  </si>
  <si>
    <t>762523104</t>
  </si>
  <si>
    <t>Položení podlah hoblovaných na sraz z prken</t>
  </si>
  <si>
    <t>-280596387</t>
  </si>
  <si>
    <t>148</t>
  </si>
  <si>
    <t>605161100</t>
  </si>
  <si>
    <t>řezivo modřínové sušené tl. 30mm</t>
  </si>
  <si>
    <t>678862816</t>
  </si>
  <si>
    <t>Poznámka k položce:
sibiřský modřín</t>
  </si>
  <si>
    <t>33,9*0,024</t>
  </si>
  <si>
    <t>0,814*1,05 'Přepočtené koeficientem množství</t>
  </si>
  <si>
    <t>149</t>
  </si>
  <si>
    <t>762526110</t>
  </si>
  <si>
    <t>Položení podlah položení polštářů pod podlahy osové vzdálenosti do 650 mm</t>
  </si>
  <si>
    <t>1594782325</t>
  </si>
  <si>
    <t>Poznámka k položce:
včetně vložení betonových patek v místech podkladních hranolů</t>
  </si>
  <si>
    <t>150</t>
  </si>
  <si>
    <t>640416906</t>
  </si>
  <si>
    <t>(6,5/0,6+0,167)*5,3*0,1*0,12</t>
  </si>
  <si>
    <t>0,7*1,05 'Přepočtené koeficientem množství</t>
  </si>
  <si>
    <t>151</t>
  </si>
  <si>
    <t>762595001</t>
  </si>
  <si>
    <t>Spojovací prostředky podlah a podkladových konstrukcí hřebíky, vruty</t>
  </si>
  <si>
    <t>-562408354</t>
  </si>
  <si>
    <t>34,079*2</t>
  </si>
  <si>
    <t>152</t>
  </si>
  <si>
    <t>998762201</t>
  </si>
  <si>
    <t>Přesun hmot pro konstrukce tesařské stanovený procentní sazbou (%) z ceny vodorovná dopravní vzdálenost do 50 m v objektech výšky do 6 m</t>
  </si>
  <si>
    <t>141472758</t>
  </si>
  <si>
    <t>763</t>
  </si>
  <si>
    <t>Konstrukce suché výstavby</t>
  </si>
  <si>
    <t>153</t>
  </si>
  <si>
    <t>763111333</t>
  </si>
  <si>
    <t>Příčka ze sádrokartonových desek s nosnou konstrukcí z jednoduchých ocelových profilů UW, CW jednoduše opláštěná deskou impregnovanou H2 tl. 12,5 mm, příčka tl. 100 mm, profil 75 TI tl. 60 mm, EI 30, Rw 45 dB</t>
  </si>
  <si>
    <t>236285362</t>
  </si>
  <si>
    <t>"mezi 124 a 125" 1,65*2,9-0,7*1,97</t>
  </si>
  <si>
    <t>"mezi 114 a 115 a 116 a 117" 1,5*2*2,9-0,7*1,97*2</t>
  </si>
  <si>
    <t>"mezi 107 a 108" 0,9*2,9-0,7*1,97</t>
  </si>
  <si>
    <t>"mezi 204 a 2025" 1,5*2,9-0,7*1,97</t>
  </si>
  <si>
    <t>154</t>
  </si>
  <si>
    <t>763111417</t>
  </si>
  <si>
    <t>Příčka ze sádrokartonových desek s nosnou konstrukcí z jednoduchých ocelových profilů UW, CW dvojitě opláštěná deskami standardními A tl. 2 x 12,5 mm, EI 60, příčka tl. 150 mm, profil 100 TI tl. 100 mm, Rw 55 dB</t>
  </si>
  <si>
    <t>841256098</t>
  </si>
  <si>
    <t>"kolem m.č. 118 až 121" (1,67*2+1,95+0,15+2,95*2)*2,9-0,8*1,97*3</t>
  </si>
  <si>
    <t>"pod schodištěm m.č. 126" 1,05*2,9-0,8*1,97+3,05*((2,9+1,6)/2)</t>
  </si>
  <si>
    <t>"m.č. 105, 104, 110" (2,2+2,59+5,05+1,25+4+1,25)*2,9-0,9*2,02-0,8*1,97</t>
  </si>
  <si>
    <t>"mezi m.č. 101 a 102" 2,9*3,9-1,9*2,1</t>
  </si>
  <si>
    <t>"mezi m.č. 102 a 111" 2,9*2,25-0,8*2,1</t>
  </si>
  <si>
    <t>"mezi m.č. 103 a 106" 2,9*1,675-0,8*2,1</t>
  </si>
  <si>
    <t>"mezi m.č. 113 a 119" 2,9*1,585-0,8*2,1</t>
  </si>
  <si>
    <t>"kolem m.č. 207, 209, 210" (1,5*2+4,1+0,9+0,2+2,7)*2,9-0,8*1,97*2</t>
  </si>
  <si>
    <t>"mezi m.č. 201 a 202" 2,9*2,3-0,8*2,1</t>
  </si>
  <si>
    <t>"mezi m.č. 202 a 208" 2,9*1,585-0,8*2,1</t>
  </si>
  <si>
    <t>155</t>
  </si>
  <si>
    <t>763111437</t>
  </si>
  <si>
    <t>Příčka ze sádrokartonových desek s nosnou konstrukcí z jednoduchých ocelových profilů UW, CW dvojitě opláštěná deskami impregnovanými H2 tl. 2 x 12,5 mm, EI 60, příčka tl. 150 mm, profil 100 TI tl. 100 mm, Rw 55 dB</t>
  </si>
  <si>
    <t>2127821273</t>
  </si>
  <si>
    <t>"okolo 124 a 125" (2,2+1,65)*2,9-0,7*1,97</t>
  </si>
  <si>
    <t>"kolem m.č. 114 až 117" (1,95*2+3,3*2)*2,9-0,7*1,97*2</t>
  </si>
  <si>
    <t>"m.č. 107, 108, 112" (3,55*2+2,8+1,8)*2,9-0,7*1,97-0,9*1,97</t>
  </si>
  <si>
    <t>"kolem m.č. 203 až 205" (2,25*2+3,15*2)*2,9-0,8*1,97-0,7*1,97</t>
  </si>
  <si>
    <t>156</t>
  </si>
  <si>
    <t>763111447</t>
  </si>
  <si>
    <t>Příčka ze sádrokartonových desek s nosnou konstrukcí z jednoduchých ocelových profilů UW, CW dvojitě opláštěná deskami protipožárními impregnovanými H2DF tl. 2 x 12,5 mm, EI 90, příčka tl. 150 mm, profil 100 TI tl. 80 mm, Rw 55 dB</t>
  </si>
  <si>
    <t>-1940604304</t>
  </si>
  <si>
    <t>"mezi 123 a 124,125" (2,3+2,05)*2,9-0,8*1,97</t>
  </si>
  <si>
    <t>157</t>
  </si>
  <si>
    <t>763113343</t>
  </si>
  <si>
    <t>Příčka instalační ze sádrokartonových desek s nosnou konstrukcí ze zdvojených ocelových profilů UW, CW s mezerou, CW profily navzájem spojeny páskem sádry dvojitě opláštěná deskami impregnovanými H2 tl. 2 x 12,5 mm, EI 60, příčka tl. 205 mm, profil 75 TI tl. 60 mm, Rw 52 dB</t>
  </si>
  <si>
    <t>-666258437</t>
  </si>
  <si>
    <t>"m.č. 108, 115 a 117" 0,9*1,2*3</t>
  </si>
  <si>
    <t>"m.č. 205" 0,9*1,2</t>
  </si>
  <si>
    <t>158</t>
  </si>
  <si>
    <t>763122413</t>
  </si>
  <si>
    <t>Stěna šachtová ze sádrokartonových desek s nosnou konstrukcí z ocelových profilů CW, UW dvojitě opláštěná deskami protipožárními DF tl. 2 x 12,5 mm, bez TI, EI 30, stěna tl. 100 mm, profil 75</t>
  </si>
  <si>
    <t>1407079042</t>
  </si>
  <si>
    <t>"m.č. 208" 0,64*2*2,9</t>
  </si>
  <si>
    <t>159</t>
  </si>
  <si>
    <t>763122423</t>
  </si>
  <si>
    <t>Stěna šachtová ze sádrokartonových desek s nosnou konstrukcí z ocelových profilů CW, UW dvojitě opláštěná deskami protipožárními impregnovanými H2DF tl. 2 x 12,5 mm, bez TI, EI 30, stěna tl. 100 mm, profil 75</t>
  </si>
  <si>
    <t>-1623994276</t>
  </si>
  <si>
    <t>"m.č. 203" 0,4*2*2,9</t>
  </si>
  <si>
    <t>160</t>
  </si>
  <si>
    <t>763131551</t>
  </si>
  <si>
    <t>Podhled ze sádrokartonových desek jednovrstvá zavěšená spodní konstrukce z ocelových profilů CD, UD jednoduše opláštěná deskou impregnovanou H2, tl. 12,5 mm, bez TI</t>
  </si>
  <si>
    <t>193964855</t>
  </si>
  <si>
    <t>Poznámka k položce:
Skladba PD1</t>
  </si>
  <si>
    <t>"m.č. 203" 2,</t>
  </si>
  <si>
    <t>161</t>
  </si>
  <si>
    <t>998763201</t>
  </si>
  <si>
    <t>Přesun hmot pro dřevostavby stanovený procentní sazbou (%) z ceny vodorovná dopravní vzdálenost do 50 m v objektech výšky přes 6 do 12 m</t>
  </si>
  <si>
    <t>-622036556</t>
  </si>
  <si>
    <t>764</t>
  </si>
  <si>
    <t>Konstrukce klempířské</t>
  </si>
  <si>
    <t>162</t>
  </si>
  <si>
    <t>K01</t>
  </si>
  <si>
    <t>Parapet, materiál TiZn tl. 0,6mm, předzvětralý, barva černá antikorozní - RŠ 320, délka 2300 mm, kompletní provedení</t>
  </si>
  <si>
    <t>672894320</t>
  </si>
  <si>
    <t>Poznámka k položce:
podrobný popis viz výkres KLEMPÍŘSKÉ VÝROBKY - P.05</t>
  </si>
  <si>
    <t>163</t>
  </si>
  <si>
    <t>K02</t>
  </si>
  <si>
    <t>Parapet, materiál TiZn tl. 0,6mm, předzvětralý, barva černá antikorozní - RŠ 460, délka 2650 mm, kompletní provedení</t>
  </si>
  <si>
    <t>-1841648493</t>
  </si>
  <si>
    <t>164</t>
  </si>
  <si>
    <t>K03</t>
  </si>
  <si>
    <t>Parapet, materiál TiZn tl. 0,6mm, předzvětralý, barva černá antikorozní - RŠ 320, délka 1600 mm, kompletní provedení</t>
  </si>
  <si>
    <t>-1204491504</t>
  </si>
  <si>
    <t>165</t>
  </si>
  <si>
    <t>K04</t>
  </si>
  <si>
    <t>Parapet, materiál TiZn tl. 0,6mm, předzvětralý, barva černá antikorozní - RŠ 320, délka 5810 mm, kompletní provedení</t>
  </si>
  <si>
    <t>1753683847</t>
  </si>
  <si>
    <t>166</t>
  </si>
  <si>
    <t>K05</t>
  </si>
  <si>
    <t>Parapet, materiál TiZn tl. 0,6mm, předzvětralý, barva černá antikorozní - RŠ 460, délka 2500 mm, kompletní provedení</t>
  </si>
  <si>
    <t>94341983</t>
  </si>
  <si>
    <t>167</t>
  </si>
  <si>
    <t>K06</t>
  </si>
  <si>
    <t>Parapet, materiál TiZn tl. 0,6mm, předzvětralý, barva černá antikorozní - RŠ 460, délka 700 mm, kompletní provedení</t>
  </si>
  <si>
    <t>1859533685</t>
  </si>
  <si>
    <t>168</t>
  </si>
  <si>
    <t>K07</t>
  </si>
  <si>
    <t>Parapet, materiál TiZn tl. 0,6mm, předzvětralý, barva černá antikorozní - RŠ 320, délka 5850 mm, kompletní provedení</t>
  </si>
  <si>
    <t>67421733</t>
  </si>
  <si>
    <t>169</t>
  </si>
  <si>
    <t>K08</t>
  </si>
  <si>
    <t>Parapet, materiál TiZn tl. 0,6mm, předzvětralý, barva černá antikorozní - RŠ 320, délka 3860 mm, kompletní provedení</t>
  </si>
  <si>
    <t>1058490228</t>
  </si>
  <si>
    <t>170</t>
  </si>
  <si>
    <t>K09</t>
  </si>
  <si>
    <t>Parapet, materiál TiZn tl. 0,6mm, předzvětralý, barva černá antikorozní - RŠ 300, délka 750 mm, kompletní provedení</t>
  </si>
  <si>
    <t>-262679944</t>
  </si>
  <si>
    <t>171</t>
  </si>
  <si>
    <t>K10</t>
  </si>
  <si>
    <t>Parapet, materiál TiZn tl. 0,6mm, předzvětralý, barva černá antikorozní - RŠ 260, délka 1950 mm, kompletní provedení</t>
  </si>
  <si>
    <t>-2044171375</t>
  </si>
  <si>
    <t>172</t>
  </si>
  <si>
    <t>K11</t>
  </si>
  <si>
    <t>Parapet, materiál TiZn tl. 0,6mm, předzvětralý, barva černá antikorozní - RŠ 260, délka 950 mm, kompletní provedení</t>
  </si>
  <si>
    <t>1568940167</t>
  </si>
  <si>
    <t>173</t>
  </si>
  <si>
    <t>K13</t>
  </si>
  <si>
    <t>Parapet, materiál TiZn tl. 0,6mm, předzvětralý, barva černá antikorozní - RŠ 260, délka 960 mm, kompletní provedení</t>
  </si>
  <si>
    <t>215340834</t>
  </si>
  <si>
    <t>174</t>
  </si>
  <si>
    <t>K14</t>
  </si>
  <si>
    <t>Parapet, materiál TiZn tl. 0,6mm, předzvětralý, barva černá antikorozní - RŠ 300, délka 5300 mm, kompletní provedení</t>
  </si>
  <si>
    <t>2076760635</t>
  </si>
  <si>
    <t>175</t>
  </si>
  <si>
    <t>Ka1</t>
  </si>
  <si>
    <t>Oplechování koruny atiky, materiál TiZn tl. 0,6mm, předzvětralý - RŠ 750, kompletní provedení včetně upevňovacích profilů</t>
  </si>
  <si>
    <t>-1692728629</t>
  </si>
  <si>
    <t>176</t>
  </si>
  <si>
    <t>Ka2</t>
  </si>
  <si>
    <t>Oplechování koruny atiky, materiál TiZn tl. 0,6mm, předzvětralý - RŠ 900, kompletní provedení včetně upevňovacích profilů</t>
  </si>
  <si>
    <t>-684774625</t>
  </si>
  <si>
    <t>177</t>
  </si>
  <si>
    <t>Ka3</t>
  </si>
  <si>
    <t>Oplechování boční strany markýzy, materiál TiZn tl. 0,6mm, předzvětralý - RŠ 600, kompletní provedení včetně upevňovacích profilů</t>
  </si>
  <si>
    <t>-1118449349</t>
  </si>
  <si>
    <t>178</t>
  </si>
  <si>
    <t>Ka4</t>
  </si>
  <si>
    <t>Závětrné oplechování ploché střechy, materiál TiZn tl. 0,6mm, předzvětralý - RŠ 171 mm, kompletní provedení včetně kotvících půrvků</t>
  </si>
  <si>
    <t>-179593268</t>
  </si>
  <si>
    <t>179</t>
  </si>
  <si>
    <t>Ka5</t>
  </si>
  <si>
    <t>Krycí plech s okapničkou, materiál TiZn tl. 0,6mm, předzvětralý - RŠ 130 mm, kompletní provedení včetně kotvících půrvků</t>
  </si>
  <si>
    <t>-2079005846</t>
  </si>
  <si>
    <t>180</t>
  </si>
  <si>
    <t>Ka6</t>
  </si>
  <si>
    <t>Plechová okapnička, materiál poplast. plech tl. 0,7mm, barva středně šedá - RŠ 150 mm, kompletní provedení včetně kotvících půrvků</t>
  </si>
  <si>
    <t>-1250652916</t>
  </si>
  <si>
    <t>181</t>
  </si>
  <si>
    <t>Ks1</t>
  </si>
  <si>
    <t>Dešťová boční atiková vpusť DN 100mm (polyamid, PVC) s vyjímatelnou ochrannou mřížkou nebo ochranným košem s integrovanou PVC manžetou - kompletní provedení</t>
  </si>
  <si>
    <t>1067971289</t>
  </si>
  <si>
    <t>182</t>
  </si>
  <si>
    <t>Ks2</t>
  </si>
  <si>
    <t>Napojovací profil vpusti na svislý svod (polyamid, PVC), dešťový svod hranatý 100x100mm délky 6,75m, čistící kus hranatý 100x100mm - kompletní provedení včetně lapače splavenin</t>
  </si>
  <si>
    <t>1785235001</t>
  </si>
  <si>
    <t>183</t>
  </si>
  <si>
    <t>Ks3</t>
  </si>
  <si>
    <t>Napojovací profil vpusti na svislý svod (polyamid, PVC), dešťový svod hranatý 100x100mm délky 4,2m, čistící kus hranatý 100x100mm - kompletní provedení včetně lapače splavenin</t>
  </si>
  <si>
    <t>-969487692</t>
  </si>
  <si>
    <t>184</t>
  </si>
  <si>
    <t>Ks4</t>
  </si>
  <si>
    <t>Dešťový žlab hranatý 100x100mm, boční strana vytažena do výšky 250mm, materiál TiZn tl. 0,6mm, předzvětralý - kompletní provedení</t>
  </si>
  <si>
    <t>584741534</t>
  </si>
  <si>
    <t>185</t>
  </si>
  <si>
    <t>Ks5</t>
  </si>
  <si>
    <t>Napojovací profil vpusti na svislý svod (polyamid, PVC), dešťový svod hranatý 100x100mm délky 2,8m, čistící kus hranatý 100x100mm - kompletní provedení včetně lapače splavenin</t>
  </si>
  <si>
    <t>952175647</t>
  </si>
  <si>
    <t>186</t>
  </si>
  <si>
    <t>998764201</t>
  </si>
  <si>
    <t>Přesun hmot pro konstrukce klempířské stanovený procentní sazbou (%) z ceny vodorovná dopravní vzdálenost do 50 m v objektech výšky do 6 m</t>
  </si>
  <si>
    <t>711965582</t>
  </si>
  <si>
    <t>766</t>
  </si>
  <si>
    <t>Konstrukce truhlářské</t>
  </si>
  <si>
    <t>187</t>
  </si>
  <si>
    <t>D01</t>
  </si>
  <si>
    <t>Dveře jednokřídlé, plné s větrací mřížkou 500x100mm, plné, zárubeň obložková, povrch lakovaný, barva RAL bílá - 700 x 1970 mm, kompletní provedení včetně kování</t>
  </si>
  <si>
    <t>-2112032369</t>
  </si>
  <si>
    <t>Poznámka k položce:
podrobný popis viz výkres TABULKA DVEŘÍ - P.01</t>
  </si>
  <si>
    <t>"pravé" 5</t>
  </si>
  <si>
    <t>"levé" 5</t>
  </si>
  <si>
    <t>188</t>
  </si>
  <si>
    <t>D02</t>
  </si>
  <si>
    <t>Dveře jednokřídlé, plné, zárubeň obložková, povrch lakovaný, barva RAL bílá - 800 x 1970 mm, kompletní provedení včetně kování</t>
  </si>
  <si>
    <t>-521627726</t>
  </si>
  <si>
    <t>"levé" 1</t>
  </si>
  <si>
    <t>189</t>
  </si>
  <si>
    <t>D03</t>
  </si>
  <si>
    <t>Dveře jednokřídlé, plné s větrací mřížkou 700x100mm, zárubeň obložková, povrch lakovaný, barva RAL bílá - 900 x 1970 mm, kompletní provedení včetně kování a madla</t>
  </si>
  <si>
    <t>1348971479</t>
  </si>
  <si>
    <t>"pravé" 2</t>
  </si>
  <si>
    <t>"levé" 0</t>
  </si>
  <si>
    <t>190</t>
  </si>
  <si>
    <t>D04</t>
  </si>
  <si>
    <t>Dveře jednokřídlé, plné s větrací mřížkou 600x100mm, zárubeň obložková, povrch lakovaný, barva RAL bílá - 800 x 1970 mm, kompletní provedení včetně kování</t>
  </si>
  <si>
    <t>1663511636</t>
  </si>
  <si>
    <t>"pravé" 4</t>
  </si>
  <si>
    <t>191</t>
  </si>
  <si>
    <t>D05</t>
  </si>
  <si>
    <t>-920534979</t>
  </si>
  <si>
    <t>"pravé" 0</t>
  </si>
  <si>
    <t>192</t>
  </si>
  <si>
    <t>D06</t>
  </si>
  <si>
    <t>Dveře jednokřídlé, prosklené se světlíkem, lepený profil, barva lazura černá, fixní zasklení, izolační trojsklo U=0,6 W/Km2, čirá bezp. fólie  - 1200 x 2570 mm, kompletní provedení včetně bezpečnostního kování a samozamykacího panikového zámku</t>
  </si>
  <si>
    <t>547788766</t>
  </si>
  <si>
    <t>"pravé" 1</t>
  </si>
  <si>
    <t>193</t>
  </si>
  <si>
    <t>D07</t>
  </si>
  <si>
    <t>Dveře dvoukřídlé, prosklené se světlíkem, lepený profil, barva lazura černá, fixní zasklení, izolační trojsklo U=0,6 W/Km2, čirá bezp. fólie  - 2000 x 2570 mm, kompletní provedení včetně bezpečnostního kování a samozamykacího panikového zámku</t>
  </si>
  <si>
    <t>1556697006</t>
  </si>
  <si>
    <t>194</t>
  </si>
  <si>
    <t>D08</t>
  </si>
  <si>
    <t>Vrata plná, sekční, izolované lamely, barva RAL černá, skrytá zárubeň - 2500 x 2490 mm, kompletní provedení včetně pohonu</t>
  </si>
  <si>
    <t>1411926186</t>
  </si>
  <si>
    <t>195</t>
  </si>
  <si>
    <t>D09</t>
  </si>
  <si>
    <t xml:space="preserve">Dveře jednokřídlé, plné, s ½ zasklením, zárubeň obložková, povrch lakovaný, barva RAL bílá - 800 x 1970 mm, kompletní provedení včetně kování </t>
  </si>
  <si>
    <t>1801915852</t>
  </si>
  <si>
    <t>196</t>
  </si>
  <si>
    <t>D10</t>
  </si>
  <si>
    <t>Dveře jednokřídlé, plné, s ½ zasklením, zárubeň obložková, povrch lakovaný, barva RAL bílá - 800 x 1970 mm, kompletní provedení včetně kování a samozavírače</t>
  </si>
  <si>
    <t>-832827080</t>
  </si>
  <si>
    <t>197</t>
  </si>
  <si>
    <t>D11</t>
  </si>
  <si>
    <t>Dveře jednokřídlé, plné, prosklené s bezpečnostní fólií, zárubeň obložková, povrch lakovaný, barva RAL bílá - 800 x 1970 mm, kompletní provedení včetně kování a samozavírače</t>
  </si>
  <si>
    <t>610338797</t>
  </si>
  <si>
    <t>198</t>
  </si>
  <si>
    <t>D12</t>
  </si>
  <si>
    <t>Dveře dvoukřídlé, prosklené, lepený profil, povrch lakovaný pololesklý, odstín bílá RAL, fixní zasklení, čirá bezp. fólie  - 1800 x 1970 mm, kompletní provedení včetně kování a samozavírače</t>
  </si>
  <si>
    <t>1582995317</t>
  </si>
  <si>
    <t>199</t>
  </si>
  <si>
    <t>D13</t>
  </si>
  <si>
    <t>Dveře jednokřídlé, plné, zárubeň obložková, povrch lakovaný, barva RAL bílá - 800 x 1970 mm, kompletní provedení včetně kování a samozavírače</t>
  </si>
  <si>
    <t>-938617575</t>
  </si>
  <si>
    <t>200</t>
  </si>
  <si>
    <t>T01</t>
  </si>
  <si>
    <t>Pult prodejní a pracovní, korpus a dvířka MDF, lakovaná, barva Oyster white, RAL 1013, pracovní deska umělý kámen (např. Corian  - 1800 x 900 x 800 mm, kompletní provedení včetně kování</t>
  </si>
  <si>
    <t>1233453824</t>
  </si>
  <si>
    <t>Poznámka k položce:
podrobný popis viz výkres TRUHLÁŘSKÉ VÝROBKY - P.04</t>
  </si>
  <si>
    <t>201</t>
  </si>
  <si>
    <t>T02</t>
  </si>
  <si>
    <t>Pracovní linka, korpus a dvířka MDF, lakovaná, barva Oyster white, RAL 1013, pracovní deska umělý kámen (např. Corian  - 3350 x 900 x 600 mm, kompletní provedení včetně kování</t>
  </si>
  <si>
    <t>147414923</t>
  </si>
  <si>
    <t>202</t>
  </si>
  <si>
    <t>T03</t>
  </si>
  <si>
    <t>Kuchyňská linka, korpus (barva light ivory, RAL 1015) a dvířka (barva bílá, RAL 9010) lamino, pracovní deska postforming (barva light ivory, RAL 1015)  - 1650 x 900+700 x 600 mm, kompletní provedení včetně kování a vybavení:</t>
  </si>
  <si>
    <t>1096391045</t>
  </si>
  <si>
    <t>Poznámka k položce:
- osvětlení, pásek LED v celé délce sestavy
- elektrická varná deska (dvouplotýnka)
podrobný popis viz výkres TRUHLÁŘSKÉ VÝROBKY - P.04</t>
  </si>
  <si>
    <t>203</t>
  </si>
  <si>
    <t>T06</t>
  </si>
  <si>
    <t>Kuchyňská linka, korpus (barva light ivory, RAL 1015) a dvířka (barva bílá, RAL 9010) lamino, pracovní deska postforming (barva light ivory, RAL 1015)  - 4400 x 900+700 x 600 mm, kompletní provedení včetně kování a vybavení:</t>
  </si>
  <si>
    <t>-556596362</t>
  </si>
  <si>
    <t>Poznámka k položce:
- osvětlení, pásek LED v celé délce sestavy
- elektrická varná deska (čtyřplotýnka)
- zabudovaná lednice
podrobný popis viz výkres TRUHLÁŘSKÉ VÝROBKY - P.04</t>
  </si>
  <si>
    <t>204</t>
  </si>
  <si>
    <t>998766201</t>
  </si>
  <si>
    <t>Přesun hmot pro konstrukce truhlářské stanovený procentní sazbou (%) z ceny vodorovná dopravní vzdálenost do 50 m v objektech výšky do 6 m</t>
  </si>
  <si>
    <t>-1115554979</t>
  </si>
  <si>
    <t>767</t>
  </si>
  <si>
    <t>Konstrukce zámečnické</t>
  </si>
  <si>
    <t>205</t>
  </si>
  <si>
    <t>O01</t>
  </si>
  <si>
    <t>Okno plastové dvoukřídlé OS+S, profil Euro, izolační trojsklo, U=0,6 W/Km2, barva lazura černá - 2350 x 1570 mm, kompletní provedení včetně kování a vnitřního parapetu</t>
  </si>
  <si>
    <t>-1821345712</t>
  </si>
  <si>
    <t>Poznámka k položce:
podrobný popis viz výkres TABULKA OKEN - P.02</t>
  </si>
  <si>
    <t>206</t>
  </si>
  <si>
    <t>O02</t>
  </si>
  <si>
    <t>Plastová prosklená stěna s posuvným křídlem a sklopným světlíkem, profil Euro, izolační trojsklo, U=0,6 W/Km2, barva lazura černá - 5335 x 2570 mm, kompletní provedení včetně kování</t>
  </si>
  <si>
    <t>1262823487</t>
  </si>
  <si>
    <t>207</t>
  </si>
  <si>
    <t>O03</t>
  </si>
  <si>
    <t>Okno plastové jednokřídlé OS, profil Euro, izolační trojsklo, U=0,6 W/Km2, barva lazura černá - 1650 x 1470 mm, kompletní provedení včetně kování a vnitřního parapetu</t>
  </si>
  <si>
    <t>56140867</t>
  </si>
  <si>
    <t>208</t>
  </si>
  <si>
    <t>O04</t>
  </si>
  <si>
    <t>Plastová prosklená stěna s otevíravým křídlem a 2x sklopným světlíkem, profil Euro, izolační trojsklo, U=0,6 W/Km2, barva lazura černá - 4000 x 2570 mm, kompletní provedení včetně kování</t>
  </si>
  <si>
    <t>-1692555366</t>
  </si>
  <si>
    <t>209</t>
  </si>
  <si>
    <t>O05</t>
  </si>
  <si>
    <t>Plastová prosklená stěna s otevíravým křídlem a sklopným světlíkem, profil Euro, izolační trojsklo, U=0,6 W/Km2, barva lazura černá - 2000 x 2570 mm, kompletní provedení včetně kování</t>
  </si>
  <si>
    <t>-11426308</t>
  </si>
  <si>
    <t>210</t>
  </si>
  <si>
    <t>O06</t>
  </si>
  <si>
    <t>Okno  plastové jednokřídlé OS, profil Euro, izolační trojsklo, U=0,6 W/Km2, barva lazura černá - 800 x 2570 mm, kompletní provedení včetně kování a vnitřního parapetu</t>
  </si>
  <si>
    <t>203998598</t>
  </si>
  <si>
    <t>211</t>
  </si>
  <si>
    <t>O07</t>
  </si>
  <si>
    <t>Plastová prosklená stěna se sklopným světlíkem, profil Euro, izolační trojsklo, U=0,6 W/Km2, barva lazura černá - 2000 x 2570 mm, kompletní provedení včetně kování</t>
  </si>
  <si>
    <t>-571344595</t>
  </si>
  <si>
    <t>212</t>
  </si>
  <si>
    <t>O08</t>
  </si>
  <si>
    <t xml:space="preserve">Okno plastové jednokřídlé se sklopným světlíkem, profil Euro, izolační trojsklo, U=0,6 W/Km2, barva lazura černá - 1000 x 2570 mm, kompletní provedení včetně kování </t>
  </si>
  <si>
    <t>-1485932323</t>
  </si>
  <si>
    <t>213</t>
  </si>
  <si>
    <t>O09</t>
  </si>
  <si>
    <t>Plastová prosklená stěna s otevíravým křídlem a 2x sklopným světlíkem, profil Euro, izolační trojsklo, U=0,6 W/Km2, barva lazura černá - 3000 x 2570 mm, kompletní provedení včetně kování</t>
  </si>
  <si>
    <t>1012870677</t>
  </si>
  <si>
    <t>214</t>
  </si>
  <si>
    <t>O10</t>
  </si>
  <si>
    <t>Plastová prosklená stěna se sklopným světlíkem a dvoukřídlými vraty, profil Euro, izolační trojsklo, U=0,6 W/Km2, barva lazura černá, vrata z izolovaného sendvičového panelu - 4000 x 2570 mm, kompletní provedení včetně kování</t>
  </si>
  <si>
    <t>354143206</t>
  </si>
  <si>
    <t>215</t>
  </si>
  <si>
    <t>O11</t>
  </si>
  <si>
    <t>Okno plastové jednokřídlé OS, profil Euro, izolační trojsklo, U=0,6 W/Km2, barva lazura černá - 800 x 2570 mm, kompletní provedení včetně kování</t>
  </si>
  <si>
    <t>478451378</t>
  </si>
  <si>
    <t>216</t>
  </si>
  <si>
    <t>O12</t>
  </si>
  <si>
    <t>Okno plastové jednokřídlé OS, profil Euro, izolační trojsklo, U=0,6 W/Km2, barva lazura černá - 800 x 2570 mm, kompletní provedení včetně kování a vnitřního parapetu</t>
  </si>
  <si>
    <t>-1816455218</t>
  </si>
  <si>
    <t>217</t>
  </si>
  <si>
    <t>O13</t>
  </si>
  <si>
    <t>Plastová prosklená stěna s otvíravým a sklopným křídlem, profil Euro, izolační trojsklo, U=0,6 W/Km2, barva lazura černá - 2700 x 2650 mm, kompletní provedení včetně kování</t>
  </si>
  <si>
    <t>47572179</t>
  </si>
  <si>
    <t>218</t>
  </si>
  <si>
    <t>O14</t>
  </si>
  <si>
    <t xml:space="preserve">Okno plastové jednokřídlé OS se sklopným světlíkem, profil Euro, izolační trojsklo, U=0,6 W/Km2, barva lazura černá - 1000 x 2650 mm, kompletní provedení včetně kování </t>
  </si>
  <si>
    <t>1492191204</t>
  </si>
  <si>
    <t>219</t>
  </si>
  <si>
    <t>O15</t>
  </si>
  <si>
    <t>Plastová prosklená stěna s OS křídlem a sklopným světlíkem, profil Euro, izolační trojsklo, U=0,6 W/Km2, barva lazura černá - 2000 x 2650 mm, kompletní provedení včetně kování</t>
  </si>
  <si>
    <t>1284666483</t>
  </si>
  <si>
    <t>220</t>
  </si>
  <si>
    <t>O16</t>
  </si>
  <si>
    <t>Plastová prosklená stěna s OS křídlem a sklopným světlíkem, profil Euro, izolační trojsklo, U=0,6 W/Km2, barva lazura černá - 3000 x 2650 mm, kompletní provedení včetně kování</t>
  </si>
  <si>
    <t>1830929086</t>
  </si>
  <si>
    <t>221</t>
  </si>
  <si>
    <t>O17</t>
  </si>
  <si>
    <t>Okno plastové dvoukřídlé OS+S, profil Euro, izolační trojsklo, U=0,6 W/Km2, barva lazura černá - 2550 x 2150 mm, kompletní provedení včetně kování a vnitřního parapetu</t>
  </si>
  <si>
    <t>298469056</t>
  </si>
  <si>
    <t>222</t>
  </si>
  <si>
    <t>O18</t>
  </si>
  <si>
    <t>-2069637247</t>
  </si>
  <si>
    <t>223</t>
  </si>
  <si>
    <t>O19</t>
  </si>
  <si>
    <t>-1726096180</t>
  </si>
  <si>
    <t>224</t>
  </si>
  <si>
    <t>Z01</t>
  </si>
  <si>
    <t>Plechové lemování otvoru, ocel. plech tl. 5mm, barva černá antikorozní, vrchní pás spádován 1,75% od objektu - kompletní provedení (plechu celkem 1,88 m2/kus, 74 kg/kus)</t>
  </si>
  <si>
    <t>1947976808</t>
  </si>
  <si>
    <t>Poznámka k položce:
podrobný popis viz výkres ZÁMEČNICKÉ VÝROBKY - P.03</t>
  </si>
  <si>
    <t>225</t>
  </si>
  <si>
    <t>Z02</t>
  </si>
  <si>
    <t>Exteriérové skleněné zábradlí oken, sklo kalené lepené bezpečnostní s čirou fólií, bez sloupku, bez madla  - 670 x 800 mm, kompletní provedení včetně kotvení do okenního rámu</t>
  </si>
  <si>
    <t>-1788190400</t>
  </si>
  <si>
    <t>226</t>
  </si>
  <si>
    <t>Z03</t>
  </si>
  <si>
    <t>Plechové lemování otvoru, ocel. plech tl. 5mm, barva černá antikorozní, vrchní pás spádován 1,75% od objektu - kompletní provedení (plechu celkem 1,85 m2/kus, 73 kg/kus)</t>
  </si>
  <si>
    <t>804635036</t>
  </si>
  <si>
    <t>227</t>
  </si>
  <si>
    <t>Z04</t>
  </si>
  <si>
    <t>Plechové lemování otvoru, ocel. plech tl. 5mm, barva černá antikorozní, vrchní pás spádován 1,75% od objektu - kompletní provedení (plechu celkem 1,55 m2/kus, 61 kg/kus)</t>
  </si>
  <si>
    <t>-2121575793</t>
  </si>
  <si>
    <t>228</t>
  </si>
  <si>
    <t>Z05</t>
  </si>
  <si>
    <t>Plechové lemování otvoru, ocel. plech tl. 5mm, barva černá antikorozní, vrchní pás spádován 1,75% od objektu - kompletní provedení (plechu celkem 2,12 m2/kus, 83 kg/kus)</t>
  </si>
  <si>
    <t>235935506</t>
  </si>
  <si>
    <t>229</t>
  </si>
  <si>
    <t>Z06</t>
  </si>
  <si>
    <t>Plechové lemování otvoru, ocel. plech tl. 5mm, barva černá antikorozní, vrchní pás spádován 1,75% od objektu - kompletní provedení (plechu celkem 2,48 m2/kus, 98 kg/kus)</t>
  </si>
  <si>
    <t>-46060271</t>
  </si>
  <si>
    <t>230</t>
  </si>
  <si>
    <t>Z07</t>
  </si>
  <si>
    <t>Plechové lemování otvoru, ocel. plech tl. 5mm, barva černá antikorozní, vrchní pás spádován 1,75% od objektu - kompletní provedení (plechu celkem 9,27 m2/kus, 365 kg/kus)</t>
  </si>
  <si>
    <t>-1416413909</t>
  </si>
  <si>
    <t>231</t>
  </si>
  <si>
    <t>Z08</t>
  </si>
  <si>
    <t>Plechové lemování otvoru, ocel. plech tl. 5mm, barva černá antikorozní, vrchní pás spádován 1,75% od objektu - kompletní provedení (plechu celkem 2,47 m2/kus, 97 kg/kus)</t>
  </si>
  <si>
    <t>722850154</t>
  </si>
  <si>
    <t>232</t>
  </si>
  <si>
    <t>Z09</t>
  </si>
  <si>
    <t>Stěna z gabionových košů, tl. 500mm, do výšky 1m plněné lomovým kamenivem fr. 80-170mm, nad 1m prázdné - kompletní provedení včetně kotvení zabetonovanými vnitř. PZn sloupky 80/80mm a 3x LED světlo</t>
  </si>
  <si>
    <t>-2096688512</t>
  </si>
  <si>
    <t>Poznámka k položce:
podrobný popis a výška stěny viz výkres ZÁMEČNICKÉ VÝROBKY - P.03</t>
  </si>
  <si>
    <t>233</t>
  </si>
  <si>
    <t>Z10</t>
  </si>
  <si>
    <t>Stěna z gabionových košů, tl. 500mm, plněné lomovým kamenivem fr. 80-170mm - kompletní provedení včetně kotvení zabetonovanými vnitř. PZn sloupky 80/80mm</t>
  </si>
  <si>
    <t>-2101670734</t>
  </si>
  <si>
    <t>234</t>
  </si>
  <si>
    <t>Z11</t>
  </si>
  <si>
    <t>Stěna z gabionových košů, tl. 500mm, plněné lomovým kamenivem fr. 80-170mm - kompletní provedení včetně kotvení zabetonovanými vnitř. PZn sloupky 80/80mm a dřevěného sedáku tl. 32mm, materiál TEAK</t>
  </si>
  <si>
    <t>1350353718</t>
  </si>
  <si>
    <t>235</t>
  </si>
  <si>
    <t>Z12</t>
  </si>
  <si>
    <t>Exteriérové ocelové schodiště, žárově zinkované, 18x 850x305 mm, 3x podesta - kompletní provedení včetně uložení na betonových patkách a zábradlí (hmotnost ocel. prvků 1,753 t)</t>
  </si>
  <si>
    <t>2132200589</t>
  </si>
  <si>
    <t>236</t>
  </si>
  <si>
    <t>Z13</t>
  </si>
  <si>
    <t>Interiérové ocelové zábradlí, barva bílá prášková - kompletní provedení včetně kotvení z boku do schodiště</t>
  </si>
  <si>
    <t>-971336374</t>
  </si>
  <si>
    <t>237</t>
  </si>
  <si>
    <t>Z14</t>
  </si>
  <si>
    <t>Interiérové schodišťové madlo, dub lakovaný 40x40mm - kompletní provedení včetně kotvení do zdi</t>
  </si>
  <si>
    <t>2007289335</t>
  </si>
  <si>
    <t>4,175+3,86</t>
  </si>
  <si>
    <t>238</t>
  </si>
  <si>
    <t>Z15</t>
  </si>
  <si>
    <t>Exteriérové skleněné zábradlí oken, sklo kalené lepené bezpečnostní s čirou fólií, bez sloupku, bez madla  - 860 x 800 mm, kompletní provedení včetně kotvení do okenního rámu</t>
  </si>
  <si>
    <t>-879262295</t>
  </si>
  <si>
    <t>239</t>
  </si>
  <si>
    <t>Z16</t>
  </si>
  <si>
    <t>Exteriérové skleněné zábradlí oken, sklo kalené lepené bezpečnostní s čirou fólií, bez sloupku, bez madla  - 1860 x 800 mm, kompletní provedení včetně kotvení do okenního rámu</t>
  </si>
  <si>
    <t>-2046383557</t>
  </si>
  <si>
    <t>240</t>
  </si>
  <si>
    <t>Z17</t>
  </si>
  <si>
    <t>Exteriérové skleněné zábradlí oken, sklo kalené lepené bezpečnostní s čirou fólií, bez sloupku, bez madla  - 2860 x 800 mm, kompletní provedení včetně kotvení do okenního rámu</t>
  </si>
  <si>
    <t>42284655</t>
  </si>
  <si>
    <t>241</t>
  </si>
  <si>
    <t>Z18</t>
  </si>
  <si>
    <t>Plechové lemování otvoru, ocel. plech tl. 5mm, barva černá antikorozní, vrchní pás spádován 1,75% od objektu - kompletní provedení (plechu celkem 2,25 m2/kus, 89 kg/kus)</t>
  </si>
  <si>
    <t>1472049408</t>
  </si>
  <si>
    <t>242</t>
  </si>
  <si>
    <t>Z19</t>
  </si>
  <si>
    <t>Plechové lemování otvoru, ocel. plech tl. 5mm, barva černá antikorozní, vrchní pás spádován 1,75% od objektu - kompletní provedení (plechu celkem 1,99 m2/kus, 80 kg/kus)</t>
  </si>
  <si>
    <t>-811777799</t>
  </si>
  <si>
    <t>243</t>
  </si>
  <si>
    <t>998767201</t>
  </si>
  <si>
    <t>Přesun hmot pro zámečnické konstrukce stanovený procentní sazbou (%) z ceny vodorovná dopravní vzdálenost do 50 m v objektech výšky do 6 m</t>
  </si>
  <si>
    <t>-940431462</t>
  </si>
  <si>
    <t>768</t>
  </si>
  <si>
    <t>Ostatní výrobky a konstrukce</t>
  </si>
  <si>
    <t>244</t>
  </si>
  <si>
    <t>OS01</t>
  </si>
  <si>
    <t>Plechové venkovní lamelové žaluzie na elektrický pohon, lamela Z70, barva antracit - 2270 x 1490 mm, kompletní provedení (montáž podomítková)</t>
  </si>
  <si>
    <t>1183433946</t>
  </si>
  <si>
    <t>Poznámka k položce:
podrobný popis viz výkres ATYPY A OSTATNÍ - P.06</t>
  </si>
  <si>
    <t>245</t>
  </si>
  <si>
    <t>OS02</t>
  </si>
  <si>
    <t>Plechové venkovní lamelové žaluzie na elektrický pohon, lamela Z70, barva antracit - 1900 x 2550 mm, kompletní provedení (montáž podomítková)</t>
  </si>
  <si>
    <t>1335995197</t>
  </si>
  <si>
    <t>246</t>
  </si>
  <si>
    <t>OS03</t>
  </si>
  <si>
    <t>Plechové venkovní lamelové žaluzie na elektrický pohon, lamela Z70, barva antracit - 900 x 2550 mm, kompletní provedení (montáž podomítková)</t>
  </si>
  <si>
    <t>-57902780</t>
  </si>
  <si>
    <t>247</t>
  </si>
  <si>
    <t>OS04</t>
  </si>
  <si>
    <t>Plechové venkovní lamelové žaluzie na elektrický pohon, lamela Z70, barva antracit - 2900 x 2550 mm, kompletní provedení (montáž podomítková)</t>
  </si>
  <si>
    <t>-1308318753</t>
  </si>
  <si>
    <t>248</t>
  </si>
  <si>
    <t>OS05</t>
  </si>
  <si>
    <t>Plechové venkovní lamelové žaluzie na elektrický pohon, lamela Z70, barva antracit - 900 x 2570 mm, kompletní provedení (montáž podomítková)</t>
  </si>
  <si>
    <t>-1414078810</t>
  </si>
  <si>
    <t>249</t>
  </si>
  <si>
    <t>OS06</t>
  </si>
  <si>
    <t>Plechové venkovní lamelové žaluzie na elektrický pohon, lamela Z70, barva antracit - 1900 x 2570 mm, kompletní provedení (montáž podomítková)</t>
  </si>
  <si>
    <t>1491277969</t>
  </si>
  <si>
    <t>250</t>
  </si>
  <si>
    <t>OS07</t>
  </si>
  <si>
    <t>-516196051</t>
  </si>
  <si>
    <t>251</t>
  </si>
  <si>
    <t>OS08</t>
  </si>
  <si>
    <t>Plechové venkovní lamelové žaluzie na elektrický pohon, lamela Z70, barva antracit - 2470 x 2070 mm, kompletní provedení (montáž podomítková)</t>
  </si>
  <si>
    <t>-260186260</t>
  </si>
  <si>
    <t>252</t>
  </si>
  <si>
    <t>OS09</t>
  </si>
  <si>
    <t>Dvířka plechová před instalační skříní, barva černá prášková - 600 x 620 mm, kompletní provedení  včetně větracích otvorů a značení</t>
  </si>
  <si>
    <t>1535036196</t>
  </si>
  <si>
    <t>253</t>
  </si>
  <si>
    <t>OS10</t>
  </si>
  <si>
    <t xml:space="preserve">Požární hydrant, skříň, nerez včetně vybavení (hadice délky 30m) - kompletní provedení  </t>
  </si>
  <si>
    <t>1272697095</t>
  </si>
  <si>
    <t>254</t>
  </si>
  <si>
    <t>OS11</t>
  </si>
  <si>
    <t>Exteriérová gumová čistící rohož zapuštěná do podlahy, rám z kovových profilů - 2000 x 1100 mm, kompletní provedení včetně podkladního betonu tl. 80mm a štěrkového podsypu tl. 130 mm</t>
  </si>
  <si>
    <t>-1932545100</t>
  </si>
  <si>
    <t>255</t>
  </si>
  <si>
    <t>OS12</t>
  </si>
  <si>
    <t>Fasádní větrací mřížka pro VZT, čtvercová, ocelová, černý antikorozní nátěr - 150 x 150 mm, kompletní provedení</t>
  </si>
  <si>
    <t>1480240389</t>
  </si>
  <si>
    <t>256</t>
  </si>
  <si>
    <t>1956773108</t>
  </si>
  <si>
    <t>771</t>
  </si>
  <si>
    <t>Podlahy z dlaždic</t>
  </si>
  <si>
    <t>257</t>
  </si>
  <si>
    <t>711411052</t>
  </si>
  <si>
    <t>Provedení izolace proti povrchové a podpovrchové tlakové vodě natěradly a tmely za studena na ploše vodorovné V trojnásobným nátěrem tekutou lepenkou</t>
  </si>
  <si>
    <t>-68000662</t>
  </si>
  <si>
    <t>258</t>
  </si>
  <si>
    <t>245510310</t>
  </si>
  <si>
    <t>nátěr hydroizolační - tekutá lepenka, bal. 15 kg</t>
  </si>
  <si>
    <t>kg</t>
  </si>
  <si>
    <t>-453500226</t>
  </si>
  <si>
    <t>Poznámka k položce:
Spotřeba: 1 vrstva 1,5 kg/m2</t>
  </si>
  <si>
    <t>69,17*3,3 'Přepočtené koeficientem množství</t>
  </si>
  <si>
    <t>259</t>
  </si>
  <si>
    <t>771474113</t>
  </si>
  <si>
    <t>Montáž soklíků z dlaždic keramických lepených flexibilním lepidlem rovných výšky přes 90 do 120 mm</t>
  </si>
  <si>
    <t>-1301236015</t>
  </si>
  <si>
    <t>"m.č. 109" 6,7*2+5,94*2-0,9-1-0,8</t>
  </si>
  <si>
    <t>"m.č. 110" 2,2*2+2,44*2-0,9</t>
  </si>
  <si>
    <t>260</t>
  </si>
  <si>
    <t>597613350</t>
  </si>
  <si>
    <t>sokl podlahový keramický barevný výška 100mm</t>
  </si>
  <si>
    <t>1612926235</t>
  </si>
  <si>
    <t>30,96*3,8333 'Přepočtené koeficientem množství</t>
  </si>
  <si>
    <t>261</t>
  </si>
  <si>
    <t>771574113</t>
  </si>
  <si>
    <t>Montáž podlah z dlaždic keramických lepených flexibilním lepidlem režných nebo glazovaných hladkých přes 9 do 12 ks/ m2</t>
  </si>
  <si>
    <t>-459000519</t>
  </si>
  <si>
    <t>262</t>
  </si>
  <si>
    <t>597611360</t>
  </si>
  <si>
    <t>dlaždice keramické - 30 x 30 x 0,8 cm I. j, povrch R10 / typ bude upřesněn</t>
  </si>
  <si>
    <t>-71558811</t>
  </si>
  <si>
    <t>"m.č. 109" 36,64</t>
  </si>
  <si>
    <t>69,17*1,15 'Přepočtené koeficientem množství</t>
  </si>
  <si>
    <t>263</t>
  </si>
  <si>
    <t>771591111</t>
  </si>
  <si>
    <t>Podlahy - ostatní práce penetrace podkladu</t>
  </si>
  <si>
    <t>884674939</t>
  </si>
  <si>
    <t xml:space="preserve">Poznámka k souboru cen:
1. Množství měrných jednotek u ceny -1185 se stanoví podle počtu řezaných dlaždic, nezávisle na jejich velikosti. 2. Položkou -1185 lze ocenit provádění více řezů na jednom kusu dlažby. </t>
  </si>
  <si>
    <t>264</t>
  </si>
  <si>
    <t>771990112</t>
  </si>
  <si>
    <t>Vyrovnání podkladní vrstvy samonivelační stěrkou tl. 4 mm, min. pevnosti 30 MPa</t>
  </si>
  <si>
    <t>222983289</t>
  </si>
  <si>
    <t>265</t>
  </si>
  <si>
    <t>998771201</t>
  </si>
  <si>
    <t>Přesun hmot pro podlahy z dlaždic stanovený procentní sazbou (%) z ceny vodorovná dopravní vzdálenost do 50 m v objektech výšky do 6 m</t>
  </si>
  <si>
    <t>432918699</t>
  </si>
  <si>
    <t>775</t>
  </si>
  <si>
    <t>Podlahy skládané</t>
  </si>
  <si>
    <t>266</t>
  </si>
  <si>
    <t>775429121</t>
  </si>
  <si>
    <t>Montáž lišty přechodové (vyrovnávací) připevněné vruty</t>
  </si>
  <si>
    <t>-381495274</t>
  </si>
  <si>
    <t>"mezi 103 a 107" 0,7</t>
  </si>
  <si>
    <t>"mezi 109 a 111" 0,8</t>
  </si>
  <si>
    <t>"mezi 111 a 112" 0,9</t>
  </si>
  <si>
    <t>"mezi 113 a 114,117" 0,7*2</t>
  </si>
  <si>
    <t>"mezi 119 a 122" 0,9</t>
  </si>
  <si>
    <t>"mezi 122 a 125" 0,7</t>
  </si>
  <si>
    <t>"mezi 202 a 203" 0,8</t>
  </si>
  <si>
    <t>"mezi 202 a 204" 0,7</t>
  </si>
  <si>
    <t>"mezi 202 a 206" 0,7</t>
  </si>
  <si>
    <t>267</t>
  </si>
  <si>
    <t>553431100</t>
  </si>
  <si>
    <t>hliníkový přechodový profil narážecí 30 mm stříbro</t>
  </si>
  <si>
    <t>2025426487</t>
  </si>
  <si>
    <t>7,6*1,02 'Přepočtené koeficientem množství</t>
  </si>
  <si>
    <t>268</t>
  </si>
  <si>
    <t>998775201</t>
  </si>
  <si>
    <t>Přesun hmot pro podlahy skládané stanovený procentní sazbou (%) z ceny vodorovná dopravní vzdálenost do 50 m v objektech výšky do 6 m</t>
  </si>
  <si>
    <t>-2035078130</t>
  </si>
  <si>
    <t>776</t>
  </si>
  <si>
    <t>Podlahy povlakové</t>
  </si>
  <si>
    <t>269</t>
  </si>
  <si>
    <t>776221121</t>
  </si>
  <si>
    <t>Montáž podlahovin z PVC lepením standardním lepidlem z pásů elektrostaticky vodivých</t>
  </si>
  <si>
    <t>935453648</t>
  </si>
  <si>
    <t>"m.č. 102" 9,</t>
  </si>
  <si>
    <t>270</t>
  </si>
  <si>
    <t>284110250</t>
  </si>
  <si>
    <t>PVC homogenní zátěžové antistatické tl. 2,00 mm, el. odpor &lt; 1000Mohm, třída zátěže 34/43, Bfl S1</t>
  </si>
  <si>
    <t>-888436469</t>
  </si>
  <si>
    <t>Poznámka k položce:
el. odpor &lt; 1000Mohm, třída zátěže 34/43</t>
  </si>
  <si>
    <t>270,04*1,1 'Přepočtené koeficientem množství</t>
  </si>
  <si>
    <t>271</t>
  </si>
  <si>
    <t>776321112</t>
  </si>
  <si>
    <t>Montáž podlahovin z PVC na schodišťové stupně stupnic, šířky přes 300 mm</t>
  </si>
  <si>
    <t>1902296825</t>
  </si>
  <si>
    <t>20*1,2</t>
  </si>
  <si>
    <t>272</t>
  </si>
  <si>
    <t>776321211</t>
  </si>
  <si>
    <t>Montáž podlahovin z PVC na schodišťové stupně podstupnic, výšky do 200 mm</t>
  </si>
  <si>
    <t>621892397</t>
  </si>
  <si>
    <t>273</t>
  </si>
  <si>
    <t>776411121</t>
  </si>
  <si>
    <t>Montáž soklíků lepením schodišťových, výšky do 60 mm</t>
  </si>
  <si>
    <t>1805597267</t>
  </si>
  <si>
    <t>schod. stupně</t>
  </si>
  <si>
    <t>20*(0,32+0,16)*2</t>
  </si>
  <si>
    <t>274</t>
  </si>
  <si>
    <t>776421111</t>
  </si>
  <si>
    <t>Montáž lišt obvodových lepených</t>
  </si>
  <si>
    <t>1351726032</t>
  </si>
  <si>
    <t>"m.č. 102" (1,6+0,25+0,8+1,8)</t>
  </si>
  <si>
    <t>"m.č. 103" (4,75+0,25+0,15+0,9+2+0,55)</t>
  </si>
  <si>
    <t>"m.č. 104" (3*2+5,05*2)-0,9-1,2+0,25*2</t>
  </si>
  <si>
    <t>"m.č. 105" (2,75*2+5,05*2)-0,9</t>
  </si>
  <si>
    <t>"m.č. 106" (3*2+6,7*2)-1,7-2,45+0,25</t>
  </si>
  <si>
    <t>"m.č. 111" (2,8*2+2,25)-0,9-0,8</t>
  </si>
  <si>
    <t>"m.č. 113" (0,25+0,07+0,8+0,65+0,25*2+0,35+1,45+0,25+0,8+0,25*3+0,065+0,7+0,095*2+2)</t>
  </si>
  <si>
    <t>"m.č. 119" (4,1+4,95+6,7+1,65+0,095+0,25+0,2)-0,8*2</t>
  </si>
  <si>
    <t>"m.č. 120" (2,95*2+4,55*2)-0,8-0,9</t>
  </si>
  <si>
    <t>"m.č. 121" (2,15*2+2,95*2)-0,8</t>
  </si>
  <si>
    <t>"m.č. 126" (3,05*2+1,05+0,15)</t>
  </si>
  <si>
    <t>"m.č. 201" (6,7+4,2*2+4,4)</t>
  </si>
  <si>
    <t>275</t>
  </si>
  <si>
    <t>284110040</t>
  </si>
  <si>
    <t>lišta speciální soklová PVC samolepící 30 x 30 mm role 50 m</t>
  </si>
  <si>
    <t>1608930284</t>
  </si>
  <si>
    <t>247,57*1,02 'Přepočtené koeficientem množství</t>
  </si>
  <si>
    <t>276</t>
  </si>
  <si>
    <t>776431111</t>
  </si>
  <si>
    <t>Montáž schodišťových hran kovových nebo plastových lepených</t>
  </si>
  <si>
    <t>-756592686</t>
  </si>
  <si>
    <t>277</t>
  </si>
  <si>
    <t>283421600</t>
  </si>
  <si>
    <t>hrana schodová s lemovým ukončením z PVC 30/35/3 mm</t>
  </si>
  <si>
    <t>341497123</t>
  </si>
  <si>
    <t>Poznámka k položce:
Schodové hrany s ukončením lemem Strair Edge Nosings</t>
  </si>
  <si>
    <t>24*1,02 'Přepočtené koeficientem množství</t>
  </si>
  <si>
    <t>278</t>
  </si>
  <si>
    <t>776141121</t>
  </si>
  <si>
    <t>Příprava podkladu vyrovnání samonivelační stěrkou podlah min.pevnosti 30 MPa, tloušťky do 3 mm</t>
  </si>
  <si>
    <t>927142033</t>
  </si>
  <si>
    <t xml:space="preserve">Poznámka k souboru cen:
1. V ceně 776 12-1511 zábrana proti vlhkosti jsou započteny i náklady na 2 vrstvy penetrace a zasypání křemičitým pískem. 2. V ceně 776 13-2111 vyztužení pletivem jsou započteny i náklady na dodávku pletiva. 3. V cenách 776 14-1111 až 776 14-4111 jsou započteny i náklady na dodání stěrky. </t>
  </si>
  <si>
    <t>podlahy</t>
  </si>
  <si>
    <t>259,44</t>
  </si>
  <si>
    <t>20*1,2*(0,32+0,16)</t>
  </si>
  <si>
    <t>279</t>
  </si>
  <si>
    <t>998776201</t>
  </si>
  <si>
    <t>Přesun hmot pro podlahy povlakové stanovený procentní sazbou (%) z ceny vodorovná dopravní vzdálenost do 50 m v objektech výšky do 6 m</t>
  </si>
  <si>
    <t>826023630</t>
  </si>
  <si>
    <t xml:space="preserve">Poznámka k souboru cen: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</si>
  <si>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777</t>
  </si>
  <si>
    <t>Podlahy lité</t>
  </si>
  <si>
    <t>280</t>
  </si>
  <si>
    <t>777121105</t>
  </si>
  <si>
    <t>Vyrovnání podkladu epoxidovou stěrkou plněnou pískem, tloušťky do 3 mm, plochy přes 1,0 m2</t>
  </si>
  <si>
    <t>1205819025</t>
  </si>
  <si>
    <t>281</t>
  </si>
  <si>
    <t>777131101</t>
  </si>
  <si>
    <t>Penetrační nátěr podlahy epoxidový, na podklad suchý a vyzrálý</t>
  </si>
  <si>
    <t>2127398863</t>
  </si>
  <si>
    <t>sokl výšky 25 cm</t>
  </si>
  <si>
    <t>"m.č. 122" ((6,7*2+5,2*2)-0,7-0,8*2-2,65+0,25*2-0,9-4+0,25*2)*0,25</t>
  </si>
  <si>
    <t>"m.č. 123" ((2,15*2+2,05*2)-0,8)*0,25</t>
  </si>
  <si>
    <t>282</t>
  </si>
  <si>
    <t>777511121</t>
  </si>
  <si>
    <t>Krycí stěrka průmyslová epoxidová, tloušťky do 1 mm</t>
  </si>
  <si>
    <t>797939528</t>
  </si>
  <si>
    <t>283</t>
  </si>
  <si>
    <t>777612103</t>
  </si>
  <si>
    <t>Uzavírací nátěr podlahy epoxidový transparentní</t>
  </si>
  <si>
    <t>-1145153195</t>
  </si>
  <si>
    <t>284</t>
  </si>
  <si>
    <t>998777201</t>
  </si>
  <si>
    <t>Přesun hmot pro podlahy lité stanovený procentní sazbou (%) z ceny vodorovná dopravní vzdálenost do 50 m v objektech výšky do 6 m</t>
  </si>
  <si>
    <t>1615648005</t>
  </si>
  <si>
    <t>781</t>
  </si>
  <si>
    <t>Dokončovací práce - obklady</t>
  </si>
  <si>
    <t>285</t>
  </si>
  <si>
    <t>781415112</t>
  </si>
  <si>
    <t>Montáž obkladů vnitřních stěn z obkladaček a dekorů (listel) pórovinových lepených disperzním lepidlem nebo tmelem z obkladaček pravoúhlých přes 22 do 25 ks/m2</t>
  </si>
  <si>
    <t>504214018</t>
  </si>
  <si>
    <t>"m.č. 107" (1,55*2+0,9*2)*1,8-0,7*1,8*2</t>
  </si>
  <si>
    <t>"m.č. 108" (1,6*2+0,9*2)*1,8-0,7*1,8</t>
  </si>
  <si>
    <t>"m.č. 112" (2,15*2+1,8*2)*1,8-0,9*1,8</t>
  </si>
  <si>
    <t>"m.č. 114" (1,1*2+1,5*2)*1,8-0,7*1,8*2</t>
  </si>
  <si>
    <t>"m.č. 115" (0,9*2+1,5*2)*1,8-0,7*1,8</t>
  </si>
  <si>
    <t>"m.č. 116" (0,95*2+1,5*2)*1,8-0,7*1,8*2</t>
  </si>
  <si>
    <t>"m.č. 117" (0,9*2+1,5*2)*1,8-0,7*1,8</t>
  </si>
  <si>
    <t>"m.č. 119" 1,2*1,5</t>
  </si>
  <si>
    <t>"m.č. 124" (1*2+1,65*2)*1,8-0,7*1,8</t>
  </si>
  <si>
    <t>"m.č. 125" (0,95*2+1,65*2)*1,8-0,7*1,8*2</t>
  </si>
  <si>
    <t>"m.č. 203" (1,95*2+1,5*2)*1,8*0,8*1,8</t>
  </si>
  <si>
    <t>"m.č. 204" (0,95*2+1,5*2)*1,8-0,7*1,8*2</t>
  </si>
  <si>
    <t>"m.č. 205" (1,5*2+0,9*2)*1,8-0,7*1,8</t>
  </si>
  <si>
    <t>"m.č. 206" (2,2*2+2,7*2)*1,8-0,7*1,8</t>
  </si>
  <si>
    <t>"m.č. 208" 1,2*1,5</t>
  </si>
  <si>
    <t>286</t>
  </si>
  <si>
    <t>597610710</t>
  </si>
  <si>
    <t>obkládačky keramické 30 x 30 x 0,8 cm I. j. / typ bude upřesněn</t>
  </si>
  <si>
    <t>1996851867</t>
  </si>
  <si>
    <t>121,205*1,25 'Přepočtené koeficientem množství</t>
  </si>
  <si>
    <t>287</t>
  </si>
  <si>
    <t>781484114</t>
  </si>
  <si>
    <t>Montáž obkladů vnitřních stěn z mozaikových lepenců keramických nebo skleněných lepených flexibilním lepidlem dílce vel. 250 x 250 mm</t>
  </si>
  <si>
    <t>870834935</t>
  </si>
  <si>
    <t>"m.č. 105" (1,65+0,6)*0,6</t>
  </si>
  <si>
    <t>"m.č. 119" 2,4*0,6</t>
  </si>
  <si>
    <t>"m.č. 201" 3,2*0,6</t>
  </si>
  <si>
    <t>"m.č. 208" 2,4*0,6</t>
  </si>
  <si>
    <t>288</t>
  </si>
  <si>
    <t>597612360</t>
  </si>
  <si>
    <t>mozaika keramická (2,3 x 2,3) - koupelny (oranžová,modrá) 30 x 30 x 0,6 cm I. j.</t>
  </si>
  <si>
    <t>-378940210</t>
  </si>
  <si>
    <t>6,15*12,221 'Přepočtené koeficientem množství</t>
  </si>
  <si>
    <t>289</t>
  </si>
  <si>
    <t>781494511</t>
  </si>
  <si>
    <t>Ostatní prvky plastové profily ukončovací a dilatační lepené flexibilním lepidlem ukončovací</t>
  </si>
  <si>
    <t>-1610584001</t>
  </si>
  <si>
    <t xml:space="preserve">Poznámka k souboru cen:
1. Množství měrných jednotek u ceny -5185 se stanoví podle počtu řezaných obkladaček, nezávisle na jejich velikosti. 2. Položkou -5185 lze ocenit provádění více řezů na jednom kusu obkladu. </t>
  </si>
  <si>
    <t>"m.č. 105" 0,6*2</t>
  </si>
  <si>
    <t>"m.č. 107" (1,55*2+0,9*2)+1,8*2*2</t>
  </si>
  <si>
    <t>"m.č. 108" (1,6*2+0,9*2)+1,8*2</t>
  </si>
  <si>
    <t>"m.č. 112" (2,15*2+1,8*2)+1,8*2</t>
  </si>
  <si>
    <t>"m.č. 114" (1,1*2+1,5*2)+1,8*2*2</t>
  </si>
  <si>
    <t>"m.č. 115" (0,9*2+1,5*2)+1,8*2</t>
  </si>
  <si>
    <t>"m.č. 116" (0,95*2+1,5*2)+1,8*2*2</t>
  </si>
  <si>
    <t>"m.č. 117" (0,9*2+1,5*2)+1,8*2</t>
  </si>
  <si>
    <t>"m.č. 119" 1,5*2+1,2</t>
  </si>
  <si>
    <t>"m.č. 124" (1*2+1,65*2)+1,8*2</t>
  </si>
  <si>
    <t>"m.č. 125" (0,95*2+1,65*2)*1,8*2*2</t>
  </si>
  <si>
    <t>"m.č. 201" 0,6*2</t>
  </si>
  <si>
    <t>"m.č. 203" (1,95*2+1,5*2)+1,8*3</t>
  </si>
  <si>
    <t>"m.č. 204" (0,95*2+1,5*2)+1,8*2*2</t>
  </si>
  <si>
    <t>"m.č. 205" (1,5*2+0,9*2)+1,8*2</t>
  </si>
  <si>
    <t>"m.č. 206" (2,2*2+2,7*2)+1,8*2</t>
  </si>
  <si>
    <t>"m.č. 208" 1,5*2+1,2</t>
  </si>
  <si>
    <t>290</t>
  </si>
  <si>
    <t>781495111</t>
  </si>
  <si>
    <t>Ostatní prvky ostatní práce penetrace podkladu</t>
  </si>
  <si>
    <t>-1347173470</t>
  </si>
  <si>
    <t>121,205+6,15</t>
  </si>
  <si>
    <t>291</t>
  </si>
  <si>
    <t>998781201</t>
  </si>
  <si>
    <t>Přesun hmot pro obklady keramické stanovený procentní sazbou (%) z ceny vodorovná dopravní vzdálenost do 50 m v objektech výšky do 6 m</t>
  </si>
  <si>
    <t>570558240</t>
  </si>
  <si>
    <t>783</t>
  </si>
  <si>
    <t>Dokončovací práce - nátěry</t>
  </si>
  <si>
    <t>292</t>
  </si>
  <si>
    <t>784211121</t>
  </si>
  <si>
    <t>Malby z malířských směsí otěruvzdorných za mokra dvojnásobné, bílé za mokra otěruvzdorné středně v místnostech výšky do 3,80 m</t>
  </si>
  <si>
    <t>690609391</t>
  </si>
  <si>
    <t>zděné stěny</t>
  </si>
  <si>
    <t>668,883</t>
  </si>
  <si>
    <t>SDK příčky</t>
  </si>
  <si>
    <t>(2,971+108,94+96,621+11,039)*2</t>
  </si>
  <si>
    <t>SDK předstěny</t>
  </si>
  <si>
    <t>(3,712+2,32)</t>
  </si>
  <si>
    <t>odpočet obkladů</t>
  </si>
  <si>
    <t>-(117,605+6,15)</t>
  </si>
  <si>
    <t>SDK podhledy</t>
  </si>
  <si>
    <t>stropy</t>
  </si>
  <si>
    <t>349,98</t>
  </si>
  <si>
    <t>Práce a dodávky M</t>
  </si>
  <si>
    <t>33-M</t>
  </si>
  <si>
    <t>Montáže dopr.zaříz.,sklad. zař. a váh</t>
  </si>
  <si>
    <t>293</t>
  </si>
  <si>
    <t>V1</t>
  </si>
  <si>
    <t>Osobní výtah osobní, elektrický, počet stanic 2</t>
  </si>
  <si>
    <t>1367121544</t>
  </si>
  <si>
    <t>Poznámka k položce:
podrobný popis viz výkres VÝTAH - P.08</t>
  </si>
  <si>
    <t>294</t>
  </si>
  <si>
    <t>V2</t>
  </si>
  <si>
    <t>Stavební přípomoce pro montáž výtahu - pomocné lešení, montážní elektroinstalace</t>
  </si>
  <si>
    <t>1381489694</t>
  </si>
  <si>
    <t>SO 02b - Zdravotní instalace</t>
  </si>
  <si>
    <t xml:space="preserve">    721 - Zdravotechnika - vnitřní kanalizace</t>
  </si>
  <si>
    <t xml:space="preserve">    722 - Zdravotechnika - vnitřní vodovod</t>
  </si>
  <si>
    <t xml:space="preserve">    723 - Zdravotechnika - vnitřní plynovod</t>
  </si>
  <si>
    <t xml:space="preserve">    724 - Zdravotechnika - strojní vybavení</t>
  </si>
  <si>
    <t xml:space="preserve">    725 - Zdravotechnika - zařizovací předměty</t>
  </si>
  <si>
    <t xml:space="preserve">    729 - Zdravotechnika - ostatní práce a dodávky</t>
  </si>
  <si>
    <t>721</t>
  </si>
  <si>
    <t>Zdravotechnika - vnitřní kanalizace</t>
  </si>
  <si>
    <t>721-R01</t>
  </si>
  <si>
    <t>Potrubí HT d40</t>
  </si>
  <si>
    <t>721-R02</t>
  </si>
  <si>
    <t>Potrubí HT d50</t>
  </si>
  <si>
    <t>721-R03</t>
  </si>
  <si>
    <t>Potrubí HT d75</t>
  </si>
  <si>
    <t>721-R04</t>
  </si>
  <si>
    <t>Potrubí PVC d110</t>
  </si>
  <si>
    <t>721-R05</t>
  </si>
  <si>
    <t>Potrubí PVC d125</t>
  </si>
  <si>
    <t>721-R06</t>
  </si>
  <si>
    <t>Potrubí PVC d160</t>
  </si>
  <si>
    <t>721-R07</t>
  </si>
  <si>
    <t>Potrubí PVC d200</t>
  </si>
  <si>
    <t>721-R08</t>
  </si>
  <si>
    <t>Tvarovky</t>
  </si>
  <si>
    <t>ks</t>
  </si>
  <si>
    <t>721-R09</t>
  </si>
  <si>
    <t>Tlaková zkouška</t>
  </si>
  <si>
    <t>721-R10</t>
  </si>
  <si>
    <t>Umyvadlový sifon d40</t>
  </si>
  <si>
    <t>721-R11</t>
  </si>
  <si>
    <t>Sprchový žlábek d40</t>
  </si>
  <si>
    <t>721-R12</t>
  </si>
  <si>
    <t>Dřezový sifon d40</t>
  </si>
  <si>
    <t>721-R13</t>
  </si>
  <si>
    <t>Pračkový sifon d40</t>
  </si>
  <si>
    <t>721-R14</t>
  </si>
  <si>
    <t>Odvětrávací hlavice d75</t>
  </si>
  <si>
    <t>721-R15</t>
  </si>
  <si>
    <t>Čistící kus d75</t>
  </si>
  <si>
    <t>721-R16</t>
  </si>
  <si>
    <t>Čistící kus d110</t>
  </si>
  <si>
    <t>998721201</t>
  </si>
  <si>
    <t>Přesun hmot pro vnitřní kanalizace stanovený procentní sazbou (%) z ceny vodorovná dopravní vzdálenost do 50 m v objektech výšky do 6 m</t>
  </si>
  <si>
    <t>1658236125</t>
  </si>
  <si>
    <t>722</t>
  </si>
  <si>
    <t>Zdravotechnika - vnitřní vodovod</t>
  </si>
  <si>
    <t>722-R01</t>
  </si>
  <si>
    <t>Potrubí PPr PN 16 d20x2,8</t>
  </si>
  <si>
    <t>722-R02</t>
  </si>
  <si>
    <t>Potrubí PPr PN 16 d25x3,5</t>
  </si>
  <si>
    <t>722-R03</t>
  </si>
  <si>
    <t>Potrubí z uhlíkové oceli uvnitř / vně pozinkovaná D35 - DN 32</t>
  </si>
  <si>
    <t>722-R04</t>
  </si>
  <si>
    <t>Potrubí PE 40x3,7</t>
  </si>
  <si>
    <t>722-R05</t>
  </si>
  <si>
    <t>Tvarovky, fitinky</t>
  </si>
  <si>
    <t>722-R06</t>
  </si>
  <si>
    <t>Tlaková zkouška a proplach</t>
  </si>
  <si>
    <t>722-R07</t>
  </si>
  <si>
    <t>Izolace potrubí PP 20/9</t>
  </si>
  <si>
    <t>722-R08</t>
  </si>
  <si>
    <t>Izolace potrubí PP 25/9</t>
  </si>
  <si>
    <t>722-R09</t>
  </si>
  <si>
    <t>Izolace potrubí PP 35/9</t>
  </si>
  <si>
    <t>722-R10</t>
  </si>
  <si>
    <t>Sponka, páska</t>
  </si>
  <si>
    <t>722-R11</t>
  </si>
  <si>
    <t>Kulový kohout DN 20</t>
  </si>
  <si>
    <t>722-R12</t>
  </si>
  <si>
    <t>Kulový kohout DN 32</t>
  </si>
  <si>
    <t>722-R13</t>
  </si>
  <si>
    <t>Zpětná klapka DN 20</t>
  </si>
  <si>
    <t>722-R14</t>
  </si>
  <si>
    <t>Zpětná klapka DN 25</t>
  </si>
  <si>
    <t>722-R15</t>
  </si>
  <si>
    <t>Ventil rohový DN 10</t>
  </si>
  <si>
    <t>722-R16</t>
  </si>
  <si>
    <t>Pancéřová hadička DN 10</t>
  </si>
  <si>
    <t>998722201</t>
  </si>
  <si>
    <t>Přesun hmot pro vnitřní vodovod stanovený procentní sazbou (%) z ceny vodorovná dopravní vzdálenost do 50 m v objektech výšky do 6 m</t>
  </si>
  <si>
    <t>-919469325</t>
  </si>
  <si>
    <t>723</t>
  </si>
  <si>
    <t>Zdravotechnika - vnitřní plynovod</t>
  </si>
  <si>
    <t>723-R01</t>
  </si>
  <si>
    <t>Potrubí s trubek PE 100 RC SDR 11/PN 8 40x3,7</t>
  </si>
  <si>
    <t>1641628381</t>
  </si>
  <si>
    <t>723-R02</t>
  </si>
  <si>
    <t>Přechodka PE - OCEL - zavitová d25/ DN40</t>
  </si>
  <si>
    <t>-908433174</t>
  </si>
  <si>
    <t>723-R03</t>
  </si>
  <si>
    <t>Potrubí z Cu z trubek tvrdých 22x1</t>
  </si>
  <si>
    <t>-354555318</t>
  </si>
  <si>
    <t>723-R04</t>
  </si>
  <si>
    <t>Tlakové zkoušky potrubí PE do DN 50</t>
  </si>
  <si>
    <t>28469088</t>
  </si>
  <si>
    <t>723-R05</t>
  </si>
  <si>
    <t>Tlakové zkoušky potrubí Cu do DN 50</t>
  </si>
  <si>
    <t>1807369083</t>
  </si>
  <si>
    <t>723-R06</t>
  </si>
  <si>
    <t>Fitinky</t>
  </si>
  <si>
    <t>159994170</t>
  </si>
  <si>
    <t>723-R07</t>
  </si>
  <si>
    <t>Chránička potrubí DN 32</t>
  </si>
  <si>
    <t>137080248</t>
  </si>
  <si>
    <t>723-R08</t>
  </si>
  <si>
    <t>Membránový plynoměr BK G6, rozsah 0,06-10 m3/h</t>
  </si>
  <si>
    <t>-1218937981</t>
  </si>
  <si>
    <t>723-R09</t>
  </si>
  <si>
    <t>Středotlaký regulátor tlaku plynu FRANCEL B6</t>
  </si>
  <si>
    <t>-238528910</t>
  </si>
  <si>
    <t>723-R10</t>
  </si>
  <si>
    <t>Kulový kohout  - plyn DN 20</t>
  </si>
  <si>
    <t>-1570703725</t>
  </si>
  <si>
    <t>723-R11</t>
  </si>
  <si>
    <t>Kulový kohout  - plyn DN 25</t>
  </si>
  <si>
    <t>-717316212</t>
  </si>
  <si>
    <t>723-R12</t>
  </si>
  <si>
    <t>Rozpěrka plynoměru dlouhá</t>
  </si>
  <si>
    <t>-302305132</t>
  </si>
  <si>
    <t>998723201</t>
  </si>
  <si>
    <t>Přesun hmot pro vnitřní plynovod stanovený procentní sazbou (%) z ceny vodorovná dopravní vzdálenost do 50 m v objektech výšky do 6 m</t>
  </si>
  <si>
    <t>-676925841</t>
  </si>
  <si>
    <t>724</t>
  </si>
  <si>
    <t>Zdravotechnika - strojní vybavení</t>
  </si>
  <si>
    <t>724-R01</t>
  </si>
  <si>
    <t>Expanzní nádoba s vakem</t>
  </si>
  <si>
    <t>724-R02</t>
  </si>
  <si>
    <t>Cirkulační čerpadlo Z15</t>
  </si>
  <si>
    <t>724-R03</t>
  </si>
  <si>
    <t>Kulový kohout s vypuštěním DN 20</t>
  </si>
  <si>
    <t>724-R04</t>
  </si>
  <si>
    <t>Kulový kohout s vypuštěním DN 25</t>
  </si>
  <si>
    <t>724-R05</t>
  </si>
  <si>
    <t>Pojistný ventil DN 15-6bar</t>
  </si>
  <si>
    <t>724-R06</t>
  </si>
  <si>
    <t>Vypouštěcí kulový kohoutl DN 15</t>
  </si>
  <si>
    <t>998724201</t>
  </si>
  <si>
    <t>Přesun hmot pro strojní vybavení stanovený procentní sazbou (%) z ceny vodorovná dopravní vzdálenost do 50 m v objektech výšky do 6 m</t>
  </si>
  <si>
    <t>-723177910</t>
  </si>
  <si>
    <t>725</t>
  </si>
  <si>
    <t>Zdravotechnika - zařizovací předměty</t>
  </si>
  <si>
    <t>725-R01</t>
  </si>
  <si>
    <t>Závěsné  WC</t>
  </si>
  <si>
    <t>725-R02</t>
  </si>
  <si>
    <t>WC sedátko</t>
  </si>
  <si>
    <t>725-R03</t>
  </si>
  <si>
    <t>WC podomítkový modul ZKR</t>
  </si>
  <si>
    <t>725-R04</t>
  </si>
  <si>
    <t>WC tlačítko</t>
  </si>
  <si>
    <t>725-R05</t>
  </si>
  <si>
    <t>Umyvadlo</t>
  </si>
  <si>
    <t>725-R06</t>
  </si>
  <si>
    <t>Výlevka</t>
  </si>
  <si>
    <t>725-R07</t>
  </si>
  <si>
    <t>Kuchyňský dřez</t>
  </si>
  <si>
    <t>725-R08</t>
  </si>
  <si>
    <t>Kombi klozet pro imobilní</t>
  </si>
  <si>
    <t>725-R09</t>
  </si>
  <si>
    <t>WC sedátko imobilní</t>
  </si>
  <si>
    <t>725-R10</t>
  </si>
  <si>
    <t>Umyvadlo pro imobilní</t>
  </si>
  <si>
    <t>725-R11</t>
  </si>
  <si>
    <t>Příslušenství pro WC pro imobilní - madlo univerzální 550 mm</t>
  </si>
  <si>
    <t>725-R12</t>
  </si>
  <si>
    <t>Příslušenství pro WC pro imobilní - madlo toaletní  834 mm</t>
  </si>
  <si>
    <t>725-R13</t>
  </si>
  <si>
    <t>Příslušenství pro WC pro imobilní - madlo toaletní sklopné s držákem toal. pap. 834 mm</t>
  </si>
  <si>
    <t>725-R14</t>
  </si>
  <si>
    <t xml:space="preserve">Příslušenství pro WC pro imobilní - zrcadlo nastavitelné </t>
  </si>
  <si>
    <t>725-R15</t>
  </si>
  <si>
    <t>sedátko do sprchy</t>
  </si>
  <si>
    <t>725-R16</t>
  </si>
  <si>
    <t>Sprchový kout 900x900-1850</t>
  </si>
  <si>
    <t>725-R17</t>
  </si>
  <si>
    <t>Požární hydrant - pouze montáž</t>
  </si>
  <si>
    <t>725-R18</t>
  </si>
  <si>
    <t>VODOVODNÍ BATERIE Umyvadlová - stojánková</t>
  </si>
  <si>
    <t>725-R19</t>
  </si>
  <si>
    <t>VODOVODNÍ BATERIE umyvadlová - stojánková pro imobilní</t>
  </si>
  <si>
    <t>725-R20</t>
  </si>
  <si>
    <t>VODOVODNÍ BATERIE nástěnná umyvadlová pro výlevku</t>
  </si>
  <si>
    <t>725-R21</t>
  </si>
  <si>
    <t>VODOVODNÍ BATERIE dřezová  stojánková</t>
  </si>
  <si>
    <t>725-R22</t>
  </si>
  <si>
    <t>VODOVODNÍ BATERIE sprchová baterie sprchovou sadou</t>
  </si>
  <si>
    <t>998725201</t>
  </si>
  <si>
    <t>Přesun hmot pro zařizovací předměty stanovený procentní sazbou (%) z ceny vodorovná dopravní vzdálenost do 50 m v objektech výšky do 6 m</t>
  </si>
  <si>
    <t>92601959</t>
  </si>
  <si>
    <t>729</t>
  </si>
  <si>
    <t>Zdravotechnika - ostatní práce a dodávky</t>
  </si>
  <si>
    <t>729-R01</t>
  </si>
  <si>
    <t>Drobné stavební úpravy</t>
  </si>
  <si>
    <t>hod</t>
  </si>
  <si>
    <t>729-R02</t>
  </si>
  <si>
    <t>Technický a odborný dozor</t>
  </si>
  <si>
    <t>729-R03</t>
  </si>
  <si>
    <t>Napojení na venkovní kanalizaci</t>
  </si>
  <si>
    <t>729-R04</t>
  </si>
  <si>
    <t>Revize plynovodu</t>
  </si>
  <si>
    <t>1119283281</t>
  </si>
  <si>
    <t>783-R01</t>
  </si>
  <si>
    <t>Syntetický nátěr potrubí do DN 50</t>
  </si>
  <si>
    <t>-584086649</t>
  </si>
  <si>
    <t>783-R02</t>
  </si>
  <si>
    <t>Syntetický nátěr pomocných konstrukcí</t>
  </si>
  <si>
    <t>-1948846405</t>
  </si>
  <si>
    <t>SO 02c - Vytápění</t>
  </si>
  <si>
    <t xml:space="preserve">    732 - Ústřední vytápění - strojovny</t>
  </si>
  <si>
    <t xml:space="preserve">    733 - Ústřední vytápění - rozvodné potrubí</t>
  </si>
  <si>
    <t xml:space="preserve">    734 - Ústřední vytápění - armatury</t>
  </si>
  <si>
    <t xml:space="preserve">    735 - Ústřední vytápění - otopná tělesa</t>
  </si>
  <si>
    <t xml:space="preserve">    736 - Ústřední vytápění - podlahové vytápění</t>
  </si>
  <si>
    <t xml:space="preserve">    739 - Ústřední vytápění - ostatní práce a dodávky</t>
  </si>
  <si>
    <t>732</t>
  </si>
  <si>
    <t>Ústřední vytápění - strojovny</t>
  </si>
  <si>
    <t>732-R01</t>
  </si>
  <si>
    <t>Sestava nástěnná dvookruhová, kondenzační plynový kotel např. GEMINOX THrs 5-25 SET- 150DC, jm. výkon 4,38-23,9 kW,  spotřeba Z.P. 0,5-2,6 m3/hod, objem zásobníku 150 l, odkouření TURBO nad střechu</t>
  </si>
  <si>
    <t>732-R02</t>
  </si>
  <si>
    <t>Expanzní násoba např. AQUAHOT 24, objem 24 l</t>
  </si>
  <si>
    <t>732-R03</t>
  </si>
  <si>
    <t>Sestava vertikálního odkouření nad střechu např. BRILON 110/60 - koaxiální kotlový adaptér</t>
  </si>
  <si>
    <t>732-R04</t>
  </si>
  <si>
    <t>Sestava vertikálního odkouření nad střechu např. BRILON 110/60 - koaxiální kontrolní kus</t>
  </si>
  <si>
    <t>732-R05</t>
  </si>
  <si>
    <t>Sestava vertikálního odkouření nad střechu např. BRILON 110/60 - koaxiální koleno 45°</t>
  </si>
  <si>
    <t>732-R06</t>
  </si>
  <si>
    <t>Sestava vertikálního odkouření nad střechu např. BRILON 110/60 - koaxiální trubka 1m</t>
  </si>
  <si>
    <t>732-R07</t>
  </si>
  <si>
    <t>Sestava vertikálního odkouření nad střechu např. BRILON 110/60 - střešní koncovka</t>
  </si>
  <si>
    <t>732-R08</t>
  </si>
  <si>
    <t>Bezdrátový prostorový termostat např. QAA78.610/501</t>
  </si>
  <si>
    <t>998732201</t>
  </si>
  <si>
    <t>Přesun hmot pro strojovny stanovený procentní sazbou (%) z ceny vodorovná dopravní vzdálenost do 50 m v objektech výšky do 6 m</t>
  </si>
  <si>
    <t>-1729527908</t>
  </si>
  <si>
    <t>733</t>
  </si>
  <si>
    <t>Ústřední vytápění - rozvodné potrubí</t>
  </si>
  <si>
    <t>733-R01</t>
  </si>
  <si>
    <t>Potrubí Pex-Al-Pex např. ALPEX-DUO XS 16x2</t>
  </si>
  <si>
    <t>733-R02</t>
  </si>
  <si>
    <t>Potrubí Pex-Al-Pex např. ALPEX-DUO XS 20x2</t>
  </si>
  <si>
    <t>733-R03</t>
  </si>
  <si>
    <t>Potrubí Pex-Al-Pex např. ALPEX-DUO XS 26x3</t>
  </si>
  <si>
    <t>733-R04</t>
  </si>
  <si>
    <t>Tlakové zkoušky potrubí Pex do DN 50</t>
  </si>
  <si>
    <t>733-R05</t>
  </si>
  <si>
    <t>733-R06</t>
  </si>
  <si>
    <t>Návleková izolace 18/13</t>
  </si>
  <si>
    <t>733-R07</t>
  </si>
  <si>
    <t>Návleková izolace 20/13</t>
  </si>
  <si>
    <t>733-R08</t>
  </si>
  <si>
    <t>Návleková izolace 28/13</t>
  </si>
  <si>
    <t>733-R09</t>
  </si>
  <si>
    <t>Pásky spojky , lepidlo</t>
  </si>
  <si>
    <t>998733201</t>
  </si>
  <si>
    <t>Přesun hmot pro rozvody potrubí stanovený procentní sazbou z ceny vodorovná dopravní vzdálenost do 50 m v objektech výšky do 6 m</t>
  </si>
  <si>
    <t>406586448</t>
  </si>
  <si>
    <t>734</t>
  </si>
  <si>
    <t>Ústřední vytápění - armatury</t>
  </si>
  <si>
    <t>734-R01</t>
  </si>
  <si>
    <t>Sada termostatického ventilu  a šroubení pro připojení otopného tělesa v provedení VK, KIT Vekoluxivar - regulační pro dvoutrubkový systém - 1/2"xEK, 16x2, rohové</t>
  </si>
  <si>
    <t>734-R02</t>
  </si>
  <si>
    <t>734-R03</t>
  </si>
  <si>
    <t>Filtrball DN 20</t>
  </si>
  <si>
    <t>734-R04</t>
  </si>
  <si>
    <t>Vypouštěcí kulový kohout DN 15</t>
  </si>
  <si>
    <t>734-R05</t>
  </si>
  <si>
    <t>Kulový kohout se zajištěním DN 15</t>
  </si>
  <si>
    <t>998734201</t>
  </si>
  <si>
    <t>Přesun hmot pro armatury stanovený procentní sazbou (%) z ceny vodorovná dopravní vzdálenost do 50 m v objektech výšky do 6 m</t>
  </si>
  <si>
    <t>-773118643</t>
  </si>
  <si>
    <t>735</t>
  </si>
  <si>
    <t>Ústřední vytápění - otopná tělesa</t>
  </si>
  <si>
    <t>735-R01</t>
  </si>
  <si>
    <t>Deskové otopné těleso v provedení VK 11VK-900/400</t>
  </si>
  <si>
    <t>735-R02</t>
  </si>
  <si>
    <t>Deskové otopné těleso v provedení VK 22VK-900/400</t>
  </si>
  <si>
    <t>735-R03</t>
  </si>
  <si>
    <t>Deskové otopné těleso v provedení VK 22VK-900/1000</t>
  </si>
  <si>
    <t>998735201</t>
  </si>
  <si>
    <t>Přesun hmot pro otopná tělesa stanovený procentní sazbou (%) z ceny vodorovná dopravní vzdálenost do 50 m v objektech výšky do 6 m</t>
  </si>
  <si>
    <t>603248481</t>
  </si>
  <si>
    <t>736</t>
  </si>
  <si>
    <t>Ústřední vytápění - podlahové vytápění</t>
  </si>
  <si>
    <t>736-R01</t>
  </si>
  <si>
    <t>Systémová deska s folii např. TH 30 P</t>
  </si>
  <si>
    <t>736-R02</t>
  </si>
  <si>
    <t>Kompletní set rozdělovače pro podlahové vytápění včetně průtokoměrů a skříně např. CS 553 VP - 3 okruhy</t>
  </si>
  <si>
    <t>736-R03</t>
  </si>
  <si>
    <t>Kompletní set rozdělovače pro podlahové vytápění včetně průtokoměrů a skříně např. CS 553 VP - 6 okruhů</t>
  </si>
  <si>
    <t>736-R04</t>
  </si>
  <si>
    <t>Kompletní set rozdělovače pro podlahové vytápění včetně průtokoměrů a skříně např. CS 553 VP - 7 okruhů</t>
  </si>
  <si>
    <t>736-R05</t>
  </si>
  <si>
    <t>Dilatační páska např. DP 50</t>
  </si>
  <si>
    <t>736-R06</t>
  </si>
  <si>
    <t>Fitinky, tvarovky přechody</t>
  </si>
  <si>
    <t>-237633109</t>
  </si>
  <si>
    <t>739</t>
  </si>
  <si>
    <t>Ústřední vytápění - ostatní práce a dodávky</t>
  </si>
  <si>
    <t>739-R01</t>
  </si>
  <si>
    <t>Prostupy potrubí</t>
  </si>
  <si>
    <t>739-R02</t>
  </si>
  <si>
    <t>Zaregulování a topná zkouška</t>
  </si>
  <si>
    <t>739-R03</t>
  </si>
  <si>
    <t>Technický dozor</t>
  </si>
  <si>
    <t>SO 02d - Vzduchotechnika</t>
  </si>
  <si>
    <t xml:space="preserve">    751 - VZT, zařízení č. 1 - větrání soc. zařízení</t>
  </si>
  <si>
    <t xml:space="preserve">    752 - VZT, zařízení č. 2 - větrání soc. zařízení</t>
  </si>
  <si>
    <t xml:space="preserve">    753 - VZT, zařízení č. 3 - větrání soc. zařízení</t>
  </si>
  <si>
    <t xml:space="preserve">    754 - VZT, zařízení č. 4 - větrání soc. zařízení</t>
  </si>
  <si>
    <t xml:space="preserve">    755 - VZT, zařízení č. 5 - větrání místnosti s pecí</t>
  </si>
  <si>
    <t xml:space="preserve">    756 - VZT, zařízení č. 6 - kuchyňská digestoř</t>
  </si>
  <si>
    <t xml:space="preserve">    759 - VZT - ostatní práce a dodávky</t>
  </si>
  <si>
    <t>751</t>
  </si>
  <si>
    <t>VZT, zařízení č. 1 - větrání soc. zařízení</t>
  </si>
  <si>
    <t>751.01</t>
  </si>
  <si>
    <t>Diagonální ventilátor do potrubí např. MIXVENT TD 500/160, průtok 260 m3/h, tlak 200 Pa, napětí 230 V, příkon 53 W, akust. tlak ve 3m 33 dB(A)</t>
  </si>
  <si>
    <t>751.02</t>
  </si>
  <si>
    <t>Pružná manžeta KAA 160</t>
  </si>
  <si>
    <t>751.03</t>
  </si>
  <si>
    <t>Zpětná klapka RSK 160</t>
  </si>
  <si>
    <t>751.04</t>
  </si>
  <si>
    <t>Výfuková hlavice VHO 160</t>
  </si>
  <si>
    <t>751.05</t>
  </si>
  <si>
    <t>Ohebné potrubí SEMIFLEX 100</t>
  </si>
  <si>
    <t>751.06</t>
  </si>
  <si>
    <t>Ohebné potrubí SEMIFLEX 160</t>
  </si>
  <si>
    <t>751.07</t>
  </si>
  <si>
    <t>Odbočka oboustranná 90°</t>
  </si>
  <si>
    <t>Poznámka k položce:
OBD 90° 160/100</t>
  </si>
  <si>
    <t>751.08</t>
  </si>
  <si>
    <t>Přechod osový PRO 160/100</t>
  </si>
  <si>
    <t>751.09</t>
  </si>
  <si>
    <t>Talířový ventil odvodní - kovový KK 100</t>
  </si>
  <si>
    <t>751.10</t>
  </si>
  <si>
    <t>Rámeček pro talířový ventil KKT 100</t>
  </si>
  <si>
    <t>751.11</t>
  </si>
  <si>
    <t>Ostatní - objímky, spojovací materiál, závěsy</t>
  </si>
  <si>
    <t>752</t>
  </si>
  <si>
    <t>VZT, zařízení č. 2 - větrání soc. zařízení</t>
  </si>
  <si>
    <t>752.01</t>
  </si>
  <si>
    <t>Diagonální ventilátor do potrubí např. MIXVENT TD 500/160, průtok 460 m3/h, tlak 125 Pa, napětí 230 V, příkon 53 W, akust. tlak ve 3m 33 dB(A)</t>
  </si>
  <si>
    <t>752.02</t>
  </si>
  <si>
    <t>752.03</t>
  </si>
  <si>
    <t>752.04</t>
  </si>
  <si>
    <t>Ohebné potrubí SEMIFLEX 103</t>
  </si>
  <si>
    <t>752.05</t>
  </si>
  <si>
    <t>752.06</t>
  </si>
  <si>
    <t>Odbočka jednostranná 90° OBJ 90° 160/100</t>
  </si>
  <si>
    <t>752.07</t>
  </si>
  <si>
    <t>Odbočka oboustranná 90° OBD 90° 160/100</t>
  </si>
  <si>
    <t>752.08</t>
  </si>
  <si>
    <t>752.09</t>
  </si>
  <si>
    <t>752.10</t>
  </si>
  <si>
    <t>752.11</t>
  </si>
  <si>
    <t>753</t>
  </si>
  <si>
    <t>VZT, zařízení č. 3 - větrání soc. zařízení</t>
  </si>
  <si>
    <t>753.01</t>
  </si>
  <si>
    <t>Diagonální ventilátor do potrubí např. MIXVENT TD 350/125, průtok 80 m3/h, tlak 90 Pa, napětí 230 V, příkon 26 W, akust. tlak ve 3m 33 dB(A)</t>
  </si>
  <si>
    <t>753.02</t>
  </si>
  <si>
    <t>Pružná manžeta KAA 125</t>
  </si>
  <si>
    <t>753.03</t>
  </si>
  <si>
    <t>Zpětná klapka RSK 125</t>
  </si>
  <si>
    <t>753.04</t>
  </si>
  <si>
    <t>Výfuková hlavice VHO 125</t>
  </si>
  <si>
    <t>753.05</t>
  </si>
  <si>
    <t>Protideštová žaluzie PER 125</t>
  </si>
  <si>
    <t>753.06</t>
  </si>
  <si>
    <t>753.07</t>
  </si>
  <si>
    <t>Ohebné potrubí SEMIFLEX 125</t>
  </si>
  <si>
    <t>753.08</t>
  </si>
  <si>
    <t>Odbočka jednostranná 90° OBJ 90° 125/125</t>
  </si>
  <si>
    <t>753.09</t>
  </si>
  <si>
    <t>Přechod osový PRO 125/100</t>
  </si>
  <si>
    <t>753.10</t>
  </si>
  <si>
    <t>753.11</t>
  </si>
  <si>
    <t>Rámeček rpo talířový ventil KKT 100</t>
  </si>
  <si>
    <t>753.12</t>
  </si>
  <si>
    <t>754</t>
  </si>
  <si>
    <t>VZT, zařízení č. 4 - větrání soc. zařízení</t>
  </si>
  <si>
    <t>754.01</t>
  </si>
  <si>
    <t>Nástěnný axiální ventilátor např. DECOR 200 CRZ, průtok80 m3/h, tlak 30 Pa, napětí 230 V, příkon 20 W, akust. tlak ve 1,5m 45 dB(A)</t>
  </si>
  <si>
    <t>754.02</t>
  </si>
  <si>
    <t>Výfuková hlavice VHO 100</t>
  </si>
  <si>
    <t>754.03</t>
  </si>
  <si>
    <t>755</t>
  </si>
  <si>
    <t>VZT, zařízení č. 5 - větrání místnosti s pecí</t>
  </si>
  <si>
    <t>755.01</t>
  </si>
  <si>
    <t>Nástřešní diagonální ventilátor  např. MIXVENT Th 800/200, průtok450 m3/h, tlak 150 Pa, napětí 230 V, příkon 120 W, akust. tlak ve 3m 53 dB(A)</t>
  </si>
  <si>
    <t>755.02</t>
  </si>
  <si>
    <t>Pružná manžeta KAA 200</t>
  </si>
  <si>
    <t>755.03</t>
  </si>
  <si>
    <t>Zpětná klapka RSK 200</t>
  </si>
  <si>
    <t>755.04</t>
  </si>
  <si>
    <t>Montážní podstavec JBS 300</t>
  </si>
  <si>
    <t>755.05</t>
  </si>
  <si>
    <t>Větrací mřížka HVG 200</t>
  </si>
  <si>
    <t>755.06</t>
  </si>
  <si>
    <t>Pevné potrubí SPIRO 200</t>
  </si>
  <si>
    <t>755.07</t>
  </si>
  <si>
    <t>756</t>
  </si>
  <si>
    <t>VZT, zařízení č. 6 - kuchyňská digestoř</t>
  </si>
  <si>
    <t>756.01</t>
  </si>
  <si>
    <t>Kuchyňská digestoř např. HA 600 N, průtok 300 m3/h, napětí 230 V, příkon 300 W</t>
  </si>
  <si>
    <t>756.02</t>
  </si>
  <si>
    <t>756.03</t>
  </si>
  <si>
    <t>756.04</t>
  </si>
  <si>
    <t>756.05</t>
  </si>
  <si>
    <t>756.06</t>
  </si>
  <si>
    <t>759</t>
  </si>
  <si>
    <t>VZT - ostatní práce a dodávky</t>
  </si>
  <si>
    <t>759.1</t>
  </si>
  <si>
    <t>Zprovoznění a zkoušky zařízení</t>
  </si>
  <si>
    <t>759.2</t>
  </si>
  <si>
    <t>Vnitrostaveništní přemístění</t>
  </si>
  <si>
    <t>759.3</t>
  </si>
  <si>
    <t>759.4</t>
  </si>
  <si>
    <t>Technický dozor na stavbě</t>
  </si>
  <si>
    <t>SO 02e - Silnoproud</t>
  </si>
  <si>
    <t xml:space="preserve">    740 - Elektromontáže - zkoušky a revize</t>
  </si>
  <si>
    <t xml:space="preserve">    741 - Elektroinstalace - rozvaděče</t>
  </si>
  <si>
    <t xml:space="preserve">    743 - Elektromontáže - bleskosvod a uzemnění</t>
  </si>
  <si>
    <t xml:space="preserve">    744 - Elektromontáže - rozvody vodičů</t>
  </si>
  <si>
    <t xml:space="preserve">    746 - Elektromontáže - soubory pro vodiče</t>
  </si>
  <si>
    <t xml:space="preserve">    747 - Elektromontáže - kompletace rozvodů</t>
  </si>
  <si>
    <t xml:space="preserve">    748 - Elektromontáže - osvětlovací zařízení a svítidla</t>
  </si>
  <si>
    <t xml:space="preserve">    749 - Elektromontáže - ostatní práce a konstrukce</t>
  </si>
  <si>
    <t>120-R01</t>
  </si>
  <si>
    <t>Výkop kabelové rýhy, hloubka 0,45 m, šířka 0,6 m, pískové lože, ochranná fólie, betonová deska, zához</t>
  </si>
  <si>
    <t>120-R02</t>
  </si>
  <si>
    <t>Výkop kabelové rýhy, hloubka 0,8 m, šířka 0,6 m, pískové lože, ochranná fólie, zához</t>
  </si>
  <si>
    <t>120-R03</t>
  </si>
  <si>
    <t>Výkop kabelové rýhy, hloubka 1,2 m, šířka 0,6 m, betonové lože, kabelové chránička, ochranná fólie, zához</t>
  </si>
  <si>
    <t>740</t>
  </si>
  <si>
    <t>Elektromontáže - zkoušky a revize</t>
  </si>
  <si>
    <t>740-R01</t>
  </si>
  <si>
    <t>Revize</t>
  </si>
  <si>
    <t>kpl</t>
  </si>
  <si>
    <t>740-R02</t>
  </si>
  <si>
    <t>Dokumentace skutečného provedení</t>
  </si>
  <si>
    <t>741</t>
  </si>
  <si>
    <t>Elektroinstalace - rozvaděče</t>
  </si>
  <si>
    <t>741-R01</t>
  </si>
  <si>
    <t>Přisazený oceloplechový rozváděč, rozměry ŠxVxH 800x1000x250mm, krytí IP30, napěťová soustava 3+PE+N 230/400V, TN-C-S, Ik" = 10 kA, přístrojová výzbroj dle výkresové dokumentace</t>
  </si>
  <si>
    <t>-852067718</t>
  </si>
  <si>
    <t>741-R02</t>
  </si>
  <si>
    <t>743</t>
  </si>
  <si>
    <t>Elektromontáže - bleskosvod a uzemnění</t>
  </si>
  <si>
    <t>743-R01</t>
  </si>
  <si>
    <t>Izolovaný vodič (s=0,75m), včetně ukotvení</t>
  </si>
  <si>
    <t>743-R02</t>
  </si>
  <si>
    <t>Izolovaná jímací tyč, L = 2,3 m, včetně ukotvení</t>
  </si>
  <si>
    <t>743-R03</t>
  </si>
  <si>
    <t>Izolovaná jímací tyč, L = 3,7 m, včetně ukotvení</t>
  </si>
  <si>
    <t>743-R04</t>
  </si>
  <si>
    <t>Svorka spojovací</t>
  </si>
  <si>
    <t>743-R05</t>
  </si>
  <si>
    <t>Svorka zkušební včetně chodníkové krabice</t>
  </si>
  <si>
    <t>743-R06</t>
  </si>
  <si>
    <t>Zemnící pásek FeZn 30/4</t>
  </si>
  <si>
    <t>743-R07</t>
  </si>
  <si>
    <t>Vodič 1-YY 6</t>
  </si>
  <si>
    <t>743-R08</t>
  </si>
  <si>
    <t>Svár</t>
  </si>
  <si>
    <t>744</t>
  </si>
  <si>
    <t>Elektromontáže - rozvody vodičů</t>
  </si>
  <si>
    <t>744-R01</t>
  </si>
  <si>
    <t>1-CYKY 3x1,5</t>
  </si>
  <si>
    <t>744-R02</t>
  </si>
  <si>
    <t>1-CYKY 3x2,5</t>
  </si>
  <si>
    <t>744-R03</t>
  </si>
  <si>
    <t>1-CYKY 4x16</t>
  </si>
  <si>
    <t>744-R04</t>
  </si>
  <si>
    <t>1-CYKY 4x25</t>
  </si>
  <si>
    <t>744-R05</t>
  </si>
  <si>
    <t>1-CYKY 5x2,5</t>
  </si>
  <si>
    <t>744-R06</t>
  </si>
  <si>
    <t>1-CYKY 5x6</t>
  </si>
  <si>
    <t>744-R07</t>
  </si>
  <si>
    <t>1-YY 1x16</t>
  </si>
  <si>
    <t>744-R08</t>
  </si>
  <si>
    <t>1-CY 1x4</t>
  </si>
  <si>
    <t>744-R09</t>
  </si>
  <si>
    <t>Pásek FeZn 30/4</t>
  </si>
  <si>
    <t>746</t>
  </si>
  <si>
    <t>Elektromontáže - soubory pro vodiče</t>
  </si>
  <si>
    <t>746-R01</t>
  </si>
  <si>
    <t>Krabice přístrojová</t>
  </si>
  <si>
    <t>746-R02</t>
  </si>
  <si>
    <t>Krabice odbočná</t>
  </si>
  <si>
    <t>746-R03</t>
  </si>
  <si>
    <t>Svorka WAGO</t>
  </si>
  <si>
    <t>746-R04</t>
  </si>
  <si>
    <t>Skříňka hlavního ochranného pospojení</t>
  </si>
  <si>
    <t>746-R05</t>
  </si>
  <si>
    <t>Trubka pr. 50</t>
  </si>
  <si>
    <t>747</t>
  </si>
  <si>
    <t>Elektromontáže - kompletace rozvodů</t>
  </si>
  <si>
    <t>747-R01</t>
  </si>
  <si>
    <t>Pohybové čidlo nástěnné, na povrch, 10A/250V, IP54</t>
  </si>
  <si>
    <t>747-R02</t>
  </si>
  <si>
    <t>Vypínač jednopólový 10A/250V, pod omítku, IP44</t>
  </si>
  <si>
    <t>747-R03</t>
  </si>
  <si>
    <t>Přepínač střídavý 10A/250V, pod omítku, IP44</t>
  </si>
  <si>
    <t>747-R04</t>
  </si>
  <si>
    <t>Přepínač křížový 10A/250V, pod omítku, IP20</t>
  </si>
  <si>
    <t>747-R05</t>
  </si>
  <si>
    <t>Pohybové čidlo stropní, na povrch, 10A/250V, IP20</t>
  </si>
  <si>
    <t>747-R06</t>
  </si>
  <si>
    <t>Přepínač střídavý 10A/250V, pod omítku, IP20</t>
  </si>
  <si>
    <t>747-R07</t>
  </si>
  <si>
    <t>Vypínač jednopólový 10A/250V, pod omítku, IP20</t>
  </si>
  <si>
    <t>747-R08</t>
  </si>
  <si>
    <t>Zásuvka jednoduchá 16A/230V, pod omítku, IP20</t>
  </si>
  <si>
    <t>747-R09</t>
  </si>
  <si>
    <t>Zásuvka jednoduchá 16A/230V, pro PC, pod omítku, IP20</t>
  </si>
  <si>
    <t>747-R10</t>
  </si>
  <si>
    <t>Zásuvka jednoduchá 16A/230V, svodič přepětí, pod omítku, IP20</t>
  </si>
  <si>
    <t>747-R11</t>
  </si>
  <si>
    <t>Zásuvka jednoduchá 16A/230V, pod omítku, IP44</t>
  </si>
  <si>
    <t>747-R12</t>
  </si>
  <si>
    <t>Zásuvka 16A/400V, na povrch, IP44</t>
  </si>
  <si>
    <t>747-R13</t>
  </si>
  <si>
    <t>Řídící jednotka žaluzií</t>
  </si>
  <si>
    <t>747-R14</t>
  </si>
  <si>
    <t>Žaluziové tlačítko, pod omítku, IP20</t>
  </si>
  <si>
    <t>748</t>
  </si>
  <si>
    <t>Elektromontáže - osvětlovací zařízení a svítidla</t>
  </si>
  <si>
    <t>748-R01</t>
  </si>
  <si>
    <t>A - Svítidlo přisazené, válec, 230V, LED 19W, IP20</t>
  </si>
  <si>
    <t>748-R02</t>
  </si>
  <si>
    <t>B - Svítidlo zapuštěné, downlight, 230V, LED 11W, IP20</t>
  </si>
  <si>
    <t>748-R03</t>
  </si>
  <si>
    <t>C - Svítidlo zavěšené, liniové, 230V, LED 39W, IP40</t>
  </si>
  <si>
    <t>748-R04</t>
  </si>
  <si>
    <t>D - Svítidlo zavěšené, designové, 230V, LED 30W, IP20</t>
  </si>
  <si>
    <t>748-R05</t>
  </si>
  <si>
    <t>E - Svítidlo zapuštěné, downlight, 230V, LED 11W, IP44</t>
  </si>
  <si>
    <t>748-R06</t>
  </si>
  <si>
    <t>F - Svítidlo přisazené, průmyslové, 230V, LED 57W, IP65</t>
  </si>
  <si>
    <t>748-R07</t>
  </si>
  <si>
    <t>G - Svítidlo zapuštěné, venkovní, 230V, LED 2W, IP54</t>
  </si>
  <si>
    <t>748-R08</t>
  </si>
  <si>
    <t>H - Svítidlo přisazené, venkovní, 230V, LED 13W, IP55</t>
  </si>
  <si>
    <t>749</t>
  </si>
  <si>
    <t>Elektromontáže - ostatní práce a konstrukce</t>
  </si>
  <si>
    <t>749-R01</t>
  </si>
  <si>
    <t>Drobný montážní materiál</t>
  </si>
  <si>
    <t>749-R02</t>
  </si>
  <si>
    <t>749-R03</t>
  </si>
  <si>
    <t>Prostupy a požární ucpávky</t>
  </si>
  <si>
    <t>SO 02f - Slaboproud</t>
  </si>
  <si>
    <t xml:space="preserve">    211-M - Telefonní ústředna</t>
  </si>
  <si>
    <t xml:space="preserve">    212-M - Společná televizní anténa</t>
  </si>
  <si>
    <t xml:space="preserve">    213-M - Strukturovaná kabeláž</t>
  </si>
  <si>
    <t xml:space="preserve">    214-M - Elektrická zabezpečovací signalizace</t>
  </si>
  <si>
    <t xml:space="preserve">    215-M - Ostatní</t>
  </si>
  <si>
    <t>211-M</t>
  </si>
  <si>
    <t>Telefonní ústředna</t>
  </si>
  <si>
    <t>211-R01</t>
  </si>
  <si>
    <t>Základní modul telefonní ústředny pro 12 portů, s displejem a napájecím zdrojem., Technické parametry:, - Počet portů: Max. počet analogových portů 24, Max. počet BRI portů: 6, Max. počet VoIP kanálů/uživatelů: 8/60, Max. počet GSM/UMTS kanálů: 12/1, Max. počet systémových telefonů: 20, - Provozní podmínky: Relativní vlhkost vzduchu: max. 85 % (40 °C): +15…+45 °C, - Komunikační rozhraní: Rozhraní LAN: Eth T-Base 10/100, Sériové rozhraní: RS232/115200</t>
  </si>
  <si>
    <t>Poznámka k položce:
Max. počet systémových telefonů: 20, - Provozní podmínky: Relativní vlhkost vzduchu: max. 85 % (40 °C): +15…+45 °C, - Komunikační rozhraní: Rozhraní LAN: Eth T-Base 10/100, Sériové rozhraní: RS232/115200</t>
  </si>
  <si>
    <t>211-R02</t>
  </si>
  <si>
    <t>Síťový modul VoIP s jedním hovorovým kanálem, včetně jedné licence VoiceMail (hlasové pošty) a jedné licence SW PBX Assistant. Možnost rozšíření až na osm VoIP kanálů. Předinstalovaný XAPI server, pro připojení ústředny do vnitřní firemní sítě (LAN). Služby SMS Server, PBX Assistant, TAPI driver pro Outlook, VoiceMail.</t>
  </si>
  <si>
    <t>Poznámka k položce:
Služby SMS Server, PBX Assistant, TAPI driver pro Outlook, VoiceMail.</t>
  </si>
  <si>
    <t>211-R03</t>
  </si>
  <si>
    <t>licence rozšíření o 2 VoIP kanály</t>
  </si>
  <si>
    <t>211-R04</t>
  </si>
  <si>
    <t>licence rozšíření o 5 VoIP klientů</t>
  </si>
  <si>
    <t>211-R05</t>
  </si>
  <si>
    <t>VoIP telefon vybaven operačním systémem Android 4.2, 7" dotykovým displej s rozlišením 1024 x 600 pixelů a HD vestavěnou kamerou pro konfereční hovory až 3 účastníků. Disponuje až 6 SIP účty a duálním 100 Mb/s switchem. Integrované WiFi a Bluetooth 4.0 připojení zajišťuje bezdrátový přenos. Možnost připojení k TV nebo monitoru pomocí Mini-HDMI., Rozhraní: 2 x RJ-45, 1 x RJ9, 3,5 mm jack, 2x USB, SD, Mini-HDMI, PoE: ano</t>
  </si>
  <si>
    <t>Poznámka k položce:
Bluetooth 4.0 připojení zajišťuje bezdrátový přenos. Možnost připojení k TV nebo monitoru pomocí Mini-HDMI., Rozhraní: 2 x RJ-45, 1 x RJ9, 3,5 mm jack, 2x USB, SD, Mini-HDMI, PoE: ano</t>
  </si>
  <si>
    <t>211-R06</t>
  </si>
  <si>
    <t>IP telefon, PoE, 1xSIP, displej 132x64 px, Ethernet: 2x 10/100 Mb/s , Síťové služby: Fixed IP, DHCP, PPPoE , QoS: DiffServ / ToS / VLAN , VoIP standardy: SIPv2 Kodeky: G.722, G.711?/A, G.723, G.726, G.729, iLBC , Peer-to-Peer Mode, černobílý, nepodsvícený LCD grafický 132x64 pixelů , Počet SIP účtů: 1 Hlasité telefonování (Hands-Free),, Možnost připojení náhlavní soupravy: ano, RJ9 konektor , Nastavení hlasitosti vyzvánění i hovoru: ano , Počet vyzváněcích melodií: 5 , Možnost nahrát vlastní vyzváněcí melodie: ano , Zobrazení data a času: ano , Tel. adresář - počet čísel a jmen osob: 1000 kontaktů , Programovatelná tlačítka: ne , PoE napájení: ano</t>
  </si>
  <si>
    <t>Poznámka k položce:
LCD grafický 132x64 pixelů , Počet SIP účtů: 1 Hlasité telefonování (Hands-Free),, Možnost připojení náhlavní soupravy: ano, RJ9 konektor , Nastavení hlasitosti vyzvánění i hovoru: ano , Počet vyzváněcích melodií: 5 , Možnost nahrát vlastní vyzváněcí melodie: ano , Zobrazení data a času: ano , Tel. adresář - počet čísel a jmen osob: 1000 kontaktů , Programovatelná tlačítka: ne , PoE napájení: ano</t>
  </si>
  <si>
    <t>211-R07</t>
  </si>
  <si>
    <t>Dveřní komunikátor, základní jednotka 1 tl., s kamerou, včetně bezpečnostního relé, Technické parametry:, Napájení: PoE: 802.3af, 48 V / 380 mA DC, Signalizační protokol: SIP 2.0 (RFC - 3261) , Tlačítka rychlé volby: průhledná tlačítka s bílým podsvícením a lehce vyměnitelnou jmenovkou , Počet tlačítek: 1 až 146, Numerická klávesnice: volitelně , Mikrofon: 1 integrovaný mikrofon , Reproduktor: 2W , Audio stream Kodeky: G.711, G.729 , Kamera: Rozlišení JPEG: 1280 x 960 px , Rozlišení videohovor: 640 x 480 px , Pozorovací uhel: 120° (H), 90° (V), 145° (D) , Infračervené přisvícení: ano , Video stream Kodeky: H.263+, H.263, H.264, MJPEG, MPEG-4 , Rozhraní Napájení: 12VDC nebo PoE , PoE: PoE 802.3af (Class 0 - 12.95W) , LAN: 10/100BASE-TX s Auto-MDIX, RJ-45 , Výstup spínače: NC/NO kontakty, max 30V/1A AC/DC , Aktivní výstup spínače: 8V/12V DC/400mA , Mechanické vlastnosti , Provozní teplota: - 40°C až 60°C , Provozní relativní vlhkost: 10% až 95% (nekondenzující) , Úroveň krytí: IP 54</t>
  </si>
  <si>
    <t>Poznámka k položce:
 a lehce vyměnitelnou jmenovkou , Počet tlačítek: 1 až 146, Numerická klávesnice: volitelně , Mikrofon: 1 integrovaný mikrofon , Reproduktor: 2W , Audio stream Kodeky: G.711, G.729 , Kamera: Rozlišení JPEG: 1280 x 960 px , Rozlišení videohovor: 640 x 480 px , Pozorovací uhel: 120° (H), 90° (V), 145° (D) , Infračervené přisvícení: ano , Video stream Kodeky: H.263+, H.263, H.264, MJPEG, MPEG-4 , Rozhraní Napájení: 12VDC nebo PoE , PoE: PoE 802.3af (Class 0 - 12.95W) , LAN: 10/100BASE-TX s Auto-MDIX, RJ-45 , Výstup spínače: NC/NO kontakty, max 30V/1A AC/DC , Aktivní výstup spínače: 8V/12V DC/400mA , Mechanické vlastnosti , Provozní teplota: - 40°C až 60°C , Provozní relativní vlhkost: 10% až 95% (nekondenzující) , Úroveň krytí: IP 54</t>
  </si>
  <si>
    <t>211-R08</t>
  </si>
  <si>
    <t>Rámeček pro instalaci do zdi, 2 moduly</t>
  </si>
  <si>
    <t>211-R09</t>
  </si>
  <si>
    <t>Krabice pro instalaci do zdi, 2 moduly</t>
  </si>
  <si>
    <t>211-R10</t>
  </si>
  <si>
    <t>elektromechanický zámek, 12-24V, samozamykací, paniková funkce, proavolevý - oboustranná střelka</t>
  </si>
  <si>
    <t>211-R11</t>
  </si>
  <si>
    <t>Kabel s konektorem 6m pro elektromechanický zámek</t>
  </si>
  <si>
    <t>211-R12</t>
  </si>
  <si>
    <t>Kabelová zadlabací průchodka</t>
  </si>
  <si>
    <t>211-R13</t>
  </si>
  <si>
    <t>Protiplech univerzální</t>
  </si>
  <si>
    <t>211-R14</t>
  </si>
  <si>
    <t>Bezp. kování tl. 80, rozteč 92mm, klika/klika</t>
  </si>
  <si>
    <t>212-M</t>
  </si>
  <si>
    <t>Společná televizní anténa</t>
  </si>
  <si>
    <t>212-R01</t>
  </si>
  <si>
    <t>Anténa VKV II, vertikální i horizontální polarizace, včetně veškerého příslušenství</t>
  </si>
  <si>
    <t>212-R02</t>
  </si>
  <si>
    <t>Anténa DAB, včetně veškerého příslušenství</t>
  </si>
  <si>
    <t>212-R03</t>
  </si>
  <si>
    <t>Anténa UHF, kanál 21-60, G=12,5 dBd, s LTE filtrem, včetně veškerého příslušenství</t>
  </si>
  <si>
    <t>212-R04</t>
  </si>
  <si>
    <t>Anténní stožár 2,0m, včetně veškerého příslušenství</t>
  </si>
  <si>
    <t>212-R05</t>
  </si>
  <si>
    <t>rameno výložné dvojité, včetně třmenu</t>
  </si>
  <si>
    <t>212-R06</t>
  </si>
  <si>
    <t>programovatelný zesilovač s potlačeným LTE pásmem. Zesilovač je s koncovým stupněm s typickou výstupní úrovní 111 dBµV. Třem UHF (470-790 MHz) vstupům lze přiřadit až deset programovatelných filtrů v pěti různých kombinacích. Každý z filtrů lze naprogramovat na šířku jednoho až pěti kanálů. Vstup pro FM pásmo, III.TV pásmo a širokopásmový vstup. Zesilovač s automatickým nastavením, které nastaví zesílení každého filtru tak, aby signál na výstupu dosáhl zvolené úrovně.</t>
  </si>
  <si>
    <t>Poznámka k položce:
lze naprogramovat na šířku jednoho až pěti kanálů. Vstup pro FM pásmo, III.TV pásmo a širokopásmový vstup. Zesilovač s automatickým nastavením, které nastaví zesílení každého filtru tak, aby signál na výstupu dosáhl zvolené úrovně.</t>
  </si>
  <si>
    <t>212-R07</t>
  </si>
  <si>
    <t>rozbočovač rozbočovač 1/8</t>
  </si>
  <si>
    <t>212-R08</t>
  </si>
  <si>
    <t>účastnické koncová zásuvka TV-R, včetně rámečku dle půdorysů</t>
  </si>
  <si>
    <t>212-R09</t>
  </si>
  <si>
    <t>konektor kompresní F</t>
  </si>
  <si>
    <t>212-R10</t>
  </si>
  <si>
    <t>propojovací spojka s konektory F</t>
  </si>
  <si>
    <t>212-R11</t>
  </si>
  <si>
    <t>zakončovací konektor 75 ohm</t>
  </si>
  <si>
    <t>212-R12</t>
  </si>
  <si>
    <t>SAT rozvaděč plechový, perf. mont.deska,3-b.zámek,600x600x200</t>
  </si>
  <si>
    <t>212-R13</t>
  </si>
  <si>
    <t>Svodič bleskových proudů, první stupeň</t>
  </si>
  <si>
    <t>212-R14</t>
  </si>
  <si>
    <t>Svodič bleskových proudů, druhý stupeň</t>
  </si>
  <si>
    <t>212-R15</t>
  </si>
  <si>
    <t>DIN lišta</t>
  </si>
  <si>
    <t>212-R16</t>
  </si>
  <si>
    <t>krabice pro přepěťové ochrany</t>
  </si>
  <si>
    <t>212-R17</t>
  </si>
  <si>
    <t>vodič Cya 6mm</t>
  </si>
  <si>
    <t>212-R18</t>
  </si>
  <si>
    <t>Koaxiální kabel (75ohm), průměr pláště 6,8mm, materiál vodiče čistá měď 1,12mm, materiál opletení měď, maximální útlum 800MHz 17dB,</t>
  </si>
  <si>
    <t>212-R19</t>
  </si>
  <si>
    <t>Koaxiální kabel (75ohm), průměr pláště 6,6mm, materiál vodiče čistá měď 1,13mm, materiál opletení měď, maximální útlum 800MHz 16,8dB,  venkovní provedení</t>
  </si>
  <si>
    <t>212-R20</t>
  </si>
  <si>
    <t>PVC trubka ohebná pevnostní, průměr 16mm, odolnost 750N</t>
  </si>
  <si>
    <t>212-R21</t>
  </si>
  <si>
    <t>PVC trubka ohebná pevnostní, průměr 25mm, odolnost 750N</t>
  </si>
  <si>
    <t>212-R22</t>
  </si>
  <si>
    <t>PVC trubka ohebná pevnostní, průměr 40mm, odolnost 750N</t>
  </si>
  <si>
    <t>212-R23</t>
  </si>
  <si>
    <t>PVC trubka ohebná pevnostní, průměr 40mm, UV stabilní</t>
  </si>
  <si>
    <t>212-R24</t>
  </si>
  <si>
    <t>Lišta vkládací 40x20 vč. příslušenství a upevňovacího mat.</t>
  </si>
  <si>
    <t>212-R25</t>
  </si>
  <si>
    <t>Krabice odbočná s víčkem</t>
  </si>
  <si>
    <t>212-R26</t>
  </si>
  <si>
    <t>krabice protahovací s víčkem</t>
  </si>
  <si>
    <t>212-R27</t>
  </si>
  <si>
    <t>přístrojová krabice pod omítku</t>
  </si>
  <si>
    <t>213-M</t>
  </si>
  <si>
    <t>Strukturovaná kabeláž</t>
  </si>
  <si>
    <t>213-R01</t>
  </si>
  <si>
    <t>Stojanový rozvaděč,42U,š.600mm,hl.600mm</t>
  </si>
  <si>
    <t>213-R02</t>
  </si>
  <si>
    <t>19" vent.jednotka, 4x ventilátor 140W, včetně termostatu,2U</t>
  </si>
  <si>
    <t>213-R03</t>
  </si>
  <si>
    <t>Kartáčová záslepka pro stojanové datové rozvaděče, 370x90mm</t>
  </si>
  <si>
    <t>213-R04</t>
  </si>
  <si>
    <t>Vertikální kabelový kanál, pro rozvaděče š. 800 mm,výška 42U</t>
  </si>
  <si>
    <t>213-R05</t>
  </si>
  <si>
    <t>19" patchpanel pro max. 24 keystone,neosazený,1U,RAL 7035</t>
  </si>
  <si>
    <t>213-R06</t>
  </si>
  <si>
    <t>Keystone modul RJ45 nestíněný, Cat.6, samozářezový</t>
  </si>
  <si>
    <t>213-R07</t>
  </si>
  <si>
    <t>19" vyvaz.kovový panel,5x velké kovové oko, 1U</t>
  </si>
  <si>
    <t>213-R08</t>
  </si>
  <si>
    <t>Napájecí panel PDU 19",8xČSN,1xC14,10A,1U,kabel 2m</t>
  </si>
  <si>
    <t>213-R09</t>
  </si>
  <si>
    <t>maska a rámeček datové zásuvky 2x RJ45 cat 6, včetně rámečku</t>
  </si>
  <si>
    <t>213-R10</t>
  </si>
  <si>
    <t>Keystone modul RJ45 nestíněný, Cat.6, samozářezový,</t>
  </si>
  <si>
    <t>213-R11</t>
  </si>
  <si>
    <t>propojovací patch kabel RJ45 cat. 6, 2 metry</t>
  </si>
  <si>
    <t>213-R12</t>
  </si>
  <si>
    <t>Instalační kabel U/UTP Cat.6 4x2xAWG24, PVC,</t>
  </si>
  <si>
    <t>213-R13</t>
  </si>
  <si>
    <t>213-R14</t>
  </si>
  <si>
    <t>213-R15</t>
  </si>
  <si>
    <t>213-R16</t>
  </si>
  <si>
    <t>Měření datových zásuvek včetně měřícího protokolu</t>
  </si>
  <si>
    <t>213-R17</t>
  </si>
  <si>
    <t>AP/Hotspot 2,4/5 GHz, 802.11ac, MIMO 3×3 - vnitřní, Přenosová rychlost až (Mbps) 1317, LAN port 1 x RJ45 10/100/1000, včetně zdroje PoE 24V/0.5A GigE</t>
  </si>
  <si>
    <t>213-R18</t>
  </si>
  <si>
    <t>Kontrolér pro centrální správu Accesspointů</t>
  </si>
  <si>
    <t>213-R19</t>
  </si>
  <si>
    <t>síťový přepínač 24x Gbit LAN, 2x SFP port, POE+, 250W</t>
  </si>
  <si>
    <t>213-R20</t>
  </si>
  <si>
    <t>síťový přepínač 24x Gbit LAN</t>
  </si>
  <si>
    <t>214-M</t>
  </si>
  <si>
    <t>Elektrická zabezpečovací signalizace</t>
  </si>
  <si>
    <t>214-R01</t>
  </si>
  <si>
    <t>ústředna pro 96 smyček, ČSN EN 50131-1 Stupeň 3, v krytu s napájecím zdrojem</t>
  </si>
  <si>
    <t>214-R02</t>
  </si>
  <si>
    <t>Akumulátor 12V/17 Ah</t>
  </si>
  <si>
    <t>214-R03</t>
  </si>
  <si>
    <t>Zálohovaná venkovní siréna 110dB/1m s červeným majákem, včetně akumulátoru</t>
  </si>
  <si>
    <t>214-R04</t>
  </si>
  <si>
    <t>Programovací a ovládací klávesnice v klasickém provedení s LCD dvouřádkovým displejem a podsvícením.</t>
  </si>
  <si>
    <t>214-R05</t>
  </si>
  <si>
    <t>Systémový Ethernet (TCP/IP) komunikátor bez krytu</t>
  </si>
  <si>
    <t>214-R06</t>
  </si>
  <si>
    <t>Systémový GSM modul v kovovém krytu pro posílání SMS a volání uživateli</t>
  </si>
  <si>
    <t>214-R07</t>
  </si>
  <si>
    <t>Koncentrátor v kovovém krytu pro 8 zón a 4 PGM výstupy, ČSN EN 50131-1 Stupeň 3</t>
  </si>
  <si>
    <t>214-R08</t>
  </si>
  <si>
    <t>PIR detektor se zrcadlovou optikou, nízkou spotřebou, s dosahem 15m, ČSN EN 50131-1 Stupeň 3</t>
  </si>
  <si>
    <t>214-R09</t>
  </si>
  <si>
    <t>MG kontakt šestidrátový polarizovaný s EOL, ČSN EN 50131-1 Stupeň 3</t>
  </si>
  <si>
    <t>214-R10</t>
  </si>
  <si>
    <t>Zapojovací krabice se sabotážním kontaktem</t>
  </si>
  <si>
    <t>214-R11</t>
  </si>
  <si>
    <t>volací tahové tlačítko nouzové signalizace</t>
  </si>
  <si>
    <t>214-R12</t>
  </si>
  <si>
    <t>vybavovací tlačítko nouzové signalizace</t>
  </si>
  <si>
    <t>214-R13</t>
  </si>
  <si>
    <t>signální lampa nouzové signalizace</t>
  </si>
  <si>
    <t>214-R14</t>
  </si>
  <si>
    <t>žárovka čirá pro signální lampu nouzové signalizace</t>
  </si>
  <si>
    <t>214-R15</t>
  </si>
  <si>
    <t>kabel 2x2x0,5</t>
  </si>
  <si>
    <t>214-R16</t>
  </si>
  <si>
    <t>kabel 3x2x0,5</t>
  </si>
  <si>
    <t>214-R17</t>
  </si>
  <si>
    <t>kabel sběrnice FTP cat. 5e</t>
  </si>
  <si>
    <t>214-R18</t>
  </si>
  <si>
    <t>kabel napájení CXKH–R 2x1,5</t>
  </si>
  <si>
    <t>214-R19</t>
  </si>
  <si>
    <t>214-R20</t>
  </si>
  <si>
    <t>214-R21</t>
  </si>
  <si>
    <t>Lišta vkládací LV20x20</t>
  </si>
  <si>
    <t>214-R22</t>
  </si>
  <si>
    <t>Lišta vkládací LV40x20</t>
  </si>
  <si>
    <t>214-R23</t>
  </si>
  <si>
    <t>215-M</t>
  </si>
  <si>
    <t>Ostatní</t>
  </si>
  <si>
    <t>215-R01</t>
  </si>
  <si>
    <t>Protipožární ucpávky dle PBŘ</t>
  </si>
  <si>
    <t>215-R02</t>
  </si>
  <si>
    <t>Pomocné zednické práce, prostupy, drážkování do zdiva a zahození, včetně materiálu, doprava osob a materiálu</t>
  </si>
  <si>
    <t>215-R03</t>
  </si>
  <si>
    <t>Uvedení do provozu, programování,  zaškolení obsluhy</t>
  </si>
  <si>
    <t>215-R04</t>
  </si>
  <si>
    <t>Dílenská dokumentace dodavatele stavby</t>
  </si>
  <si>
    <t>215-R05</t>
  </si>
  <si>
    <t>Výchozí revize</t>
  </si>
  <si>
    <t>215-R06</t>
  </si>
  <si>
    <t>Zaškolení obsluhy</t>
  </si>
  <si>
    <t>215-R07</t>
  </si>
  <si>
    <t>Upevňovací materiál, protahovací vodiče, popisky, štítky</t>
  </si>
  <si>
    <t>215-R08</t>
  </si>
  <si>
    <t>koordinace s ostatními profesemi</t>
  </si>
  <si>
    <t>215-R09</t>
  </si>
  <si>
    <t>koordinace kabelových tras</t>
  </si>
  <si>
    <t>215-R10</t>
  </si>
  <si>
    <t>SO 03 - Venkovní inženýrské objekty</t>
  </si>
  <si>
    <t xml:space="preserve">    872 - Venkovní dešťová kanalizace</t>
  </si>
  <si>
    <t xml:space="preserve">      1 - Zemní práce</t>
  </si>
  <si>
    <t xml:space="preserve">      8 - Trubní vedení</t>
  </si>
  <si>
    <t xml:space="preserve">    873 - Venkovní přípojka plynu</t>
  </si>
  <si>
    <t xml:space="preserve">    21-M - Elektromontáže</t>
  </si>
  <si>
    <t xml:space="preserve">    46-M - Chránička pro vedení PAMICO</t>
  </si>
  <si>
    <t>872</t>
  </si>
  <si>
    <t>Venkovní dešťová kanalizace</t>
  </si>
  <si>
    <t>872.1.1</t>
  </si>
  <si>
    <t>Signalizační folie</t>
  </si>
  <si>
    <t>498567436</t>
  </si>
  <si>
    <t>872.1.2</t>
  </si>
  <si>
    <t>Signalizační vodič CY  2,5</t>
  </si>
  <si>
    <t>-1668195252</t>
  </si>
  <si>
    <t>872.1.3</t>
  </si>
  <si>
    <t>Výkop pro potrubí</t>
  </si>
  <si>
    <t>573384884</t>
  </si>
  <si>
    <t>872.1.4</t>
  </si>
  <si>
    <t>Doprava a vnitrostaveništní přemístění</t>
  </si>
  <si>
    <t>1352939745</t>
  </si>
  <si>
    <t>872.1.5</t>
  </si>
  <si>
    <t>-1564904456</t>
  </si>
  <si>
    <t>Trubní vedení</t>
  </si>
  <si>
    <t>872.2.01</t>
  </si>
  <si>
    <t>Potrubí PVC KGEN SN 4 d110</t>
  </si>
  <si>
    <t>-888689501</t>
  </si>
  <si>
    <t>872.2.02</t>
  </si>
  <si>
    <t>Potrubí PVC KGEN SN 4 d125</t>
  </si>
  <si>
    <t>260972815</t>
  </si>
  <si>
    <t>872.2.03</t>
  </si>
  <si>
    <t>Potrubí PVC KGEN SN 4 d160</t>
  </si>
  <si>
    <t>1817025822</t>
  </si>
  <si>
    <t>872.2.04</t>
  </si>
  <si>
    <t>Tlaková kanalizace, potrubí PE 100+, D 50x3</t>
  </si>
  <si>
    <t>-942280263</t>
  </si>
  <si>
    <t>872.2.05</t>
  </si>
  <si>
    <t>Drenážní potrubí PE-HD 2/3 perforace d110</t>
  </si>
  <si>
    <t>-1922633464</t>
  </si>
  <si>
    <t>872.2.06</t>
  </si>
  <si>
    <t>-319065262</t>
  </si>
  <si>
    <t>872.2.07</t>
  </si>
  <si>
    <t>Zkouška těsnosti</t>
  </si>
  <si>
    <t>-1132694634</t>
  </si>
  <si>
    <t>872.2.08</t>
  </si>
  <si>
    <t>Revizní šachta DN 600/160</t>
  </si>
  <si>
    <t>-782442567</t>
  </si>
  <si>
    <t>872.2.09</t>
  </si>
  <si>
    <t>Deštová vpusť s výkem a jímkou 300x125</t>
  </si>
  <si>
    <t>409507013</t>
  </si>
  <si>
    <t>872.2.10</t>
  </si>
  <si>
    <t>Akumulační jímka na deštovou vodu s vákem a čerpadlem, objem 8500 l</t>
  </si>
  <si>
    <t>977161126</t>
  </si>
  <si>
    <t>872.2.11</t>
  </si>
  <si>
    <t>Liniové odvodnění včetně roštu např ACO Higline, délka 7 m</t>
  </si>
  <si>
    <t>-882448688</t>
  </si>
  <si>
    <t>872.2.12</t>
  </si>
  <si>
    <t>Přečerpavácí stanice  40 D/TC 40 BV 3~</t>
  </si>
  <si>
    <t>-496613737</t>
  </si>
  <si>
    <t>873</t>
  </si>
  <si>
    <t>Venkovní přípojka plynu</t>
  </si>
  <si>
    <t>873.1.1</t>
  </si>
  <si>
    <t>Napojení na stávající plynovod a zkrácení přípojky</t>
  </si>
  <si>
    <t>601791847</t>
  </si>
  <si>
    <t>873.1.2</t>
  </si>
  <si>
    <t>-1698622533</t>
  </si>
  <si>
    <t>873.1.3</t>
  </si>
  <si>
    <t>-491250528</t>
  </si>
  <si>
    <t>873.1.4</t>
  </si>
  <si>
    <t>-1580417233</t>
  </si>
  <si>
    <t>873.1.5</t>
  </si>
  <si>
    <t>1744355947</t>
  </si>
  <si>
    <t>873.1.6</t>
  </si>
  <si>
    <t>Vnitrostaveništní přemístění do 6 m</t>
  </si>
  <si>
    <t>2100868021</t>
  </si>
  <si>
    <t>873.1.7</t>
  </si>
  <si>
    <t>-1840909863</t>
  </si>
  <si>
    <t>873.1.8</t>
  </si>
  <si>
    <t>1224545244</t>
  </si>
  <si>
    <t>873.2.1</t>
  </si>
  <si>
    <t>Potrubí s trubek PE 100 RC SDR 11/PN 8 32x3</t>
  </si>
  <si>
    <t>2046181439</t>
  </si>
  <si>
    <t>873.2.2</t>
  </si>
  <si>
    <t>Fitinky, kolena</t>
  </si>
  <si>
    <t>-724495806</t>
  </si>
  <si>
    <t>873.2.3</t>
  </si>
  <si>
    <t>Přechodka PE - OCEL - zavitová d25/ DN32</t>
  </si>
  <si>
    <t>1257652355</t>
  </si>
  <si>
    <t>873.2.4</t>
  </si>
  <si>
    <t>Tlaková zkouška do DN 100</t>
  </si>
  <si>
    <t>941710347</t>
  </si>
  <si>
    <t>873.2.5</t>
  </si>
  <si>
    <t>Kulový kohout  - plyn - HUP DN 25</t>
  </si>
  <si>
    <t>-164671375</t>
  </si>
  <si>
    <t>873.2.6</t>
  </si>
  <si>
    <t>Plynová nika</t>
  </si>
  <si>
    <t>-1599762402</t>
  </si>
  <si>
    <t>21-M</t>
  </si>
  <si>
    <t>Elektromontáže</t>
  </si>
  <si>
    <t>220060772</t>
  </si>
  <si>
    <t>Montáž kabelu sdělovacího párového volně uloženého včetně přistavení kabelového bubnu ke kabelové komoře nebo telekomunikačnímu kanálku, pročištění otvoru v tvárnicové, žlabové nebo trubkové trase a zatažení kabelu, odříznutí kabelu, uzavření konců a uzavření kabelu ručně zatahovaného TCEKE, TCEKFE, TCEKFY, TCEKEZE -Y, TCEKPFLEY, TCEKPFLEZE -Y s jádrem 1,00 mm 12 až 16 P</t>
  </si>
  <si>
    <t>-1663307831</t>
  </si>
  <si>
    <t>46-M</t>
  </si>
  <si>
    <t>Chránička pro vedení PAMICO</t>
  </si>
  <si>
    <t>460520172</t>
  </si>
  <si>
    <t>Montáž trubek ochranných uložených volně do rýhy plastových ohebných, vnitřního průměru přes 32 do 50 mm</t>
  </si>
  <si>
    <t>1067796276</t>
  </si>
  <si>
    <t>345713510</t>
  </si>
  <si>
    <t>trubka elektroinstalační ohebná dvouplášťová korugovaná D 41/50 mm, HDPE+LDPE</t>
  </si>
  <si>
    <t>-1692746427</t>
  </si>
  <si>
    <t>Poznámka k položce:
EAN 8595057698178</t>
  </si>
  <si>
    <t>36,6+17+13,4</t>
  </si>
  <si>
    <t>67*1,05 'Přepočtené koeficientem množství</t>
  </si>
  <si>
    <t>SO 04 - Zpevněné plochy</t>
  </si>
  <si>
    <t xml:space="preserve">    18 - Zemní práce - povrchové úpravy terénu</t>
  </si>
  <si>
    <t xml:space="preserve">    5711 - Skladba 1 - pojížděné vozovky</t>
  </si>
  <si>
    <t xml:space="preserve">    5712 - Skladba 2 - parkovací plochy</t>
  </si>
  <si>
    <t xml:space="preserve">    5713 - Skladba 3 - chodník</t>
  </si>
  <si>
    <t xml:space="preserve">    5714 - Skladba 3b - hmatná dlažba, chodníky</t>
  </si>
  <si>
    <t xml:space="preserve">    5715 - Skladba S13 - kačírek</t>
  </si>
  <si>
    <t xml:space="preserve">    5716 - Skladba S14- okapový chodník z betonových dlaždic</t>
  </si>
  <si>
    <t xml:space="preserve">    591 - Obrubníky, krajníky</t>
  </si>
  <si>
    <t xml:space="preserve">    8 - Trubní vedení</t>
  </si>
  <si>
    <t xml:space="preserve">    91 - Doplňující konstrukce a práce pozemních komunikací, letišť a ploch</t>
  </si>
  <si>
    <t xml:space="preserve">    96 - Bourání konstrukcí</t>
  </si>
  <si>
    <t xml:space="preserve">    99 - Přesuny hmot a sutí</t>
  </si>
  <si>
    <t>132201101</t>
  </si>
  <si>
    <t>Hloubení zapažených i nezapažených rýh šířky do 600 mm s urovnáním dna do předepsaného profilu a spádu v hornině tř. 3 do 100 m3</t>
  </si>
  <si>
    <t>-1023968799</t>
  </si>
  <si>
    <t xml:space="preserve">Poznámka k souboru cen: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</si>
  <si>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Pro připojení UV a odvod. kanálků</t>
  </si>
  <si>
    <t>20*1,5*0,6</t>
  </si>
  <si>
    <t>162501101</t>
  </si>
  <si>
    <t>Vodorovné přemístění výkopku nebo sypaniny po suchu na obvyklém dopravním prostředku, bez naložení výkopku, avšak se složením bez rozhrnutí z horniny tř. 1 až 4 na vzdálenost přes 2 000 do 2 500 m</t>
  </si>
  <si>
    <t>850114707</t>
  </si>
  <si>
    <t xml:space="preserve">Poznámka k souboru cen: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</si>
  <si>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171201211</t>
  </si>
  <si>
    <t>Uložení sypaniny poplatek za uložení sypaniny na skládce (skládkovné)</t>
  </si>
  <si>
    <t>-32796497</t>
  </si>
  <si>
    <t xml:space="preserve">Poznámka k souboru cen: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</si>
  <si>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18*1,8</t>
  </si>
  <si>
    <t>-1038039382</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</si>
  <si>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(berem) šířky do 3 m přerušujících svahy, pro urovnání dna silničních a železničních příkopů pro jakoukoliv šířku dna; toto urovnání se oceňuje cenami souboru cen 182 .0-1 Svahování. 3. Urovnání ploch ve sklonu přes 1 : 5 se oceňuje cenami souboru cen 182 . 0-11 Svahování trvalých svahů do projektovaných profilů. 4. Náklady na urovnání dna a stěn při čištění příkopů pozemních komunikací jsou započteny v cenách souborů cen 938 90-2 . Čištění příkopů komunikací v suchu nebo ve vodě části A02 Zemní práce pro objekty oborů 821 až 828. 5. Míru zhutnění určuje projekt. Ceny se zhutněním jsou určeny pro jakoukoliv míru zhutnění. </t>
  </si>
  <si>
    <t>"skladba 1" 163,8</t>
  </si>
  <si>
    <t>"skladba 2" 194,8</t>
  </si>
  <si>
    <t>"skladba 3" 126,8</t>
  </si>
  <si>
    <t>"hmatná dlažba" 3,96</t>
  </si>
  <si>
    <t>Zemní práce - povrchové úpravy terénu</t>
  </si>
  <si>
    <t>181411131</t>
  </si>
  <si>
    <t>Založení trávníku na půdě předem připravené plochy do 1000 m2 výsevem včetně utažení parkového v rovině nebo na svahu do 1:5</t>
  </si>
  <si>
    <t>1302245557</t>
  </si>
  <si>
    <t xml:space="preserve">Poznámka k souboru cen:
1. V cenách jsou započteny i náklady na pokosení, naložení a odvoz odpadu do 20 km se složením. 2. V cenách -1161 až -1164 nejsou započteny i náklady na zatravňovací textilii. 3. V cenách nejsou započteny náklady na: a) přípravu půdy, b) travní semeno, tyto náklady se oceňují ve specifikaci, c) vypletí a zalévání; tyto práce se oceňují cenami části C02 souborů cen 185 80-42 Vypletí a 185 80-43 Zalití rostlin vodou, d) srovnání terénu, tyto práce se oceňují souborem cen 181 1.-..Plošná úprava terénu. 4. V cenách o sklonu svahu přes 1:1 jsou uvažovány podmínky pro svahy běžně schůdné; bez použití lezeckých technik. V případě použití lezeckých technik se tyto náklady oceňují individuálně. </t>
  </si>
  <si>
    <t>34,1+2,7*5,35</t>
  </si>
  <si>
    <t>181411132</t>
  </si>
  <si>
    <t>Založení trávníku na půdě předem připravené plochy do 1000 m2 výsevem včetně utažení parkového na svahu přes 1:5 do 1:2</t>
  </si>
  <si>
    <t>-288790451</t>
  </si>
  <si>
    <t>27,5</t>
  </si>
  <si>
    <t>005724100</t>
  </si>
  <si>
    <t>osivo směs travní parková</t>
  </si>
  <si>
    <t>-1695656920</t>
  </si>
  <si>
    <t>76,045*0,035 'Přepočtené koeficientem množství</t>
  </si>
  <si>
    <t>181111111</t>
  </si>
  <si>
    <t>Plošná úprava terénu v zemině tř. 1 až 4 s urovnáním povrchu bez doplnění ornice souvislé plochy do 500 m2 při nerovnostech terénu přes 50 do 100 mm v rovině nebo na svahu do 1:5</t>
  </si>
  <si>
    <t>-569157619</t>
  </si>
  <si>
    <t xml:space="preserve">Poznámka k souboru cen:
1. Ceny jsou určeny pro vyrovnání nerovností neupraveného rostlého nebo ulehlého terénu. 2. Ceny lze použít pro vyrovnání terénu při zakládání trávníku. 3. V cenách nejsou započteny náklady na hutnění, tyto náklady se oceňují cenami souboru cen 215 90-1.. Zhutnění podloží pod násypy z rostlé horniny tř. 1 až 4 katalogu 800-1 Zemní práce. 4. V cenách o sklonu svahu přes 1:1 jsou uvažovány podmínky pro svahy běžně schůdné; bez použití lezeckých technik. V případě použití lezeckých technik se tyto náklady oceňují individuálně. </t>
  </si>
  <si>
    <t>181301103</t>
  </si>
  <si>
    <t>Rozprostření a urovnání ornice v rovině nebo ve svahu sklonu do 1:5 při souvislé ploše do 500 m2, tl. vrstvy přes 150 do 200 mm</t>
  </si>
  <si>
    <t>1435895210</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</si>
  <si>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2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</si>
  <si>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182301123</t>
  </si>
  <si>
    <t>Rozprostření a urovnání ornice ve svahu sklonu přes 1:5 při souvislé ploše do 500 m2, tl. vrstvy přes 150 do 200 mm</t>
  </si>
  <si>
    <t>-908141193</t>
  </si>
  <si>
    <t xml:space="preserve">Poznámka k souboru cen:
1. V ceně jsou započteny i náklady na případné nutné přemístění hromad nebo dočasných skládek na místo spotřeby ze vzdálenosti do 30 m. 2. V ceně nejsou započteny náklady na získání ornice; toto získání se oceňuje cenami souboru cen 121 10-11 Sejmutí ornice. 3. Případné nakládání ornice, v souvislosti s pozn. č. 3, se oceňuje cenami souboru cen 167 10-11 Nakládání, skládání a překládání neulehlého výkopku nebo sypaniny. 4. Jsou-li hromady nebo dočasné skládky ornice umístěny podle projektu ve vzdálenosti přes 30 m od místa spotřeby, oceňuje se její přemístění cenami souboru cen 162 . 0-1 . Vodorovné přemístění výkopku, přičemž se vzdálenost 30 m, uvedená v popisu cen, neodečítá. </t>
  </si>
  <si>
    <t>181951101</t>
  </si>
  <si>
    <t>Úprava pláně vyrovnáním výškových rozdílů v hornině tř. 1 až 4 bez zhutnění</t>
  </si>
  <si>
    <t>1398379911</t>
  </si>
  <si>
    <t>48,545+27,5</t>
  </si>
  <si>
    <t>183403153</t>
  </si>
  <si>
    <t>Obdělání půdy hrabáním v rovině nebo na svahu do 1:5</t>
  </si>
  <si>
    <t>1154903352</t>
  </si>
  <si>
    <t xml:space="preserve">Poznámka k souboru cen:
1. Každé opakované obdělání půdy se oceňuje samostatně. 2. Ceny -3114 a -3115 lze použít i pro obdělání půdy aktivními branami. </t>
  </si>
  <si>
    <t>183403253</t>
  </si>
  <si>
    <t>Obdělání půdy hrabáním na svahu přes 1:5 do 1:2</t>
  </si>
  <si>
    <t>-935322290</t>
  </si>
  <si>
    <t>5711</t>
  </si>
  <si>
    <t>Skladba 1 - pojížděné vozovky</t>
  </si>
  <si>
    <t>564801112</t>
  </si>
  <si>
    <t>Podklad ze štěrkodrti ŠD s rozprostřením a zhutněním, po zhutnění tl. 40 mm</t>
  </si>
  <si>
    <t>2028520839</t>
  </si>
  <si>
    <t>163,8</t>
  </si>
  <si>
    <t>-495838602</t>
  </si>
  <si>
    <t>567132111</t>
  </si>
  <si>
    <t>Podklad ze směsi stmelené cementem SC bez dilatačních spár, s rozprostřením a zhutněním SC C 8/10 (KSC I), po zhutnění tl. 160 mm</t>
  </si>
  <si>
    <t>-235424409</t>
  </si>
  <si>
    <t xml:space="preserve">Poznámka k souboru cen:
1. V cenách jsou započteny i náklady na ošetření povrchu podkladu vodou. 2. V cenách 567 1.-4 jsou započteny i náklady postřik proti odpařování vody. 3. V cenách nejsou započteny náklady na: a) příp. postřik, který se oceňuje cenou 919 74-8111 Postřik popř. zdrsnění povrchu cementobetonového krytu nebo podkladu ochrannou emulzí, b) zřízení dilatačních spár a jejich vyplnění; tyto práce se oceňují cenami souborů cen 919 11-1 Řezání dilatačních spár, 919 12-. Těsnění dilatačních spár a 919 13 Vyztužení dilatačních spár. </t>
  </si>
  <si>
    <t>591211111</t>
  </si>
  <si>
    <t>Kladení dlažby z kostek s provedením lože do tl. 50 mm, s vyplněním spár, s dvojím beraněním a se smetením přebytečného materiálu na krajnici drobných z kamene, do lože z kameniva těženého</t>
  </si>
  <si>
    <t>560419785</t>
  </si>
  <si>
    <t xml:space="preserve">Poznámka k souboru cen:
1. Ceny 591 1.- pro dlažbu z kostek velkých jsou určeny pro dlažbu úhlopříčnou a řádkovou. 2. Ceny 591 2.- pro dlažbu z kostek drobných jsou určeny pro dlažbu úhlopříčnou, řádkovou a kroužkovou. 3. Dlažba vějířová z kostek drobných se oceňuje cenami 591 41-2111 a 591 44-2111 Kladení dlažby z mozaiky dvoubarevné a vícebarevné komunikací pro pěší. 4. V cenách jsou započteny i náklady na dodání hmot pro lože a na dodání téhož materiálu na výplň spár. 5. V cenách nejsou započteny náklady na: a) dodání dlažebních kostek, které se oceňuje ve specifikaci; ztratné lze dohodnout - u velkých kostek ve výši 1 %, - u drobných kostek ve výši 2 %, b) vyplnění spár dlažby živičnou zálivkou, které se oceňuje cenami souboru cen 599 1 . -11 Zálivka živičná spár dlažby. 6. Část lože přesahující tloušťku 50 mm se oceňuje cenami souboru cen 451 31-97 Příplatek za každých dalších 10 mm tloušťky podkladu nebo lože. </t>
  </si>
  <si>
    <t>583801200</t>
  </si>
  <si>
    <t>kostka dlažební drobná, žula velikost 8/10 cm</t>
  </si>
  <si>
    <t>-1289499620</t>
  </si>
  <si>
    <t>Poznámka k položce:
1t = cca 5 m2</t>
  </si>
  <si>
    <t>163,8*0,21 'Přepočtené koeficientem množství</t>
  </si>
  <si>
    <t>290112876</t>
  </si>
  <si>
    <t xml:space="preserve">Poznámka k souboru cen:
1. V cenách jsou započteny i náklady na položení a dodání geotextilie včetně přesahů. </t>
  </si>
  <si>
    <t>5712</t>
  </si>
  <si>
    <t>Skladba 2 - parkovací plochy</t>
  </si>
  <si>
    <t>597582204</t>
  </si>
  <si>
    <t>2,5*5*(4+4)</t>
  </si>
  <si>
    <t>2,75*5</t>
  </si>
  <si>
    <t>3,5*5*2</t>
  </si>
  <si>
    <t>3*5*3</t>
  </si>
  <si>
    <t>"oblouky" 0,35*3</t>
  </si>
  <si>
    <t>-1994052158</t>
  </si>
  <si>
    <t>567122111</t>
  </si>
  <si>
    <t>Podklad ze směsi stmelené cementem SC bez dilatačních spár, s rozprostřením a zhutněním SC C 8/10 (KSC I), po zhutnění tl. 120 mm</t>
  </si>
  <si>
    <t>1340549290</t>
  </si>
  <si>
    <t>591111111</t>
  </si>
  <si>
    <t>Kladení dlažby z kostek s provedením lože do tl. 50 mm, s vyplněním spár, s dvojím beraněním a se smetením přebytečného materiálu na krajnici velkých z kamene, do lože z kameniva těženého</t>
  </si>
  <si>
    <t>-1159141800</t>
  </si>
  <si>
    <t>583801590</t>
  </si>
  <si>
    <t>kostka dlažební velká, žula velikost 15/17 třída II šedá</t>
  </si>
  <si>
    <t>1482418577</t>
  </si>
  <si>
    <t>Poznámka k položce:
1 t = 4,6 m2</t>
  </si>
  <si>
    <t>194,8*0,2282 'Přepočtené koeficientem množství</t>
  </si>
  <si>
    <t>91916564</t>
  </si>
  <si>
    <t>5713</t>
  </si>
  <si>
    <t>Skladba 3 - chodník</t>
  </si>
  <si>
    <t>564801111</t>
  </si>
  <si>
    <t>Podklad ze štěrkodrti ŠD s rozprostřením a zhutněním, po zhutnění tl. 30 mm</t>
  </si>
  <si>
    <t>1112823507</t>
  </si>
  <si>
    <t>Plocha změřena v CADu</t>
  </si>
  <si>
    <t>131,4</t>
  </si>
  <si>
    <t>odpočet gabionů</t>
  </si>
  <si>
    <t>-4,6</t>
  </si>
  <si>
    <t>-2080772550</t>
  </si>
  <si>
    <t>591411111</t>
  </si>
  <si>
    <t>Kladení dlažby z mozaiky komunikací pro pěší s vyplněním spár, s dvojím beraněním a se smetením přebytečného materiálu na vzdálenost do 3 m jednobarevné, s ložem tl. do 40 mm z kameniva</t>
  </si>
  <si>
    <t>-1974293711</t>
  </si>
  <si>
    <t xml:space="preserve">Poznámka k souboru cen:
1. V cenách jsou započteny i náklady na dodání hmot pro lože a na dodání téhož materiálu pro výplň spár a zhotovení šablon, popř. rámů. 2. V cenách nejsou započteny náklady na dodání mozaiky, které se oceňuje ve specifikaci; ztratné lze dohodnout ve výši 2 %. 3. Část lože přesahující tloušťku 40 mm se oceňuje cenami souboru cen 451 ..-9 Příplatek za každých dalších 10 mm tloušťky podkladu nebo lože. </t>
  </si>
  <si>
    <t>583800100</t>
  </si>
  <si>
    <t>mozaika dlažební, žula 4/6 cm šedá</t>
  </si>
  <si>
    <t>1376113496</t>
  </si>
  <si>
    <t>126,7*0,164 'Přepočtené koeficientem množství</t>
  </si>
  <si>
    <t>1409331261</t>
  </si>
  <si>
    <t>5714</t>
  </si>
  <si>
    <t>Skladba 3b - hmatná dlažba, chodníky</t>
  </si>
  <si>
    <t>451457777</t>
  </si>
  <si>
    <t>Podklad nebo lože pod dlažbu (přídlažbu) v ploše vodorovné nebo ve sklonu do 1:5, tloušťky od 30 do 50 mm z cementové malty</t>
  </si>
  <si>
    <t>285623998</t>
  </si>
  <si>
    <t xml:space="preserve">Poznámka k souboru cen:
1. Ceny lze použít i pro podklad nebo lože pod dlažby silničních příkopů a kuželů. 2. Ceny nelze použít pro: a) lože rigolů dlážděných, které je započteno v cenách souborů cen 597 . 6- . 1 Rigol dlážděný, 597 17- . 1 Rigol krajnicový s kamennou obrubou a 597 16-1111 Rigol dlážděný z lomového kamene, b) podklad nebo lože pod dlažby (přídlažby) související s vodotečí, které se oceňují cenami části A 01 katalogu 832-1 Hráze a úpravy na tocích - úpravy toků a kanálů. 3. V cenách -7777 Podklad z prohozené zeminy, -9777 Příplatek za dalších 10 mm tloušťky z prohozené zeminy, -9779 Příplatek za sklon přes 1:5 z prohozené zeminy jsou započteny i náklady na prohození zeminy. 4. V cenách nejsou započteny náklady na: a) opatření zeminy a její přemístění k místu zabudování, které se oceňují podle ustanovení čl. 3111 Všeobecných podmínek části A 01 tohoto katalogu, b) úpravu pláně, která se oceňuje u silnic cenami části A 01, u dálnic cenami části A 02 katalogu 800-1 Zemní práce, c) odklizení odpadu po prohození zeminy, které se oceňuje cenami části A 01 katalogu 800-1 Zemní práce, d) svahování, které se oceňuje cenami části A 01 katalogu 800-1 Zemní práce. </t>
  </si>
  <si>
    <t>0,85+2,06+1,05</t>
  </si>
  <si>
    <t>1722990592</t>
  </si>
  <si>
    <t>596841120</t>
  </si>
  <si>
    <t>Kladení dlažby z betonových nebo kameninových dlaždic komunikací pro pěší s vyplněním spár a se smetením přebytečného materiálu na vzdálenost do 3 m s ložem z cementové malty tl. do 30 mm velikosti dlaždic do 0,09 m2 (bez zámku), pro plochy do 50 m2</t>
  </si>
  <si>
    <t>1801507299</t>
  </si>
  <si>
    <t xml:space="preserve">Poznámka k souboru cen:
1. V cenách jsou započteny i náklady na dodání hmot pro lože a na dodání materiálu pro výplň spár. 2. V cenách nejsou započteny náklady na dodání dlaždic, které se oceňují ve specifikaci; ztratné lze dohodnout u plochy a) do 100 m2 ve výši 3 %, b) přes 100 do 300 m2 ve výši 2 %, c) přes 300 m2 ve výši 1 %. 3. Část lože přesahující tloušťku 30 mm se oceňuje cenami souboru cen 451 . . -9 . Příplatek za každých dalších 10 mm tloušťky podkladu nebo lože. </t>
  </si>
  <si>
    <t>592461-R01</t>
  </si>
  <si>
    <t>dlaždice CD 60 s hmatovou úpravou (reliéfní povrch), 200x200x60</t>
  </si>
  <si>
    <t>581736126</t>
  </si>
  <si>
    <t>3,96*1,05 'Přepočtené koeficientem množství</t>
  </si>
  <si>
    <t>524671255</t>
  </si>
  <si>
    <t>5715</t>
  </si>
  <si>
    <t>Skladba S13 - kačírek</t>
  </si>
  <si>
    <t>118761278</t>
  </si>
  <si>
    <t>z ulice</t>
  </si>
  <si>
    <t>0,6*14,5</t>
  </si>
  <si>
    <t>ze dvora (plocha změřena v CADu)</t>
  </si>
  <si>
    <t>26,75+(1,5+7,63)*0,5</t>
  </si>
  <si>
    <t>1560638978</t>
  </si>
  <si>
    <t>571908111</t>
  </si>
  <si>
    <t>Kryt vymývaným dekoračním kamenivem (kačírkem) tl. 200 mm</t>
  </si>
  <si>
    <t>1857873067</t>
  </si>
  <si>
    <t>-1214005940</t>
  </si>
  <si>
    <t>5716</t>
  </si>
  <si>
    <t>Skladba S14- okapový chodník z betonových dlaždic</t>
  </si>
  <si>
    <t>564231111</t>
  </si>
  <si>
    <t>Podklad nebo podsyp ze štěrkopísku ŠP s rozprostřením, vlhčením a zhutněním, po zhutnění tl. 100 mm</t>
  </si>
  <si>
    <t>1557772017</t>
  </si>
  <si>
    <t>(7,7+1,5+6,9)*1,5</t>
  </si>
  <si>
    <t>596841220</t>
  </si>
  <si>
    <t>Kladení dlažby z betonových nebo kameninových dlaždic komunikací pro pěší s vyplněním spár a se smetením přebytečného materiálu na vzdálenost do 3 m s ložem z cementové malty tl. do 30 mm velikosti dlaždic přes 0,09 m2 do 0,25 m2, pro plochy do 50 m2</t>
  </si>
  <si>
    <t>624756726</t>
  </si>
  <si>
    <t>592456010</t>
  </si>
  <si>
    <t>dlažba desková betonová 50x50x5 cm šedá</t>
  </si>
  <si>
    <t>499882096</t>
  </si>
  <si>
    <t>24,15*1,05 'Přepočtené koeficientem množství</t>
  </si>
  <si>
    <t>591</t>
  </si>
  <si>
    <t>Obrubníky, krajníky</t>
  </si>
  <si>
    <t>916231213</t>
  </si>
  <si>
    <t>Osazení chodníkového obrubníku betonového se zřízením lože, s vyplněním a zatřením spár cementovou maltou stojatého s boční opěrou z betonu prostého tř. C 12/15, do lože z betonu prostého téže značky</t>
  </si>
  <si>
    <t>-2001452234</t>
  </si>
  <si>
    <t xml:space="preserve">Poznámka k souboru cen:
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</si>
  <si>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délky změřeny v CADu</t>
  </si>
  <si>
    <t xml:space="preserve">Silniční bet. obrubník </t>
  </si>
  <si>
    <t>16,75+2*5,5+5,3+2,7+18,2+5+10,9+1,5+6,6+6,1+3,45+2+3,15+1,8+4+10,5+5,7+1,8</t>
  </si>
  <si>
    <t>592174600</t>
  </si>
  <si>
    <t>obrubník betonový chodníkový silniční vibrolisovaný 100x15x25 cm</t>
  </si>
  <si>
    <t>-1947923628</t>
  </si>
  <si>
    <t>116,45*1,05 'Přepočtené koeficientem množství</t>
  </si>
  <si>
    <t>91637-R01</t>
  </si>
  <si>
    <t>Zahradní obrubník z PZn plechu 120/1mm položený do štěrkopískového lože</t>
  </si>
  <si>
    <t>2072683301</t>
  </si>
  <si>
    <t>7,65+1,5+5,45+6,3+6,45+8,5+5,6+1,9+2,75+0,5</t>
  </si>
  <si>
    <t>916991121</t>
  </si>
  <si>
    <t>Lože pod obrubníky, krajníky nebo obruby z dlažebních kostek z betonu prostého tř. C 16/20</t>
  </si>
  <si>
    <t>-1150851957</t>
  </si>
  <si>
    <t>betonový obrubník, plocha řezu 0,04 m2</t>
  </si>
  <si>
    <t>116,45*0,04</t>
  </si>
  <si>
    <t>871355221</t>
  </si>
  <si>
    <t>Kanalizační potrubí z tvrdého PVC v otevřeném výkopu ve sklonu do 20 %, hladkého plnostěnného jednovrstvého, tuhost třídy SN 8 DN 200</t>
  </si>
  <si>
    <t>1249424996</t>
  </si>
  <si>
    <t xml:space="preserve">Poznámka k souboru cen:
1. V cenách jsou započteny i náklady na dodání trub včetně gumového těsnění. 2. Použití trub dle tuhostí: a) třída SN 4: kanalizační sítě, přípojky, odvodňování pozemků s výškou krytí až 4 m b) třída SN 8: kanalizační sítě v nestandartních podmínkách uložení, vysoké teplotní a mechanické zatížení s výškou krytí do 8 m c) SN 10: kanalizační sítě, přípojky, odvodňování pozemků s výškou krytí &gt; 8 m d) třída SN 12: kanalizační sítě s vysokým statickým zatížením a dynamickými rázy, při rychlosti média až 15 m/s a výškou krytí 0,7-10 m e) třída SN 16: kanalizační sítě s vysokým statickým zatížením a dynamickými rázy avýškou krytí 0,5-12 m. </t>
  </si>
  <si>
    <t>přípojka DN 200 (napojení UV a  odvodňovacích žlabů</t>
  </si>
  <si>
    <t>předpoklad cca 5 m</t>
  </si>
  <si>
    <t>4*5</t>
  </si>
  <si>
    <t>895941311</t>
  </si>
  <si>
    <t>Zřízení vpusti kanalizační uliční z betonových dílců typ UVB-50</t>
  </si>
  <si>
    <t>968317563</t>
  </si>
  <si>
    <t xml:space="preserve">Poznámka k souboru cen:
1. V cenách jsou započteny i náklady na zřízení lože ze štěrkopísku. 2. V cenách nejsou započteny náklady na: a) dodání betonových dílců; betonové dílce se oceňují ve specifikaci, b) dodání kameninových dílců; kameninové dílce se oceňují ve specifikaci, c) litinové mříže; osazení mříží se oceňuje cenami souboru cen 899 20- . 1 Osazení mříží litinových včetně rámů a košů na bahno části A 01 tohoto katalogu; dodání mříží se oceňuje ve specifikaci, d) podkladní prstence; tyto se oceňují cenami souboru cen 452 38-6 . Podkladní a a vyrovnávací prstence části A 01 tohoto katalogu. </t>
  </si>
  <si>
    <t>286143430</t>
  </si>
  <si>
    <t>vpusť uliční DN 400 "vysoká" s usazovacím prostorem (87cm)</t>
  </si>
  <si>
    <t>886462881</t>
  </si>
  <si>
    <t>899201111</t>
  </si>
  <si>
    <t>Osazení mříží litinových včetně rámů a košů na bahno hmotnosti jednotlivě do 50 kg</t>
  </si>
  <si>
    <t>-1652732422</t>
  </si>
  <si>
    <t xml:space="preserve">Poznámka k souboru cen:
1. V cenách nejsou započteny náklady na dodání mříží, rámů a košů na bahno; tyto náklady se oceňují ve specifikaci. </t>
  </si>
  <si>
    <t>286617740</t>
  </si>
  <si>
    <t>revizní šachty D 400 - mříž dešťová obdélníková litinová 315/40t</t>
  </si>
  <si>
    <t>-1855272914</t>
  </si>
  <si>
    <t>Poznámka k položce:
WAVIN, kód výrobku: IF203000W</t>
  </si>
  <si>
    <t>935932321</t>
  </si>
  <si>
    <t>Odvodňovací plastový žlab pro třídu zatížení C 250 vnitřní šířky 150 mm s krycím roštem můstkovým z litiny</t>
  </si>
  <si>
    <t>-164676177</t>
  </si>
  <si>
    <t xml:space="preserve">Poznámka k souboru cen:
1. V cenách jsou započteny i náklady na předepsané obetonování a lože z betonu. 2. V cenách nejsou započteny náklady na: a) přípojné kanalizační potrubí, které se oceňuje cenami části A 03 katalogu 827-1 Vedení trubní dálková a přípojná - vodovody a kanalizace, b) zemní práce, které se oceňují cenami katalogu 800-1 Zemní práce. </t>
  </si>
  <si>
    <t>Délka odměřena v CADu</t>
  </si>
  <si>
    <t>6,5+4+12,5</t>
  </si>
  <si>
    <t>Doplňující konstrukce a práce pozemních komunikací, letišť a ploch</t>
  </si>
  <si>
    <t>914111111</t>
  </si>
  <si>
    <t>Montáž svislé dopravní značky základní velikosti do 1 m2 objímkami na sloupky nebo konzoly</t>
  </si>
  <si>
    <t>-325809368</t>
  </si>
  <si>
    <t xml:space="preserve">Poznámka k souboru cen:
1. V cenách jsou započteny i náklady na montáž značek včetně upevňovacího materiálu na předem připravenou nosnou konstrukci (sloupek, konzolu, sloup). 2. V cenách nejsou započteny náklady na: a) dodání značek, tyto se oceňují ve specifikaci, b) na montáž a dodávku ocelových nosných konstrukcí – sloupků, konzol, tyto se oceňují cenami souboru cen 914 51 Montáž sloupku a 914 53 Montáž konzol a nástavců, c) nátěry, tyto se oceňují jako práce PSV příslušnými cenami katalogu 800-783 Nátěry, d) naložení a odklizení výkopku, tyto se oceňují cenami části A 01 katalogu 800-1 Zemní práce. 3. Ceny nelze použít pro osazení a montáž svislých dopravních značek: a) světelných, tyto se oceňují cenami katalogu 800-741 Elektroinstalace - silnoproud, b) upevněných na lanech nebo speciálních konstrukcích nesoucích více značek, tyto se oceňují individuálně. </t>
  </si>
  <si>
    <t>404440561</t>
  </si>
  <si>
    <t>značka dopravní svislá reflexní  AL 3M</t>
  </si>
  <si>
    <t>-251540240</t>
  </si>
  <si>
    <t>914511112</t>
  </si>
  <si>
    <t>Montáž sloupku dopravních značek délky do 3,5 m do hliníkové patky</t>
  </si>
  <si>
    <t>-1483709883</t>
  </si>
  <si>
    <t xml:space="preserve">Poznámka k souboru cen:
1. V cenách jsou započteny i náklady na: a) vykopání jamek s odhozem výkopku na vzdálenost do 3 m, b) osazení sloupku včetně montáže a dodávky plastového víčka, 2. V cenách -1111 jsou započteny i náklady na betonový základ. 3. V cenách -1112 jsou započteny i náklady na hliníkovou patku s betonovým základem. 4. V cenách nejsou započteny náklady na: a) dodání sloupku, tyto se oceňují ve specifikaci b) naložení a odklizení výkopku, tyto se oceňují cenami části A01 katalogu 800-1 Zemní práce. </t>
  </si>
  <si>
    <t>404452300</t>
  </si>
  <si>
    <t>sloupek Zn 70 - 350</t>
  </si>
  <si>
    <t>-540735549</t>
  </si>
  <si>
    <t>404452410</t>
  </si>
  <si>
    <t>patka hliníková pro sloupek D 70 mm</t>
  </si>
  <si>
    <t>575951118</t>
  </si>
  <si>
    <t>404452540</t>
  </si>
  <si>
    <t>víčko plastové na sloupek 70</t>
  </si>
  <si>
    <t>-2046984139</t>
  </si>
  <si>
    <t>915211112</t>
  </si>
  <si>
    <t>Vodorovné dopravní značení stříkaným plastem dělící čára šířky 125 mm souvislá bílá retroreflexní</t>
  </si>
  <si>
    <t>1041198396</t>
  </si>
  <si>
    <t xml:space="preserve">Poznámka k souboru cen:
1. Ceny jsou určeny pro dělicí čáry souvislé č. V 1a bílé, přerušované č. V 2a bílé, vodící č. V 4 bílé, souvislá č. V12b žlutá, přerušovaná č. V12c žlutá. 2. V cenách nejsou započteny náklady na: a) předznačení, tyto se oceňují cenami souboru cen 915 6.-11 Předznačení pro vodorovné značení, b) očištění vozovky, tyto se oceňují cenami souboru cen 938 90-9 . Odstranění bláta, prachu, nebo hlinitého nánosu s povrchu podkladu, nebo krytu části C 01 tohoto katalogu. 3. Množství měrných jednotek se určuje: a) u cen 912 21 a 915 22 v m délky dělící nebo vodící čáry (včetně mezer), b) u ceny 915 23 v m2 stříkané plochy bez mezer. </t>
  </si>
  <si>
    <t>dělící čára parkoviště</t>
  </si>
  <si>
    <t>11*5</t>
  </si>
  <si>
    <t>915231112</t>
  </si>
  <si>
    <t>Vodorovné dopravní značení stříkaným plastem přechody pro chodce, šipky, symboly nápisy bílé retroreflexní</t>
  </si>
  <si>
    <t>1986618528</t>
  </si>
  <si>
    <t>Invalida</t>
  </si>
  <si>
    <t>2,5*2</t>
  </si>
  <si>
    <t>915611111</t>
  </si>
  <si>
    <t>Předznačení pro vodorovné značení stříkané barvou nebo prováděné z nátěrových hmot liniové dělicí čáry, vodicí proužky</t>
  </si>
  <si>
    <t>-1153731872</t>
  </si>
  <si>
    <t xml:space="preserve">Poznámka k souboru cen:
1. Množství měrných jednotek se určuje: a) pro cenu -1111 v m délky dělicí čáry nebo vodícího proužku (včetně mezer), b) pro cenu -1112 v m2 natírané nebo stříkané plochy. </t>
  </si>
  <si>
    <t>915621111</t>
  </si>
  <si>
    <t>Předznačení pro vodorovné značení stříkané barvou nebo prováděné z nátěrových hmot plošné šipky, symboly, nápisy</t>
  </si>
  <si>
    <t>1173288214</t>
  </si>
  <si>
    <t>Bourání konstrukcí</t>
  </si>
  <si>
    <t>113107226</t>
  </si>
  <si>
    <t>Odstranění podkladů nebo krytů s přemístěním hmot na skládku na vzdálenost do 20 m nebo s naložením na dopravní prostředek v ploše jednotlivě přes 200 m2 z kameniva hrubého drceného se štětem, o tl. vrstvy přes 250 do 450 mm</t>
  </si>
  <si>
    <t>303079960</t>
  </si>
  <si>
    <t xml:space="preserve">Poznámka k souboru cen:
1. Pro volbu cen z hlediska množství se uvažuje každá souvisle odstraňovaná plocha krytu nebo podkladu stejného druhu samostatně. Odstraňuje-li se několik vrstev vozovky najednou, jednotlivé vrstvy se oceňují každá samostatně. 2. U ploch menších než 50 m2 jsou ceny určeny pro ruční odstranění podkladu nebo krytu, u ploch větších než 50 m2 pro odstranění strojní. 3. Ceny a) –7111 až –7113, –7151 až -7153 a -7211 až -7213 lze použít i pro odstranění podkladů nebo krytů ze štěrkopísku, škváry, strusky nebo z mechanicky zpevněných zemin, b) –7121 až 7125, –7161 až -7165 a -7221 až -7225 lze použít i pro odstranění podkladů nebo krytů ze zemin stabilizovaných vápnem, c) –7130 až -7132, –7170 až -7172 a –7230 až -7232 lze použít i pro odstranění dlažeb uložených do betonového lože a dlažeb z mozaiky uložených do cementové malty nebo podkladu ze zemin stabilizovaných cementem. 4. Ceny lze použít i pro odstranění podkladů nebo krytů opatřených živičnými postřiky nebo nátěry. 5. Ceny odlišené podle tloušťky (např. do 100 mm, do 200 mm) jsou určeny vždy pro celou tloušťku jednotlivých konstrukcí. 6. V cenách nejsou započteny náklady na zarovnání styčných ploch betonových nebo živičných podkladů nebo krytů, které se oceňuje cenami souboru cen 919 73- Zarovnání styčné plochy části C 01 tohoto ceníku. Množství suti získané ze zarovnání styčných ploch podkladů nebo krytů se zvlášť nevykazuje. 7. Přemístění vybouraného materiálu na vzdálenost přes 3 m u cen –7111 až –7146 a přes 20 m u cen -7151 až –7246 se oceňuje cenami souborů cen 997 22-1 Vodorovná doprava suti. 8. Ceny -714 . , -718 . a –724 . nelze použít pro odstranění podkladu nebo krytu frézováním. </t>
  </si>
  <si>
    <t>bourání - asfaltové plochy (vozovka)</t>
  </si>
  <si>
    <t>4,5*19,5</t>
  </si>
  <si>
    <t>10,5*0,5</t>
  </si>
  <si>
    <t xml:space="preserve">"plocha změřena v CADu" 8,65 </t>
  </si>
  <si>
    <t>113107243</t>
  </si>
  <si>
    <t>Odstranění podkladů nebo krytů s přemístěním hmot na skládku na vzdálenost do 20 m nebo s naložením na dopravní prostředek v ploše jednotlivě přes 200 m2 živičných, o tl. vrstvy přes 100 do 150 mm</t>
  </si>
  <si>
    <t>-769590080</t>
  </si>
  <si>
    <t>113202111</t>
  </si>
  <si>
    <t>Vytrhání obrub s vybouráním lože, s přemístěním hmot na skládku na vzdálenost do 3 m nebo s naložením na dopravní prostředek z krajníků nebo obrubníků stojatých</t>
  </si>
  <si>
    <t>-998935401</t>
  </si>
  <si>
    <t xml:space="preserve">Poznámka k souboru cen:
1. Ceny jsou určeny: a) pro vytrhání obrub, obrubníků nebo krajníků jakéhokoliv druhu a velikosti uložených v jakémkoliv loži popř. i s opěrami a vyspárovaných jakýmkoliv materiálem, b) pro obruby z dlažebních kostek uložených v jedné řadě. 2. V cenách nejsou započteny náklady na popř. nutné očištění: a) vytrhaných obrubníků nebo krajníků, které se oceňuje cenami souboru cen 979 0 . - . . Očištění vybouraných obrubníků, krajníků, desek nebo dílců části C 01 tohoto ceníku, b) vytrhaných dlažebních kostek, které se oceňují cenami souboru cen 979 07-11 Očištění vybouraných dlažebních kostek části C 01 tohoto ceníku. 3. Vytrhání obrub ze dvou řad kostek se oceňuje jako dvojnásobné množství vytrhání obrub z jedné řady kostek. 4. Přemístění vybouraných obrub, krajníků nebo dlažebních kostek včetně materiálu z lože a spár na vzdálenost přes 3 m se oceňuje cenami souborů cen 997 22-1 Vodorovná doprava suti a vybouraných hmot. </t>
  </si>
  <si>
    <t>bourání silniční bet. obruba šířka 150 mm</t>
  </si>
  <si>
    <t>19,5</t>
  </si>
  <si>
    <t>997002611</t>
  </si>
  <si>
    <t>Nakládání suti a vybouraných hmot na dopravní prostředek pro vodorovné přemístění</t>
  </si>
  <si>
    <t>-913688241</t>
  </si>
  <si>
    <t xml:space="preserve">Poznámka k souboru cen:
1. Cena platí i pro překládání při lomené dopravě. 2. Cenu nelze použít při dopravě po železnici, po vodě nebo ručně. </t>
  </si>
  <si>
    <t>997221551</t>
  </si>
  <si>
    <t>Vodorovná doprava suti bez naložení, ale se složením a s hrubým urovnáním ze sypkých materiálů, na vzdálenost do 1 km</t>
  </si>
  <si>
    <t>778331975</t>
  </si>
  <si>
    <t xml:space="preserve">Poznámka k souboru cen:
1. Ceny nelze použít pro vodorovnou dopravu suti po železnici, po vodě nebo neobvyklými dopravními prostředky. 2. Je-li na dopravní dráze pro vodorovnou dopravu suti překážka, pro kterou je nutno suť překládat z jednoho dopravního prostředku na druhý, oceňuje se tato doprava v každém úseku samostatně. 3. Ceny 997 22-155 jsou určeny pro sypký materiál, např. kamenivo a hmoty kamenitého charakteru stmelené vápnem, cementem nebo živicí. 4. Ceny 997 22-156 jsou určeny pro drobný kusový materiál (dlažební kostky, lomový kámen). </t>
  </si>
  <si>
    <t>997221559</t>
  </si>
  <si>
    <t>Vodorovná doprava suti bez naložení, ale se složením a s hrubým urovnáním Příplatek k ceně za každý další i započatý 1 km přes 1 km</t>
  </si>
  <si>
    <t>-1924106426</t>
  </si>
  <si>
    <t>99,142*9 'Přepočtené koeficientem množství</t>
  </si>
  <si>
    <t>997221845</t>
  </si>
  <si>
    <t>Poplatek za uložení stavebního odpadu na skládce (skládkovné) z asfaltových povrchů</t>
  </si>
  <si>
    <t>-1165819325</t>
  </si>
  <si>
    <t xml:space="preserve">Poznámka k souboru cen:
1. Ceny uvedené v souboru cen lze po dohodě upravit podle místních podmínek. 2. Uložení odpadů neuvedených v souboru cen se oceňuje individuálně. 3. V cenách je započítán poplatek za ukládání odpadu dle zákona 185/2001 Sb. 4. Případné drcení stavebního odpadu lze ocenit cenami souboru cen 997 00-60 Drcení stavebního odpadu z katalogu 800-6 Demolice objektů. </t>
  </si>
  <si>
    <t>asfalty pro další využití</t>
  </si>
  <si>
    <t>32,121</t>
  </si>
  <si>
    <t>997221855</t>
  </si>
  <si>
    <t>Poplatek za uložení stavebního odpadu na skládce (skládkovné) z kameniva</t>
  </si>
  <si>
    <t>560503480</t>
  </si>
  <si>
    <t>ostatní vybourané kamenivo</t>
  </si>
  <si>
    <t>63,023</t>
  </si>
  <si>
    <t>Přesuny hmot a sutí</t>
  </si>
  <si>
    <t>998225111</t>
  </si>
  <si>
    <t>Přesun hmot pro komunikace s krytem z kameniva, monolitickým betonovým nebo živičným dopravní vzdálenost do 200 m jakékoliv délky objektu</t>
  </si>
  <si>
    <t>1467301911</t>
  </si>
  <si>
    <t xml:space="preserve">Poznámka k souboru cen:
1. Ceny lze použít i pro plochy letišť s krytem monolitickým betonovým nebo živičným. </t>
  </si>
  <si>
    <t>998276101</t>
  </si>
  <si>
    <t>Přesun hmot pro trubní vedení hloubené z trub z plastických hmot nebo sklolaminátových pro vodovody nebo kanalizace v otevřeném výkopu dopravní vzdálenost do 15 m</t>
  </si>
  <si>
    <t>-90010564</t>
  </si>
  <si>
    <t xml:space="preserve">Poznámka k souboru cen:
1. Položky přesunu hmot nelze užít pro zeminu, sypaniny, štěrkopísek, kamenivo ap. Případná manipulace s tímto materiálem se oceňuje souborem cen 162 .0-11 Vodorovné přemístění výkopku nebo sypaniny katalogu 800-1 Zemní práce. </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</si>
  <si>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</si>
  <si>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</si>
  <si>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</si>
  <si>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</si>
  <si>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</si>
  <si>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rPr>
        <sz val="8"/>
        <rFont val="Trebuchet MS"/>
        <family val="2"/>
      </rP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</si>
  <si>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</si>
  <si>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rPr>
        <sz val="8"/>
        <rFont val="Trebuchet MS"/>
        <family val="2"/>
      </rP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</si>
  <si>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</si>
  <si>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</si>
  <si>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</si>
  <si>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Stavební objekt inženýrský</t>
  </si>
  <si>
    <t>PRO</t>
  </si>
  <si>
    <t>Provozní soubor</t>
  </si>
  <si>
    <t>VON</t>
  </si>
  <si>
    <t>Vedlejší a ostatní náklady</t>
  </si>
  <si>
    <t>OST</t>
  </si>
  <si>
    <t>Soupis</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</si>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</sst>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0%"/>
    <numFmt numFmtId="165" formatCode="dd\.mm\.yyyy"/>
    <numFmt numFmtId="166" formatCode="#,##0.00000"/>
    <numFmt numFmtId="167" formatCode="#,##0.000"/>
  </numFmts>
  <fonts count="42">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2"/>
      <color rgb="FF003366"/>
      <name val="Trebuchet MS"/>
      <family val="2"/>
    </font>
    <font>
      <sz val="10"/>
      <color rgb="FF003366"/>
      <name val="Trebuchet MS"/>
      <family val="2"/>
    </font>
    <font>
      <sz val="8"/>
      <color rgb="FF003366"/>
      <name val="Trebuchet MS"/>
      <family val="2"/>
    </font>
    <font>
      <sz val="8"/>
      <color rgb="FF800080"/>
      <name val="Trebuchet MS"/>
      <family val="2"/>
    </font>
    <font>
      <sz val="8"/>
      <color rgb="FF505050"/>
      <name val="Trebuchet MS"/>
      <family val="2"/>
    </font>
    <font>
      <sz val="8"/>
      <color rgb="FFFF0000"/>
      <name val="Trebuchet MS"/>
      <family val="2"/>
    </font>
    <font>
      <sz val="8"/>
      <color rgb="FF0000A8"/>
      <name val="Trebuchet MS"/>
      <family val="2"/>
    </font>
    <font>
      <sz val="8"/>
      <color rgb="FFFAE682"/>
      <name val="Trebuchet MS"/>
      <family val="2"/>
    </font>
    <font>
      <sz val="10"/>
      <name val="Trebuchet MS"/>
      <family val="2"/>
    </font>
    <font>
      <sz val="10"/>
      <color rgb="FF960000"/>
      <name val="Trebuchet MS"/>
      <family val="2"/>
    </font>
    <font>
      <u val="single"/>
      <sz val="10"/>
      <color theme="10"/>
      <name val="Trebuchet MS"/>
      <family val="2"/>
    </font>
    <font>
      <b/>
      <sz val="16"/>
      <name val="Trebuchet MS"/>
      <family val="2"/>
    </font>
    <font>
      <sz val="8"/>
      <color rgb="FF3366FF"/>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sz val="18"/>
      <color theme="10"/>
      <name val="Wingdings 2"/>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0"/>
      <color theme="10"/>
      <name val="Trebuchet MS"/>
      <family val="2"/>
    </font>
    <font>
      <b/>
      <sz val="12"/>
      <color rgb="FF800000"/>
      <name val="Trebuchet MS"/>
      <family val="2"/>
    </font>
    <font>
      <sz val="9"/>
      <color rgb="FF000000"/>
      <name val="Trebuchet MS"/>
      <family val="2"/>
    </font>
    <font>
      <sz val="8"/>
      <color rgb="FF960000"/>
      <name val="Trebuchet MS"/>
      <family val="2"/>
    </font>
    <font>
      <b/>
      <sz val="8"/>
      <name val="Trebuchet MS"/>
      <family val="2"/>
    </font>
    <font>
      <sz val="7"/>
      <color rgb="FF969696"/>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6">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6">
    <border>
      <left/>
      <right/>
      <top/>
      <bottom/>
      <diagonal/>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0" fillId="0" borderId="0" applyNumberFormat="0" applyFill="0" applyBorder="0" applyAlignment="0" applyProtection="0"/>
  </cellStyleXfs>
  <cellXfs count="417">
    <xf numFmtId="0" fontId="0" fillId="0" borderId="0" xfId="0"/>
    <xf numFmtId="0" fontId="0"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0" fillId="0" borderId="0" xfId="0" applyFont="1" applyAlignment="1">
      <alignment vertical="center" wrapText="1"/>
    </xf>
    <xf numFmtId="0" fontId="6" fillId="0" borderId="0" xfId="0" applyFont="1" applyAlignment="1">
      <alignment vertical="center"/>
    </xf>
    <xf numFmtId="0" fontId="7" fillId="0" borderId="0" xfId="0" applyFont="1" applyAlignment="1">
      <alignment vertical="center"/>
    </xf>
    <xf numFmtId="0" fontId="0" fillId="0" borderId="0" xfId="0" applyFont="1" applyAlignment="1">
      <alignment horizontal="center" vertical="center" wrapText="1"/>
    </xf>
    <xf numFmtId="0" fontId="8" fillId="0" borderId="0" xfId="0" applyFont="1" applyAlignment="1">
      <alignment/>
    </xf>
    <xf numFmtId="0" fontId="9" fillId="0" borderId="0" xfId="0" applyFont="1" applyAlignment="1">
      <alignment vertical="center"/>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pplyProtection="1">
      <alignment horizontal="center" vertical="center"/>
      <protection locked="0"/>
    </xf>
    <xf numFmtId="0" fontId="13" fillId="2" borderId="0" xfId="0" applyFont="1" applyFill="1" applyAlignment="1" applyProtection="1">
      <alignment horizontal="left" vertical="center"/>
      <protection/>
    </xf>
    <xf numFmtId="0" fontId="14" fillId="2" borderId="0" xfId="0" applyFont="1" applyFill="1" applyAlignment="1" applyProtection="1">
      <alignment vertical="center"/>
      <protection/>
    </xf>
    <xf numFmtId="0" fontId="15" fillId="2" borderId="0" xfId="0" applyFont="1" applyFill="1" applyAlignment="1" applyProtection="1">
      <alignment horizontal="left" vertical="center"/>
      <protection/>
    </xf>
    <xf numFmtId="0" fontId="16" fillId="2" borderId="0" xfId="20" applyFont="1" applyFill="1" applyAlignment="1" applyProtection="1">
      <alignment vertical="center"/>
      <protection/>
    </xf>
    <xf numFmtId="0" fontId="40" fillId="2" borderId="0" xfId="20" applyFill="1"/>
    <xf numFmtId="0" fontId="0" fillId="2" borderId="0" xfId="0" applyFill="1"/>
    <xf numFmtId="0" fontId="13" fillId="2" borderId="0" xfId="0" applyFont="1" applyFill="1" applyAlignment="1">
      <alignment horizontal="left" vertical="center"/>
    </xf>
    <xf numFmtId="0" fontId="13"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applyProtection="1">
      <protection/>
    </xf>
    <xf numFmtId="0" fontId="0" fillId="0" borderId="4" xfId="0" applyBorder="1" applyProtection="1">
      <protection/>
    </xf>
    <xf numFmtId="0" fontId="0" fillId="0" borderId="0" xfId="0" applyBorder="1" applyProtection="1">
      <protection/>
    </xf>
    <xf numFmtId="0" fontId="17" fillId="0" borderId="0" xfId="0" applyFont="1" applyBorder="1" applyAlignment="1" applyProtection="1">
      <alignment horizontal="left" vertical="center"/>
      <protection/>
    </xf>
    <xf numFmtId="0" fontId="0" fillId="0" borderId="5" xfId="0" applyBorder="1" applyProtection="1">
      <protection/>
    </xf>
    <xf numFmtId="0" fontId="18" fillId="0" borderId="0" xfId="0" applyFont="1" applyAlignment="1">
      <alignment horizontal="left" vertical="center"/>
    </xf>
    <xf numFmtId="0" fontId="19" fillId="0" borderId="0" xfId="0" applyFont="1" applyAlignment="1">
      <alignment horizontal="left" vertical="center"/>
    </xf>
    <xf numFmtId="0" fontId="20" fillId="0" borderId="0" xfId="0" applyFont="1" applyBorder="1" applyAlignment="1" applyProtection="1">
      <alignment horizontal="left" vertical="top"/>
      <protection/>
    </xf>
    <xf numFmtId="0" fontId="3" fillId="0" borderId="0" xfId="0" applyFont="1" applyBorder="1" applyAlignment="1" applyProtection="1">
      <alignment horizontal="left" vertical="center"/>
      <protection/>
    </xf>
    <xf numFmtId="0" fontId="4" fillId="0" borderId="0" xfId="0" applyFont="1" applyBorder="1" applyAlignment="1" applyProtection="1">
      <alignment horizontal="left" vertical="top"/>
      <protection/>
    </xf>
    <xf numFmtId="0" fontId="20" fillId="0" borderId="0" xfId="0" applyFont="1" applyBorder="1" applyAlignment="1" applyProtection="1">
      <alignment horizontal="left" vertical="center"/>
      <protection/>
    </xf>
    <xf numFmtId="49" fontId="3" fillId="3" borderId="0" xfId="0" applyNumberFormat="1" applyFont="1" applyFill="1" applyBorder="1" applyAlignment="1" applyProtection="1">
      <alignment horizontal="left" vertical="center"/>
      <protection locked="0"/>
    </xf>
    <xf numFmtId="0" fontId="0" fillId="0" borderId="6" xfId="0" applyBorder="1" applyProtection="1">
      <protection/>
    </xf>
    <xf numFmtId="0" fontId="0" fillId="0" borderId="4" xfId="0" applyFont="1" applyBorder="1" applyAlignment="1" applyProtection="1">
      <alignment vertical="center"/>
      <protection/>
    </xf>
    <xf numFmtId="0" fontId="0" fillId="0" borderId="0" xfId="0" applyFont="1" applyBorder="1" applyAlignment="1" applyProtection="1">
      <alignment vertical="center"/>
      <protection/>
    </xf>
    <xf numFmtId="0" fontId="22" fillId="0" borderId="7" xfId="0" applyFont="1" applyBorder="1" applyAlignment="1" applyProtection="1">
      <alignment horizontal="left" vertical="center"/>
      <protection/>
    </xf>
    <xf numFmtId="0" fontId="0" fillId="0" borderId="7" xfId="0" applyFont="1" applyBorder="1" applyAlignment="1" applyProtection="1">
      <alignment vertical="center"/>
      <protection/>
    </xf>
    <xf numFmtId="0" fontId="0" fillId="0" borderId="5"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 fillId="0" borderId="4"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5" xfId="0" applyFont="1" applyBorder="1" applyAlignment="1" applyProtection="1">
      <alignment vertical="center"/>
      <protection/>
    </xf>
    <xf numFmtId="0" fontId="0" fillId="4" borderId="0" xfId="0" applyFont="1" applyFill="1" applyBorder="1" applyAlignment="1" applyProtection="1">
      <alignment vertical="center"/>
      <protection/>
    </xf>
    <xf numFmtId="0" fontId="4" fillId="4" borderId="8"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0" fontId="4" fillId="4" borderId="9" xfId="0" applyFont="1" applyFill="1" applyBorder="1" applyAlignment="1" applyProtection="1">
      <alignment horizontal="center" vertical="center"/>
      <protection/>
    </xf>
    <xf numFmtId="0" fontId="0" fillId="4" borderId="5" xfId="0" applyFont="1" applyFill="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0" fillId="0" borderId="4" xfId="0" applyFont="1" applyBorder="1" applyAlignment="1">
      <alignment vertical="center"/>
    </xf>
    <xf numFmtId="0" fontId="17" fillId="0" borderId="0" xfId="0" applyFont="1" applyAlignment="1" applyProtection="1">
      <alignment horizontal="left" vertical="center"/>
      <protection/>
    </xf>
    <xf numFmtId="0" fontId="0" fillId="0" borderId="0" xfId="0" applyFont="1" applyAlignment="1" applyProtection="1">
      <alignment vertical="center"/>
      <protection/>
    </xf>
    <xf numFmtId="0" fontId="3" fillId="0" borderId="4" xfId="0" applyFont="1" applyBorder="1" applyAlignment="1" applyProtection="1">
      <alignment vertical="center"/>
      <protection/>
    </xf>
    <xf numFmtId="0" fontId="20" fillId="0" borderId="0" xfId="0" applyFont="1" applyAlignment="1" applyProtection="1">
      <alignment horizontal="left" vertical="center"/>
      <protection/>
    </xf>
    <xf numFmtId="0" fontId="3" fillId="0" borderId="0" xfId="0" applyFont="1" applyAlignment="1" applyProtection="1">
      <alignment vertical="center"/>
      <protection/>
    </xf>
    <xf numFmtId="0" fontId="3" fillId="0" borderId="4" xfId="0" applyFont="1" applyBorder="1" applyAlignment="1">
      <alignment vertical="center"/>
    </xf>
    <xf numFmtId="0" fontId="4" fillId="0" borderId="4"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4" xfId="0" applyFont="1" applyBorder="1" applyAlignment="1">
      <alignment vertical="center"/>
    </xf>
    <xf numFmtId="0" fontId="23"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0" fillId="0" borderId="13" xfId="0" applyFont="1" applyBorder="1" applyAlignment="1">
      <alignment vertical="center"/>
    </xf>
    <xf numFmtId="0" fontId="0" fillId="0" borderId="14"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5" xfId="0" applyFont="1" applyBorder="1" applyAlignment="1" applyProtection="1">
      <alignment vertical="center"/>
      <protection/>
    </xf>
    <xf numFmtId="0" fontId="0" fillId="5" borderId="9" xfId="0" applyFont="1" applyFill="1" applyBorder="1" applyAlignment="1" applyProtection="1">
      <alignment vertical="center"/>
      <protection/>
    </xf>
    <xf numFmtId="0" fontId="3" fillId="5" borderId="16" xfId="0" applyFont="1" applyFill="1" applyBorder="1" applyAlignment="1" applyProtection="1">
      <alignment horizontal="center" vertical="center"/>
      <protection/>
    </xf>
    <xf numFmtId="0" fontId="20" fillId="0" borderId="17" xfId="0" applyFont="1" applyBorder="1" applyAlignment="1" applyProtection="1">
      <alignment horizontal="center" vertical="center" wrapText="1"/>
      <protection/>
    </xf>
    <xf numFmtId="0" fontId="20" fillId="0" borderId="18" xfId="0" applyFont="1" applyBorder="1" applyAlignment="1" applyProtection="1">
      <alignment horizontal="center" vertical="center" wrapText="1"/>
      <protection/>
    </xf>
    <xf numFmtId="0" fontId="20" fillId="0" borderId="19" xfId="0" applyFont="1" applyBorder="1" applyAlignment="1" applyProtection="1">
      <alignment horizontal="center" vertical="center" wrapText="1"/>
      <protection/>
    </xf>
    <xf numFmtId="0" fontId="0" fillId="0" borderId="20"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14"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0" fontId="4" fillId="0" borderId="0" xfId="0" applyFont="1" applyAlignment="1" applyProtection="1">
      <alignment horizontal="center" vertical="center"/>
      <protection/>
    </xf>
    <xf numFmtId="4" fontId="24" fillId="0" borderId="21" xfId="0" applyNumberFormat="1" applyFont="1" applyBorder="1" applyAlignment="1" applyProtection="1">
      <alignment vertical="center"/>
      <protection/>
    </xf>
    <xf numFmtId="4" fontId="24" fillId="0" borderId="0" xfId="0" applyNumberFormat="1" applyFont="1" applyBorder="1" applyAlignment="1" applyProtection="1">
      <alignment vertical="center"/>
      <protection/>
    </xf>
    <xf numFmtId="166" fontId="24" fillId="0" borderId="0" xfId="0" applyNumberFormat="1" applyFont="1" applyBorder="1" applyAlignment="1" applyProtection="1">
      <alignment vertical="center"/>
      <protection/>
    </xf>
    <xf numFmtId="4" fontId="24" fillId="0" borderId="15" xfId="0" applyNumberFormat="1" applyFont="1" applyBorder="1" applyAlignment="1" applyProtection="1">
      <alignment vertical="center"/>
      <protection/>
    </xf>
    <xf numFmtId="0" fontId="4" fillId="0" borderId="0" xfId="0" applyFont="1" applyAlignment="1">
      <alignment horizontal="left" vertical="center"/>
    </xf>
    <xf numFmtId="0" fontId="26" fillId="0" borderId="0" xfId="0" applyFont="1" applyAlignment="1">
      <alignment horizontal="left" vertical="center"/>
    </xf>
    <xf numFmtId="0" fontId="27" fillId="0" borderId="0" xfId="20" applyFont="1" applyAlignment="1">
      <alignment horizontal="center" vertical="center"/>
    </xf>
    <xf numFmtId="0" fontId="5" fillId="0" borderId="4" xfId="0" applyFont="1" applyBorder="1" applyAlignment="1" applyProtection="1">
      <alignment vertical="center"/>
      <protection/>
    </xf>
    <xf numFmtId="0" fontId="28" fillId="0" borderId="0" xfId="0" applyFont="1" applyAlignment="1" applyProtection="1">
      <alignment vertical="center"/>
      <protection/>
    </xf>
    <xf numFmtId="0" fontId="29" fillId="0" borderId="0" xfId="0" applyFont="1" applyAlignment="1" applyProtection="1">
      <alignment vertical="center"/>
      <protection/>
    </xf>
    <xf numFmtId="0" fontId="30" fillId="0" borderId="0" xfId="0" applyFont="1" applyAlignment="1" applyProtection="1">
      <alignment horizontal="center" vertical="center"/>
      <protection/>
    </xf>
    <xf numFmtId="0" fontId="5" fillId="0" borderId="4" xfId="0" applyFont="1" applyBorder="1" applyAlignment="1">
      <alignment vertical="center"/>
    </xf>
    <xf numFmtId="4" fontId="31" fillId="0" borderId="21" xfId="0" applyNumberFormat="1" applyFont="1" applyBorder="1" applyAlignment="1" applyProtection="1">
      <alignment vertical="center"/>
      <protection/>
    </xf>
    <xf numFmtId="4" fontId="31" fillId="0" borderId="0" xfId="0" applyNumberFormat="1" applyFont="1" applyBorder="1" applyAlignment="1" applyProtection="1">
      <alignment vertical="center"/>
      <protection/>
    </xf>
    <xf numFmtId="166" fontId="31" fillId="0" borderId="0" xfId="0" applyNumberFormat="1" applyFont="1" applyBorder="1" applyAlignment="1" applyProtection="1">
      <alignment vertical="center"/>
      <protection/>
    </xf>
    <xf numFmtId="4" fontId="31" fillId="0" borderId="15" xfId="0" applyNumberFormat="1" applyFont="1" applyBorder="1" applyAlignment="1" applyProtection="1">
      <alignment vertical="center"/>
      <protection/>
    </xf>
    <xf numFmtId="0" fontId="5" fillId="0" borderId="0" xfId="0" applyFont="1" applyAlignment="1">
      <alignment horizontal="left" vertical="center"/>
    </xf>
    <xf numFmtId="4" fontId="31" fillId="0" borderId="22" xfId="0" applyNumberFormat="1" applyFont="1" applyBorder="1" applyAlignment="1" applyProtection="1">
      <alignment vertical="center"/>
      <protection/>
    </xf>
    <xf numFmtId="4" fontId="31" fillId="0" borderId="23" xfId="0" applyNumberFormat="1" applyFont="1" applyBorder="1" applyAlignment="1" applyProtection="1">
      <alignment vertical="center"/>
      <protection/>
    </xf>
    <xf numFmtId="166" fontId="31" fillId="0" borderId="23" xfId="0" applyNumberFormat="1" applyFont="1" applyBorder="1" applyAlignment="1" applyProtection="1">
      <alignment vertical="center"/>
      <protection/>
    </xf>
    <xf numFmtId="4" fontId="31" fillId="0" borderId="24" xfId="0" applyNumberFormat="1" applyFont="1" applyBorder="1" applyAlignment="1" applyProtection="1">
      <alignment vertical="center"/>
      <protection/>
    </xf>
    <xf numFmtId="0" fontId="0" fillId="0" borderId="0" xfId="0" applyProtection="1">
      <protection locked="0"/>
    </xf>
    <xf numFmtId="0" fontId="14" fillId="2" borderId="0" xfId="0" applyFont="1" applyFill="1" applyAlignment="1">
      <alignment vertical="center"/>
    </xf>
    <xf numFmtId="0" fontId="15" fillId="2" borderId="0" xfId="0" applyFont="1" applyFill="1" applyAlignment="1">
      <alignment horizontal="left" vertical="center"/>
    </xf>
    <xf numFmtId="0" fontId="32" fillId="2" borderId="0" xfId="20" applyFont="1" applyFill="1" applyAlignment="1">
      <alignment vertical="center"/>
    </xf>
    <xf numFmtId="0" fontId="14" fillId="2" borderId="0" xfId="0" applyFont="1" applyFill="1" applyAlignment="1" applyProtection="1">
      <alignment vertical="center"/>
      <protection locked="0"/>
    </xf>
    <xf numFmtId="0" fontId="0" fillId="0" borderId="2"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20" fillId="0" borderId="0" xfId="0" applyFont="1" applyBorder="1" applyAlignment="1" applyProtection="1">
      <alignment horizontal="left" vertical="center"/>
      <protection locked="0"/>
    </xf>
    <xf numFmtId="165" fontId="3" fillId="0" borderId="0" xfId="0" applyNumberFormat="1" applyFont="1" applyBorder="1" applyAlignment="1" applyProtection="1">
      <alignment horizontal="left" vertical="center"/>
      <protection/>
    </xf>
    <xf numFmtId="0" fontId="0" fillId="0" borderId="4"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0" xfId="0" applyFont="1" applyBorder="1" applyAlignment="1" applyProtection="1">
      <alignment vertical="center" wrapText="1"/>
      <protection locked="0"/>
    </xf>
    <xf numFmtId="0" fontId="0" fillId="0" borderId="5" xfId="0" applyFont="1" applyBorder="1" applyAlignment="1" applyProtection="1">
      <alignment vertical="center" wrapText="1"/>
      <protection/>
    </xf>
    <xf numFmtId="0" fontId="0" fillId="0" borderId="13" xfId="0" applyFont="1" applyBorder="1" applyAlignment="1" applyProtection="1">
      <alignment vertical="center"/>
      <protection locked="0"/>
    </xf>
    <xf numFmtId="0" fontId="0" fillId="0" borderId="25" xfId="0" applyFont="1" applyBorder="1" applyAlignment="1" applyProtection="1">
      <alignment vertical="center"/>
      <protection/>
    </xf>
    <xf numFmtId="0" fontId="22" fillId="0" borderId="0" xfId="0" applyFont="1" applyBorder="1" applyAlignment="1" applyProtection="1">
      <alignment horizontal="left" vertical="center"/>
      <protection/>
    </xf>
    <xf numFmtId="4" fontId="25"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locked="0"/>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locked="0"/>
    </xf>
    <xf numFmtId="0" fontId="0" fillId="5" borderId="0" xfId="0" applyFont="1" applyFill="1" applyBorder="1" applyAlignment="1" applyProtection="1">
      <alignment vertical="center"/>
      <protection/>
    </xf>
    <xf numFmtId="0" fontId="4" fillId="5" borderId="8" xfId="0" applyFont="1" applyFill="1" applyBorder="1" applyAlignment="1" applyProtection="1">
      <alignment horizontal="left" vertical="center"/>
      <protection/>
    </xf>
    <xf numFmtId="0" fontId="4" fillId="5" borderId="9" xfId="0" applyFont="1" applyFill="1" applyBorder="1" applyAlignment="1" applyProtection="1">
      <alignment horizontal="right" vertical="center"/>
      <protection/>
    </xf>
    <xf numFmtId="0" fontId="4" fillId="5" borderId="9" xfId="0" applyFont="1" applyFill="1" applyBorder="1" applyAlignment="1" applyProtection="1">
      <alignment horizontal="center" vertical="center"/>
      <protection/>
    </xf>
    <xf numFmtId="0" fontId="0" fillId="5" borderId="9" xfId="0" applyFont="1" applyFill="1" applyBorder="1" applyAlignment="1" applyProtection="1">
      <alignment vertical="center"/>
      <protection locked="0"/>
    </xf>
    <xf numFmtId="4" fontId="4" fillId="5" borderId="9" xfId="0" applyNumberFormat="1" applyFont="1" applyFill="1" applyBorder="1" applyAlignment="1" applyProtection="1">
      <alignment vertical="center"/>
      <protection/>
    </xf>
    <xf numFmtId="0" fontId="0" fillId="5" borderId="26" xfId="0" applyFont="1" applyFill="1" applyBorder="1" applyAlignment="1" applyProtection="1">
      <alignment vertical="center"/>
      <protection/>
    </xf>
    <xf numFmtId="0" fontId="0" fillId="0" borderId="11"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0" fillId="0" borderId="3" xfId="0" applyFont="1" applyBorder="1" applyAlignment="1">
      <alignment vertical="center"/>
    </xf>
    <xf numFmtId="0" fontId="3" fillId="5" borderId="0" xfId="0" applyFont="1" applyFill="1" applyBorder="1" applyAlignment="1" applyProtection="1">
      <alignment horizontal="left" vertical="center"/>
      <protection/>
    </xf>
    <xf numFmtId="0" fontId="0" fillId="5" borderId="0" xfId="0" applyFont="1" applyFill="1" applyBorder="1" applyAlignment="1" applyProtection="1">
      <alignment vertical="center"/>
      <protection locked="0"/>
    </xf>
    <xf numFmtId="0" fontId="3" fillId="5" borderId="0" xfId="0" applyFont="1" applyFill="1" applyBorder="1" applyAlignment="1" applyProtection="1">
      <alignment horizontal="right" vertical="center"/>
      <protection/>
    </xf>
    <xf numFmtId="0" fontId="0" fillId="5" borderId="5" xfId="0" applyFont="1" applyFill="1" applyBorder="1" applyAlignment="1" applyProtection="1">
      <alignment vertical="center"/>
      <protection/>
    </xf>
    <xf numFmtId="0" fontId="33" fillId="0" borderId="0" xfId="0" applyFont="1" applyBorder="1" applyAlignment="1" applyProtection="1">
      <alignment horizontal="left" vertical="center"/>
      <protection/>
    </xf>
    <xf numFmtId="0" fontId="6" fillId="0" borderId="4" xfId="0" applyFont="1" applyBorder="1" applyAlignment="1" applyProtection="1">
      <alignment vertical="center"/>
      <protection/>
    </xf>
    <xf numFmtId="0" fontId="6" fillId="0" borderId="0" xfId="0" applyFont="1" applyBorder="1" applyAlignment="1" applyProtection="1">
      <alignment vertical="center"/>
      <protection/>
    </xf>
    <xf numFmtId="0" fontId="6" fillId="0" borderId="23" xfId="0" applyFont="1" applyBorder="1" applyAlignment="1" applyProtection="1">
      <alignment horizontal="left" vertical="center"/>
      <protection/>
    </xf>
    <xf numFmtId="0" fontId="6" fillId="0" borderId="23" xfId="0" applyFont="1" applyBorder="1" applyAlignment="1" applyProtection="1">
      <alignment vertical="center"/>
      <protection/>
    </xf>
    <xf numFmtId="0" fontId="6" fillId="0" borderId="23" xfId="0" applyFont="1" applyBorder="1" applyAlignment="1" applyProtection="1">
      <alignment vertical="center"/>
      <protection locked="0"/>
    </xf>
    <xf numFmtId="4" fontId="6" fillId="0" borderId="23" xfId="0" applyNumberFormat="1" applyFont="1" applyBorder="1" applyAlignment="1" applyProtection="1">
      <alignment vertical="center"/>
      <protection/>
    </xf>
    <xf numFmtId="0" fontId="6" fillId="0" borderId="5" xfId="0" applyFont="1" applyBorder="1" applyAlignment="1" applyProtection="1">
      <alignment vertical="center"/>
      <protection/>
    </xf>
    <xf numFmtId="0" fontId="7" fillId="0" borderId="4"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23" xfId="0" applyFont="1" applyBorder="1" applyAlignment="1" applyProtection="1">
      <alignment horizontal="left" vertical="center"/>
      <protection/>
    </xf>
    <xf numFmtId="0" fontId="7" fillId="0" borderId="23" xfId="0" applyFont="1" applyBorder="1" applyAlignment="1" applyProtection="1">
      <alignment vertical="center"/>
      <protection/>
    </xf>
    <xf numFmtId="0" fontId="7" fillId="0" borderId="23" xfId="0" applyFont="1" applyBorder="1" applyAlignment="1" applyProtection="1">
      <alignment vertical="center"/>
      <protection locked="0"/>
    </xf>
    <xf numFmtId="4" fontId="7" fillId="0" borderId="23" xfId="0" applyNumberFormat="1" applyFont="1" applyBorder="1" applyAlignment="1" applyProtection="1">
      <alignment vertical="center"/>
      <protection/>
    </xf>
    <xf numFmtId="0" fontId="7" fillId="0" borderId="5" xfId="0" applyFont="1" applyBorder="1" applyAlignment="1" applyProtection="1">
      <alignment vertical="center"/>
      <protection/>
    </xf>
    <xf numFmtId="0" fontId="0" fillId="0" borderId="0" xfId="0" applyFont="1" applyAlignment="1" applyProtection="1">
      <alignment vertical="center"/>
      <protection locked="0"/>
    </xf>
    <xf numFmtId="0" fontId="3" fillId="0" borderId="0" xfId="0" applyFont="1" applyAlignment="1" applyProtection="1">
      <alignment horizontal="left" vertical="center"/>
      <protection/>
    </xf>
    <xf numFmtId="0" fontId="20" fillId="0" borderId="0" xfId="0" applyFont="1" applyAlignment="1" applyProtection="1">
      <alignment horizontal="left" vertical="center"/>
      <protection locked="0"/>
    </xf>
    <xf numFmtId="0" fontId="0" fillId="0" borderId="4" xfId="0" applyFont="1" applyBorder="1" applyAlignment="1" applyProtection="1">
      <alignment horizontal="center" vertical="center" wrapText="1"/>
      <protection/>
    </xf>
    <xf numFmtId="0" fontId="3" fillId="5" borderId="17" xfId="0" applyFont="1" applyFill="1" applyBorder="1" applyAlignment="1" applyProtection="1">
      <alignment horizontal="center" vertical="center" wrapText="1"/>
      <protection/>
    </xf>
    <xf numFmtId="0" fontId="3" fillId="5" borderId="18" xfId="0" applyFont="1" applyFill="1" applyBorder="1" applyAlignment="1" applyProtection="1">
      <alignment horizontal="center" vertical="center" wrapText="1"/>
      <protection/>
    </xf>
    <xf numFmtId="0" fontId="34" fillId="5" borderId="18" xfId="0" applyFont="1" applyFill="1" applyBorder="1" applyAlignment="1" applyProtection="1">
      <alignment horizontal="center" vertical="center" wrapText="1"/>
      <protection locked="0"/>
    </xf>
    <xf numFmtId="0" fontId="3" fillId="5" borderId="19" xfId="0" applyFont="1" applyFill="1" applyBorder="1" applyAlignment="1" applyProtection="1">
      <alignment horizontal="center" vertical="center" wrapText="1"/>
      <protection/>
    </xf>
    <xf numFmtId="0" fontId="0" fillId="0" borderId="4" xfId="0" applyFont="1" applyBorder="1" applyAlignment="1">
      <alignment horizontal="center" vertical="center" wrapText="1"/>
    </xf>
    <xf numFmtId="4" fontId="25" fillId="0" borderId="0" xfId="0" applyNumberFormat="1" applyFont="1" applyAlignment="1" applyProtection="1">
      <alignment/>
      <protection/>
    </xf>
    <xf numFmtId="166" fontId="35" fillId="0" borderId="13" xfId="0" applyNumberFormat="1" applyFont="1" applyBorder="1" applyAlignment="1" applyProtection="1">
      <alignment/>
      <protection/>
    </xf>
    <xf numFmtId="166" fontId="35" fillId="0" borderId="14" xfId="0" applyNumberFormat="1" applyFont="1" applyBorder="1" applyAlignment="1" applyProtection="1">
      <alignment/>
      <protection/>
    </xf>
    <xf numFmtId="4" fontId="36" fillId="0" borderId="0" xfId="0" applyNumberFormat="1" applyFont="1" applyAlignment="1">
      <alignment vertical="center"/>
    </xf>
    <xf numFmtId="0" fontId="8" fillId="0" borderId="4" xfId="0" applyFont="1" applyBorder="1" applyAlignment="1" applyProtection="1">
      <alignment/>
      <protection/>
    </xf>
    <xf numFmtId="0" fontId="8" fillId="0" borderId="0" xfId="0" applyFont="1" applyAlignment="1" applyProtection="1">
      <alignment/>
      <protection/>
    </xf>
    <xf numFmtId="0" fontId="8" fillId="0" borderId="0" xfId="0" applyFont="1" applyAlignment="1" applyProtection="1">
      <alignment horizontal="left"/>
      <protection/>
    </xf>
    <xf numFmtId="0" fontId="6" fillId="0" borderId="0" xfId="0" applyFont="1" applyAlignment="1" applyProtection="1">
      <alignment horizontal="left"/>
      <protection/>
    </xf>
    <xf numFmtId="0" fontId="8" fillId="0" borderId="0" xfId="0" applyFont="1" applyAlignment="1" applyProtection="1">
      <alignment/>
      <protection locked="0"/>
    </xf>
    <xf numFmtId="4" fontId="6" fillId="0" borderId="0" xfId="0" applyNumberFormat="1" applyFont="1" applyAlignment="1" applyProtection="1">
      <alignment/>
      <protection/>
    </xf>
    <xf numFmtId="0" fontId="8" fillId="0" borderId="4" xfId="0" applyFont="1" applyBorder="1" applyAlignment="1">
      <alignment/>
    </xf>
    <xf numFmtId="0" fontId="8" fillId="0" borderId="21" xfId="0" applyFont="1" applyBorder="1" applyAlignment="1" applyProtection="1">
      <alignment/>
      <protection/>
    </xf>
    <xf numFmtId="0" fontId="8" fillId="0" borderId="0" xfId="0" applyFont="1" applyBorder="1" applyAlignment="1" applyProtection="1">
      <alignment/>
      <protection/>
    </xf>
    <xf numFmtId="166" fontId="8" fillId="0" borderId="0" xfId="0" applyNumberFormat="1" applyFont="1" applyBorder="1" applyAlignment="1" applyProtection="1">
      <alignment/>
      <protection/>
    </xf>
    <xf numFmtId="166" fontId="8" fillId="0" borderId="15" xfId="0" applyNumberFormat="1" applyFont="1" applyBorder="1" applyAlignment="1" applyProtection="1">
      <alignment/>
      <protection/>
    </xf>
    <xf numFmtId="0" fontId="8" fillId="0" borderId="0" xfId="0" applyFont="1" applyAlignment="1">
      <alignment horizontal="left"/>
    </xf>
    <xf numFmtId="0" fontId="8" fillId="0" borderId="0" xfId="0" applyFont="1" applyAlignment="1">
      <alignment horizontal="center"/>
    </xf>
    <xf numFmtId="4" fontId="8" fillId="0" borderId="0" xfId="0" applyNumberFormat="1" applyFont="1" applyAlignment="1">
      <alignment vertical="center"/>
    </xf>
    <xf numFmtId="0" fontId="8" fillId="0" borderId="0" xfId="0" applyFont="1" applyBorder="1" applyAlignment="1" applyProtection="1">
      <alignment horizontal="left"/>
      <protection/>
    </xf>
    <xf numFmtId="0" fontId="7" fillId="0" borderId="0" xfId="0" applyFont="1" applyBorder="1" applyAlignment="1" applyProtection="1">
      <alignment horizontal="left"/>
      <protection/>
    </xf>
    <xf numFmtId="4" fontId="7" fillId="0" borderId="0" xfId="0" applyNumberFormat="1" applyFont="1" applyBorder="1" applyAlignment="1" applyProtection="1">
      <alignment/>
      <protection/>
    </xf>
    <xf numFmtId="0" fontId="0" fillId="0" borderId="27" xfId="0" applyFont="1" applyBorder="1" applyAlignment="1" applyProtection="1">
      <alignment horizontal="center" vertical="center"/>
      <protection/>
    </xf>
    <xf numFmtId="49" fontId="0" fillId="0" borderId="27" xfId="0" applyNumberFormat="1" applyFont="1" applyBorder="1" applyAlignment="1" applyProtection="1">
      <alignment horizontal="left" vertical="center" wrapText="1"/>
      <protection/>
    </xf>
    <xf numFmtId="0" fontId="0" fillId="0" borderId="27" xfId="0" applyFont="1" applyBorder="1" applyAlignment="1" applyProtection="1">
      <alignment horizontal="left" vertical="center" wrapText="1"/>
      <protection/>
    </xf>
    <xf numFmtId="0" fontId="0" fillId="0" borderId="27" xfId="0" applyFont="1" applyBorder="1" applyAlignment="1" applyProtection="1">
      <alignment horizontal="center" vertical="center" wrapText="1"/>
      <protection/>
    </xf>
    <xf numFmtId="167" fontId="0" fillId="0" borderId="27" xfId="0" applyNumberFormat="1" applyFont="1" applyBorder="1" applyAlignment="1" applyProtection="1">
      <alignment vertical="center"/>
      <protection/>
    </xf>
    <xf numFmtId="4" fontId="0" fillId="3" borderId="27" xfId="0" applyNumberFormat="1" applyFont="1" applyFill="1" applyBorder="1" applyAlignment="1" applyProtection="1">
      <alignment vertical="center"/>
      <protection locked="0"/>
    </xf>
    <xf numFmtId="4" fontId="0" fillId="0" borderId="27" xfId="0" applyNumberFormat="1" applyFont="1" applyBorder="1" applyAlignment="1" applyProtection="1">
      <alignment vertical="center"/>
      <protection/>
    </xf>
    <xf numFmtId="0" fontId="2" fillId="3" borderId="27" xfId="0" applyFont="1" applyFill="1" applyBorder="1" applyAlignment="1" applyProtection="1">
      <alignment horizontal="left" vertical="center"/>
      <protection locked="0"/>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15" xfId="0" applyNumberFormat="1" applyFont="1" applyBorder="1" applyAlignment="1" applyProtection="1">
      <alignment vertical="center"/>
      <protection/>
    </xf>
    <xf numFmtId="4" fontId="0" fillId="0" borderId="0" xfId="0" applyNumberFormat="1" applyFont="1" applyAlignment="1">
      <alignment vertical="center"/>
    </xf>
    <xf numFmtId="0" fontId="37" fillId="0" borderId="0" xfId="0" applyFont="1" applyAlignment="1" applyProtection="1">
      <alignment horizontal="left" vertical="center"/>
      <protection/>
    </xf>
    <xf numFmtId="0" fontId="38" fillId="0" borderId="0" xfId="0" applyFont="1" applyAlignment="1" applyProtection="1">
      <alignment vertical="center" wrapText="1"/>
      <protection/>
    </xf>
    <xf numFmtId="0" fontId="0" fillId="0" borderId="22" xfId="0" applyFont="1" applyBorder="1" applyAlignment="1" applyProtection="1">
      <alignment vertical="center"/>
      <protection/>
    </xf>
    <xf numFmtId="0" fontId="0" fillId="0" borderId="23" xfId="0" applyFont="1" applyBorder="1" applyAlignment="1" applyProtection="1">
      <alignment vertical="center"/>
      <protection/>
    </xf>
    <xf numFmtId="0" fontId="0" fillId="0" borderId="24" xfId="0" applyFont="1" applyBorder="1" applyAlignment="1" applyProtection="1">
      <alignment vertical="center"/>
      <protection/>
    </xf>
    <xf numFmtId="0" fontId="9" fillId="0" borderId="4" xfId="0" applyFont="1" applyBorder="1" applyAlignment="1" applyProtection="1">
      <alignment vertical="center"/>
      <protection/>
    </xf>
    <xf numFmtId="0" fontId="9" fillId="0" borderId="0" xfId="0" applyFont="1" applyAlignment="1" applyProtection="1">
      <alignment vertical="center"/>
      <protection/>
    </xf>
    <xf numFmtId="0" fontId="9" fillId="0" borderId="0" xfId="0" applyFont="1" applyAlignment="1" applyProtection="1">
      <alignment horizontal="left" vertical="center"/>
      <protection/>
    </xf>
    <xf numFmtId="0" fontId="9" fillId="0" borderId="0" xfId="0" applyFont="1" applyAlignment="1" applyProtection="1">
      <alignment horizontal="left" vertical="center" wrapText="1"/>
      <protection/>
    </xf>
    <xf numFmtId="0" fontId="9" fillId="0" borderId="0" xfId="0" applyFont="1" applyAlignment="1" applyProtection="1">
      <alignment horizontal="left" vertical="center"/>
      <protection/>
    </xf>
    <xf numFmtId="0" fontId="9" fillId="0" borderId="0" xfId="0" applyFont="1" applyAlignment="1" applyProtection="1">
      <alignment vertical="center"/>
      <protection locked="0"/>
    </xf>
    <xf numFmtId="0" fontId="9" fillId="0" borderId="4" xfId="0" applyFont="1" applyBorder="1" applyAlignment="1">
      <alignment vertical="center"/>
    </xf>
    <xf numFmtId="0" fontId="9" fillId="0" borderId="21" xfId="0" applyFont="1" applyBorder="1" applyAlignment="1" applyProtection="1">
      <alignment vertical="center"/>
      <protection/>
    </xf>
    <xf numFmtId="0" fontId="9" fillId="0" borderId="0" xfId="0" applyFont="1" applyBorder="1" applyAlignment="1" applyProtection="1">
      <alignment vertical="center"/>
      <protection/>
    </xf>
    <xf numFmtId="0" fontId="9" fillId="0" borderId="15" xfId="0" applyFont="1" applyBorder="1" applyAlignment="1" applyProtection="1">
      <alignment vertical="center"/>
      <protection/>
    </xf>
    <xf numFmtId="0" fontId="9" fillId="0" borderId="0" xfId="0" applyFont="1" applyAlignment="1">
      <alignment horizontal="left" vertical="center"/>
    </xf>
    <xf numFmtId="0" fontId="10" fillId="0" borderId="4" xfId="0" applyFont="1" applyBorder="1" applyAlignment="1" applyProtection="1">
      <alignment vertical="center"/>
      <protection/>
    </xf>
    <xf numFmtId="0" fontId="10" fillId="0" borderId="0" xfId="0" applyFont="1" applyAlignment="1" applyProtection="1">
      <alignment vertical="center"/>
      <protection/>
    </xf>
    <xf numFmtId="0" fontId="37" fillId="0" borderId="0" xfId="0" applyFont="1" applyBorder="1" applyAlignment="1" applyProtection="1">
      <alignment horizontal="left" vertical="center"/>
      <protection/>
    </xf>
    <xf numFmtId="0" fontId="10" fillId="0" borderId="0" xfId="0" applyFont="1" applyBorder="1" applyAlignment="1" applyProtection="1">
      <alignment horizontal="left" vertical="center"/>
      <protection/>
    </xf>
    <xf numFmtId="0" fontId="10" fillId="0" borderId="0" xfId="0" applyFont="1" applyBorder="1" applyAlignment="1" applyProtection="1">
      <alignment horizontal="left" vertical="center" wrapText="1"/>
      <protection/>
    </xf>
    <xf numFmtId="167" fontId="10" fillId="0" borderId="0" xfId="0" applyNumberFormat="1" applyFont="1" applyBorder="1" applyAlignment="1" applyProtection="1">
      <alignment vertical="center"/>
      <protection/>
    </xf>
    <xf numFmtId="0" fontId="10" fillId="0" borderId="0" xfId="0" applyFont="1" applyAlignment="1" applyProtection="1">
      <alignment vertical="center"/>
      <protection locked="0"/>
    </xf>
    <xf numFmtId="0" fontId="10" fillId="0" borderId="4" xfId="0" applyFont="1" applyBorder="1" applyAlignment="1">
      <alignment vertical="center"/>
    </xf>
    <xf numFmtId="0" fontId="10" fillId="0" borderId="21"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1" fillId="0" borderId="4"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Border="1" applyAlignment="1" applyProtection="1">
      <alignment horizontal="left" vertical="center"/>
      <protection/>
    </xf>
    <xf numFmtId="0" fontId="11" fillId="0" borderId="0" xfId="0" applyFont="1" applyBorder="1" applyAlignment="1" applyProtection="1">
      <alignment horizontal="left" vertical="center" wrapText="1"/>
      <protection/>
    </xf>
    <xf numFmtId="167" fontId="11" fillId="0" borderId="0" xfId="0" applyNumberFormat="1" applyFont="1" applyBorder="1" applyAlignment="1" applyProtection="1">
      <alignment vertical="center"/>
      <protection/>
    </xf>
    <xf numFmtId="0" fontId="11" fillId="0" borderId="0" xfId="0" applyFont="1" applyAlignment="1" applyProtection="1">
      <alignment vertical="center"/>
      <protection locked="0"/>
    </xf>
    <xf numFmtId="0" fontId="11" fillId="0" borderId="4" xfId="0" applyFont="1" applyBorder="1" applyAlignment="1">
      <alignment vertical="center"/>
    </xf>
    <xf numFmtId="0" fontId="11" fillId="0" borderId="21"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39" fillId="0" borderId="27" xfId="0" applyFont="1" applyBorder="1" applyAlignment="1" applyProtection="1">
      <alignment horizontal="center" vertical="center"/>
      <protection/>
    </xf>
    <xf numFmtId="49" fontId="39" fillId="0" borderId="27" xfId="0" applyNumberFormat="1" applyFont="1" applyBorder="1" applyAlignment="1" applyProtection="1">
      <alignment horizontal="left" vertical="center" wrapText="1"/>
      <protection/>
    </xf>
    <xf numFmtId="0" fontId="39" fillId="0" borderId="27" xfId="0" applyFont="1" applyBorder="1" applyAlignment="1" applyProtection="1">
      <alignment horizontal="left" vertical="center" wrapText="1"/>
      <protection/>
    </xf>
    <xf numFmtId="0" fontId="39" fillId="0" borderId="27" xfId="0" applyFont="1" applyBorder="1" applyAlignment="1" applyProtection="1">
      <alignment horizontal="center" vertical="center" wrapText="1"/>
      <protection/>
    </xf>
    <xf numFmtId="167" fontId="39" fillId="0" borderId="27" xfId="0" applyNumberFormat="1" applyFont="1" applyBorder="1" applyAlignment="1" applyProtection="1">
      <alignment vertical="center"/>
      <protection/>
    </xf>
    <xf numFmtId="4" fontId="39" fillId="3" borderId="27" xfId="0" applyNumberFormat="1" applyFont="1" applyFill="1" applyBorder="1" applyAlignment="1" applyProtection="1">
      <alignment vertical="center"/>
      <protection locked="0"/>
    </xf>
    <xf numFmtId="4" fontId="39" fillId="0" borderId="27" xfId="0" applyNumberFormat="1" applyFont="1" applyBorder="1" applyAlignment="1" applyProtection="1">
      <alignment vertical="center"/>
      <protection/>
    </xf>
    <xf numFmtId="0" fontId="39" fillId="0" borderId="4" xfId="0" applyFont="1" applyBorder="1" applyAlignment="1">
      <alignment vertical="center"/>
    </xf>
    <xf numFmtId="0" fontId="39" fillId="3" borderId="27" xfId="0" applyFont="1" applyFill="1" applyBorder="1" applyAlignment="1" applyProtection="1">
      <alignment horizontal="left" vertical="center"/>
      <protection locked="0"/>
    </xf>
    <xf numFmtId="0" fontId="39" fillId="0" borderId="0" xfId="0" applyFont="1" applyBorder="1" applyAlignment="1" applyProtection="1">
      <alignment horizontal="center" vertical="center"/>
      <protection/>
    </xf>
    <xf numFmtId="0" fontId="0" fillId="0" borderId="21" xfId="0" applyFont="1" applyBorder="1" applyAlignment="1" applyProtection="1">
      <alignment vertical="center"/>
      <protection/>
    </xf>
    <xf numFmtId="0" fontId="12" fillId="0" borderId="4"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4" xfId="0" applyFont="1" applyBorder="1" applyAlignment="1">
      <alignment vertical="center"/>
    </xf>
    <xf numFmtId="0" fontId="12" fillId="0" borderId="21"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2" fillId="0" borderId="0" xfId="0" applyFont="1" applyBorder="1" applyAlignment="1" applyProtection="1">
      <alignment horizontal="left" vertical="center"/>
      <protection/>
    </xf>
    <xf numFmtId="0" fontId="12" fillId="0" borderId="0" xfId="0" applyFont="1" applyBorder="1" applyAlignment="1" applyProtection="1">
      <alignment horizontal="left" vertical="center" wrapText="1"/>
      <protection/>
    </xf>
    <xf numFmtId="167" fontId="12" fillId="0" borderId="0" xfId="0" applyNumberFormat="1" applyFont="1" applyBorder="1" applyAlignment="1" applyProtection="1">
      <alignment vertical="center"/>
      <protection/>
    </xf>
    <xf numFmtId="0" fontId="38" fillId="0" borderId="0" xfId="0" applyFont="1" applyBorder="1" applyAlignment="1" applyProtection="1">
      <alignment vertical="center" wrapText="1"/>
      <protection/>
    </xf>
    <xf numFmtId="167" fontId="0" fillId="3" borderId="27" xfId="0" applyNumberFormat="1" applyFont="1" applyFill="1" applyBorder="1" applyAlignment="1" applyProtection="1">
      <alignment vertical="center"/>
      <protection locked="0"/>
    </xf>
    <xf numFmtId="0" fontId="2" fillId="0" borderId="23" xfId="0" applyFont="1" applyBorder="1" applyAlignment="1" applyProtection="1">
      <alignment horizontal="center" vertical="center"/>
      <protection/>
    </xf>
    <xf numFmtId="166" fontId="2" fillId="0" borderId="23"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10" fillId="0" borderId="22" xfId="0" applyFont="1" applyBorder="1" applyAlignment="1" applyProtection="1">
      <alignment vertical="center"/>
      <protection/>
    </xf>
    <xf numFmtId="0" fontId="10" fillId="0" borderId="23" xfId="0" applyFont="1" applyBorder="1" applyAlignment="1" applyProtection="1">
      <alignment vertical="center"/>
      <protection/>
    </xf>
    <xf numFmtId="0" fontId="10" fillId="0" borderId="24" xfId="0" applyFont="1" applyBorder="1" applyAlignment="1" applyProtection="1">
      <alignment vertical="center"/>
      <protection/>
    </xf>
    <xf numFmtId="0" fontId="0" fillId="0" borderId="0" xfId="0" applyAlignment="1" applyProtection="1">
      <alignment vertical="top"/>
      <protection locked="0"/>
    </xf>
    <xf numFmtId="0" fontId="0" fillId="0" borderId="28" xfId="0" applyFont="1" applyBorder="1" applyAlignment="1" applyProtection="1">
      <alignment vertical="center" wrapText="1"/>
      <protection locked="0"/>
    </xf>
    <xf numFmtId="0" fontId="0" fillId="0" borderId="29" xfId="0" applyFont="1" applyBorder="1" applyAlignment="1" applyProtection="1">
      <alignment vertical="center" wrapText="1"/>
      <protection locked="0"/>
    </xf>
    <xf numFmtId="0" fontId="0" fillId="0" borderId="30" xfId="0" applyFont="1" applyBorder="1" applyAlignment="1" applyProtection="1">
      <alignment vertical="center" wrapText="1"/>
      <protection locked="0"/>
    </xf>
    <xf numFmtId="0" fontId="0" fillId="0" borderId="31" xfId="0" applyFont="1" applyBorder="1" applyAlignment="1" applyProtection="1">
      <alignment horizontal="center" vertical="center" wrapText="1"/>
      <protection locked="0"/>
    </xf>
    <xf numFmtId="0" fontId="0" fillId="0" borderId="32" xfId="0" applyFont="1" applyBorder="1" applyAlignment="1" applyProtection="1">
      <alignment horizontal="center" vertical="center" wrapText="1"/>
      <protection locked="0"/>
    </xf>
    <xf numFmtId="0" fontId="0" fillId="0" borderId="31" xfId="0" applyFont="1" applyBorder="1" applyAlignment="1" applyProtection="1">
      <alignment vertical="center" wrapText="1"/>
      <protection locked="0"/>
    </xf>
    <xf numFmtId="0" fontId="0" fillId="0" borderId="32" xfId="0" applyFont="1" applyBorder="1" applyAlignment="1" applyProtection="1">
      <alignment vertical="center" wrapText="1"/>
      <protection locked="0"/>
    </xf>
    <xf numFmtId="0" fontId="30"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31"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33" xfId="0" applyFont="1" applyBorder="1" applyAlignment="1" applyProtection="1">
      <alignment vertical="center" wrapText="1"/>
      <protection locked="0"/>
    </xf>
    <xf numFmtId="0" fontId="14" fillId="0" borderId="34" xfId="0" applyFont="1" applyBorder="1" applyAlignment="1" applyProtection="1">
      <alignment vertical="center" wrapText="1"/>
      <protection locked="0"/>
    </xf>
    <xf numFmtId="0" fontId="0" fillId="0" borderId="35"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8" xfId="0" applyFont="1" applyBorder="1" applyAlignment="1" applyProtection="1">
      <alignment horizontal="left" vertical="center"/>
      <protection locked="0"/>
    </xf>
    <xf numFmtId="0" fontId="0" fillId="0" borderId="29" xfId="0" applyFont="1" applyBorder="1" applyAlignment="1" applyProtection="1">
      <alignment horizontal="left" vertical="center"/>
      <protection locked="0"/>
    </xf>
    <xf numFmtId="0" fontId="0" fillId="0" borderId="30" xfId="0" applyFont="1" applyBorder="1" applyAlignment="1" applyProtection="1">
      <alignment horizontal="left" vertical="center"/>
      <protection locked="0"/>
    </xf>
    <xf numFmtId="0" fontId="0" fillId="0" borderId="31" xfId="0" applyFont="1" applyBorder="1" applyAlignment="1" applyProtection="1">
      <alignment horizontal="left" vertical="center"/>
      <protection locked="0"/>
    </xf>
    <xf numFmtId="0" fontId="0" fillId="0" borderId="32" xfId="0" applyFont="1" applyBorder="1" applyAlignment="1" applyProtection="1">
      <alignment horizontal="left" vertical="center"/>
      <protection locked="0"/>
    </xf>
    <xf numFmtId="0" fontId="30"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30" fillId="0" borderId="34" xfId="0" applyFont="1" applyBorder="1" applyAlignment="1" applyProtection="1">
      <alignment horizontal="left" vertical="center"/>
      <protection locked="0"/>
    </xf>
    <xf numFmtId="0" fontId="30" fillId="0" borderId="34" xfId="0" applyFont="1" applyBorder="1" applyAlignment="1" applyProtection="1">
      <alignment horizontal="center" vertical="center"/>
      <protection locked="0"/>
    </xf>
    <xf numFmtId="0" fontId="5" fillId="0" borderId="34" xfId="0" applyFont="1" applyBorder="1" applyAlignment="1" applyProtection="1">
      <alignment horizontal="left" vertical="center"/>
      <protection locked="0"/>
    </xf>
    <xf numFmtId="0" fontId="23"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31"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33" xfId="0" applyFont="1" applyBorder="1" applyAlignment="1" applyProtection="1">
      <alignment horizontal="left" vertical="center"/>
      <protection locked="0"/>
    </xf>
    <xf numFmtId="0" fontId="14" fillId="0" borderId="34"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14"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34"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8" xfId="0" applyFont="1" applyBorder="1" applyAlignment="1" applyProtection="1">
      <alignment horizontal="left" vertical="center" wrapText="1"/>
      <protection locked="0"/>
    </xf>
    <xf numFmtId="0" fontId="0" fillId="0" borderId="29" xfId="0" applyFont="1" applyBorder="1" applyAlignment="1" applyProtection="1">
      <alignment horizontal="left" vertical="center" wrapText="1"/>
      <protection locked="0"/>
    </xf>
    <xf numFmtId="0" fontId="0" fillId="0" borderId="30"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5" fillId="0" borderId="31" xfId="0" applyFont="1" applyBorder="1" applyAlignment="1" applyProtection="1">
      <alignment horizontal="left" vertical="center" wrapText="1"/>
      <protection locked="0"/>
    </xf>
    <xf numFmtId="0" fontId="5" fillId="0" borderId="32" xfId="0" applyFont="1" applyBorder="1" applyAlignment="1" applyProtection="1">
      <alignment horizontal="left" vertical="center" wrapText="1"/>
      <protection locked="0"/>
    </xf>
    <xf numFmtId="0" fontId="3" fillId="0" borderId="31" xfId="0" applyFont="1" applyBorder="1" applyAlignment="1" applyProtection="1">
      <alignment horizontal="left" vertical="center" wrapText="1"/>
      <protection locked="0"/>
    </xf>
    <xf numFmtId="0" fontId="3" fillId="0" borderId="32" xfId="0" applyFont="1" applyBorder="1" applyAlignment="1" applyProtection="1">
      <alignment horizontal="left" vertical="center" wrapText="1"/>
      <protection locked="0"/>
    </xf>
    <xf numFmtId="0" fontId="3" fillId="0" borderId="32" xfId="0" applyFont="1" applyBorder="1" applyAlignment="1" applyProtection="1">
      <alignment horizontal="left" vertical="center"/>
      <protection locked="0"/>
    </xf>
    <xf numFmtId="0" fontId="3" fillId="0" borderId="33" xfId="0" applyFont="1" applyBorder="1" applyAlignment="1" applyProtection="1">
      <alignment horizontal="left" vertical="center" wrapText="1"/>
      <protection locked="0"/>
    </xf>
    <xf numFmtId="0" fontId="3" fillId="0" borderId="34"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33" xfId="0" applyFont="1" applyBorder="1" applyAlignment="1" applyProtection="1">
      <alignment horizontal="left" vertical="center"/>
      <protection locked="0"/>
    </xf>
    <xf numFmtId="0" fontId="3" fillId="0" borderId="35"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30" fillId="0" borderId="0" xfId="0" applyFont="1" applyBorder="1" applyAlignment="1" applyProtection="1">
      <alignment vertical="center"/>
      <protection locked="0"/>
    </xf>
    <xf numFmtId="0" fontId="5" fillId="0" borderId="34" xfId="0" applyFont="1" applyBorder="1" applyAlignment="1" applyProtection="1">
      <alignment vertical="center"/>
      <protection locked="0"/>
    </xf>
    <xf numFmtId="0" fontId="30" fillId="0" borderId="34"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30" fillId="0" borderId="34" xfId="0" applyFont="1" applyBorder="1" applyAlignment="1" applyProtection="1">
      <alignment horizontal="left"/>
      <protection locked="0"/>
    </xf>
    <xf numFmtId="0" fontId="5" fillId="0" borderId="34" xfId="0" applyFont="1" applyBorder="1" applyAlignment="1" applyProtection="1">
      <alignment/>
      <protection locked="0"/>
    </xf>
    <xf numFmtId="0" fontId="0" fillId="0" borderId="31" xfId="0" applyFont="1" applyBorder="1" applyAlignment="1" applyProtection="1">
      <alignment vertical="top"/>
      <protection locked="0"/>
    </xf>
    <xf numFmtId="0" fontId="0" fillId="0" borderId="32"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33" xfId="0" applyFont="1" applyBorder="1" applyAlignment="1" applyProtection="1">
      <alignment vertical="top"/>
      <protection locked="0"/>
    </xf>
    <xf numFmtId="0" fontId="0" fillId="0" borderId="34" xfId="0" applyFont="1" applyBorder="1" applyAlignment="1" applyProtection="1">
      <alignment vertical="top"/>
      <protection locked="0"/>
    </xf>
    <xf numFmtId="0" fontId="0" fillId="0" borderId="35" xfId="0" applyFont="1" applyBorder="1" applyAlignment="1" applyProtection="1">
      <alignment vertical="top"/>
      <protection locked="0"/>
    </xf>
    <xf numFmtId="0" fontId="0" fillId="0" borderId="0" xfId="0"/>
    <xf numFmtId="4" fontId="29" fillId="0" borderId="0" xfId="0" applyNumberFormat="1" applyFont="1" applyAlignment="1" applyProtection="1">
      <alignment vertical="center"/>
      <protection/>
    </xf>
    <xf numFmtId="0" fontId="29" fillId="0" borderId="0" xfId="0" applyFont="1" applyAlignment="1" applyProtection="1">
      <alignment vertical="center"/>
      <protection/>
    </xf>
    <xf numFmtId="0" fontId="28" fillId="0" borderId="0" xfId="0" applyFont="1" applyAlignment="1" applyProtection="1">
      <alignment horizontal="left" vertical="center" wrapText="1"/>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protection/>
    </xf>
    <xf numFmtId="0" fontId="24" fillId="0" borderId="20" xfId="0" applyFont="1" applyBorder="1" applyAlignment="1">
      <alignment horizontal="center" vertical="center"/>
    </xf>
    <xf numFmtId="0" fontId="24" fillId="0" borderId="13" xfId="0" applyFont="1" applyBorder="1" applyAlignment="1">
      <alignment horizontal="left" vertical="center"/>
    </xf>
    <xf numFmtId="0" fontId="2" fillId="0" borderId="21" xfId="0" applyFont="1" applyBorder="1" applyAlignment="1">
      <alignment horizontal="left" vertical="center"/>
    </xf>
    <xf numFmtId="0" fontId="2" fillId="0" borderId="0" xfId="0" applyFont="1" applyBorder="1" applyAlignment="1">
      <alignment horizontal="left" vertical="center"/>
    </xf>
    <xf numFmtId="0" fontId="2" fillId="0" borderId="21"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3" fillId="5" borderId="8" xfId="0" applyFont="1" applyFill="1" applyBorder="1" applyAlignment="1" applyProtection="1">
      <alignment horizontal="center" vertical="center"/>
      <protection/>
    </xf>
    <xf numFmtId="0" fontId="3" fillId="5" borderId="9" xfId="0" applyFont="1" applyFill="1" applyBorder="1" applyAlignment="1" applyProtection="1">
      <alignment horizontal="left" vertical="center"/>
      <protection/>
    </xf>
    <xf numFmtId="0" fontId="3" fillId="5" borderId="9" xfId="0" applyFont="1" applyFill="1" applyBorder="1" applyAlignment="1" applyProtection="1">
      <alignment horizontal="center" vertical="center"/>
      <protection/>
    </xf>
    <xf numFmtId="0" fontId="3" fillId="5" borderId="9" xfId="0" applyFont="1" applyFill="1" applyBorder="1" applyAlignment="1" applyProtection="1">
      <alignment horizontal="right" vertical="center"/>
      <protection/>
    </xf>
    <xf numFmtId="164" fontId="2" fillId="0" borderId="0" xfId="0" applyNumberFormat="1" applyFont="1" applyBorder="1" applyAlignment="1" applyProtection="1">
      <alignment horizontal="center" vertical="center"/>
      <protection/>
    </xf>
    <xf numFmtId="0" fontId="2" fillId="0" borderId="0" xfId="0" applyFont="1" applyBorder="1" applyAlignment="1" applyProtection="1">
      <alignment vertical="center"/>
      <protection/>
    </xf>
    <xf numFmtId="4" fontId="21" fillId="0" borderId="0" xfId="0" applyNumberFormat="1" applyFont="1" applyBorder="1" applyAlignment="1" applyProtection="1">
      <alignment vertical="center"/>
      <protection/>
    </xf>
    <xf numFmtId="0" fontId="4" fillId="4" borderId="9" xfId="0" applyFont="1" applyFill="1" applyBorder="1" applyAlignment="1" applyProtection="1">
      <alignment horizontal="left" vertical="center"/>
      <protection/>
    </xf>
    <xf numFmtId="0" fontId="0" fillId="4" borderId="9" xfId="0" applyFont="1" applyFill="1" applyBorder="1" applyAlignment="1" applyProtection="1">
      <alignment vertical="center"/>
      <protection/>
    </xf>
    <xf numFmtId="4" fontId="4" fillId="4" borderId="9" xfId="0" applyNumberFormat="1" applyFont="1" applyFill="1" applyBorder="1" applyAlignment="1" applyProtection="1">
      <alignment vertical="center"/>
      <protection/>
    </xf>
    <xf numFmtId="0" fontId="0" fillId="4" borderId="16" xfId="0" applyFont="1" applyFill="1" applyBorder="1" applyAlignment="1" applyProtection="1">
      <alignment vertical="center"/>
      <protection/>
    </xf>
    <xf numFmtId="0" fontId="21" fillId="0" borderId="0" xfId="0" applyFont="1" applyAlignment="1">
      <alignment horizontal="left" vertical="top" wrapText="1"/>
    </xf>
    <xf numFmtId="0" fontId="21" fillId="0" borderId="0" xfId="0" applyFont="1" applyAlignment="1">
      <alignment horizontal="left" vertical="center"/>
    </xf>
    <xf numFmtId="0" fontId="3" fillId="0" borderId="0" xfId="0" applyFont="1" applyBorder="1" applyAlignment="1" applyProtection="1">
      <alignment horizontal="left" vertical="center"/>
      <protection/>
    </xf>
    <xf numFmtId="0" fontId="0" fillId="0" borderId="0" xfId="0" applyBorder="1" applyProtection="1">
      <protection/>
    </xf>
    <xf numFmtId="0" fontId="4" fillId="0" borderId="0" xfId="0" applyFont="1" applyBorder="1" applyAlignment="1" applyProtection="1">
      <alignment horizontal="left" vertical="top" wrapText="1"/>
      <protection/>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center" wrapText="1"/>
      <protection/>
    </xf>
    <xf numFmtId="4" fontId="22" fillId="0" borderId="7" xfId="0" applyNumberFormat="1" applyFont="1" applyBorder="1" applyAlignment="1" applyProtection="1">
      <alignment vertical="center"/>
      <protection/>
    </xf>
    <xf numFmtId="0" fontId="0" fillId="0" borderId="7" xfId="0" applyFont="1" applyBorder="1" applyAlignment="1" applyProtection="1">
      <alignment vertical="center"/>
      <protection/>
    </xf>
    <xf numFmtId="0" fontId="2" fillId="0" borderId="0" xfId="0" applyFont="1" applyBorder="1" applyAlignment="1" applyProtection="1">
      <alignment horizontal="right" vertical="center"/>
      <protection/>
    </xf>
    <xf numFmtId="0" fontId="20" fillId="0" borderId="0" xfId="0" applyFont="1" applyAlignment="1" applyProtection="1">
      <alignment horizontal="left" vertical="center" wrapText="1"/>
      <protection/>
    </xf>
    <xf numFmtId="0" fontId="20" fillId="0" borderId="0" xfId="0" applyFont="1" applyAlignment="1" applyProtection="1">
      <alignment horizontal="left" vertical="center"/>
      <protection/>
    </xf>
    <xf numFmtId="0" fontId="0" fillId="0" borderId="0" xfId="0" applyFont="1" applyAlignment="1" applyProtection="1">
      <alignment vertical="center"/>
      <protection/>
    </xf>
    <xf numFmtId="0" fontId="32" fillId="2" borderId="0" xfId="20" applyFont="1" applyFill="1" applyAlignment="1">
      <alignment vertical="center"/>
    </xf>
    <xf numFmtId="0" fontId="20" fillId="0" borderId="0" xfId="0" applyFont="1" applyBorder="1" applyAlignment="1" applyProtection="1">
      <alignment horizontal="left" vertical="center" wrapText="1"/>
      <protection/>
    </xf>
    <xf numFmtId="0" fontId="20" fillId="0" borderId="0" xfId="0" applyFont="1" applyBorder="1" applyAlignment="1" applyProtection="1">
      <alignment horizontal="left" vertical="center"/>
      <protection/>
    </xf>
    <xf numFmtId="0" fontId="4"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xf>
    <xf numFmtId="0" fontId="3" fillId="0" borderId="0" xfId="0" applyFont="1" applyBorder="1" applyAlignment="1" applyProtection="1">
      <alignment horizontal="left" vertical="center" wrapText="1"/>
      <protection locked="0"/>
    </xf>
    <xf numFmtId="0" fontId="17" fillId="0" borderId="0" xfId="0" applyFont="1" applyBorder="1" applyAlignment="1" applyProtection="1">
      <alignment horizontal="center" vertical="center" wrapText="1"/>
      <protection locked="0"/>
    </xf>
    <xf numFmtId="0" fontId="30" fillId="0" borderId="34" xfId="0" applyFont="1" applyBorder="1" applyAlignment="1" applyProtection="1">
      <alignment horizontal="left" wrapText="1"/>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horizontal="left" vertical="center" wrapText="1"/>
      <protection locked="0"/>
    </xf>
    <xf numFmtId="0" fontId="17" fillId="0" borderId="0" xfId="0" applyFont="1" applyBorder="1" applyAlignment="1" applyProtection="1">
      <alignment horizontal="center" vertical="center"/>
      <protection locked="0"/>
    </xf>
    <xf numFmtId="0" fontId="30" fillId="0" borderId="34" xfId="0" applyFont="1" applyBorder="1" applyAlignment="1" applyProtection="1">
      <alignment horizontal="left"/>
      <protection locked="0"/>
    </xf>
    <xf numFmtId="0" fontId="3" fillId="0" borderId="0" xfId="0" applyFont="1" applyBorder="1" applyAlignment="1" applyProtection="1">
      <alignment horizontal="left" vertical="top"/>
      <protection locked="0"/>
    </xf>
    <xf numFmtId="14" fontId="3" fillId="3" borderId="0" xfId="0" applyNumberFormat="1" applyFont="1" applyFill="1" applyBorder="1" applyAlignment="1" applyProtection="1">
      <alignment horizontal="left" vertical="center"/>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M62"/>
  <sheetViews>
    <sheetView showGridLines="0" tabSelected="1" workbookViewId="0" topLeftCell="A1">
      <pane ySplit="1" topLeftCell="A2" activePane="bottomLeft" state="frozen"/>
      <selection pane="bottomLeft" activeCell="AN8" sqref="AN8"/>
    </sheetView>
  </sheetViews>
  <sheetFormatPr defaultColWidth="9.33203125" defaultRowHeight="13.5"/>
  <cols>
    <col min="1" max="1" width="8.33203125" style="0" customWidth="1"/>
    <col min="2" max="2" width="1.66796875" style="0" customWidth="1"/>
    <col min="3" max="3" width="4.16015625" style="0" customWidth="1"/>
    <col min="4" max="33" width="2.66015625" style="0" customWidth="1"/>
    <col min="34" max="34" width="3.33203125" style="0" customWidth="1"/>
    <col min="35" max="35" width="31.66015625" style="0" customWidth="1"/>
    <col min="36" max="37" width="2.5" style="0" customWidth="1"/>
    <col min="38" max="38" width="8.33203125" style="0" customWidth="1"/>
    <col min="39" max="39" width="3.33203125" style="0" customWidth="1"/>
    <col min="40" max="40" width="13.33203125" style="0" customWidth="1"/>
    <col min="41" max="41" width="7.5" style="0" customWidth="1"/>
    <col min="42" max="42" width="4.16015625" style="0" customWidth="1"/>
    <col min="43" max="43" width="15.66015625" style="0" customWidth="1"/>
    <col min="44" max="44" width="13.66015625" style="0" customWidth="1"/>
    <col min="45" max="47" width="25.83203125" style="0" hidden="1" customWidth="1"/>
    <col min="48" max="52" width="21.66015625" style="0" hidden="1" customWidth="1"/>
    <col min="53" max="53" width="19.16015625" style="0" hidden="1" customWidth="1"/>
    <col min="54" max="54" width="25" style="0" hidden="1" customWidth="1"/>
    <col min="55" max="56" width="19.16015625" style="0" hidden="1" customWidth="1"/>
    <col min="57" max="57" width="66.5" style="0" customWidth="1"/>
    <col min="71" max="91" width="9.33203125" style="0" hidden="1" customWidth="1"/>
  </cols>
  <sheetData>
    <row r="1" spans="1:74" ht="21.4" customHeight="1">
      <c r="A1" s="16" t="s">
        <v>0</v>
      </c>
      <c r="B1" s="17"/>
      <c r="C1" s="17"/>
      <c r="D1" s="18" t="s">
        <v>1</v>
      </c>
      <c r="E1" s="17"/>
      <c r="F1" s="17"/>
      <c r="G1" s="17"/>
      <c r="H1" s="17"/>
      <c r="I1" s="17"/>
      <c r="J1" s="17"/>
      <c r="K1" s="19" t="s">
        <v>2</v>
      </c>
      <c r="L1" s="19"/>
      <c r="M1" s="19"/>
      <c r="N1" s="19"/>
      <c r="O1" s="19"/>
      <c r="P1" s="19"/>
      <c r="Q1" s="19"/>
      <c r="R1" s="19"/>
      <c r="S1" s="19"/>
      <c r="T1" s="17"/>
      <c r="U1" s="17"/>
      <c r="V1" s="17"/>
      <c r="W1" s="19" t="s">
        <v>3</v>
      </c>
      <c r="X1" s="19"/>
      <c r="Y1" s="19"/>
      <c r="Z1" s="19"/>
      <c r="AA1" s="19"/>
      <c r="AB1" s="19"/>
      <c r="AC1" s="19"/>
      <c r="AD1" s="19"/>
      <c r="AE1" s="19"/>
      <c r="AF1" s="19"/>
      <c r="AG1" s="19"/>
      <c r="AH1" s="19"/>
      <c r="AI1" s="20"/>
      <c r="AJ1" s="21"/>
      <c r="AK1" s="21"/>
      <c r="AL1" s="21"/>
      <c r="AM1" s="21"/>
      <c r="AN1" s="21"/>
      <c r="AO1" s="21"/>
      <c r="AP1" s="21"/>
      <c r="AQ1" s="21"/>
      <c r="AR1" s="21"/>
      <c r="AS1" s="21"/>
      <c r="AT1" s="21"/>
      <c r="AU1" s="21"/>
      <c r="AV1" s="21"/>
      <c r="AW1" s="21"/>
      <c r="AX1" s="21"/>
      <c r="AY1" s="21"/>
      <c r="AZ1" s="21"/>
      <c r="BA1" s="22" t="s">
        <v>4</v>
      </c>
      <c r="BB1" s="22" t="s">
        <v>5</v>
      </c>
      <c r="BC1" s="21"/>
      <c r="BD1" s="21"/>
      <c r="BE1" s="21"/>
      <c r="BF1" s="21"/>
      <c r="BG1" s="21"/>
      <c r="BH1" s="21"/>
      <c r="BI1" s="21"/>
      <c r="BJ1" s="21"/>
      <c r="BK1" s="21"/>
      <c r="BL1" s="21"/>
      <c r="BM1" s="21"/>
      <c r="BN1" s="21"/>
      <c r="BO1" s="21"/>
      <c r="BP1" s="21"/>
      <c r="BQ1" s="21"/>
      <c r="BR1" s="21"/>
      <c r="BT1" s="23" t="s">
        <v>6</v>
      </c>
      <c r="BU1" s="23" t="s">
        <v>6</v>
      </c>
      <c r="BV1" s="23" t="s">
        <v>7</v>
      </c>
    </row>
    <row r="2" spans="3:72" ht="36.95" customHeight="1">
      <c r="AR2" s="362"/>
      <c r="AS2" s="362"/>
      <c r="AT2" s="362"/>
      <c r="AU2" s="362"/>
      <c r="AV2" s="362"/>
      <c r="AW2" s="362"/>
      <c r="AX2" s="362"/>
      <c r="AY2" s="362"/>
      <c r="AZ2" s="362"/>
      <c r="BA2" s="362"/>
      <c r="BB2" s="362"/>
      <c r="BC2" s="362"/>
      <c r="BD2" s="362"/>
      <c r="BE2" s="362"/>
      <c r="BS2" s="24" t="s">
        <v>8</v>
      </c>
      <c r="BT2" s="24" t="s">
        <v>9</v>
      </c>
    </row>
    <row r="3" spans="2:72" ht="6.95" customHeight="1">
      <c r="B3" s="25"/>
      <c r="C3" s="26"/>
      <c r="D3" s="26"/>
      <c r="E3" s="26"/>
      <c r="F3" s="26"/>
      <c r="G3" s="26"/>
      <c r="H3" s="26"/>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7"/>
      <c r="BS3" s="24" t="s">
        <v>8</v>
      </c>
      <c r="BT3" s="24" t="s">
        <v>10</v>
      </c>
    </row>
    <row r="4" spans="2:71" ht="36.95" customHeight="1">
      <c r="B4" s="28"/>
      <c r="C4" s="29"/>
      <c r="D4" s="30" t="s">
        <v>11</v>
      </c>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31"/>
      <c r="AS4" s="32" t="s">
        <v>12</v>
      </c>
      <c r="BE4" s="33" t="s">
        <v>13</v>
      </c>
      <c r="BS4" s="24" t="s">
        <v>14</v>
      </c>
    </row>
    <row r="5" spans="2:71" ht="14.45" customHeight="1">
      <c r="B5" s="28"/>
      <c r="C5" s="29"/>
      <c r="D5" s="34" t="s">
        <v>15</v>
      </c>
      <c r="E5" s="29"/>
      <c r="F5" s="29"/>
      <c r="G5" s="29"/>
      <c r="H5" s="29"/>
      <c r="I5" s="29"/>
      <c r="J5" s="29"/>
      <c r="K5" s="391" t="s">
        <v>16</v>
      </c>
      <c r="L5" s="392"/>
      <c r="M5" s="392"/>
      <c r="N5" s="392"/>
      <c r="O5" s="392"/>
      <c r="P5" s="392"/>
      <c r="Q5" s="392"/>
      <c r="R5" s="392"/>
      <c r="S5" s="392"/>
      <c r="T5" s="392"/>
      <c r="U5" s="392"/>
      <c r="V5" s="392"/>
      <c r="W5" s="392"/>
      <c r="X5" s="392"/>
      <c r="Y5" s="392"/>
      <c r="Z5" s="392"/>
      <c r="AA5" s="392"/>
      <c r="AB5" s="392"/>
      <c r="AC5" s="392"/>
      <c r="AD5" s="392"/>
      <c r="AE5" s="392"/>
      <c r="AF5" s="392"/>
      <c r="AG5" s="392"/>
      <c r="AH5" s="392"/>
      <c r="AI5" s="392"/>
      <c r="AJ5" s="392"/>
      <c r="AK5" s="392"/>
      <c r="AL5" s="392"/>
      <c r="AM5" s="392"/>
      <c r="AN5" s="392"/>
      <c r="AO5" s="392"/>
      <c r="AP5" s="29"/>
      <c r="AQ5" s="31"/>
      <c r="BE5" s="389" t="s">
        <v>17</v>
      </c>
      <c r="BS5" s="24" t="s">
        <v>8</v>
      </c>
    </row>
    <row r="6" spans="2:71" ht="36.95" customHeight="1">
      <c r="B6" s="28"/>
      <c r="C6" s="29"/>
      <c r="D6" s="36" t="s">
        <v>18</v>
      </c>
      <c r="E6" s="29"/>
      <c r="F6" s="29"/>
      <c r="G6" s="29"/>
      <c r="H6" s="29"/>
      <c r="I6" s="29"/>
      <c r="J6" s="29"/>
      <c r="K6" s="393" t="s">
        <v>19</v>
      </c>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29"/>
      <c r="AQ6" s="31"/>
      <c r="BE6" s="390"/>
      <c r="BS6" s="24" t="s">
        <v>8</v>
      </c>
    </row>
    <row r="7" spans="2:71" ht="14.45" customHeight="1">
      <c r="B7" s="28"/>
      <c r="C7" s="29"/>
      <c r="D7" s="37" t="s">
        <v>20</v>
      </c>
      <c r="E7" s="29"/>
      <c r="F7" s="29"/>
      <c r="G7" s="29"/>
      <c r="H7" s="29"/>
      <c r="I7" s="29"/>
      <c r="J7" s="29"/>
      <c r="K7" s="35" t="s">
        <v>21</v>
      </c>
      <c r="L7" s="29"/>
      <c r="M7" s="29"/>
      <c r="N7" s="29"/>
      <c r="O7" s="29"/>
      <c r="P7" s="29"/>
      <c r="Q7" s="29"/>
      <c r="R7" s="29"/>
      <c r="S7" s="29"/>
      <c r="T7" s="29"/>
      <c r="U7" s="29"/>
      <c r="V7" s="29"/>
      <c r="W7" s="29"/>
      <c r="X7" s="29"/>
      <c r="Y7" s="29"/>
      <c r="Z7" s="29"/>
      <c r="AA7" s="29"/>
      <c r="AB7" s="29"/>
      <c r="AC7" s="29"/>
      <c r="AD7" s="29"/>
      <c r="AE7" s="29"/>
      <c r="AF7" s="29"/>
      <c r="AG7" s="29"/>
      <c r="AH7" s="29"/>
      <c r="AI7" s="29"/>
      <c r="AJ7" s="29"/>
      <c r="AK7" s="37" t="s">
        <v>22</v>
      </c>
      <c r="AL7" s="29"/>
      <c r="AM7" s="29"/>
      <c r="AN7" s="35" t="s">
        <v>21</v>
      </c>
      <c r="AO7" s="29"/>
      <c r="AP7" s="29"/>
      <c r="AQ7" s="31"/>
      <c r="BE7" s="390"/>
      <c r="BS7" s="24" t="s">
        <v>8</v>
      </c>
    </row>
    <row r="8" spans="2:71" ht="14.45" customHeight="1">
      <c r="B8" s="28"/>
      <c r="C8" s="29"/>
      <c r="D8" s="37" t="s">
        <v>23</v>
      </c>
      <c r="E8" s="29"/>
      <c r="F8" s="29"/>
      <c r="G8" s="29"/>
      <c r="H8" s="29"/>
      <c r="I8" s="29"/>
      <c r="J8" s="29"/>
      <c r="K8" s="35" t="s">
        <v>24</v>
      </c>
      <c r="L8" s="29"/>
      <c r="M8" s="29"/>
      <c r="N8" s="29"/>
      <c r="O8" s="29"/>
      <c r="P8" s="29"/>
      <c r="Q8" s="29"/>
      <c r="R8" s="29"/>
      <c r="S8" s="29"/>
      <c r="T8" s="29"/>
      <c r="U8" s="29"/>
      <c r="V8" s="29"/>
      <c r="W8" s="29"/>
      <c r="X8" s="29"/>
      <c r="Y8" s="29"/>
      <c r="Z8" s="29"/>
      <c r="AA8" s="29"/>
      <c r="AB8" s="29"/>
      <c r="AC8" s="29"/>
      <c r="AD8" s="29"/>
      <c r="AE8" s="29"/>
      <c r="AF8" s="29"/>
      <c r="AG8" s="29"/>
      <c r="AH8" s="29"/>
      <c r="AI8" s="29"/>
      <c r="AJ8" s="29"/>
      <c r="AK8" s="37" t="s">
        <v>25</v>
      </c>
      <c r="AL8" s="29"/>
      <c r="AM8" s="29"/>
      <c r="AN8" s="416">
        <v>43776</v>
      </c>
      <c r="AO8" s="29"/>
      <c r="AP8" s="29"/>
      <c r="AQ8" s="31"/>
      <c r="BE8" s="390"/>
      <c r="BS8" s="24" t="s">
        <v>8</v>
      </c>
    </row>
    <row r="9" spans="2:71" ht="14.45" customHeight="1">
      <c r="B9" s="28"/>
      <c r="C9" s="29"/>
      <c r="D9" s="29"/>
      <c r="E9" s="29"/>
      <c r="F9" s="29"/>
      <c r="G9" s="29"/>
      <c r="H9" s="29"/>
      <c r="I9" s="29"/>
      <c r="J9" s="29"/>
      <c r="K9" s="29"/>
      <c r="L9" s="29"/>
      <c r="M9" s="29"/>
      <c r="N9" s="29"/>
      <c r="O9" s="29"/>
      <c r="P9" s="29"/>
      <c r="Q9" s="29"/>
      <c r="R9" s="29"/>
      <c r="S9" s="29"/>
      <c r="T9" s="29"/>
      <c r="U9" s="29"/>
      <c r="V9" s="29"/>
      <c r="W9" s="29"/>
      <c r="X9" s="29"/>
      <c r="Y9" s="29"/>
      <c r="Z9" s="29"/>
      <c r="AA9" s="29"/>
      <c r="AB9" s="29"/>
      <c r="AC9" s="29"/>
      <c r="AD9" s="29"/>
      <c r="AE9" s="29"/>
      <c r="AF9" s="29"/>
      <c r="AG9" s="29"/>
      <c r="AH9" s="29"/>
      <c r="AI9" s="29"/>
      <c r="AJ9" s="29"/>
      <c r="AK9" s="29"/>
      <c r="AL9" s="29"/>
      <c r="AM9" s="29"/>
      <c r="AN9" s="29"/>
      <c r="AO9" s="29"/>
      <c r="AP9" s="29"/>
      <c r="AQ9" s="31"/>
      <c r="BE9" s="390"/>
      <c r="BS9" s="24" t="s">
        <v>8</v>
      </c>
    </row>
    <row r="10" spans="2:71" ht="14.45" customHeight="1">
      <c r="B10" s="28"/>
      <c r="C10" s="29"/>
      <c r="D10" s="37" t="s">
        <v>26</v>
      </c>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37" t="s">
        <v>27</v>
      </c>
      <c r="AL10" s="29"/>
      <c r="AM10" s="29"/>
      <c r="AN10" s="35" t="s">
        <v>28</v>
      </c>
      <c r="AO10" s="29"/>
      <c r="AP10" s="29"/>
      <c r="AQ10" s="31"/>
      <c r="BE10" s="390"/>
      <c r="BS10" s="24" t="s">
        <v>8</v>
      </c>
    </row>
    <row r="11" spans="2:71" ht="18.4" customHeight="1">
      <c r="B11" s="28"/>
      <c r="C11" s="29"/>
      <c r="D11" s="29"/>
      <c r="E11" s="35" t="s">
        <v>29</v>
      </c>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9"/>
      <c r="AH11" s="29"/>
      <c r="AI11" s="29"/>
      <c r="AJ11" s="29"/>
      <c r="AK11" s="37" t="s">
        <v>30</v>
      </c>
      <c r="AL11" s="29"/>
      <c r="AM11" s="29"/>
      <c r="AN11" s="35" t="s">
        <v>31</v>
      </c>
      <c r="AO11" s="29"/>
      <c r="AP11" s="29"/>
      <c r="AQ11" s="31"/>
      <c r="BE11" s="390"/>
      <c r="BS11" s="24" t="s">
        <v>8</v>
      </c>
    </row>
    <row r="12" spans="2:71" ht="6.95" customHeight="1">
      <c r="B12" s="28"/>
      <c r="C12" s="29"/>
      <c r="D12" s="29"/>
      <c r="E12" s="29"/>
      <c r="F12" s="29"/>
      <c r="G12" s="29"/>
      <c r="H12" s="29"/>
      <c r="I12" s="29"/>
      <c r="J12" s="29"/>
      <c r="K12" s="29"/>
      <c r="L12" s="29"/>
      <c r="M12" s="29"/>
      <c r="N12" s="29"/>
      <c r="O12" s="29"/>
      <c r="P12" s="29"/>
      <c r="Q12" s="29"/>
      <c r="R12" s="29"/>
      <c r="S12" s="29"/>
      <c r="T12" s="29"/>
      <c r="U12" s="29"/>
      <c r="V12" s="29"/>
      <c r="W12" s="29"/>
      <c r="X12" s="29"/>
      <c r="Y12" s="29"/>
      <c r="Z12" s="29"/>
      <c r="AA12" s="29"/>
      <c r="AB12" s="29"/>
      <c r="AC12" s="29"/>
      <c r="AD12" s="29"/>
      <c r="AE12" s="29"/>
      <c r="AF12" s="29"/>
      <c r="AG12" s="29"/>
      <c r="AH12" s="29"/>
      <c r="AI12" s="29"/>
      <c r="AJ12" s="29"/>
      <c r="AK12" s="29"/>
      <c r="AL12" s="29"/>
      <c r="AM12" s="29"/>
      <c r="AN12" s="29"/>
      <c r="AO12" s="29"/>
      <c r="AP12" s="29"/>
      <c r="AQ12" s="31"/>
      <c r="BE12" s="390"/>
      <c r="BS12" s="24" t="s">
        <v>8</v>
      </c>
    </row>
    <row r="13" spans="2:71" ht="14.45" customHeight="1">
      <c r="B13" s="28"/>
      <c r="C13" s="29"/>
      <c r="D13" s="37" t="s">
        <v>32</v>
      </c>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37" t="s">
        <v>27</v>
      </c>
      <c r="AL13" s="29"/>
      <c r="AM13" s="29"/>
      <c r="AN13" s="38" t="s">
        <v>33</v>
      </c>
      <c r="AO13" s="29"/>
      <c r="AP13" s="29"/>
      <c r="AQ13" s="31"/>
      <c r="BE13" s="390"/>
      <c r="BS13" s="24" t="s">
        <v>8</v>
      </c>
    </row>
    <row r="14" spans="2:71" ht="15">
      <c r="B14" s="28"/>
      <c r="C14" s="29"/>
      <c r="D14" s="29"/>
      <c r="E14" s="394" t="s">
        <v>33</v>
      </c>
      <c r="F14" s="395"/>
      <c r="G14" s="395"/>
      <c r="H14" s="395"/>
      <c r="I14" s="395"/>
      <c r="J14" s="395"/>
      <c r="K14" s="395"/>
      <c r="L14" s="395"/>
      <c r="M14" s="395"/>
      <c r="N14" s="395"/>
      <c r="O14" s="395"/>
      <c r="P14" s="395"/>
      <c r="Q14" s="395"/>
      <c r="R14" s="395"/>
      <c r="S14" s="395"/>
      <c r="T14" s="395"/>
      <c r="U14" s="395"/>
      <c r="V14" s="395"/>
      <c r="W14" s="395"/>
      <c r="X14" s="395"/>
      <c r="Y14" s="395"/>
      <c r="Z14" s="395"/>
      <c r="AA14" s="395"/>
      <c r="AB14" s="395"/>
      <c r="AC14" s="395"/>
      <c r="AD14" s="395"/>
      <c r="AE14" s="395"/>
      <c r="AF14" s="395"/>
      <c r="AG14" s="395"/>
      <c r="AH14" s="395"/>
      <c r="AI14" s="395"/>
      <c r="AJ14" s="395"/>
      <c r="AK14" s="37" t="s">
        <v>30</v>
      </c>
      <c r="AL14" s="29"/>
      <c r="AM14" s="29"/>
      <c r="AN14" s="38" t="s">
        <v>33</v>
      </c>
      <c r="AO14" s="29"/>
      <c r="AP14" s="29"/>
      <c r="AQ14" s="31"/>
      <c r="BE14" s="390"/>
      <c r="BS14" s="24" t="s">
        <v>8</v>
      </c>
    </row>
    <row r="15" spans="2:71" ht="6.95" customHeight="1">
      <c r="B15" s="28"/>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c r="AD15" s="29"/>
      <c r="AE15" s="29"/>
      <c r="AF15" s="29"/>
      <c r="AG15" s="29"/>
      <c r="AH15" s="29"/>
      <c r="AI15" s="29"/>
      <c r="AJ15" s="29"/>
      <c r="AK15" s="29"/>
      <c r="AL15" s="29"/>
      <c r="AM15" s="29"/>
      <c r="AN15" s="29"/>
      <c r="AO15" s="29"/>
      <c r="AP15" s="29"/>
      <c r="AQ15" s="31"/>
      <c r="BE15" s="390"/>
      <c r="BS15" s="24" t="s">
        <v>6</v>
      </c>
    </row>
    <row r="16" spans="2:71" ht="14.45" customHeight="1">
      <c r="B16" s="28"/>
      <c r="C16" s="29"/>
      <c r="D16" s="37" t="s">
        <v>34</v>
      </c>
      <c r="E16" s="29"/>
      <c r="F16" s="29"/>
      <c r="G16" s="29"/>
      <c r="H16" s="29"/>
      <c r="I16" s="29"/>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37" t="s">
        <v>27</v>
      </c>
      <c r="AL16" s="29"/>
      <c r="AM16" s="29"/>
      <c r="AN16" s="35" t="s">
        <v>35</v>
      </c>
      <c r="AO16" s="29"/>
      <c r="AP16" s="29"/>
      <c r="AQ16" s="31"/>
      <c r="BE16" s="390"/>
      <c r="BS16" s="24" t="s">
        <v>6</v>
      </c>
    </row>
    <row r="17" spans="2:71" ht="18.4" customHeight="1">
      <c r="B17" s="28"/>
      <c r="C17" s="29"/>
      <c r="D17" s="29"/>
      <c r="E17" s="35" t="s">
        <v>36</v>
      </c>
      <c r="F17" s="29"/>
      <c r="G17" s="29"/>
      <c r="H17" s="29"/>
      <c r="I17" s="29"/>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37" t="s">
        <v>30</v>
      </c>
      <c r="AL17" s="29"/>
      <c r="AM17" s="29"/>
      <c r="AN17" s="35" t="s">
        <v>37</v>
      </c>
      <c r="AO17" s="29"/>
      <c r="AP17" s="29"/>
      <c r="AQ17" s="31"/>
      <c r="BE17" s="390"/>
      <c r="BS17" s="24" t="s">
        <v>38</v>
      </c>
    </row>
    <row r="18" spans="2:71" ht="6.95" customHeight="1">
      <c r="B18" s="28"/>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c r="AG18" s="29"/>
      <c r="AH18" s="29"/>
      <c r="AI18" s="29"/>
      <c r="AJ18" s="29"/>
      <c r="AK18" s="29"/>
      <c r="AL18" s="29"/>
      <c r="AM18" s="29"/>
      <c r="AN18" s="29"/>
      <c r="AO18" s="29"/>
      <c r="AP18" s="29"/>
      <c r="AQ18" s="31"/>
      <c r="BE18" s="390"/>
      <c r="BS18" s="24" t="s">
        <v>8</v>
      </c>
    </row>
    <row r="19" spans="2:71" ht="14.45" customHeight="1">
      <c r="B19" s="28"/>
      <c r="C19" s="29"/>
      <c r="D19" s="37" t="s">
        <v>39</v>
      </c>
      <c r="E19" s="29"/>
      <c r="F19" s="29"/>
      <c r="G19" s="29"/>
      <c r="H19" s="29"/>
      <c r="I19" s="29"/>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31"/>
      <c r="BE19" s="390"/>
      <c r="BS19" s="24" t="s">
        <v>8</v>
      </c>
    </row>
    <row r="20" spans="2:71" ht="22.5" customHeight="1">
      <c r="B20" s="28"/>
      <c r="C20" s="29"/>
      <c r="D20" s="29"/>
      <c r="E20" s="396" t="s">
        <v>21</v>
      </c>
      <c r="F20" s="396"/>
      <c r="G20" s="396"/>
      <c r="H20" s="396"/>
      <c r="I20" s="396"/>
      <c r="J20" s="396"/>
      <c r="K20" s="396"/>
      <c r="L20" s="396"/>
      <c r="M20" s="396"/>
      <c r="N20" s="396"/>
      <c r="O20" s="396"/>
      <c r="P20" s="396"/>
      <c r="Q20" s="396"/>
      <c r="R20" s="396"/>
      <c r="S20" s="396"/>
      <c r="T20" s="396"/>
      <c r="U20" s="396"/>
      <c r="V20" s="396"/>
      <c r="W20" s="396"/>
      <c r="X20" s="396"/>
      <c r="Y20" s="396"/>
      <c r="Z20" s="396"/>
      <c r="AA20" s="396"/>
      <c r="AB20" s="396"/>
      <c r="AC20" s="396"/>
      <c r="AD20" s="396"/>
      <c r="AE20" s="396"/>
      <c r="AF20" s="396"/>
      <c r="AG20" s="396"/>
      <c r="AH20" s="396"/>
      <c r="AI20" s="396"/>
      <c r="AJ20" s="396"/>
      <c r="AK20" s="396"/>
      <c r="AL20" s="396"/>
      <c r="AM20" s="396"/>
      <c r="AN20" s="396"/>
      <c r="AO20" s="29"/>
      <c r="AP20" s="29"/>
      <c r="AQ20" s="31"/>
      <c r="BE20" s="390"/>
      <c r="BS20" s="24" t="s">
        <v>6</v>
      </c>
    </row>
    <row r="21" spans="2:57" ht="6.95" customHeight="1">
      <c r="B21" s="28"/>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31"/>
      <c r="BE21" s="390"/>
    </row>
    <row r="22" spans="2:57" ht="6.95" customHeight="1">
      <c r="B22" s="28"/>
      <c r="C22" s="29"/>
      <c r="D22" s="39"/>
      <c r="E22" s="39"/>
      <c r="F22" s="39"/>
      <c r="G22" s="39"/>
      <c r="H22" s="39"/>
      <c r="I22" s="39"/>
      <c r="J22" s="39"/>
      <c r="K22" s="39"/>
      <c r="L22" s="39"/>
      <c r="M22" s="39"/>
      <c r="N22" s="39"/>
      <c r="O22" s="39"/>
      <c r="P22" s="39"/>
      <c r="Q22" s="39"/>
      <c r="R22" s="39"/>
      <c r="S22" s="39"/>
      <c r="T22" s="39"/>
      <c r="U22" s="39"/>
      <c r="V22" s="39"/>
      <c r="W22" s="39"/>
      <c r="X22" s="39"/>
      <c r="Y22" s="39"/>
      <c r="Z22" s="39"/>
      <c r="AA22" s="39"/>
      <c r="AB22" s="39"/>
      <c r="AC22" s="39"/>
      <c r="AD22" s="39"/>
      <c r="AE22" s="39"/>
      <c r="AF22" s="39"/>
      <c r="AG22" s="39"/>
      <c r="AH22" s="39"/>
      <c r="AI22" s="39"/>
      <c r="AJ22" s="39"/>
      <c r="AK22" s="39"/>
      <c r="AL22" s="39"/>
      <c r="AM22" s="39"/>
      <c r="AN22" s="39"/>
      <c r="AO22" s="39"/>
      <c r="AP22" s="29"/>
      <c r="AQ22" s="31"/>
      <c r="BE22" s="390"/>
    </row>
    <row r="23" spans="2:57" s="1" customFormat="1" ht="25.9" customHeight="1">
      <c r="B23" s="40"/>
      <c r="C23" s="41"/>
      <c r="D23" s="42" t="s">
        <v>40</v>
      </c>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397">
        <f>ROUND(AG51,2)</f>
        <v>0</v>
      </c>
      <c r="AL23" s="398"/>
      <c r="AM23" s="398"/>
      <c r="AN23" s="398"/>
      <c r="AO23" s="398"/>
      <c r="AP23" s="41"/>
      <c r="AQ23" s="44"/>
      <c r="BE23" s="390"/>
    </row>
    <row r="24" spans="2:57" s="1" customFormat="1" ht="6.95" customHeight="1">
      <c r="B24" s="40"/>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4"/>
      <c r="BE24" s="390"/>
    </row>
    <row r="25" spans="2:57" s="1" customFormat="1" ht="13.5">
      <c r="B25" s="40"/>
      <c r="C25" s="41"/>
      <c r="D25" s="41"/>
      <c r="E25" s="41"/>
      <c r="F25" s="41"/>
      <c r="G25" s="41"/>
      <c r="H25" s="41"/>
      <c r="I25" s="41"/>
      <c r="J25" s="41"/>
      <c r="K25" s="41"/>
      <c r="L25" s="399" t="s">
        <v>41</v>
      </c>
      <c r="M25" s="399"/>
      <c r="N25" s="399"/>
      <c r="O25" s="399"/>
      <c r="P25" s="41"/>
      <c r="Q25" s="41"/>
      <c r="R25" s="41"/>
      <c r="S25" s="41"/>
      <c r="T25" s="41"/>
      <c r="U25" s="41"/>
      <c r="V25" s="41"/>
      <c r="W25" s="399" t="s">
        <v>42</v>
      </c>
      <c r="X25" s="399"/>
      <c r="Y25" s="399"/>
      <c r="Z25" s="399"/>
      <c r="AA25" s="399"/>
      <c r="AB25" s="399"/>
      <c r="AC25" s="399"/>
      <c r="AD25" s="399"/>
      <c r="AE25" s="399"/>
      <c r="AF25" s="41"/>
      <c r="AG25" s="41"/>
      <c r="AH25" s="41"/>
      <c r="AI25" s="41"/>
      <c r="AJ25" s="41"/>
      <c r="AK25" s="399" t="s">
        <v>43</v>
      </c>
      <c r="AL25" s="399"/>
      <c r="AM25" s="399"/>
      <c r="AN25" s="399"/>
      <c r="AO25" s="399"/>
      <c r="AP25" s="41"/>
      <c r="AQ25" s="44"/>
      <c r="BE25" s="390"/>
    </row>
    <row r="26" spans="2:57" s="2" customFormat="1" ht="14.45" customHeight="1">
      <c r="B26" s="46"/>
      <c r="C26" s="47"/>
      <c r="D26" s="48" t="s">
        <v>44</v>
      </c>
      <c r="E26" s="47"/>
      <c r="F26" s="48" t="s">
        <v>45</v>
      </c>
      <c r="G26" s="47"/>
      <c r="H26" s="47"/>
      <c r="I26" s="47"/>
      <c r="J26" s="47"/>
      <c r="K26" s="47"/>
      <c r="L26" s="382">
        <v>0.21</v>
      </c>
      <c r="M26" s="383"/>
      <c r="N26" s="383"/>
      <c r="O26" s="383"/>
      <c r="P26" s="47"/>
      <c r="Q26" s="47"/>
      <c r="R26" s="47"/>
      <c r="S26" s="47"/>
      <c r="T26" s="47"/>
      <c r="U26" s="47"/>
      <c r="V26" s="47"/>
      <c r="W26" s="384">
        <f>ROUND(AZ51,2)</f>
        <v>0</v>
      </c>
      <c r="X26" s="383"/>
      <c r="Y26" s="383"/>
      <c r="Z26" s="383"/>
      <c r="AA26" s="383"/>
      <c r="AB26" s="383"/>
      <c r="AC26" s="383"/>
      <c r="AD26" s="383"/>
      <c r="AE26" s="383"/>
      <c r="AF26" s="47"/>
      <c r="AG26" s="47"/>
      <c r="AH26" s="47"/>
      <c r="AI26" s="47"/>
      <c r="AJ26" s="47"/>
      <c r="AK26" s="384">
        <f>ROUND(AV51,2)</f>
        <v>0</v>
      </c>
      <c r="AL26" s="383"/>
      <c r="AM26" s="383"/>
      <c r="AN26" s="383"/>
      <c r="AO26" s="383"/>
      <c r="AP26" s="47"/>
      <c r="AQ26" s="49"/>
      <c r="BE26" s="390"/>
    </row>
    <row r="27" spans="2:57" s="2" customFormat="1" ht="14.45" customHeight="1">
      <c r="B27" s="46"/>
      <c r="C27" s="47"/>
      <c r="D27" s="47"/>
      <c r="E27" s="47"/>
      <c r="F27" s="48" t="s">
        <v>46</v>
      </c>
      <c r="G27" s="47"/>
      <c r="H27" s="47"/>
      <c r="I27" s="47"/>
      <c r="J27" s="47"/>
      <c r="K27" s="47"/>
      <c r="L27" s="382">
        <v>0.15</v>
      </c>
      <c r="M27" s="383"/>
      <c r="N27" s="383"/>
      <c r="O27" s="383"/>
      <c r="P27" s="47"/>
      <c r="Q27" s="47"/>
      <c r="R27" s="47"/>
      <c r="S27" s="47"/>
      <c r="T27" s="47"/>
      <c r="U27" s="47"/>
      <c r="V27" s="47"/>
      <c r="W27" s="384">
        <f>ROUND(BA51,2)</f>
        <v>0</v>
      </c>
      <c r="X27" s="383"/>
      <c r="Y27" s="383"/>
      <c r="Z27" s="383"/>
      <c r="AA27" s="383"/>
      <c r="AB27" s="383"/>
      <c r="AC27" s="383"/>
      <c r="AD27" s="383"/>
      <c r="AE27" s="383"/>
      <c r="AF27" s="47"/>
      <c r="AG27" s="47"/>
      <c r="AH27" s="47"/>
      <c r="AI27" s="47"/>
      <c r="AJ27" s="47"/>
      <c r="AK27" s="384">
        <f>ROUND(AW51,2)</f>
        <v>0</v>
      </c>
      <c r="AL27" s="383"/>
      <c r="AM27" s="383"/>
      <c r="AN27" s="383"/>
      <c r="AO27" s="383"/>
      <c r="AP27" s="47"/>
      <c r="AQ27" s="49"/>
      <c r="BE27" s="390"/>
    </row>
    <row r="28" spans="2:57" s="2" customFormat="1" ht="14.45" customHeight="1" hidden="1">
      <c r="B28" s="46"/>
      <c r="C28" s="47"/>
      <c r="D28" s="47"/>
      <c r="E28" s="47"/>
      <c r="F28" s="48" t="s">
        <v>47</v>
      </c>
      <c r="G28" s="47"/>
      <c r="H28" s="47"/>
      <c r="I28" s="47"/>
      <c r="J28" s="47"/>
      <c r="K28" s="47"/>
      <c r="L28" s="382">
        <v>0.21</v>
      </c>
      <c r="M28" s="383"/>
      <c r="N28" s="383"/>
      <c r="O28" s="383"/>
      <c r="P28" s="47"/>
      <c r="Q28" s="47"/>
      <c r="R28" s="47"/>
      <c r="S28" s="47"/>
      <c r="T28" s="47"/>
      <c r="U28" s="47"/>
      <c r="V28" s="47"/>
      <c r="W28" s="384">
        <f>ROUND(BB51,2)</f>
        <v>0</v>
      </c>
      <c r="X28" s="383"/>
      <c r="Y28" s="383"/>
      <c r="Z28" s="383"/>
      <c r="AA28" s="383"/>
      <c r="AB28" s="383"/>
      <c r="AC28" s="383"/>
      <c r="AD28" s="383"/>
      <c r="AE28" s="383"/>
      <c r="AF28" s="47"/>
      <c r="AG28" s="47"/>
      <c r="AH28" s="47"/>
      <c r="AI28" s="47"/>
      <c r="AJ28" s="47"/>
      <c r="AK28" s="384">
        <v>0</v>
      </c>
      <c r="AL28" s="383"/>
      <c r="AM28" s="383"/>
      <c r="AN28" s="383"/>
      <c r="AO28" s="383"/>
      <c r="AP28" s="47"/>
      <c r="AQ28" s="49"/>
      <c r="BE28" s="390"/>
    </row>
    <row r="29" spans="2:57" s="2" customFormat="1" ht="14.45" customHeight="1" hidden="1">
      <c r="B29" s="46"/>
      <c r="C29" s="47"/>
      <c r="D29" s="47"/>
      <c r="E29" s="47"/>
      <c r="F29" s="48" t="s">
        <v>48</v>
      </c>
      <c r="G29" s="47"/>
      <c r="H29" s="47"/>
      <c r="I29" s="47"/>
      <c r="J29" s="47"/>
      <c r="K29" s="47"/>
      <c r="L29" s="382">
        <v>0.15</v>
      </c>
      <c r="M29" s="383"/>
      <c r="N29" s="383"/>
      <c r="O29" s="383"/>
      <c r="P29" s="47"/>
      <c r="Q29" s="47"/>
      <c r="R29" s="47"/>
      <c r="S29" s="47"/>
      <c r="T29" s="47"/>
      <c r="U29" s="47"/>
      <c r="V29" s="47"/>
      <c r="W29" s="384">
        <f>ROUND(BC51,2)</f>
        <v>0</v>
      </c>
      <c r="X29" s="383"/>
      <c r="Y29" s="383"/>
      <c r="Z29" s="383"/>
      <c r="AA29" s="383"/>
      <c r="AB29" s="383"/>
      <c r="AC29" s="383"/>
      <c r="AD29" s="383"/>
      <c r="AE29" s="383"/>
      <c r="AF29" s="47"/>
      <c r="AG29" s="47"/>
      <c r="AH29" s="47"/>
      <c r="AI29" s="47"/>
      <c r="AJ29" s="47"/>
      <c r="AK29" s="384">
        <v>0</v>
      </c>
      <c r="AL29" s="383"/>
      <c r="AM29" s="383"/>
      <c r="AN29" s="383"/>
      <c r="AO29" s="383"/>
      <c r="AP29" s="47"/>
      <c r="AQ29" s="49"/>
      <c r="BE29" s="390"/>
    </row>
    <row r="30" spans="2:57" s="2" customFormat="1" ht="14.45" customHeight="1" hidden="1">
      <c r="B30" s="46"/>
      <c r="C30" s="47"/>
      <c r="D30" s="47"/>
      <c r="E30" s="47"/>
      <c r="F30" s="48" t="s">
        <v>49</v>
      </c>
      <c r="G30" s="47"/>
      <c r="H30" s="47"/>
      <c r="I30" s="47"/>
      <c r="J30" s="47"/>
      <c r="K30" s="47"/>
      <c r="L30" s="382">
        <v>0</v>
      </c>
      <c r="M30" s="383"/>
      <c r="N30" s="383"/>
      <c r="O30" s="383"/>
      <c r="P30" s="47"/>
      <c r="Q30" s="47"/>
      <c r="R30" s="47"/>
      <c r="S30" s="47"/>
      <c r="T30" s="47"/>
      <c r="U30" s="47"/>
      <c r="V30" s="47"/>
      <c r="W30" s="384">
        <f>ROUND(BD51,2)</f>
        <v>0</v>
      </c>
      <c r="X30" s="383"/>
      <c r="Y30" s="383"/>
      <c r="Z30" s="383"/>
      <c r="AA30" s="383"/>
      <c r="AB30" s="383"/>
      <c r="AC30" s="383"/>
      <c r="AD30" s="383"/>
      <c r="AE30" s="383"/>
      <c r="AF30" s="47"/>
      <c r="AG30" s="47"/>
      <c r="AH30" s="47"/>
      <c r="AI30" s="47"/>
      <c r="AJ30" s="47"/>
      <c r="AK30" s="384">
        <v>0</v>
      </c>
      <c r="AL30" s="383"/>
      <c r="AM30" s="383"/>
      <c r="AN30" s="383"/>
      <c r="AO30" s="383"/>
      <c r="AP30" s="47"/>
      <c r="AQ30" s="49"/>
      <c r="BE30" s="390"/>
    </row>
    <row r="31" spans="2:57" s="1" customFormat="1" ht="6.95" customHeight="1">
      <c r="B31" s="40"/>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4"/>
      <c r="BE31" s="390"/>
    </row>
    <row r="32" spans="2:57" s="1" customFormat="1" ht="25.9" customHeight="1">
      <c r="B32" s="40"/>
      <c r="C32" s="50"/>
      <c r="D32" s="51" t="s">
        <v>50</v>
      </c>
      <c r="E32" s="52"/>
      <c r="F32" s="52"/>
      <c r="G32" s="52"/>
      <c r="H32" s="52"/>
      <c r="I32" s="52"/>
      <c r="J32" s="52"/>
      <c r="K32" s="52"/>
      <c r="L32" s="52"/>
      <c r="M32" s="52"/>
      <c r="N32" s="52"/>
      <c r="O32" s="52"/>
      <c r="P32" s="52"/>
      <c r="Q32" s="52"/>
      <c r="R32" s="52"/>
      <c r="S32" s="52"/>
      <c r="T32" s="53" t="s">
        <v>51</v>
      </c>
      <c r="U32" s="52"/>
      <c r="V32" s="52"/>
      <c r="W32" s="52"/>
      <c r="X32" s="385" t="s">
        <v>52</v>
      </c>
      <c r="Y32" s="386"/>
      <c r="Z32" s="386"/>
      <c r="AA32" s="386"/>
      <c r="AB32" s="386"/>
      <c r="AC32" s="52"/>
      <c r="AD32" s="52"/>
      <c r="AE32" s="52"/>
      <c r="AF32" s="52"/>
      <c r="AG32" s="52"/>
      <c r="AH32" s="52"/>
      <c r="AI32" s="52"/>
      <c r="AJ32" s="52"/>
      <c r="AK32" s="387">
        <f>SUM(AK23:AK30)</f>
        <v>0</v>
      </c>
      <c r="AL32" s="386"/>
      <c r="AM32" s="386"/>
      <c r="AN32" s="386"/>
      <c r="AO32" s="388"/>
      <c r="AP32" s="50"/>
      <c r="AQ32" s="54"/>
      <c r="BE32" s="390"/>
    </row>
    <row r="33" spans="2:43" s="1" customFormat="1" ht="6.95" customHeight="1">
      <c r="B33" s="40"/>
      <c r="C33" s="41"/>
      <c r="D33" s="41"/>
      <c r="E33" s="41"/>
      <c r="F33" s="41"/>
      <c r="G33" s="41"/>
      <c r="H33" s="41"/>
      <c r="I33" s="41"/>
      <c r="J33" s="41"/>
      <c r="K33" s="41"/>
      <c r="L33" s="41"/>
      <c r="M33" s="41"/>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4"/>
    </row>
    <row r="34" spans="2:43" s="1" customFormat="1" ht="6.95" customHeight="1">
      <c r="B34" s="55"/>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7"/>
    </row>
    <row r="38" spans="2:44" s="1" customFormat="1" ht="6.95" customHeight="1">
      <c r="B38" s="58"/>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AN38" s="59"/>
      <c r="AO38" s="59"/>
      <c r="AP38" s="59"/>
      <c r="AQ38" s="59"/>
      <c r="AR38" s="60"/>
    </row>
    <row r="39" spans="2:44" s="1" customFormat="1" ht="36.95" customHeight="1">
      <c r="B39" s="40"/>
      <c r="C39" s="61" t="s">
        <v>53</v>
      </c>
      <c r="D39" s="62"/>
      <c r="E39" s="62"/>
      <c r="F39" s="62"/>
      <c r="G39" s="62"/>
      <c r="H39" s="62"/>
      <c r="I39" s="62"/>
      <c r="J39" s="62"/>
      <c r="K39" s="62"/>
      <c r="L39" s="62"/>
      <c r="M39" s="62"/>
      <c r="N39" s="62"/>
      <c r="O39" s="62"/>
      <c r="P39" s="62"/>
      <c r="Q39" s="62"/>
      <c r="R39" s="62"/>
      <c r="S39" s="62"/>
      <c r="T39" s="62"/>
      <c r="U39" s="62"/>
      <c r="V39" s="62"/>
      <c r="W39" s="62"/>
      <c r="X39" s="62"/>
      <c r="Y39" s="62"/>
      <c r="Z39" s="62"/>
      <c r="AA39" s="62"/>
      <c r="AB39" s="62"/>
      <c r="AC39" s="62"/>
      <c r="AD39" s="62"/>
      <c r="AE39" s="62"/>
      <c r="AF39" s="62"/>
      <c r="AG39" s="62"/>
      <c r="AH39" s="62"/>
      <c r="AI39" s="62"/>
      <c r="AJ39" s="62"/>
      <c r="AK39" s="62"/>
      <c r="AL39" s="62"/>
      <c r="AM39" s="62"/>
      <c r="AN39" s="62"/>
      <c r="AO39" s="62"/>
      <c r="AP39" s="62"/>
      <c r="AQ39" s="62"/>
      <c r="AR39" s="60"/>
    </row>
    <row r="40" spans="2:44" s="1" customFormat="1" ht="6.95" customHeight="1">
      <c r="B40" s="40"/>
      <c r="C40" s="62"/>
      <c r="D40" s="62"/>
      <c r="E40" s="62"/>
      <c r="F40" s="62"/>
      <c r="G40" s="62"/>
      <c r="H40" s="62"/>
      <c r="I40" s="62"/>
      <c r="J40" s="62"/>
      <c r="K40" s="62"/>
      <c r="L40" s="62"/>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0"/>
    </row>
    <row r="41" spans="2:44" s="3" customFormat="1" ht="14.45" customHeight="1">
      <c r="B41" s="63"/>
      <c r="C41" s="64" t="s">
        <v>15</v>
      </c>
      <c r="D41" s="65"/>
      <c r="E41" s="65"/>
      <c r="F41" s="65"/>
      <c r="G41" s="65"/>
      <c r="H41" s="65"/>
      <c r="I41" s="65"/>
      <c r="J41" s="65"/>
      <c r="K41" s="65"/>
      <c r="L41" s="65" t="str">
        <f>K5</f>
        <v>2019-40</v>
      </c>
      <c r="M41" s="65"/>
      <c r="N41" s="65"/>
      <c r="O41" s="65"/>
      <c r="P41" s="65"/>
      <c r="Q41" s="65"/>
      <c r="R41" s="65"/>
      <c r="S41" s="65"/>
      <c r="T41" s="65"/>
      <c r="U41" s="65"/>
      <c r="V41" s="65"/>
      <c r="W41" s="65"/>
      <c r="X41" s="65"/>
      <c r="Y41" s="65"/>
      <c r="Z41" s="65"/>
      <c r="AA41" s="65"/>
      <c r="AB41" s="65"/>
      <c r="AC41" s="65"/>
      <c r="AD41" s="65"/>
      <c r="AE41" s="65"/>
      <c r="AF41" s="65"/>
      <c r="AG41" s="65"/>
      <c r="AH41" s="65"/>
      <c r="AI41" s="65"/>
      <c r="AJ41" s="65"/>
      <c r="AK41" s="65"/>
      <c r="AL41" s="65"/>
      <c r="AM41" s="65"/>
      <c r="AN41" s="65"/>
      <c r="AO41" s="65"/>
      <c r="AP41" s="65"/>
      <c r="AQ41" s="65"/>
      <c r="AR41" s="66"/>
    </row>
    <row r="42" spans="2:44" s="4" customFormat="1" ht="36.95" customHeight="1">
      <c r="B42" s="67"/>
      <c r="C42" s="68" t="s">
        <v>18</v>
      </c>
      <c r="D42" s="69"/>
      <c r="E42" s="69"/>
      <c r="F42" s="69"/>
      <c r="G42" s="69"/>
      <c r="H42" s="69"/>
      <c r="I42" s="69"/>
      <c r="J42" s="69"/>
      <c r="K42" s="69"/>
      <c r="L42" s="368" t="str">
        <f>K6</f>
        <v>Novostavba budovy Fokus Turnov</v>
      </c>
      <c r="M42" s="369"/>
      <c r="N42" s="369"/>
      <c r="O42" s="369"/>
      <c r="P42" s="369"/>
      <c r="Q42" s="369"/>
      <c r="R42" s="369"/>
      <c r="S42" s="369"/>
      <c r="T42" s="369"/>
      <c r="U42" s="369"/>
      <c r="V42" s="369"/>
      <c r="W42" s="369"/>
      <c r="X42" s="369"/>
      <c r="Y42" s="369"/>
      <c r="Z42" s="369"/>
      <c r="AA42" s="369"/>
      <c r="AB42" s="369"/>
      <c r="AC42" s="369"/>
      <c r="AD42" s="369"/>
      <c r="AE42" s="369"/>
      <c r="AF42" s="369"/>
      <c r="AG42" s="369"/>
      <c r="AH42" s="369"/>
      <c r="AI42" s="369"/>
      <c r="AJ42" s="369"/>
      <c r="AK42" s="369"/>
      <c r="AL42" s="369"/>
      <c r="AM42" s="369"/>
      <c r="AN42" s="369"/>
      <c r="AO42" s="369"/>
      <c r="AP42" s="69"/>
      <c r="AQ42" s="69"/>
      <c r="AR42" s="70"/>
    </row>
    <row r="43" spans="2:44" s="1" customFormat="1" ht="6.95" customHeight="1">
      <c r="B43" s="40"/>
      <c r="C43" s="62"/>
      <c r="D43" s="62"/>
      <c r="E43" s="62"/>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0"/>
    </row>
    <row r="44" spans="2:44" s="1" customFormat="1" ht="15">
      <c r="B44" s="40"/>
      <c r="C44" s="64" t="s">
        <v>23</v>
      </c>
      <c r="D44" s="62"/>
      <c r="E44" s="62"/>
      <c r="F44" s="62"/>
      <c r="G44" s="62"/>
      <c r="H44" s="62"/>
      <c r="I44" s="62"/>
      <c r="J44" s="62"/>
      <c r="K44" s="62"/>
      <c r="L44" s="71" t="str">
        <f>IF(K8="","",K8)</f>
        <v>Skálova 415, 511 01 Turnov</v>
      </c>
      <c r="M44" s="62"/>
      <c r="N44" s="62"/>
      <c r="O44" s="62"/>
      <c r="P44" s="62"/>
      <c r="Q44" s="62"/>
      <c r="R44" s="62"/>
      <c r="S44" s="62"/>
      <c r="T44" s="62"/>
      <c r="U44" s="62"/>
      <c r="V44" s="62"/>
      <c r="W44" s="62"/>
      <c r="X44" s="62"/>
      <c r="Y44" s="62"/>
      <c r="Z44" s="62"/>
      <c r="AA44" s="62"/>
      <c r="AB44" s="62"/>
      <c r="AC44" s="62"/>
      <c r="AD44" s="62"/>
      <c r="AE44" s="62"/>
      <c r="AF44" s="62"/>
      <c r="AG44" s="62"/>
      <c r="AH44" s="62"/>
      <c r="AI44" s="64" t="s">
        <v>25</v>
      </c>
      <c r="AJ44" s="62"/>
      <c r="AK44" s="62"/>
      <c r="AL44" s="62"/>
      <c r="AM44" s="370">
        <f>IF(AN8="","",AN8)</f>
        <v>43776</v>
      </c>
      <c r="AN44" s="370"/>
      <c r="AO44" s="62"/>
      <c r="AP44" s="62"/>
      <c r="AQ44" s="62"/>
      <c r="AR44" s="60"/>
    </row>
    <row r="45" spans="2:44" s="1" customFormat="1" ht="6.95" customHeight="1">
      <c r="B45" s="40"/>
      <c r="C45" s="62"/>
      <c r="D45" s="62"/>
      <c r="E45" s="62"/>
      <c r="F45" s="62"/>
      <c r="G45" s="62"/>
      <c r="H45" s="62"/>
      <c r="I45" s="62"/>
      <c r="J45" s="62"/>
      <c r="K45" s="62"/>
      <c r="L45" s="62"/>
      <c r="M45" s="62"/>
      <c r="N45" s="62"/>
      <c r="O45" s="62"/>
      <c r="P45" s="62"/>
      <c r="Q45" s="62"/>
      <c r="R45" s="62"/>
      <c r="S45" s="62"/>
      <c r="T45" s="62"/>
      <c r="U45" s="62"/>
      <c r="V45" s="62"/>
      <c r="W45" s="62"/>
      <c r="X45" s="62"/>
      <c r="Y45" s="62"/>
      <c r="Z45" s="62"/>
      <c r="AA45" s="62"/>
      <c r="AB45" s="62"/>
      <c r="AC45" s="62"/>
      <c r="AD45" s="62"/>
      <c r="AE45" s="62"/>
      <c r="AF45" s="62"/>
      <c r="AG45" s="62"/>
      <c r="AH45" s="62"/>
      <c r="AI45" s="62"/>
      <c r="AJ45" s="62"/>
      <c r="AK45" s="62"/>
      <c r="AL45" s="62"/>
      <c r="AM45" s="62"/>
      <c r="AN45" s="62"/>
      <c r="AO45" s="62"/>
      <c r="AP45" s="62"/>
      <c r="AQ45" s="62"/>
      <c r="AR45" s="60"/>
    </row>
    <row r="46" spans="2:56" s="1" customFormat="1" ht="15">
      <c r="B46" s="40"/>
      <c r="C46" s="64" t="s">
        <v>26</v>
      </c>
      <c r="D46" s="62"/>
      <c r="E46" s="62"/>
      <c r="F46" s="62"/>
      <c r="G46" s="62"/>
      <c r="H46" s="62"/>
      <c r="I46" s="62"/>
      <c r="J46" s="62"/>
      <c r="K46" s="62"/>
      <c r="L46" s="65" t="str">
        <f>IF(E11="","",E11)</f>
        <v>Město Turnov, A. dvořáka 335, 511 01 Turnov</v>
      </c>
      <c r="M46" s="62"/>
      <c r="N46" s="62"/>
      <c r="O46" s="62"/>
      <c r="P46" s="62"/>
      <c r="Q46" s="62"/>
      <c r="R46" s="62"/>
      <c r="S46" s="62"/>
      <c r="T46" s="62"/>
      <c r="U46" s="62"/>
      <c r="V46" s="62"/>
      <c r="W46" s="62"/>
      <c r="X46" s="62"/>
      <c r="Y46" s="62"/>
      <c r="Z46" s="62"/>
      <c r="AA46" s="62"/>
      <c r="AB46" s="62"/>
      <c r="AC46" s="62"/>
      <c r="AD46" s="62"/>
      <c r="AE46" s="62"/>
      <c r="AF46" s="62"/>
      <c r="AG46" s="62"/>
      <c r="AH46" s="62"/>
      <c r="AI46" s="64" t="s">
        <v>34</v>
      </c>
      <c r="AJ46" s="62"/>
      <c r="AK46" s="62"/>
      <c r="AL46" s="62"/>
      <c r="AM46" s="371" t="str">
        <f>IF(E17="","",E17)</f>
        <v>In. Point s.r.o, Čajkovského 1710/26, 130 00 Praha</v>
      </c>
      <c r="AN46" s="371"/>
      <c r="AO46" s="371"/>
      <c r="AP46" s="371"/>
      <c r="AQ46" s="62"/>
      <c r="AR46" s="60"/>
      <c r="AS46" s="372" t="s">
        <v>54</v>
      </c>
      <c r="AT46" s="373"/>
      <c r="AU46" s="73"/>
      <c r="AV46" s="73"/>
      <c r="AW46" s="73"/>
      <c r="AX46" s="73"/>
      <c r="AY46" s="73"/>
      <c r="AZ46" s="73"/>
      <c r="BA46" s="73"/>
      <c r="BB46" s="73"/>
      <c r="BC46" s="73"/>
      <c r="BD46" s="74"/>
    </row>
    <row r="47" spans="2:56" s="1" customFormat="1" ht="15">
      <c r="B47" s="40"/>
      <c r="C47" s="64" t="s">
        <v>32</v>
      </c>
      <c r="D47" s="62"/>
      <c r="E47" s="62"/>
      <c r="F47" s="62"/>
      <c r="G47" s="62"/>
      <c r="H47" s="62"/>
      <c r="I47" s="62"/>
      <c r="J47" s="62"/>
      <c r="K47" s="62"/>
      <c r="L47" s="65" t="str">
        <f>IF(E14="Vyplň údaj","",E14)</f>
        <v/>
      </c>
      <c r="M47" s="62"/>
      <c r="N47" s="62"/>
      <c r="O47" s="62"/>
      <c r="P47" s="62"/>
      <c r="Q47" s="62"/>
      <c r="R47" s="62"/>
      <c r="S47" s="62"/>
      <c r="T47" s="62"/>
      <c r="U47" s="62"/>
      <c r="V47" s="62"/>
      <c r="W47" s="62"/>
      <c r="X47" s="62"/>
      <c r="Y47" s="62"/>
      <c r="Z47" s="62"/>
      <c r="AA47" s="62"/>
      <c r="AB47" s="62"/>
      <c r="AC47" s="62"/>
      <c r="AD47" s="62"/>
      <c r="AE47" s="62"/>
      <c r="AF47" s="62"/>
      <c r="AG47" s="62"/>
      <c r="AH47" s="62"/>
      <c r="AI47" s="62"/>
      <c r="AJ47" s="62"/>
      <c r="AK47" s="62"/>
      <c r="AL47" s="62"/>
      <c r="AM47" s="62"/>
      <c r="AN47" s="62"/>
      <c r="AO47" s="62"/>
      <c r="AP47" s="62"/>
      <c r="AQ47" s="62"/>
      <c r="AR47" s="60"/>
      <c r="AS47" s="374"/>
      <c r="AT47" s="375"/>
      <c r="AU47" s="75"/>
      <c r="AV47" s="75"/>
      <c r="AW47" s="75"/>
      <c r="AX47" s="75"/>
      <c r="AY47" s="75"/>
      <c r="AZ47" s="75"/>
      <c r="BA47" s="75"/>
      <c r="BB47" s="75"/>
      <c r="BC47" s="75"/>
      <c r="BD47" s="76"/>
    </row>
    <row r="48" spans="2:56" s="1" customFormat="1" ht="10.9" customHeight="1">
      <c r="B48" s="40"/>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0"/>
      <c r="AS48" s="376"/>
      <c r="AT48" s="377"/>
      <c r="AU48" s="41"/>
      <c r="AV48" s="41"/>
      <c r="AW48" s="41"/>
      <c r="AX48" s="41"/>
      <c r="AY48" s="41"/>
      <c r="AZ48" s="41"/>
      <c r="BA48" s="41"/>
      <c r="BB48" s="41"/>
      <c r="BC48" s="41"/>
      <c r="BD48" s="77"/>
    </row>
    <row r="49" spans="2:56" s="1" customFormat="1" ht="29.25" customHeight="1">
      <c r="B49" s="40"/>
      <c r="C49" s="378" t="s">
        <v>55</v>
      </c>
      <c r="D49" s="379"/>
      <c r="E49" s="379"/>
      <c r="F49" s="379"/>
      <c r="G49" s="379"/>
      <c r="H49" s="78"/>
      <c r="I49" s="380" t="s">
        <v>56</v>
      </c>
      <c r="J49" s="379"/>
      <c r="K49" s="379"/>
      <c r="L49" s="379"/>
      <c r="M49" s="379"/>
      <c r="N49" s="379"/>
      <c r="O49" s="379"/>
      <c r="P49" s="379"/>
      <c r="Q49" s="379"/>
      <c r="R49" s="379"/>
      <c r="S49" s="379"/>
      <c r="T49" s="379"/>
      <c r="U49" s="379"/>
      <c r="V49" s="379"/>
      <c r="W49" s="379"/>
      <c r="X49" s="379"/>
      <c r="Y49" s="379"/>
      <c r="Z49" s="379"/>
      <c r="AA49" s="379"/>
      <c r="AB49" s="379"/>
      <c r="AC49" s="379"/>
      <c r="AD49" s="379"/>
      <c r="AE49" s="379"/>
      <c r="AF49" s="379"/>
      <c r="AG49" s="381" t="s">
        <v>57</v>
      </c>
      <c r="AH49" s="379"/>
      <c r="AI49" s="379"/>
      <c r="AJ49" s="379"/>
      <c r="AK49" s="379"/>
      <c r="AL49" s="379"/>
      <c r="AM49" s="379"/>
      <c r="AN49" s="380" t="s">
        <v>58</v>
      </c>
      <c r="AO49" s="379"/>
      <c r="AP49" s="379"/>
      <c r="AQ49" s="79" t="s">
        <v>59</v>
      </c>
      <c r="AR49" s="60"/>
      <c r="AS49" s="80" t="s">
        <v>60</v>
      </c>
      <c r="AT49" s="81" t="s">
        <v>61</v>
      </c>
      <c r="AU49" s="81" t="s">
        <v>62</v>
      </c>
      <c r="AV49" s="81" t="s">
        <v>63</v>
      </c>
      <c r="AW49" s="81" t="s">
        <v>64</v>
      </c>
      <c r="AX49" s="81" t="s">
        <v>65</v>
      </c>
      <c r="AY49" s="81" t="s">
        <v>66</v>
      </c>
      <c r="AZ49" s="81" t="s">
        <v>67</v>
      </c>
      <c r="BA49" s="81" t="s">
        <v>68</v>
      </c>
      <c r="BB49" s="81" t="s">
        <v>69</v>
      </c>
      <c r="BC49" s="81" t="s">
        <v>70</v>
      </c>
      <c r="BD49" s="82" t="s">
        <v>71</v>
      </c>
    </row>
    <row r="50" spans="2:56" s="1" customFormat="1" ht="10.9" customHeight="1">
      <c r="B50" s="40"/>
      <c r="C50" s="62"/>
      <c r="D50" s="62"/>
      <c r="E50" s="62"/>
      <c r="F50" s="62"/>
      <c r="G50" s="62"/>
      <c r="H50" s="62"/>
      <c r="I50" s="62"/>
      <c r="J50" s="62"/>
      <c r="K50" s="62"/>
      <c r="L50" s="62"/>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0"/>
      <c r="AS50" s="83"/>
      <c r="AT50" s="84"/>
      <c r="AU50" s="84"/>
      <c r="AV50" s="84"/>
      <c r="AW50" s="84"/>
      <c r="AX50" s="84"/>
      <c r="AY50" s="84"/>
      <c r="AZ50" s="84"/>
      <c r="BA50" s="84"/>
      <c r="BB50" s="84"/>
      <c r="BC50" s="84"/>
      <c r="BD50" s="85"/>
    </row>
    <row r="51" spans="2:90" s="4" customFormat="1" ht="32.45" customHeight="1">
      <c r="B51" s="67"/>
      <c r="C51" s="86" t="s">
        <v>72</v>
      </c>
      <c r="D51" s="87"/>
      <c r="E51" s="87"/>
      <c r="F51" s="87"/>
      <c r="G51" s="87"/>
      <c r="H51" s="87"/>
      <c r="I51" s="87"/>
      <c r="J51" s="87"/>
      <c r="K51" s="87"/>
      <c r="L51" s="87"/>
      <c r="M51" s="87"/>
      <c r="N51" s="87"/>
      <c r="O51" s="87"/>
      <c r="P51" s="87"/>
      <c r="Q51" s="87"/>
      <c r="R51" s="87"/>
      <c r="S51" s="87"/>
      <c r="T51" s="87"/>
      <c r="U51" s="87"/>
      <c r="V51" s="87"/>
      <c r="W51" s="87"/>
      <c r="X51" s="87"/>
      <c r="Y51" s="87"/>
      <c r="Z51" s="87"/>
      <c r="AA51" s="87"/>
      <c r="AB51" s="87"/>
      <c r="AC51" s="87"/>
      <c r="AD51" s="87"/>
      <c r="AE51" s="87"/>
      <c r="AF51" s="87"/>
      <c r="AG51" s="366">
        <f>ROUND(SUM(AG52:AG60),2)</f>
        <v>0</v>
      </c>
      <c r="AH51" s="366"/>
      <c r="AI51" s="366"/>
      <c r="AJ51" s="366"/>
      <c r="AK51" s="366"/>
      <c r="AL51" s="366"/>
      <c r="AM51" s="366"/>
      <c r="AN51" s="367">
        <f aca="true" t="shared" si="0" ref="AN51:AN60">SUM(AG51,AT51)</f>
        <v>0</v>
      </c>
      <c r="AO51" s="367"/>
      <c r="AP51" s="367"/>
      <c r="AQ51" s="88" t="s">
        <v>21</v>
      </c>
      <c r="AR51" s="70"/>
      <c r="AS51" s="89">
        <f>ROUND(SUM(AS52:AS60),2)</f>
        <v>0</v>
      </c>
      <c r="AT51" s="90">
        <f aca="true" t="shared" si="1" ref="AT51:AT60">ROUND(SUM(AV51:AW51),2)</f>
        <v>0</v>
      </c>
      <c r="AU51" s="91">
        <f>ROUND(SUM(AU52:AU60),5)</f>
        <v>0</v>
      </c>
      <c r="AV51" s="90">
        <f>ROUND(AZ51*L26,2)</f>
        <v>0</v>
      </c>
      <c r="AW51" s="90">
        <f>ROUND(BA51*L27,2)</f>
        <v>0</v>
      </c>
      <c r="AX51" s="90">
        <f>ROUND(BB51*L26,2)</f>
        <v>0</v>
      </c>
      <c r="AY51" s="90">
        <f>ROUND(BC51*L27,2)</f>
        <v>0</v>
      </c>
      <c r="AZ51" s="90">
        <f>ROUND(SUM(AZ52:AZ60),2)</f>
        <v>0</v>
      </c>
      <c r="BA51" s="90">
        <f>ROUND(SUM(BA52:BA60),2)</f>
        <v>0</v>
      </c>
      <c r="BB51" s="90">
        <f>ROUND(SUM(BB52:BB60),2)</f>
        <v>0</v>
      </c>
      <c r="BC51" s="90">
        <f>ROUND(SUM(BC52:BC60),2)</f>
        <v>0</v>
      </c>
      <c r="BD51" s="92">
        <f>ROUND(SUM(BD52:BD60),2)</f>
        <v>0</v>
      </c>
      <c r="BS51" s="93" t="s">
        <v>73</v>
      </c>
      <c r="BT51" s="93" t="s">
        <v>74</v>
      </c>
      <c r="BU51" s="94" t="s">
        <v>75</v>
      </c>
      <c r="BV51" s="93" t="s">
        <v>76</v>
      </c>
      <c r="BW51" s="93" t="s">
        <v>7</v>
      </c>
      <c r="BX51" s="93" t="s">
        <v>77</v>
      </c>
      <c r="CL51" s="93" t="s">
        <v>21</v>
      </c>
    </row>
    <row r="52" spans="1:91" s="5" customFormat="1" ht="22.5" customHeight="1">
      <c r="A52" s="95" t="s">
        <v>78</v>
      </c>
      <c r="B52" s="96"/>
      <c r="C52" s="97"/>
      <c r="D52" s="365" t="s">
        <v>79</v>
      </c>
      <c r="E52" s="365"/>
      <c r="F52" s="365"/>
      <c r="G52" s="365"/>
      <c r="H52" s="365"/>
      <c r="I52" s="98"/>
      <c r="J52" s="365" t="s">
        <v>80</v>
      </c>
      <c r="K52" s="365"/>
      <c r="L52" s="365"/>
      <c r="M52" s="365"/>
      <c r="N52" s="365"/>
      <c r="O52" s="365"/>
      <c r="P52" s="365"/>
      <c r="Q52" s="365"/>
      <c r="R52" s="365"/>
      <c r="S52" s="365"/>
      <c r="T52" s="365"/>
      <c r="U52" s="365"/>
      <c r="V52" s="365"/>
      <c r="W52" s="365"/>
      <c r="X52" s="365"/>
      <c r="Y52" s="365"/>
      <c r="Z52" s="365"/>
      <c r="AA52" s="365"/>
      <c r="AB52" s="365"/>
      <c r="AC52" s="365"/>
      <c r="AD52" s="365"/>
      <c r="AE52" s="365"/>
      <c r="AF52" s="365"/>
      <c r="AG52" s="363">
        <f>'SO 00 - Vedlejší rozpočto...'!J27</f>
        <v>0</v>
      </c>
      <c r="AH52" s="364"/>
      <c r="AI52" s="364"/>
      <c r="AJ52" s="364"/>
      <c r="AK52" s="364"/>
      <c r="AL52" s="364"/>
      <c r="AM52" s="364"/>
      <c r="AN52" s="363">
        <f t="shared" si="0"/>
        <v>0</v>
      </c>
      <c r="AO52" s="364"/>
      <c r="AP52" s="364"/>
      <c r="AQ52" s="99" t="s">
        <v>81</v>
      </c>
      <c r="AR52" s="100"/>
      <c r="AS52" s="101">
        <v>0</v>
      </c>
      <c r="AT52" s="102">
        <f t="shared" si="1"/>
        <v>0</v>
      </c>
      <c r="AU52" s="103">
        <f>'SO 00 - Vedlejší rozpočto...'!P80</f>
        <v>0</v>
      </c>
      <c r="AV52" s="102">
        <f>'SO 00 - Vedlejší rozpočto...'!J30</f>
        <v>0</v>
      </c>
      <c r="AW52" s="102">
        <f>'SO 00 - Vedlejší rozpočto...'!J31</f>
        <v>0</v>
      </c>
      <c r="AX52" s="102">
        <f>'SO 00 - Vedlejší rozpočto...'!J32</f>
        <v>0</v>
      </c>
      <c r="AY52" s="102">
        <f>'SO 00 - Vedlejší rozpočto...'!J33</f>
        <v>0</v>
      </c>
      <c r="AZ52" s="102">
        <f>'SO 00 - Vedlejší rozpočto...'!F30</f>
        <v>0</v>
      </c>
      <c r="BA52" s="102">
        <f>'SO 00 - Vedlejší rozpočto...'!F31</f>
        <v>0</v>
      </c>
      <c r="BB52" s="102">
        <f>'SO 00 - Vedlejší rozpočto...'!F32</f>
        <v>0</v>
      </c>
      <c r="BC52" s="102">
        <f>'SO 00 - Vedlejší rozpočto...'!F33</f>
        <v>0</v>
      </c>
      <c r="BD52" s="104">
        <f>'SO 00 - Vedlejší rozpočto...'!F34</f>
        <v>0</v>
      </c>
      <c r="BT52" s="105" t="s">
        <v>82</v>
      </c>
      <c r="BV52" s="105" t="s">
        <v>76</v>
      </c>
      <c r="BW52" s="105" t="s">
        <v>83</v>
      </c>
      <c r="BX52" s="105" t="s">
        <v>7</v>
      </c>
      <c r="CL52" s="105" t="s">
        <v>21</v>
      </c>
      <c r="CM52" s="105" t="s">
        <v>84</v>
      </c>
    </row>
    <row r="53" spans="1:91" s="5" customFormat="1" ht="22.5" customHeight="1">
      <c r="A53" s="95" t="s">
        <v>78</v>
      </c>
      <c r="B53" s="96"/>
      <c r="C53" s="97"/>
      <c r="D53" s="365" t="s">
        <v>85</v>
      </c>
      <c r="E53" s="365"/>
      <c r="F53" s="365"/>
      <c r="G53" s="365"/>
      <c r="H53" s="365"/>
      <c r="I53" s="98"/>
      <c r="J53" s="365" t="s">
        <v>86</v>
      </c>
      <c r="K53" s="365"/>
      <c r="L53" s="365"/>
      <c r="M53" s="365"/>
      <c r="N53" s="365"/>
      <c r="O53" s="365"/>
      <c r="P53" s="365"/>
      <c r="Q53" s="365"/>
      <c r="R53" s="365"/>
      <c r="S53" s="365"/>
      <c r="T53" s="365"/>
      <c r="U53" s="365"/>
      <c r="V53" s="365"/>
      <c r="W53" s="365"/>
      <c r="X53" s="365"/>
      <c r="Y53" s="365"/>
      <c r="Z53" s="365"/>
      <c r="AA53" s="365"/>
      <c r="AB53" s="365"/>
      <c r="AC53" s="365"/>
      <c r="AD53" s="365"/>
      <c r="AE53" s="365"/>
      <c r="AF53" s="365"/>
      <c r="AG53" s="363">
        <f>'SO 02a - Stavební práce'!J27</f>
        <v>0</v>
      </c>
      <c r="AH53" s="364"/>
      <c r="AI53" s="364"/>
      <c r="AJ53" s="364"/>
      <c r="AK53" s="364"/>
      <c r="AL53" s="364"/>
      <c r="AM53" s="364"/>
      <c r="AN53" s="363">
        <f t="shared" si="0"/>
        <v>0</v>
      </c>
      <c r="AO53" s="364"/>
      <c r="AP53" s="364"/>
      <c r="AQ53" s="99" t="s">
        <v>81</v>
      </c>
      <c r="AR53" s="100"/>
      <c r="AS53" s="101">
        <v>0</v>
      </c>
      <c r="AT53" s="102">
        <f t="shared" si="1"/>
        <v>0</v>
      </c>
      <c r="AU53" s="103">
        <f>'SO 02a - Stavební práce'!P110</f>
        <v>0</v>
      </c>
      <c r="AV53" s="102">
        <f>'SO 02a - Stavební práce'!J30</f>
        <v>0</v>
      </c>
      <c r="AW53" s="102">
        <f>'SO 02a - Stavební práce'!J31</f>
        <v>0</v>
      </c>
      <c r="AX53" s="102">
        <f>'SO 02a - Stavební práce'!J32</f>
        <v>0</v>
      </c>
      <c r="AY53" s="102">
        <f>'SO 02a - Stavební práce'!J33</f>
        <v>0</v>
      </c>
      <c r="AZ53" s="102">
        <f>'SO 02a - Stavební práce'!F30</f>
        <v>0</v>
      </c>
      <c r="BA53" s="102">
        <f>'SO 02a - Stavební práce'!F31</f>
        <v>0</v>
      </c>
      <c r="BB53" s="102">
        <f>'SO 02a - Stavební práce'!F32</f>
        <v>0</v>
      </c>
      <c r="BC53" s="102">
        <f>'SO 02a - Stavební práce'!F33</f>
        <v>0</v>
      </c>
      <c r="BD53" s="104">
        <f>'SO 02a - Stavební práce'!F34</f>
        <v>0</v>
      </c>
      <c r="BT53" s="105" t="s">
        <v>82</v>
      </c>
      <c r="BV53" s="105" t="s">
        <v>76</v>
      </c>
      <c r="BW53" s="105" t="s">
        <v>87</v>
      </c>
      <c r="BX53" s="105" t="s">
        <v>7</v>
      </c>
      <c r="CL53" s="105" t="s">
        <v>21</v>
      </c>
      <c r="CM53" s="105" t="s">
        <v>84</v>
      </c>
    </row>
    <row r="54" spans="1:91" s="5" customFormat="1" ht="22.5" customHeight="1">
      <c r="A54" s="95" t="s">
        <v>78</v>
      </c>
      <c r="B54" s="96"/>
      <c r="C54" s="97"/>
      <c r="D54" s="365" t="s">
        <v>88</v>
      </c>
      <c r="E54" s="365"/>
      <c r="F54" s="365"/>
      <c r="G54" s="365"/>
      <c r="H54" s="365"/>
      <c r="I54" s="98"/>
      <c r="J54" s="365" t="s">
        <v>89</v>
      </c>
      <c r="K54" s="365"/>
      <c r="L54" s="365"/>
      <c r="M54" s="365"/>
      <c r="N54" s="365"/>
      <c r="O54" s="365"/>
      <c r="P54" s="365"/>
      <c r="Q54" s="365"/>
      <c r="R54" s="365"/>
      <c r="S54" s="365"/>
      <c r="T54" s="365"/>
      <c r="U54" s="365"/>
      <c r="V54" s="365"/>
      <c r="W54" s="365"/>
      <c r="X54" s="365"/>
      <c r="Y54" s="365"/>
      <c r="Z54" s="365"/>
      <c r="AA54" s="365"/>
      <c r="AB54" s="365"/>
      <c r="AC54" s="365"/>
      <c r="AD54" s="365"/>
      <c r="AE54" s="365"/>
      <c r="AF54" s="365"/>
      <c r="AG54" s="363">
        <f>'SO 02b - Zdravotní instalace'!J27</f>
        <v>0</v>
      </c>
      <c r="AH54" s="364"/>
      <c r="AI54" s="364"/>
      <c r="AJ54" s="364"/>
      <c r="AK54" s="364"/>
      <c r="AL54" s="364"/>
      <c r="AM54" s="364"/>
      <c r="AN54" s="363">
        <f t="shared" si="0"/>
        <v>0</v>
      </c>
      <c r="AO54" s="364"/>
      <c r="AP54" s="364"/>
      <c r="AQ54" s="99" t="s">
        <v>81</v>
      </c>
      <c r="AR54" s="100"/>
      <c r="AS54" s="101">
        <v>0</v>
      </c>
      <c r="AT54" s="102">
        <f t="shared" si="1"/>
        <v>0</v>
      </c>
      <c r="AU54" s="103">
        <f>'SO 02b - Zdravotní instalace'!P84</f>
        <v>0</v>
      </c>
      <c r="AV54" s="102">
        <f>'SO 02b - Zdravotní instalace'!J30</f>
        <v>0</v>
      </c>
      <c r="AW54" s="102">
        <f>'SO 02b - Zdravotní instalace'!J31</f>
        <v>0</v>
      </c>
      <c r="AX54" s="102">
        <f>'SO 02b - Zdravotní instalace'!J32</f>
        <v>0</v>
      </c>
      <c r="AY54" s="102">
        <f>'SO 02b - Zdravotní instalace'!J33</f>
        <v>0</v>
      </c>
      <c r="AZ54" s="102">
        <f>'SO 02b - Zdravotní instalace'!F30</f>
        <v>0</v>
      </c>
      <c r="BA54" s="102">
        <f>'SO 02b - Zdravotní instalace'!F31</f>
        <v>0</v>
      </c>
      <c r="BB54" s="102">
        <f>'SO 02b - Zdravotní instalace'!F32</f>
        <v>0</v>
      </c>
      <c r="BC54" s="102">
        <f>'SO 02b - Zdravotní instalace'!F33</f>
        <v>0</v>
      </c>
      <c r="BD54" s="104">
        <f>'SO 02b - Zdravotní instalace'!F34</f>
        <v>0</v>
      </c>
      <c r="BT54" s="105" t="s">
        <v>82</v>
      </c>
      <c r="BV54" s="105" t="s">
        <v>76</v>
      </c>
      <c r="BW54" s="105" t="s">
        <v>90</v>
      </c>
      <c r="BX54" s="105" t="s">
        <v>7</v>
      </c>
      <c r="CL54" s="105" t="s">
        <v>21</v>
      </c>
      <c r="CM54" s="105" t="s">
        <v>84</v>
      </c>
    </row>
    <row r="55" spans="1:91" s="5" customFormat="1" ht="22.5" customHeight="1">
      <c r="A55" s="95" t="s">
        <v>78</v>
      </c>
      <c r="B55" s="96"/>
      <c r="C55" s="97"/>
      <c r="D55" s="365" t="s">
        <v>91</v>
      </c>
      <c r="E55" s="365"/>
      <c r="F55" s="365"/>
      <c r="G55" s="365"/>
      <c r="H55" s="365"/>
      <c r="I55" s="98"/>
      <c r="J55" s="365" t="s">
        <v>92</v>
      </c>
      <c r="K55" s="365"/>
      <c r="L55" s="365"/>
      <c r="M55" s="365"/>
      <c r="N55" s="365"/>
      <c r="O55" s="365"/>
      <c r="P55" s="365"/>
      <c r="Q55" s="365"/>
      <c r="R55" s="365"/>
      <c r="S55" s="365"/>
      <c r="T55" s="365"/>
      <c r="U55" s="365"/>
      <c r="V55" s="365"/>
      <c r="W55" s="365"/>
      <c r="X55" s="365"/>
      <c r="Y55" s="365"/>
      <c r="Z55" s="365"/>
      <c r="AA55" s="365"/>
      <c r="AB55" s="365"/>
      <c r="AC55" s="365"/>
      <c r="AD55" s="365"/>
      <c r="AE55" s="365"/>
      <c r="AF55" s="365"/>
      <c r="AG55" s="363">
        <f>'SO 02c - Vytápění'!J27</f>
        <v>0</v>
      </c>
      <c r="AH55" s="364"/>
      <c r="AI55" s="364"/>
      <c r="AJ55" s="364"/>
      <c r="AK55" s="364"/>
      <c r="AL55" s="364"/>
      <c r="AM55" s="364"/>
      <c r="AN55" s="363">
        <f t="shared" si="0"/>
        <v>0</v>
      </c>
      <c r="AO55" s="364"/>
      <c r="AP55" s="364"/>
      <c r="AQ55" s="99" t="s">
        <v>81</v>
      </c>
      <c r="AR55" s="100"/>
      <c r="AS55" s="101">
        <v>0</v>
      </c>
      <c r="AT55" s="102">
        <f t="shared" si="1"/>
        <v>0</v>
      </c>
      <c r="AU55" s="103">
        <f>'SO 02c - Vytápění'!P83</f>
        <v>0</v>
      </c>
      <c r="AV55" s="102">
        <f>'SO 02c - Vytápění'!J30</f>
        <v>0</v>
      </c>
      <c r="AW55" s="102">
        <f>'SO 02c - Vytápění'!J31</f>
        <v>0</v>
      </c>
      <c r="AX55" s="102">
        <f>'SO 02c - Vytápění'!J32</f>
        <v>0</v>
      </c>
      <c r="AY55" s="102">
        <f>'SO 02c - Vytápění'!J33</f>
        <v>0</v>
      </c>
      <c r="AZ55" s="102">
        <f>'SO 02c - Vytápění'!F30</f>
        <v>0</v>
      </c>
      <c r="BA55" s="102">
        <f>'SO 02c - Vytápění'!F31</f>
        <v>0</v>
      </c>
      <c r="BB55" s="102">
        <f>'SO 02c - Vytápění'!F32</f>
        <v>0</v>
      </c>
      <c r="BC55" s="102">
        <f>'SO 02c - Vytápění'!F33</f>
        <v>0</v>
      </c>
      <c r="BD55" s="104">
        <f>'SO 02c - Vytápění'!F34</f>
        <v>0</v>
      </c>
      <c r="BT55" s="105" t="s">
        <v>82</v>
      </c>
      <c r="BV55" s="105" t="s">
        <v>76</v>
      </c>
      <c r="BW55" s="105" t="s">
        <v>93</v>
      </c>
      <c r="BX55" s="105" t="s">
        <v>7</v>
      </c>
      <c r="CL55" s="105" t="s">
        <v>21</v>
      </c>
      <c r="CM55" s="105" t="s">
        <v>84</v>
      </c>
    </row>
    <row r="56" spans="1:91" s="5" customFormat="1" ht="22.5" customHeight="1">
      <c r="A56" s="95" t="s">
        <v>78</v>
      </c>
      <c r="B56" s="96"/>
      <c r="C56" s="97"/>
      <c r="D56" s="365" t="s">
        <v>94</v>
      </c>
      <c r="E56" s="365"/>
      <c r="F56" s="365"/>
      <c r="G56" s="365"/>
      <c r="H56" s="365"/>
      <c r="I56" s="98"/>
      <c r="J56" s="365" t="s">
        <v>95</v>
      </c>
      <c r="K56" s="365"/>
      <c r="L56" s="365"/>
      <c r="M56" s="365"/>
      <c r="N56" s="365"/>
      <c r="O56" s="365"/>
      <c r="P56" s="365"/>
      <c r="Q56" s="365"/>
      <c r="R56" s="365"/>
      <c r="S56" s="365"/>
      <c r="T56" s="365"/>
      <c r="U56" s="365"/>
      <c r="V56" s="365"/>
      <c r="W56" s="365"/>
      <c r="X56" s="365"/>
      <c r="Y56" s="365"/>
      <c r="Z56" s="365"/>
      <c r="AA56" s="365"/>
      <c r="AB56" s="365"/>
      <c r="AC56" s="365"/>
      <c r="AD56" s="365"/>
      <c r="AE56" s="365"/>
      <c r="AF56" s="365"/>
      <c r="AG56" s="363">
        <f>'SO 02d - Vzduchotechnika'!J27</f>
        <v>0</v>
      </c>
      <c r="AH56" s="364"/>
      <c r="AI56" s="364"/>
      <c r="AJ56" s="364"/>
      <c r="AK56" s="364"/>
      <c r="AL56" s="364"/>
      <c r="AM56" s="364"/>
      <c r="AN56" s="363">
        <f t="shared" si="0"/>
        <v>0</v>
      </c>
      <c r="AO56" s="364"/>
      <c r="AP56" s="364"/>
      <c r="AQ56" s="99" t="s">
        <v>81</v>
      </c>
      <c r="AR56" s="100"/>
      <c r="AS56" s="101">
        <v>0</v>
      </c>
      <c r="AT56" s="102">
        <f t="shared" si="1"/>
        <v>0</v>
      </c>
      <c r="AU56" s="103">
        <f>'SO 02d - Vzduchotechnika'!P84</f>
        <v>0</v>
      </c>
      <c r="AV56" s="102">
        <f>'SO 02d - Vzduchotechnika'!J30</f>
        <v>0</v>
      </c>
      <c r="AW56" s="102">
        <f>'SO 02d - Vzduchotechnika'!J31</f>
        <v>0</v>
      </c>
      <c r="AX56" s="102">
        <f>'SO 02d - Vzduchotechnika'!J32</f>
        <v>0</v>
      </c>
      <c r="AY56" s="102">
        <f>'SO 02d - Vzduchotechnika'!J33</f>
        <v>0</v>
      </c>
      <c r="AZ56" s="102">
        <f>'SO 02d - Vzduchotechnika'!F30</f>
        <v>0</v>
      </c>
      <c r="BA56" s="102">
        <f>'SO 02d - Vzduchotechnika'!F31</f>
        <v>0</v>
      </c>
      <c r="BB56" s="102">
        <f>'SO 02d - Vzduchotechnika'!F32</f>
        <v>0</v>
      </c>
      <c r="BC56" s="102">
        <f>'SO 02d - Vzduchotechnika'!F33</f>
        <v>0</v>
      </c>
      <c r="BD56" s="104">
        <f>'SO 02d - Vzduchotechnika'!F34</f>
        <v>0</v>
      </c>
      <c r="BT56" s="105" t="s">
        <v>82</v>
      </c>
      <c r="BV56" s="105" t="s">
        <v>76</v>
      </c>
      <c r="BW56" s="105" t="s">
        <v>96</v>
      </c>
      <c r="BX56" s="105" t="s">
        <v>7</v>
      </c>
      <c r="CL56" s="105" t="s">
        <v>21</v>
      </c>
      <c r="CM56" s="105" t="s">
        <v>84</v>
      </c>
    </row>
    <row r="57" spans="1:91" s="5" customFormat="1" ht="22.5" customHeight="1">
      <c r="A57" s="95" t="s">
        <v>78</v>
      </c>
      <c r="B57" s="96"/>
      <c r="C57" s="97"/>
      <c r="D57" s="365" t="s">
        <v>97</v>
      </c>
      <c r="E57" s="365"/>
      <c r="F57" s="365"/>
      <c r="G57" s="365"/>
      <c r="H57" s="365"/>
      <c r="I57" s="98"/>
      <c r="J57" s="365" t="s">
        <v>98</v>
      </c>
      <c r="K57" s="365"/>
      <c r="L57" s="365"/>
      <c r="M57" s="365"/>
      <c r="N57" s="365"/>
      <c r="O57" s="365"/>
      <c r="P57" s="365"/>
      <c r="Q57" s="365"/>
      <c r="R57" s="365"/>
      <c r="S57" s="365"/>
      <c r="T57" s="365"/>
      <c r="U57" s="365"/>
      <c r="V57" s="365"/>
      <c r="W57" s="365"/>
      <c r="X57" s="365"/>
      <c r="Y57" s="365"/>
      <c r="Z57" s="365"/>
      <c r="AA57" s="365"/>
      <c r="AB57" s="365"/>
      <c r="AC57" s="365"/>
      <c r="AD57" s="365"/>
      <c r="AE57" s="365"/>
      <c r="AF57" s="365"/>
      <c r="AG57" s="363">
        <f>'SO 02e - Silnoproud'!J27</f>
        <v>0</v>
      </c>
      <c r="AH57" s="364"/>
      <c r="AI57" s="364"/>
      <c r="AJ57" s="364"/>
      <c r="AK57" s="364"/>
      <c r="AL57" s="364"/>
      <c r="AM57" s="364"/>
      <c r="AN57" s="363">
        <f t="shared" si="0"/>
        <v>0</v>
      </c>
      <c r="AO57" s="364"/>
      <c r="AP57" s="364"/>
      <c r="AQ57" s="99" t="s">
        <v>81</v>
      </c>
      <c r="AR57" s="100"/>
      <c r="AS57" s="101">
        <v>0</v>
      </c>
      <c r="AT57" s="102">
        <f t="shared" si="1"/>
        <v>0</v>
      </c>
      <c r="AU57" s="103">
        <f>'SO 02e - Silnoproud'!P87</f>
        <v>0</v>
      </c>
      <c r="AV57" s="102">
        <f>'SO 02e - Silnoproud'!J30</f>
        <v>0</v>
      </c>
      <c r="AW57" s="102">
        <f>'SO 02e - Silnoproud'!J31</f>
        <v>0</v>
      </c>
      <c r="AX57" s="102">
        <f>'SO 02e - Silnoproud'!J32</f>
        <v>0</v>
      </c>
      <c r="AY57" s="102">
        <f>'SO 02e - Silnoproud'!J33</f>
        <v>0</v>
      </c>
      <c r="AZ57" s="102">
        <f>'SO 02e - Silnoproud'!F30</f>
        <v>0</v>
      </c>
      <c r="BA57" s="102">
        <f>'SO 02e - Silnoproud'!F31</f>
        <v>0</v>
      </c>
      <c r="BB57" s="102">
        <f>'SO 02e - Silnoproud'!F32</f>
        <v>0</v>
      </c>
      <c r="BC57" s="102">
        <f>'SO 02e - Silnoproud'!F33</f>
        <v>0</v>
      </c>
      <c r="BD57" s="104">
        <f>'SO 02e - Silnoproud'!F34</f>
        <v>0</v>
      </c>
      <c r="BT57" s="105" t="s">
        <v>82</v>
      </c>
      <c r="BV57" s="105" t="s">
        <v>76</v>
      </c>
      <c r="BW57" s="105" t="s">
        <v>99</v>
      </c>
      <c r="BX57" s="105" t="s">
        <v>7</v>
      </c>
      <c r="CL57" s="105" t="s">
        <v>21</v>
      </c>
      <c r="CM57" s="105" t="s">
        <v>84</v>
      </c>
    </row>
    <row r="58" spans="1:91" s="5" customFormat="1" ht="22.5" customHeight="1">
      <c r="A58" s="95" t="s">
        <v>78</v>
      </c>
      <c r="B58" s="96"/>
      <c r="C58" s="97"/>
      <c r="D58" s="365" t="s">
        <v>100</v>
      </c>
      <c r="E58" s="365"/>
      <c r="F58" s="365"/>
      <c r="G58" s="365"/>
      <c r="H58" s="365"/>
      <c r="I58" s="98"/>
      <c r="J58" s="365" t="s">
        <v>101</v>
      </c>
      <c r="K58" s="365"/>
      <c r="L58" s="365"/>
      <c r="M58" s="365"/>
      <c r="N58" s="365"/>
      <c r="O58" s="365"/>
      <c r="P58" s="365"/>
      <c r="Q58" s="365"/>
      <c r="R58" s="365"/>
      <c r="S58" s="365"/>
      <c r="T58" s="365"/>
      <c r="U58" s="365"/>
      <c r="V58" s="365"/>
      <c r="W58" s="365"/>
      <c r="X58" s="365"/>
      <c r="Y58" s="365"/>
      <c r="Z58" s="365"/>
      <c r="AA58" s="365"/>
      <c r="AB58" s="365"/>
      <c r="AC58" s="365"/>
      <c r="AD58" s="365"/>
      <c r="AE58" s="365"/>
      <c r="AF58" s="365"/>
      <c r="AG58" s="363">
        <f>'SO 02f - Slaboproud'!J27</f>
        <v>0</v>
      </c>
      <c r="AH58" s="364"/>
      <c r="AI58" s="364"/>
      <c r="AJ58" s="364"/>
      <c r="AK58" s="364"/>
      <c r="AL58" s="364"/>
      <c r="AM58" s="364"/>
      <c r="AN58" s="363">
        <f t="shared" si="0"/>
        <v>0</v>
      </c>
      <c r="AO58" s="364"/>
      <c r="AP58" s="364"/>
      <c r="AQ58" s="99" t="s">
        <v>81</v>
      </c>
      <c r="AR58" s="100"/>
      <c r="AS58" s="101">
        <v>0</v>
      </c>
      <c r="AT58" s="102">
        <f t="shared" si="1"/>
        <v>0</v>
      </c>
      <c r="AU58" s="103">
        <f>'SO 02f - Slaboproud'!P82</f>
        <v>0</v>
      </c>
      <c r="AV58" s="102">
        <f>'SO 02f - Slaboproud'!J30</f>
        <v>0</v>
      </c>
      <c r="AW58" s="102">
        <f>'SO 02f - Slaboproud'!J31</f>
        <v>0</v>
      </c>
      <c r="AX58" s="102">
        <f>'SO 02f - Slaboproud'!J32</f>
        <v>0</v>
      </c>
      <c r="AY58" s="102">
        <f>'SO 02f - Slaboproud'!J33</f>
        <v>0</v>
      </c>
      <c r="AZ58" s="102">
        <f>'SO 02f - Slaboproud'!F30</f>
        <v>0</v>
      </c>
      <c r="BA58" s="102">
        <f>'SO 02f - Slaboproud'!F31</f>
        <v>0</v>
      </c>
      <c r="BB58" s="102">
        <f>'SO 02f - Slaboproud'!F32</f>
        <v>0</v>
      </c>
      <c r="BC58" s="102">
        <f>'SO 02f - Slaboproud'!F33</f>
        <v>0</v>
      </c>
      <c r="BD58" s="104">
        <f>'SO 02f - Slaboproud'!F34</f>
        <v>0</v>
      </c>
      <c r="BT58" s="105" t="s">
        <v>82</v>
      </c>
      <c r="BV58" s="105" t="s">
        <v>76</v>
      </c>
      <c r="BW58" s="105" t="s">
        <v>102</v>
      </c>
      <c r="BX58" s="105" t="s">
        <v>7</v>
      </c>
      <c r="CL58" s="105" t="s">
        <v>21</v>
      </c>
      <c r="CM58" s="105" t="s">
        <v>84</v>
      </c>
    </row>
    <row r="59" spans="1:91" s="5" customFormat="1" ht="22.5" customHeight="1">
      <c r="A59" s="95" t="s">
        <v>78</v>
      </c>
      <c r="B59" s="96"/>
      <c r="C59" s="97"/>
      <c r="D59" s="365" t="s">
        <v>103</v>
      </c>
      <c r="E59" s="365"/>
      <c r="F59" s="365"/>
      <c r="G59" s="365"/>
      <c r="H59" s="365"/>
      <c r="I59" s="98"/>
      <c r="J59" s="365" t="s">
        <v>104</v>
      </c>
      <c r="K59" s="365"/>
      <c r="L59" s="365"/>
      <c r="M59" s="365"/>
      <c r="N59" s="365"/>
      <c r="O59" s="365"/>
      <c r="P59" s="365"/>
      <c r="Q59" s="365"/>
      <c r="R59" s="365"/>
      <c r="S59" s="365"/>
      <c r="T59" s="365"/>
      <c r="U59" s="365"/>
      <c r="V59" s="365"/>
      <c r="W59" s="365"/>
      <c r="X59" s="365"/>
      <c r="Y59" s="365"/>
      <c r="Z59" s="365"/>
      <c r="AA59" s="365"/>
      <c r="AB59" s="365"/>
      <c r="AC59" s="365"/>
      <c r="AD59" s="365"/>
      <c r="AE59" s="365"/>
      <c r="AF59" s="365"/>
      <c r="AG59" s="363">
        <f>'SO 03 - Venkovní inženýrs...'!J27</f>
        <v>0</v>
      </c>
      <c r="AH59" s="364"/>
      <c r="AI59" s="364"/>
      <c r="AJ59" s="364"/>
      <c r="AK59" s="364"/>
      <c r="AL59" s="364"/>
      <c r="AM59" s="364"/>
      <c r="AN59" s="363">
        <f t="shared" si="0"/>
        <v>0</v>
      </c>
      <c r="AO59" s="364"/>
      <c r="AP59" s="364"/>
      <c r="AQ59" s="99" t="s">
        <v>105</v>
      </c>
      <c r="AR59" s="100"/>
      <c r="AS59" s="101">
        <v>0</v>
      </c>
      <c r="AT59" s="102">
        <f t="shared" si="1"/>
        <v>0</v>
      </c>
      <c r="AU59" s="103">
        <f>'SO 03 - Venkovní inženýrs...'!P86</f>
        <v>0</v>
      </c>
      <c r="AV59" s="102">
        <f>'SO 03 - Venkovní inženýrs...'!J30</f>
        <v>0</v>
      </c>
      <c r="AW59" s="102">
        <f>'SO 03 - Venkovní inženýrs...'!J31</f>
        <v>0</v>
      </c>
      <c r="AX59" s="102">
        <f>'SO 03 - Venkovní inženýrs...'!J32</f>
        <v>0</v>
      </c>
      <c r="AY59" s="102">
        <f>'SO 03 - Venkovní inženýrs...'!J33</f>
        <v>0</v>
      </c>
      <c r="AZ59" s="102">
        <f>'SO 03 - Venkovní inženýrs...'!F30</f>
        <v>0</v>
      </c>
      <c r="BA59" s="102">
        <f>'SO 03 - Venkovní inženýrs...'!F31</f>
        <v>0</v>
      </c>
      <c r="BB59" s="102">
        <f>'SO 03 - Venkovní inženýrs...'!F32</f>
        <v>0</v>
      </c>
      <c r="BC59" s="102">
        <f>'SO 03 - Venkovní inženýrs...'!F33</f>
        <v>0</v>
      </c>
      <c r="BD59" s="104">
        <f>'SO 03 - Venkovní inženýrs...'!F34</f>
        <v>0</v>
      </c>
      <c r="BT59" s="105" t="s">
        <v>82</v>
      </c>
      <c r="BV59" s="105" t="s">
        <v>76</v>
      </c>
      <c r="BW59" s="105" t="s">
        <v>106</v>
      </c>
      <c r="BX59" s="105" t="s">
        <v>7</v>
      </c>
      <c r="CL59" s="105" t="s">
        <v>21</v>
      </c>
      <c r="CM59" s="105" t="s">
        <v>84</v>
      </c>
    </row>
    <row r="60" spans="1:91" s="5" customFormat="1" ht="22.5" customHeight="1">
      <c r="A60" s="95" t="s">
        <v>78</v>
      </c>
      <c r="B60" s="96"/>
      <c r="C60" s="97"/>
      <c r="D60" s="365" t="s">
        <v>107</v>
      </c>
      <c r="E60" s="365"/>
      <c r="F60" s="365"/>
      <c r="G60" s="365"/>
      <c r="H60" s="365"/>
      <c r="I60" s="98"/>
      <c r="J60" s="365" t="s">
        <v>108</v>
      </c>
      <c r="K60" s="365"/>
      <c r="L60" s="365"/>
      <c r="M60" s="365"/>
      <c r="N60" s="365"/>
      <c r="O60" s="365"/>
      <c r="P60" s="365"/>
      <c r="Q60" s="365"/>
      <c r="R60" s="365"/>
      <c r="S60" s="365"/>
      <c r="T60" s="365"/>
      <c r="U60" s="365"/>
      <c r="V60" s="365"/>
      <c r="W60" s="365"/>
      <c r="X60" s="365"/>
      <c r="Y60" s="365"/>
      <c r="Z60" s="365"/>
      <c r="AA60" s="365"/>
      <c r="AB60" s="365"/>
      <c r="AC60" s="365"/>
      <c r="AD60" s="365"/>
      <c r="AE60" s="365"/>
      <c r="AF60" s="365"/>
      <c r="AG60" s="363">
        <f>'SO 04 - Zpevněné plochy'!J27</f>
        <v>0</v>
      </c>
      <c r="AH60" s="364"/>
      <c r="AI60" s="364"/>
      <c r="AJ60" s="364"/>
      <c r="AK60" s="364"/>
      <c r="AL60" s="364"/>
      <c r="AM60" s="364"/>
      <c r="AN60" s="363">
        <f t="shared" si="0"/>
        <v>0</v>
      </c>
      <c r="AO60" s="364"/>
      <c r="AP60" s="364"/>
      <c r="AQ60" s="99" t="s">
        <v>81</v>
      </c>
      <c r="AR60" s="100"/>
      <c r="AS60" s="106">
        <v>0</v>
      </c>
      <c r="AT60" s="107">
        <f t="shared" si="1"/>
        <v>0</v>
      </c>
      <c r="AU60" s="108">
        <f>'SO 04 - Zpevněné plochy'!P90</f>
        <v>0</v>
      </c>
      <c r="AV60" s="107">
        <f>'SO 04 - Zpevněné plochy'!J30</f>
        <v>0</v>
      </c>
      <c r="AW60" s="107">
        <f>'SO 04 - Zpevněné plochy'!J31</f>
        <v>0</v>
      </c>
      <c r="AX60" s="107">
        <f>'SO 04 - Zpevněné plochy'!J32</f>
        <v>0</v>
      </c>
      <c r="AY60" s="107">
        <f>'SO 04 - Zpevněné plochy'!J33</f>
        <v>0</v>
      </c>
      <c r="AZ60" s="107">
        <f>'SO 04 - Zpevněné plochy'!F30</f>
        <v>0</v>
      </c>
      <c r="BA60" s="107">
        <f>'SO 04 - Zpevněné plochy'!F31</f>
        <v>0</v>
      </c>
      <c r="BB60" s="107">
        <f>'SO 04 - Zpevněné plochy'!F32</f>
        <v>0</v>
      </c>
      <c r="BC60" s="107">
        <f>'SO 04 - Zpevněné plochy'!F33</f>
        <v>0</v>
      </c>
      <c r="BD60" s="109">
        <f>'SO 04 - Zpevněné plochy'!F34</f>
        <v>0</v>
      </c>
      <c r="BT60" s="105" t="s">
        <v>82</v>
      </c>
      <c r="BV60" s="105" t="s">
        <v>76</v>
      </c>
      <c r="BW60" s="105" t="s">
        <v>109</v>
      </c>
      <c r="BX60" s="105" t="s">
        <v>7</v>
      </c>
      <c r="CL60" s="105" t="s">
        <v>21</v>
      </c>
      <c r="CM60" s="105" t="s">
        <v>84</v>
      </c>
    </row>
    <row r="61" spans="2:44" s="1" customFormat="1" ht="30" customHeight="1">
      <c r="B61" s="40"/>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0"/>
    </row>
    <row r="62" spans="2:44" s="1" customFormat="1" ht="6.95" customHeight="1">
      <c r="B62" s="55"/>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AN62" s="56"/>
      <c r="AO62" s="56"/>
      <c r="AP62" s="56"/>
      <c r="AQ62" s="56"/>
      <c r="AR62" s="60"/>
    </row>
  </sheetData>
  <sheetProtection algorithmName="SHA-512" hashValue="+MiGQa1dqSDc9b/6kfSTfHwYTsTvVt3ZqmgkTnZYl71eV1BrISkEBMciUcvpuKqaSxxDBWSyaZ/cGIjJFlLSOQ==" saltValue="EnzxTKJXPDi+HXwJuu9g5g==" spinCount="100000" sheet="1" objects="1" scenarios="1" formatCells="0" formatColumns="0" formatRows="0" sort="0" autoFilter="0"/>
  <mergeCells count="73">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 ref="W28:AE28"/>
    <mergeCell ref="AK28:AO28"/>
    <mergeCell ref="L29:O29"/>
    <mergeCell ref="W29:AE29"/>
    <mergeCell ref="AK29:AO29"/>
    <mergeCell ref="L30:O30"/>
    <mergeCell ref="W30:AE30"/>
    <mergeCell ref="AK30:AO30"/>
    <mergeCell ref="X32:AB32"/>
    <mergeCell ref="AK32:AO32"/>
    <mergeCell ref="L42:AO42"/>
    <mergeCell ref="AM44:AN44"/>
    <mergeCell ref="AM46:AP46"/>
    <mergeCell ref="AS46:AT48"/>
    <mergeCell ref="C49:G49"/>
    <mergeCell ref="I49:AF49"/>
    <mergeCell ref="AG49:AM49"/>
    <mergeCell ref="AN49:AP49"/>
    <mergeCell ref="AN52:AP52"/>
    <mergeCell ref="AG52:AM52"/>
    <mergeCell ref="D52:H52"/>
    <mergeCell ref="J52:AF52"/>
    <mergeCell ref="AN53:AP53"/>
    <mergeCell ref="AG53:AM53"/>
    <mergeCell ref="D53:H53"/>
    <mergeCell ref="J53:AF53"/>
    <mergeCell ref="AN54:AP54"/>
    <mergeCell ref="AG54:AM54"/>
    <mergeCell ref="D54:H54"/>
    <mergeCell ref="J54:AF54"/>
    <mergeCell ref="AN55:AP55"/>
    <mergeCell ref="AG55:AM55"/>
    <mergeCell ref="D55:H55"/>
    <mergeCell ref="J55:AF55"/>
    <mergeCell ref="AG56:AM56"/>
    <mergeCell ref="D56:H56"/>
    <mergeCell ref="J56:AF56"/>
    <mergeCell ref="AN57:AP57"/>
    <mergeCell ref="AG57:AM57"/>
    <mergeCell ref="D57:H57"/>
    <mergeCell ref="J57:AF57"/>
    <mergeCell ref="AR2:BE2"/>
    <mergeCell ref="AN60:AP60"/>
    <mergeCell ref="AG60:AM60"/>
    <mergeCell ref="D60:H60"/>
    <mergeCell ref="J60:AF60"/>
    <mergeCell ref="AG51:AM51"/>
    <mergeCell ref="AN51:AP51"/>
    <mergeCell ref="AN58:AP58"/>
    <mergeCell ref="AG58:AM58"/>
    <mergeCell ref="D58:H58"/>
    <mergeCell ref="J58:AF58"/>
    <mergeCell ref="AN59:AP59"/>
    <mergeCell ref="AG59:AM59"/>
    <mergeCell ref="D59:H59"/>
    <mergeCell ref="J59:AF59"/>
    <mergeCell ref="AN56:AP56"/>
  </mergeCells>
  <hyperlinks>
    <hyperlink ref="K1:S1" location="C2" display="1) Rekapitulace stavby"/>
    <hyperlink ref="W1:AI1" location="C51" display="2) Rekapitulace objektů stavby a soupisů prací"/>
    <hyperlink ref="A52" location="'SO 00 - Vedlejší rozpočto...'!C2" display="/"/>
    <hyperlink ref="A53" location="'SO 02a - Stavební práce'!C2" display="/"/>
    <hyperlink ref="A54" location="'SO 02b - Zdravotní instalace'!C2" display="/"/>
    <hyperlink ref="A55" location="'SO 02c - Vytápění'!C2" display="/"/>
    <hyperlink ref="A56" location="'SO 02d - Vzduchotechnika'!C2" display="/"/>
    <hyperlink ref="A57" location="'SO 02e - Silnoproud'!C2" display="/"/>
    <hyperlink ref="A58" location="'SO 02f - Slaboproud'!C2" display="/"/>
    <hyperlink ref="A59" location="'SO 03 - Venkovní inženýrs...'!C2" display="/"/>
    <hyperlink ref="A60" location="'SO 04 - Zpevněné plochy'!C2" displa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BR293"/>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1"/>
      <c r="C1" s="111"/>
      <c r="D1" s="112" t="s">
        <v>1</v>
      </c>
      <c r="E1" s="111"/>
      <c r="F1" s="113" t="s">
        <v>110</v>
      </c>
      <c r="G1" s="403" t="s">
        <v>111</v>
      </c>
      <c r="H1" s="403"/>
      <c r="I1" s="114"/>
      <c r="J1" s="113" t="s">
        <v>112</v>
      </c>
      <c r="K1" s="112" t="s">
        <v>113</v>
      </c>
      <c r="L1" s="113" t="s">
        <v>114</v>
      </c>
      <c r="M1" s="113"/>
      <c r="N1" s="113"/>
      <c r="O1" s="113"/>
      <c r="P1" s="113"/>
      <c r="Q1" s="113"/>
      <c r="R1" s="113"/>
      <c r="S1" s="113"/>
      <c r="T1" s="113"/>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62"/>
      <c r="M2" s="362"/>
      <c r="N2" s="362"/>
      <c r="O2" s="362"/>
      <c r="P2" s="362"/>
      <c r="Q2" s="362"/>
      <c r="R2" s="362"/>
      <c r="S2" s="362"/>
      <c r="T2" s="362"/>
      <c r="U2" s="362"/>
      <c r="V2" s="362"/>
      <c r="AT2" s="24" t="s">
        <v>109</v>
      </c>
    </row>
    <row r="3" spans="2:46" ht="6.95" customHeight="1">
      <c r="B3" s="25"/>
      <c r="C3" s="26"/>
      <c r="D3" s="26"/>
      <c r="E3" s="26"/>
      <c r="F3" s="26"/>
      <c r="G3" s="26"/>
      <c r="H3" s="26"/>
      <c r="I3" s="115"/>
      <c r="J3" s="26"/>
      <c r="K3" s="27"/>
      <c r="AT3" s="24" t="s">
        <v>84</v>
      </c>
    </row>
    <row r="4" spans="2:46" ht="36.95" customHeight="1">
      <c r="B4" s="28"/>
      <c r="C4" s="29"/>
      <c r="D4" s="30" t="s">
        <v>115</v>
      </c>
      <c r="E4" s="29"/>
      <c r="F4" s="29"/>
      <c r="G4" s="29"/>
      <c r="H4" s="29"/>
      <c r="I4" s="116"/>
      <c r="J4" s="29"/>
      <c r="K4" s="31"/>
      <c r="M4" s="32" t="s">
        <v>12</v>
      </c>
      <c r="AT4" s="24" t="s">
        <v>6</v>
      </c>
    </row>
    <row r="5" spans="2:11" ht="6.95" customHeight="1">
      <c r="B5" s="28"/>
      <c r="C5" s="29"/>
      <c r="D5" s="29"/>
      <c r="E5" s="29"/>
      <c r="F5" s="29"/>
      <c r="G5" s="29"/>
      <c r="H5" s="29"/>
      <c r="I5" s="116"/>
      <c r="J5" s="29"/>
      <c r="K5" s="31"/>
    </row>
    <row r="6" spans="2:11" ht="15">
      <c r="B6" s="28"/>
      <c r="C6" s="29"/>
      <c r="D6" s="37" t="s">
        <v>18</v>
      </c>
      <c r="E6" s="29"/>
      <c r="F6" s="29"/>
      <c r="G6" s="29"/>
      <c r="H6" s="29"/>
      <c r="I6" s="116"/>
      <c r="J6" s="29"/>
      <c r="K6" s="31"/>
    </row>
    <row r="7" spans="2:11" ht="22.5" customHeight="1">
      <c r="B7" s="28"/>
      <c r="C7" s="29"/>
      <c r="D7" s="29"/>
      <c r="E7" s="404" t="str">
        <f>'Rekapitulace stavby'!K6</f>
        <v>Novostavba budovy Fokus Turnov</v>
      </c>
      <c r="F7" s="405"/>
      <c r="G7" s="405"/>
      <c r="H7" s="405"/>
      <c r="I7" s="116"/>
      <c r="J7" s="29"/>
      <c r="K7" s="31"/>
    </row>
    <row r="8" spans="2:11" s="1" customFormat="1" ht="15">
      <c r="B8" s="40"/>
      <c r="C8" s="41"/>
      <c r="D8" s="37" t="s">
        <v>116</v>
      </c>
      <c r="E8" s="41"/>
      <c r="F8" s="41"/>
      <c r="G8" s="41"/>
      <c r="H8" s="41"/>
      <c r="I8" s="117"/>
      <c r="J8" s="41"/>
      <c r="K8" s="44"/>
    </row>
    <row r="9" spans="2:11" s="1" customFormat="1" ht="36.95" customHeight="1">
      <c r="B9" s="40"/>
      <c r="C9" s="41"/>
      <c r="D9" s="41"/>
      <c r="E9" s="406" t="s">
        <v>2766</v>
      </c>
      <c r="F9" s="407"/>
      <c r="G9" s="407"/>
      <c r="H9" s="407"/>
      <c r="I9" s="117"/>
      <c r="J9" s="41"/>
      <c r="K9" s="44"/>
    </row>
    <row r="10" spans="2:11" s="1" customFormat="1" ht="13.5">
      <c r="B10" s="40"/>
      <c r="C10" s="41"/>
      <c r="D10" s="41"/>
      <c r="E10" s="41"/>
      <c r="F10" s="41"/>
      <c r="G10" s="41"/>
      <c r="H10" s="41"/>
      <c r="I10" s="117"/>
      <c r="J10" s="41"/>
      <c r="K10" s="44"/>
    </row>
    <row r="11" spans="2:11" s="1" customFormat="1" ht="14.45" customHeight="1">
      <c r="B11" s="40"/>
      <c r="C11" s="41"/>
      <c r="D11" s="37" t="s">
        <v>20</v>
      </c>
      <c r="E11" s="41"/>
      <c r="F11" s="35" t="s">
        <v>21</v>
      </c>
      <c r="G11" s="41"/>
      <c r="H11" s="41"/>
      <c r="I11" s="118" t="s">
        <v>22</v>
      </c>
      <c r="J11" s="35" t="s">
        <v>21</v>
      </c>
      <c r="K11" s="44"/>
    </row>
    <row r="12" spans="2:11" s="1" customFormat="1" ht="14.45" customHeight="1">
      <c r="B12" s="40"/>
      <c r="C12" s="41"/>
      <c r="D12" s="37" t="s">
        <v>23</v>
      </c>
      <c r="E12" s="41"/>
      <c r="F12" s="35" t="s">
        <v>24</v>
      </c>
      <c r="G12" s="41"/>
      <c r="H12" s="41"/>
      <c r="I12" s="118" t="s">
        <v>25</v>
      </c>
      <c r="J12" s="119">
        <f>'Rekapitulace stavby'!AN8</f>
        <v>43776</v>
      </c>
      <c r="K12" s="44"/>
    </row>
    <row r="13" spans="2:11" s="1" customFormat="1" ht="10.9" customHeight="1">
      <c r="B13" s="40"/>
      <c r="C13" s="41"/>
      <c r="D13" s="41"/>
      <c r="E13" s="41"/>
      <c r="F13" s="41"/>
      <c r="G13" s="41"/>
      <c r="H13" s="41"/>
      <c r="I13" s="117"/>
      <c r="J13" s="41"/>
      <c r="K13" s="44"/>
    </row>
    <row r="14" spans="2:11" s="1" customFormat="1" ht="14.45" customHeight="1">
      <c r="B14" s="40"/>
      <c r="C14" s="41"/>
      <c r="D14" s="37" t="s">
        <v>26</v>
      </c>
      <c r="E14" s="41"/>
      <c r="F14" s="41"/>
      <c r="G14" s="41"/>
      <c r="H14" s="41"/>
      <c r="I14" s="118" t="s">
        <v>27</v>
      </c>
      <c r="J14" s="35" t="s">
        <v>28</v>
      </c>
      <c r="K14" s="44"/>
    </row>
    <row r="15" spans="2:11" s="1" customFormat="1" ht="18" customHeight="1">
      <c r="B15" s="40"/>
      <c r="C15" s="41"/>
      <c r="D15" s="41"/>
      <c r="E15" s="35" t="s">
        <v>29</v>
      </c>
      <c r="F15" s="41"/>
      <c r="G15" s="41"/>
      <c r="H15" s="41"/>
      <c r="I15" s="118" t="s">
        <v>30</v>
      </c>
      <c r="J15" s="35" t="s">
        <v>31</v>
      </c>
      <c r="K15" s="44"/>
    </row>
    <row r="16" spans="2:11" s="1" customFormat="1" ht="6.95" customHeight="1">
      <c r="B16" s="40"/>
      <c r="C16" s="41"/>
      <c r="D16" s="41"/>
      <c r="E16" s="41"/>
      <c r="F16" s="41"/>
      <c r="G16" s="41"/>
      <c r="H16" s="41"/>
      <c r="I16" s="117"/>
      <c r="J16" s="41"/>
      <c r="K16" s="44"/>
    </row>
    <row r="17" spans="2:11" s="1" customFormat="1" ht="14.45" customHeight="1">
      <c r="B17" s="40"/>
      <c r="C17" s="41"/>
      <c r="D17" s="37" t="s">
        <v>32</v>
      </c>
      <c r="E17" s="41"/>
      <c r="F17" s="41"/>
      <c r="G17" s="41"/>
      <c r="H17" s="41"/>
      <c r="I17" s="118" t="s">
        <v>27</v>
      </c>
      <c r="J17" s="35" t="str">
        <f>IF('Rekapitulace stavby'!AN13="Vyplň údaj","",IF('Rekapitulace stavby'!AN13="","",'Rekapitulace stavby'!AN13))</f>
        <v/>
      </c>
      <c r="K17" s="44"/>
    </row>
    <row r="18" spans="2:11" s="1" customFormat="1" ht="18" customHeight="1">
      <c r="B18" s="40"/>
      <c r="C18" s="41"/>
      <c r="D18" s="41"/>
      <c r="E18" s="35" t="str">
        <f>IF('Rekapitulace stavby'!E14="Vyplň údaj","",IF('Rekapitulace stavby'!E14="","",'Rekapitulace stavby'!E14))</f>
        <v/>
      </c>
      <c r="F18" s="41"/>
      <c r="G18" s="41"/>
      <c r="H18" s="41"/>
      <c r="I18" s="118" t="s">
        <v>30</v>
      </c>
      <c r="J18" s="35" t="str">
        <f>IF('Rekapitulace stavby'!AN14="Vyplň údaj","",IF('Rekapitulace stavby'!AN14="","",'Rekapitulace stavby'!AN14))</f>
        <v/>
      </c>
      <c r="K18" s="44"/>
    </row>
    <row r="19" spans="2:11" s="1" customFormat="1" ht="6.95" customHeight="1">
      <c r="B19" s="40"/>
      <c r="C19" s="41"/>
      <c r="D19" s="41"/>
      <c r="E19" s="41"/>
      <c r="F19" s="41"/>
      <c r="G19" s="41"/>
      <c r="H19" s="41"/>
      <c r="I19" s="117"/>
      <c r="J19" s="41"/>
      <c r="K19" s="44"/>
    </row>
    <row r="20" spans="2:11" s="1" customFormat="1" ht="14.45" customHeight="1">
      <c r="B20" s="40"/>
      <c r="C20" s="41"/>
      <c r="D20" s="37" t="s">
        <v>34</v>
      </c>
      <c r="E20" s="41"/>
      <c r="F20" s="41"/>
      <c r="G20" s="41"/>
      <c r="H20" s="41"/>
      <c r="I20" s="118" t="s">
        <v>27</v>
      </c>
      <c r="J20" s="35" t="s">
        <v>35</v>
      </c>
      <c r="K20" s="44"/>
    </row>
    <row r="21" spans="2:11" s="1" customFormat="1" ht="18" customHeight="1">
      <c r="B21" s="40"/>
      <c r="C21" s="41"/>
      <c r="D21" s="41"/>
      <c r="E21" s="35" t="s">
        <v>36</v>
      </c>
      <c r="F21" s="41"/>
      <c r="G21" s="41"/>
      <c r="H21" s="41"/>
      <c r="I21" s="118" t="s">
        <v>30</v>
      </c>
      <c r="J21" s="35" t="s">
        <v>37</v>
      </c>
      <c r="K21" s="44"/>
    </row>
    <row r="22" spans="2:11" s="1" customFormat="1" ht="6.95" customHeight="1">
      <c r="B22" s="40"/>
      <c r="C22" s="41"/>
      <c r="D22" s="41"/>
      <c r="E22" s="41"/>
      <c r="F22" s="41"/>
      <c r="G22" s="41"/>
      <c r="H22" s="41"/>
      <c r="I22" s="117"/>
      <c r="J22" s="41"/>
      <c r="K22" s="44"/>
    </row>
    <row r="23" spans="2:11" s="1" customFormat="1" ht="14.45" customHeight="1">
      <c r="B23" s="40"/>
      <c r="C23" s="41"/>
      <c r="D23" s="37" t="s">
        <v>39</v>
      </c>
      <c r="E23" s="41"/>
      <c r="F23" s="41"/>
      <c r="G23" s="41"/>
      <c r="H23" s="41"/>
      <c r="I23" s="117"/>
      <c r="J23" s="41"/>
      <c r="K23" s="44"/>
    </row>
    <row r="24" spans="2:11" s="6" customFormat="1" ht="22.5" customHeight="1">
      <c r="B24" s="120"/>
      <c r="C24" s="121"/>
      <c r="D24" s="121"/>
      <c r="E24" s="396" t="s">
        <v>21</v>
      </c>
      <c r="F24" s="396"/>
      <c r="G24" s="396"/>
      <c r="H24" s="396"/>
      <c r="I24" s="122"/>
      <c r="J24" s="121"/>
      <c r="K24" s="123"/>
    </row>
    <row r="25" spans="2:11" s="1" customFormat="1" ht="6.95" customHeight="1">
      <c r="B25" s="40"/>
      <c r="C25" s="41"/>
      <c r="D25" s="41"/>
      <c r="E25" s="41"/>
      <c r="F25" s="41"/>
      <c r="G25" s="41"/>
      <c r="H25" s="41"/>
      <c r="I25" s="117"/>
      <c r="J25" s="41"/>
      <c r="K25" s="44"/>
    </row>
    <row r="26" spans="2:11" s="1" customFormat="1" ht="6.95" customHeight="1">
      <c r="B26" s="40"/>
      <c r="C26" s="41"/>
      <c r="D26" s="84"/>
      <c r="E26" s="84"/>
      <c r="F26" s="84"/>
      <c r="G26" s="84"/>
      <c r="H26" s="84"/>
      <c r="I26" s="124"/>
      <c r="J26" s="84"/>
      <c r="K26" s="125"/>
    </row>
    <row r="27" spans="2:11" s="1" customFormat="1" ht="25.35" customHeight="1">
      <c r="B27" s="40"/>
      <c r="C27" s="41"/>
      <c r="D27" s="126" t="s">
        <v>40</v>
      </c>
      <c r="E27" s="41"/>
      <c r="F27" s="41"/>
      <c r="G27" s="41"/>
      <c r="H27" s="41"/>
      <c r="I27" s="117"/>
      <c r="J27" s="127">
        <f>ROUND(J90,2)</f>
        <v>0</v>
      </c>
      <c r="K27" s="44"/>
    </row>
    <row r="28" spans="2:11" s="1" customFormat="1" ht="6.95" customHeight="1">
      <c r="B28" s="40"/>
      <c r="C28" s="41"/>
      <c r="D28" s="84"/>
      <c r="E28" s="84"/>
      <c r="F28" s="84"/>
      <c r="G28" s="84"/>
      <c r="H28" s="84"/>
      <c r="I28" s="124"/>
      <c r="J28" s="84"/>
      <c r="K28" s="125"/>
    </row>
    <row r="29" spans="2:11" s="1" customFormat="1" ht="14.45" customHeight="1">
      <c r="B29" s="40"/>
      <c r="C29" s="41"/>
      <c r="D29" s="41"/>
      <c r="E29" s="41"/>
      <c r="F29" s="45" t="s">
        <v>42</v>
      </c>
      <c r="G29" s="41"/>
      <c r="H29" s="41"/>
      <c r="I29" s="128" t="s">
        <v>41</v>
      </c>
      <c r="J29" s="45" t="s">
        <v>43</v>
      </c>
      <c r="K29" s="44"/>
    </row>
    <row r="30" spans="2:11" s="1" customFormat="1" ht="14.45" customHeight="1">
      <c r="B30" s="40"/>
      <c r="C30" s="41"/>
      <c r="D30" s="48" t="s">
        <v>44</v>
      </c>
      <c r="E30" s="48" t="s">
        <v>45</v>
      </c>
      <c r="F30" s="129">
        <f>ROUND(SUM(BE90:BE292),2)</f>
        <v>0</v>
      </c>
      <c r="G30" s="41"/>
      <c r="H30" s="41"/>
      <c r="I30" s="130">
        <v>0.21</v>
      </c>
      <c r="J30" s="129">
        <f>ROUND(ROUND((SUM(BE90:BE292)),2)*I30,2)</f>
        <v>0</v>
      </c>
      <c r="K30" s="44"/>
    </row>
    <row r="31" spans="2:11" s="1" customFormat="1" ht="14.45" customHeight="1">
      <c r="B31" s="40"/>
      <c r="C31" s="41"/>
      <c r="D31" s="41"/>
      <c r="E31" s="48" t="s">
        <v>46</v>
      </c>
      <c r="F31" s="129">
        <f>ROUND(SUM(BF90:BF292),2)</f>
        <v>0</v>
      </c>
      <c r="G31" s="41"/>
      <c r="H31" s="41"/>
      <c r="I31" s="130">
        <v>0.15</v>
      </c>
      <c r="J31" s="129">
        <f>ROUND(ROUND((SUM(BF90:BF292)),2)*I31,2)</f>
        <v>0</v>
      </c>
      <c r="K31" s="44"/>
    </row>
    <row r="32" spans="2:11" s="1" customFormat="1" ht="14.45" customHeight="1" hidden="1">
      <c r="B32" s="40"/>
      <c r="C32" s="41"/>
      <c r="D32" s="41"/>
      <c r="E32" s="48" t="s">
        <v>47</v>
      </c>
      <c r="F32" s="129">
        <f>ROUND(SUM(BG90:BG292),2)</f>
        <v>0</v>
      </c>
      <c r="G32" s="41"/>
      <c r="H32" s="41"/>
      <c r="I32" s="130">
        <v>0.21</v>
      </c>
      <c r="J32" s="129">
        <v>0</v>
      </c>
      <c r="K32" s="44"/>
    </row>
    <row r="33" spans="2:11" s="1" customFormat="1" ht="14.45" customHeight="1" hidden="1">
      <c r="B33" s="40"/>
      <c r="C33" s="41"/>
      <c r="D33" s="41"/>
      <c r="E33" s="48" t="s">
        <v>48</v>
      </c>
      <c r="F33" s="129">
        <f>ROUND(SUM(BH90:BH292),2)</f>
        <v>0</v>
      </c>
      <c r="G33" s="41"/>
      <c r="H33" s="41"/>
      <c r="I33" s="130">
        <v>0.15</v>
      </c>
      <c r="J33" s="129">
        <v>0</v>
      </c>
      <c r="K33" s="44"/>
    </row>
    <row r="34" spans="2:11" s="1" customFormat="1" ht="14.45" customHeight="1" hidden="1">
      <c r="B34" s="40"/>
      <c r="C34" s="41"/>
      <c r="D34" s="41"/>
      <c r="E34" s="48" t="s">
        <v>49</v>
      </c>
      <c r="F34" s="129">
        <f>ROUND(SUM(BI90:BI292),2)</f>
        <v>0</v>
      </c>
      <c r="G34" s="41"/>
      <c r="H34" s="41"/>
      <c r="I34" s="130">
        <v>0</v>
      </c>
      <c r="J34" s="129">
        <v>0</v>
      </c>
      <c r="K34" s="44"/>
    </row>
    <row r="35" spans="2:11" s="1" customFormat="1" ht="6.95" customHeight="1">
      <c r="B35" s="40"/>
      <c r="C35" s="41"/>
      <c r="D35" s="41"/>
      <c r="E35" s="41"/>
      <c r="F35" s="41"/>
      <c r="G35" s="41"/>
      <c r="H35" s="41"/>
      <c r="I35" s="117"/>
      <c r="J35" s="41"/>
      <c r="K35" s="44"/>
    </row>
    <row r="36" spans="2:11" s="1" customFormat="1" ht="25.35" customHeight="1">
      <c r="B36" s="40"/>
      <c r="C36" s="131"/>
      <c r="D36" s="132" t="s">
        <v>50</v>
      </c>
      <c r="E36" s="78"/>
      <c r="F36" s="78"/>
      <c r="G36" s="133" t="s">
        <v>51</v>
      </c>
      <c r="H36" s="134" t="s">
        <v>52</v>
      </c>
      <c r="I36" s="135"/>
      <c r="J36" s="136">
        <f>SUM(J27:J34)</f>
        <v>0</v>
      </c>
      <c r="K36" s="137"/>
    </row>
    <row r="37" spans="2:11" s="1" customFormat="1" ht="14.45" customHeight="1">
      <c r="B37" s="55"/>
      <c r="C37" s="56"/>
      <c r="D37" s="56"/>
      <c r="E37" s="56"/>
      <c r="F37" s="56"/>
      <c r="G37" s="56"/>
      <c r="H37" s="56"/>
      <c r="I37" s="138"/>
      <c r="J37" s="56"/>
      <c r="K37" s="57"/>
    </row>
    <row r="41" spans="2:11" s="1" customFormat="1" ht="6.95" customHeight="1">
      <c r="B41" s="139"/>
      <c r="C41" s="140"/>
      <c r="D41" s="140"/>
      <c r="E41" s="140"/>
      <c r="F41" s="140"/>
      <c r="G41" s="140"/>
      <c r="H41" s="140"/>
      <c r="I41" s="141"/>
      <c r="J41" s="140"/>
      <c r="K41" s="142"/>
    </row>
    <row r="42" spans="2:11" s="1" customFormat="1" ht="36.95" customHeight="1">
      <c r="B42" s="40"/>
      <c r="C42" s="30" t="s">
        <v>118</v>
      </c>
      <c r="D42" s="41"/>
      <c r="E42" s="41"/>
      <c r="F42" s="41"/>
      <c r="G42" s="41"/>
      <c r="H42" s="41"/>
      <c r="I42" s="117"/>
      <c r="J42" s="41"/>
      <c r="K42" s="44"/>
    </row>
    <row r="43" spans="2:11" s="1" customFormat="1" ht="6.95" customHeight="1">
      <c r="B43" s="40"/>
      <c r="C43" s="41"/>
      <c r="D43" s="41"/>
      <c r="E43" s="41"/>
      <c r="F43" s="41"/>
      <c r="G43" s="41"/>
      <c r="H43" s="41"/>
      <c r="I43" s="117"/>
      <c r="J43" s="41"/>
      <c r="K43" s="44"/>
    </row>
    <row r="44" spans="2:11" s="1" customFormat="1" ht="14.45" customHeight="1">
      <c r="B44" s="40"/>
      <c r="C44" s="37" t="s">
        <v>18</v>
      </c>
      <c r="D44" s="41"/>
      <c r="E44" s="41"/>
      <c r="F44" s="41"/>
      <c r="G44" s="41"/>
      <c r="H44" s="41"/>
      <c r="I44" s="117"/>
      <c r="J44" s="41"/>
      <c r="K44" s="44"/>
    </row>
    <row r="45" spans="2:11" s="1" customFormat="1" ht="22.5" customHeight="1">
      <c r="B45" s="40"/>
      <c r="C45" s="41"/>
      <c r="D45" s="41"/>
      <c r="E45" s="404" t="str">
        <f>E7</f>
        <v>Novostavba budovy Fokus Turnov</v>
      </c>
      <c r="F45" s="405"/>
      <c r="G45" s="405"/>
      <c r="H45" s="405"/>
      <c r="I45" s="117"/>
      <c r="J45" s="41"/>
      <c r="K45" s="44"/>
    </row>
    <row r="46" spans="2:11" s="1" customFormat="1" ht="14.45" customHeight="1">
      <c r="B46" s="40"/>
      <c r="C46" s="37" t="s">
        <v>116</v>
      </c>
      <c r="D46" s="41"/>
      <c r="E46" s="41"/>
      <c r="F46" s="41"/>
      <c r="G46" s="41"/>
      <c r="H46" s="41"/>
      <c r="I46" s="117"/>
      <c r="J46" s="41"/>
      <c r="K46" s="44"/>
    </row>
    <row r="47" spans="2:11" s="1" customFormat="1" ht="23.25" customHeight="1">
      <c r="B47" s="40"/>
      <c r="C47" s="41"/>
      <c r="D47" s="41"/>
      <c r="E47" s="406" t="str">
        <f>E9</f>
        <v>SO 04 - Zpevněné plochy</v>
      </c>
      <c r="F47" s="407"/>
      <c r="G47" s="407"/>
      <c r="H47" s="407"/>
      <c r="I47" s="117"/>
      <c r="J47" s="41"/>
      <c r="K47" s="44"/>
    </row>
    <row r="48" spans="2:11" s="1" customFormat="1" ht="6.95" customHeight="1">
      <c r="B48" s="40"/>
      <c r="C48" s="41"/>
      <c r="D48" s="41"/>
      <c r="E48" s="41"/>
      <c r="F48" s="41"/>
      <c r="G48" s="41"/>
      <c r="H48" s="41"/>
      <c r="I48" s="117"/>
      <c r="J48" s="41"/>
      <c r="K48" s="44"/>
    </row>
    <row r="49" spans="2:11" s="1" customFormat="1" ht="18" customHeight="1">
      <c r="B49" s="40"/>
      <c r="C49" s="37" t="s">
        <v>23</v>
      </c>
      <c r="D49" s="41"/>
      <c r="E49" s="41"/>
      <c r="F49" s="35" t="str">
        <f>F12</f>
        <v>Skálova 415, 511 01 Turnov</v>
      </c>
      <c r="G49" s="41"/>
      <c r="H49" s="41"/>
      <c r="I49" s="118" t="s">
        <v>25</v>
      </c>
      <c r="J49" s="119">
        <f>IF(J12="","",J12)</f>
        <v>43776</v>
      </c>
      <c r="K49" s="44"/>
    </row>
    <row r="50" spans="2:11" s="1" customFormat="1" ht="6.95" customHeight="1">
      <c r="B50" s="40"/>
      <c r="C50" s="41"/>
      <c r="D50" s="41"/>
      <c r="E50" s="41"/>
      <c r="F50" s="41"/>
      <c r="G50" s="41"/>
      <c r="H50" s="41"/>
      <c r="I50" s="117"/>
      <c r="J50" s="41"/>
      <c r="K50" s="44"/>
    </row>
    <row r="51" spans="2:11" s="1" customFormat="1" ht="15">
      <c r="B51" s="40"/>
      <c r="C51" s="37" t="s">
        <v>26</v>
      </c>
      <c r="D51" s="41"/>
      <c r="E51" s="41"/>
      <c r="F51" s="35" t="str">
        <f>E15</f>
        <v>Město Turnov, A. dvořáka 335, 511 01 Turnov</v>
      </c>
      <c r="G51" s="41"/>
      <c r="H51" s="41"/>
      <c r="I51" s="118" t="s">
        <v>34</v>
      </c>
      <c r="J51" s="35" t="str">
        <f>E21</f>
        <v>In. Point s.r.o, Čajkovského 1710/26, 130 00 Praha</v>
      </c>
      <c r="K51" s="44"/>
    </row>
    <row r="52" spans="2:11" s="1" customFormat="1" ht="14.45" customHeight="1">
      <c r="B52" s="40"/>
      <c r="C52" s="37" t="s">
        <v>32</v>
      </c>
      <c r="D52" s="41"/>
      <c r="E52" s="41"/>
      <c r="F52" s="35" t="str">
        <f>IF(E18="","",E18)</f>
        <v/>
      </c>
      <c r="G52" s="41"/>
      <c r="H52" s="41"/>
      <c r="I52" s="117"/>
      <c r="J52" s="41"/>
      <c r="K52" s="44"/>
    </row>
    <row r="53" spans="2:11" s="1" customFormat="1" ht="10.35" customHeight="1">
      <c r="B53" s="40"/>
      <c r="C53" s="41"/>
      <c r="D53" s="41"/>
      <c r="E53" s="41"/>
      <c r="F53" s="41"/>
      <c r="G53" s="41"/>
      <c r="H53" s="41"/>
      <c r="I53" s="117"/>
      <c r="J53" s="41"/>
      <c r="K53" s="44"/>
    </row>
    <row r="54" spans="2:11" s="1" customFormat="1" ht="29.25" customHeight="1">
      <c r="B54" s="40"/>
      <c r="C54" s="143" t="s">
        <v>119</v>
      </c>
      <c r="D54" s="131"/>
      <c r="E54" s="131"/>
      <c r="F54" s="131"/>
      <c r="G54" s="131"/>
      <c r="H54" s="131"/>
      <c r="I54" s="144"/>
      <c r="J54" s="145" t="s">
        <v>120</v>
      </c>
      <c r="K54" s="146"/>
    </row>
    <row r="55" spans="2:11" s="1" customFormat="1" ht="10.35" customHeight="1">
      <c r="B55" s="40"/>
      <c r="C55" s="41"/>
      <c r="D55" s="41"/>
      <c r="E55" s="41"/>
      <c r="F55" s="41"/>
      <c r="G55" s="41"/>
      <c r="H55" s="41"/>
      <c r="I55" s="117"/>
      <c r="J55" s="41"/>
      <c r="K55" s="44"/>
    </row>
    <row r="56" spans="2:47" s="1" customFormat="1" ht="29.25" customHeight="1">
      <c r="B56" s="40"/>
      <c r="C56" s="147" t="s">
        <v>121</v>
      </c>
      <c r="D56" s="41"/>
      <c r="E56" s="41"/>
      <c r="F56" s="41"/>
      <c r="G56" s="41"/>
      <c r="H56" s="41"/>
      <c r="I56" s="117"/>
      <c r="J56" s="127">
        <f>J90</f>
        <v>0</v>
      </c>
      <c r="K56" s="44"/>
      <c r="AU56" s="24" t="s">
        <v>122</v>
      </c>
    </row>
    <row r="57" spans="2:11" s="7" customFormat="1" ht="24.95" customHeight="1">
      <c r="B57" s="148"/>
      <c r="C57" s="149"/>
      <c r="D57" s="150" t="s">
        <v>168</v>
      </c>
      <c r="E57" s="151"/>
      <c r="F57" s="151"/>
      <c r="G57" s="151"/>
      <c r="H57" s="151"/>
      <c r="I57" s="152"/>
      <c r="J57" s="153">
        <f>J91</f>
        <v>0</v>
      </c>
      <c r="K57" s="154"/>
    </row>
    <row r="58" spans="2:11" s="8" customFormat="1" ht="19.9" customHeight="1">
      <c r="B58" s="155"/>
      <c r="C58" s="156"/>
      <c r="D58" s="157" t="s">
        <v>169</v>
      </c>
      <c r="E58" s="158"/>
      <c r="F58" s="158"/>
      <c r="G58" s="158"/>
      <c r="H58" s="158"/>
      <c r="I58" s="159"/>
      <c r="J58" s="160">
        <f>J92</f>
        <v>0</v>
      </c>
      <c r="K58" s="161"/>
    </row>
    <row r="59" spans="2:11" s="8" customFormat="1" ht="19.9" customHeight="1">
      <c r="B59" s="155"/>
      <c r="C59" s="156"/>
      <c r="D59" s="157" t="s">
        <v>2767</v>
      </c>
      <c r="E59" s="158"/>
      <c r="F59" s="158"/>
      <c r="G59" s="158"/>
      <c r="H59" s="158"/>
      <c r="I59" s="159"/>
      <c r="J59" s="160">
        <f>J108</f>
        <v>0</v>
      </c>
      <c r="K59" s="161"/>
    </row>
    <row r="60" spans="2:11" s="8" customFormat="1" ht="19.9" customHeight="1">
      <c r="B60" s="155"/>
      <c r="C60" s="156"/>
      <c r="D60" s="157" t="s">
        <v>2768</v>
      </c>
      <c r="E60" s="158"/>
      <c r="F60" s="158"/>
      <c r="G60" s="158"/>
      <c r="H60" s="158"/>
      <c r="I60" s="159"/>
      <c r="J60" s="160">
        <f>J132</f>
        <v>0</v>
      </c>
      <c r="K60" s="161"/>
    </row>
    <row r="61" spans="2:11" s="8" customFormat="1" ht="19.9" customHeight="1">
      <c r="B61" s="155"/>
      <c r="C61" s="156"/>
      <c r="D61" s="157" t="s">
        <v>2769</v>
      </c>
      <c r="E61" s="158"/>
      <c r="F61" s="158"/>
      <c r="G61" s="158"/>
      <c r="H61" s="158"/>
      <c r="I61" s="159"/>
      <c r="J61" s="160">
        <f>J147</f>
        <v>0</v>
      </c>
      <c r="K61" s="161"/>
    </row>
    <row r="62" spans="2:11" s="8" customFormat="1" ht="19.9" customHeight="1">
      <c r="B62" s="155"/>
      <c r="C62" s="156"/>
      <c r="D62" s="157" t="s">
        <v>2770</v>
      </c>
      <c r="E62" s="158"/>
      <c r="F62" s="158"/>
      <c r="G62" s="158"/>
      <c r="H62" s="158"/>
      <c r="I62" s="159"/>
      <c r="J62" s="160">
        <f>J165</f>
        <v>0</v>
      </c>
      <c r="K62" s="161"/>
    </row>
    <row r="63" spans="2:11" s="8" customFormat="1" ht="19.9" customHeight="1">
      <c r="B63" s="155"/>
      <c r="C63" s="156"/>
      <c r="D63" s="157" t="s">
        <v>2771</v>
      </c>
      <c r="E63" s="158"/>
      <c r="F63" s="158"/>
      <c r="G63" s="158"/>
      <c r="H63" s="158"/>
      <c r="I63" s="159"/>
      <c r="J63" s="160">
        <f>J179</f>
        <v>0</v>
      </c>
      <c r="K63" s="161"/>
    </row>
    <row r="64" spans="2:11" s="8" customFormat="1" ht="19.9" customHeight="1">
      <c r="B64" s="155"/>
      <c r="C64" s="156"/>
      <c r="D64" s="157" t="s">
        <v>2772</v>
      </c>
      <c r="E64" s="158"/>
      <c r="F64" s="158"/>
      <c r="G64" s="158"/>
      <c r="H64" s="158"/>
      <c r="I64" s="159"/>
      <c r="J64" s="160">
        <f>J191</f>
        <v>0</v>
      </c>
      <c r="K64" s="161"/>
    </row>
    <row r="65" spans="2:11" s="8" customFormat="1" ht="19.9" customHeight="1">
      <c r="B65" s="155"/>
      <c r="C65" s="156"/>
      <c r="D65" s="157" t="s">
        <v>2773</v>
      </c>
      <c r="E65" s="158"/>
      <c r="F65" s="158"/>
      <c r="G65" s="158"/>
      <c r="H65" s="158"/>
      <c r="I65" s="159"/>
      <c r="J65" s="160">
        <f>J203</f>
        <v>0</v>
      </c>
      <c r="K65" s="161"/>
    </row>
    <row r="66" spans="2:11" s="8" customFormat="1" ht="19.9" customHeight="1">
      <c r="B66" s="155"/>
      <c r="C66" s="156"/>
      <c r="D66" s="157" t="s">
        <v>2774</v>
      </c>
      <c r="E66" s="158"/>
      <c r="F66" s="158"/>
      <c r="G66" s="158"/>
      <c r="H66" s="158"/>
      <c r="I66" s="159"/>
      <c r="J66" s="160">
        <f>J209</f>
        <v>0</v>
      </c>
      <c r="K66" s="161"/>
    </row>
    <row r="67" spans="2:11" s="8" customFormat="1" ht="19.9" customHeight="1">
      <c r="B67" s="155"/>
      <c r="C67" s="156"/>
      <c r="D67" s="157" t="s">
        <v>2775</v>
      </c>
      <c r="E67" s="158"/>
      <c r="F67" s="158"/>
      <c r="G67" s="158"/>
      <c r="H67" s="158"/>
      <c r="I67" s="159"/>
      <c r="J67" s="160">
        <f>J222</f>
        <v>0</v>
      </c>
      <c r="K67" s="161"/>
    </row>
    <row r="68" spans="2:11" s="8" customFormat="1" ht="19.9" customHeight="1">
      <c r="B68" s="155"/>
      <c r="C68" s="156"/>
      <c r="D68" s="157" t="s">
        <v>2776</v>
      </c>
      <c r="E68" s="158"/>
      <c r="F68" s="158"/>
      <c r="G68" s="158"/>
      <c r="H68" s="158"/>
      <c r="I68" s="159"/>
      <c r="J68" s="160">
        <f>J239</f>
        <v>0</v>
      </c>
      <c r="K68" s="161"/>
    </row>
    <row r="69" spans="2:11" s="8" customFormat="1" ht="19.9" customHeight="1">
      <c r="B69" s="155"/>
      <c r="C69" s="156"/>
      <c r="D69" s="157" t="s">
        <v>2777</v>
      </c>
      <c r="E69" s="158"/>
      <c r="F69" s="158"/>
      <c r="G69" s="158"/>
      <c r="H69" s="158"/>
      <c r="I69" s="159"/>
      <c r="J69" s="160">
        <f>J260</f>
        <v>0</v>
      </c>
      <c r="K69" s="161"/>
    </row>
    <row r="70" spans="2:11" s="8" customFormat="1" ht="19.9" customHeight="1">
      <c r="B70" s="155"/>
      <c r="C70" s="156"/>
      <c r="D70" s="157" t="s">
        <v>2778</v>
      </c>
      <c r="E70" s="158"/>
      <c r="F70" s="158"/>
      <c r="G70" s="158"/>
      <c r="H70" s="158"/>
      <c r="I70" s="159"/>
      <c r="J70" s="160">
        <f>J288</f>
        <v>0</v>
      </c>
      <c r="K70" s="161"/>
    </row>
    <row r="71" spans="2:11" s="1" customFormat="1" ht="21.75" customHeight="1">
      <c r="B71" s="40"/>
      <c r="C71" s="41"/>
      <c r="D71" s="41"/>
      <c r="E71" s="41"/>
      <c r="F71" s="41"/>
      <c r="G71" s="41"/>
      <c r="H71" s="41"/>
      <c r="I71" s="117"/>
      <c r="J71" s="41"/>
      <c r="K71" s="44"/>
    </row>
    <row r="72" spans="2:11" s="1" customFormat="1" ht="6.95" customHeight="1">
      <c r="B72" s="55"/>
      <c r="C72" s="56"/>
      <c r="D72" s="56"/>
      <c r="E72" s="56"/>
      <c r="F72" s="56"/>
      <c r="G72" s="56"/>
      <c r="H72" s="56"/>
      <c r="I72" s="138"/>
      <c r="J72" s="56"/>
      <c r="K72" s="57"/>
    </row>
    <row r="76" spans="2:12" s="1" customFormat="1" ht="6.95" customHeight="1">
      <c r="B76" s="58"/>
      <c r="C76" s="59"/>
      <c r="D76" s="59"/>
      <c r="E76" s="59"/>
      <c r="F76" s="59"/>
      <c r="G76" s="59"/>
      <c r="H76" s="59"/>
      <c r="I76" s="141"/>
      <c r="J76" s="59"/>
      <c r="K76" s="59"/>
      <c r="L76" s="60"/>
    </row>
    <row r="77" spans="2:12" s="1" customFormat="1" ht="36.95" customHeight="1">
      <c r="B77" s="40"/>
      <c r="C77" s="61" t="s">
        <v>127</v>
      </c>
      <c r="D77" s="62"/>
      <c r="E77" s="62"/>
      <c r="F77" s="62"/>
      <c r="G77" s="62"/>
      <c r="H77" s="62"/>
      <c r="I77" s="162"/>
      <c r="J77" s="62"/>
      <c r="K77" s="62"/>
      <c r="L77" s="60"/>
    </row>
    <row r="78" spans="2:12" s="1" customFormat="1" ht="6.95" customHeight="1">
      <c r="B78" s="40"/>
      <c r="C78" s="62"/>
      <c r="D78" s="62"/>
      <c r="E78" s="62"/>
      <c r="F78" s="62"/>
      <c r="G78" s="62"/>
      <c r="H78" s="62"/>
      <c r="I78" s="162"/>
      <c r="J78" s="62"/>
      <c r="K78" s="62"/>
      <c r="L78" s="60"/>
    </row>
    <row r="79" spans="2:12" s="1" customFormat="1" ht="14.45" customHeight="1">
      <c r="B79" s="40"/>
      <c r="C79" s="64" t="s">
        <v>18</v>
      </c>
      <c r="D79" s="62"/>
      <c r="E79" s="62"/>
      <c r="F79" s="62"/>
      <c r="G79" s="62"/>
      <c r="H79" s="62"/>
      <c r="I79" s="162"/>
      <c r="J79" s="62"/>
      <c r="K79" s="62"/>
      <c r="L79" s="60"/>
    </row>
    <row r="80" spans="2:12" s="1" customFormat="1" ht="22.5" customHeight="1">
      <c r="B80" s="40"/>
      <c r="C80" s="62"/>
      <c r="D80" s="62"/>
      <c r="E80" s="400" t="str">
        <f>E7</f>
        <v>Novostavba budovy Fokus Turnov</v>
      </c>
      <c r="F80" s="401"/>
      <c r="G80" s="401"/>
      <c r="H80" s="401"/>
      <c r="I80" s="162"/>
      <c r="J80" s="62"/>
      <c r="K80" s="62"/>
      <c r="L80" s="60"/>
    </row>
    <row r="81" spans="2:12" s="1" customFormat="1" ht="14.45" customHeight="1">
      <c r="B81" s="40"/>
      <c r="C81" s="64" t="s">
        <v>116</v>
      </c>
      <c r="D81" s="62"/>
      <c r="E81" s="62"/>
      <c r="F81" s="62"/>
      <c r="G81" s="62"/>
      <c r="H81" s="62"/>
      <c r="I81" s="162"/>
      <c r="J81" s="62"/>
      <c r="K81" s="62"/>
      <c r="L81" s="60"/>
    </row>
    <row r="82" spans="2:12" s="1" customFormat="1" ht="23.25" customHeight="1">
      <c r="B82" s="40"/>
      <c r="C82" s="62"/>
      <c r="D82" s="62"/>
      <c r="E82" s="368" t="str">
        <f>E9</f>
        <v>SO 04 - Zpevněné plochy</v>
      </c>
      <c r="F82" s="402"/>
      <c r="G82" s="402"/>
      <c r="H82" s="402"/>
      <c r="I82" s="162"/>
      <c r="J82" s="62"/>
      <c r="K82" s="62"/>
      <c r="L82" s="60"/>
    </row>
    <row r="83" spans="2:12" s="1" customFormat="1" ht="6.95" customHeight="1">
      <c r="B83" s="40"/>
      <c r="C83" s="62"/>
      <c r="D83" s="62"/>
      <c r="E83" s="62"/>
      <c r="F83" s="62"/>
      <c r="G83" s="62"/>
      <c r="H83" s="62"/>
      <c r="I83" s="162"/>
      <c r="J83" s="62"/>
      <c r="K83" s="62"/>
      <c r="L83" s="60"/>
    </row>
    <row r="84" spans="2:12" s="1" customFormat="1" ht="18" customHeight="1">
      <c r="B84" s="40"/>
      <c r="C84" s="64" t="s">
        <v>23</v>
      </c>
      <c r="D84" s="62"/>
      <c r="E84" s="62"/>
      <c r="F84" s="163" t="str">
        <f>F12</f>
        <v>Skálova 415, 511 01 Turnov</v>
      </c>
      <c r="G84" s="62"/>
      <c r="H84" s="62"/>
      <c r="I84" s="164" t="s">
        <v>25</v>
      </c>
      <c r="J84" s="72">
        <f>IF(J12="","",J12)</f>
        <v>43776</v>
      </c>
      <c r="K84" s="62"/>
      <c r="L84" s="60"/>
    </row>
    <row r="85" spans="2:12" s="1" customFormat="1" ht="6.95" customHeight="1">
      <c r="B85" s="40"/>
      <c r="C85" s="62"/>
      <c r="D85" s="62"/>
      <c r="E85" s="62"/>
      <c r="F85" s="62"/>
      <c r="G85" s="62"/>
      <c r="H85" s="62"/>
      <c r="I85" s="162"/>
      <c r="J85" s="62"/>
      <c r="K85" s="62"/>
      <c r="L85" s="60"/>
    </row>
    <row r="86" spans="2:12" s="1" customFormat="1" ht="15">
      <c r="B86" s="40"/>
      <c r="C86" s="64" t="s">
        <v>26</v>
      </c>
      <c r="D86" s="62"/>
      <c r="E86" s="62"/>
      <c r="F86" s="163" t="str">
        <f>E15</f>
        <v>Město Turnov, A. dvořáka 335, 511 01 Turnov</v>
      </c>
      <c r="G86" s="62"/>
      <c r="H86" s="62"/>
      <c r="I86" s="164" t="s">
        <v>34</v>
      </c>
      <c r="J86" s="163" t="str">
        <f>E21</f>
        <v>In. Point s.r.o, Čajkovského 1710/26, 130 00 Praha</v>
      </c>
      <c r="K86" s="62"/>
      <c r="L86" s="60"/>
    </row>
    <row r="87" spans="2:12" s="1" customFormat="1" ht="14.45" customHeight="1">
      <c r="B87" s="40"/>
      <c r="C87" s="64" t="s">
        <v>32</v>
      </c>
      <c r="D87" s="62"/>
      <c r="E87" s="62"/>
      <c r="F87" s="163" t="str">
        <f>IF(E18="","",E18)</f>
        <v/>
      </c>
      <c r="G87" s="62"/>
      <c r="H87" s="62"/>
      <c r="I87" s="162"/>
      <c r="J87" s="62"/>
      <c r="K87" s="62"/>
      <c r="L87" s="60"/>
    </row>
    <row r="88" spans="2:12" s="1" customFormat="1" ht="10.35" customHeight="1">
      <c r="B88" s="40"/>
      <c r="C88" s="62"/>
      <c r="D88" s="62"/>
      <c r="E88" s="62"/>
      <c r="F88" s="62"/>
      <c r="G88" s="62"/>
      <c r="H88" s="62"/>
      <c r="I88" s="162"/>
      <c r="J88" s="62"/>
      <c r="K88" s="62"/>
      <c r="L88" s="60"/>
    </row>
    <row r="89" spans="2:20" s="9" customFormat="1" ht="29.25" customHeight="1">
      <c r="B89" s="165"/>
      <c r="C89" s="166" t="s">
        <v>128</v>
      </c>
      <c r="D89" s="167" t="s">
        <v>59</v>
      </c>
      <c r="E89" s="167" t="s">
        <v>55</v>
      </c>
      <c r="F89" s="167" t="s">
        <v>129</v>
      </c>
      <c r="G89" s="167" t="s">
        <v>130</v>
      </c>
      <c r="H89" s="167" t="s">
        <v>131</v>
      </c>
      <c r="I89" s="168" t="s">
        <v>132</v>
      </c>
      <c r="J89" s="167" t="s">
        <v>120</v>
      </c>
      <c r="K89" s="169" t="s">
        <v>133</v>
      </c>
      <c r="L89" s="170"/>
      <c r="M89" s="80" t="s">
        <v>134</v>
      </c>
      <c r="N89" s="81" t="s">
        <v>44</v>
      </c>
      <c r="O89" s="81" t="s">
        <v>135</v>
      </c>
      <c r="P89" s="81" t="s">
        <v>136</v>
      </c>
      <c r="Q89" s="81" t="s">
        <v>137</v>
      </c>
      <c r="R89" s="81" t="s">
        <v>138</v>
      </c>
      <c r="S89" s="81" t="s">
        <v>139</v>
      </c>
      <c r="T89" s="82" t="s">
        <v>140</v>
      </c>
    </row>
    <row r="90" spans="2:63" s="1" customFormat="1" ht="29.25" customHeight="1">
      <c r="B90" s="40"/>
      <c r="C90" s="86" t="s">
        <v>121</v>
      </c>
      <c r="D90" s="62"/>
      <c r="E90" s="62"/>
      <c r="F90" s="62"/>
      <c r="G90" s="62"/>
      <c r="H90" s="62"/>
      <c r="I90" s="162"/>
      <c r="J90" s="171">
        <f>BK90</f>
        <v>0</v>
      </c>
      <c r="K90" s="62"/>
      <c r="L90" s="60"/>
      <c r="M90" s="83"/>
      <c r="N90" s="84"/>
      <c r="O90" s="84"/>
      <c r="P90" s="172">
        <f>P91</f>
        <v>0</v>
      </c>
      <c r="Q90" s="84"/>
      <c r="R90" s="172">
        <f>R91</f>
        <v>571.5294942699999</v>
      </c>
      <c r="S90" s="84"/>
      <c r="T90" s="173">
        <f>T91</f>
        <v>99.1419</v>
      </c>
      <c r="AT90" s="24" t="s">
        <v>73</v>
      </c>
      <c r="AU90" s="24" t="s">
        <v>122</v>
      </c>
      <c r="BK90" s="174">
        <f>BK91</f>
        <v>0</v>
      </c>
    </row>
    <row r="91" spans="2:63" s="10" customFormat="1" ht="37.35" customHeight="1">
      <c r="B91" s="175"/>
      <c r="C91" s="176"/>
      <c r="D91" s="177" t="s">
        <v>73</v>
      </c>
      <c r="E91" s="178" t="s">
        <v>202</v>
      </c>
      <c r="F91" s="178" t="s">
        <v>203</v>
      </c>
      <c r="G91" s="176"/>
      <c r="H91" s="176"/>
      <c r="I91" s="179"/>
      <c r="J91" s="180">
        <f>BK91</f>
        <v>0</v>
      </c>
      <c r="K91" s="176"/>
      <c r="L91" s="181"/>
      <c r="M91" s="182"/>
      <c r="N91" s="183"/>
      <c r="O91" s="183"/>
      <c r="P91" s="184">
        <f>P92+P108+P132+P147+P165+P179+P191+P203+P209+P222+P239+P260+P288</f>
        <v>0</v>
      </c>
      <c r="Q91" s="183"/>
      <c r="R91" s="184">
        <f>R92+R108+R132+R147+R165+R179+R191+R203+R209+R222+R239+R260+R288</f>
        <v>571.5294942699999</v>
      </c>
      <c r="S91" s="183"/>
      <c r="T91" s="185">
        <f>T92+T108+T132+T147+T165+T179+T191+T203+T209+T222+T239+T260+T288</f>
        <v>99.1419</v>
      </c>
      <c r="AR91" s="186" t="s">
        <v>82</v>
      </c>
      <c r="AT91" s="187" t="s">
        <v>73</v>
      </c>
      <c r="AU91" s="187" t="s">
        <v>74</v>
      </c>
      <c r="AY91" s="186" t="s">
        <v>143</v>
      </c>
      <c r="BK91" s="188">
        <f>BK92+BK108+BK132+BK147+BK165+BK179+BK191+BK203+BK209+BK222+BK239+BK260+BK288</f>
        <v>0</v>
      </c>
    </row>
    <row r="92" spans="2:63" s="10" customFormat="1" ht="19.9" customHeight="1">
      <c r="B92" s="175"/>
      <c r="C92" s="176"/>
      <c r="D92" s="189" t="s">
        <v>73</v>
      </c>
      <c r="E92" s="190" t="s">
        <v>82</v>
      </c>
      <c r="F92" s="190" t="s">
        <v>204</v>
      </c>
      <c r="G92" s="176"/>
      <c r="H92" s="176"/>
      <c r="I92" s="179"/>
      <c r="J92" s="191">
        <f>BK92</f>
        <v>0</v>
      </c>
      <c r="K92" s="176"/>
      <c r="L92" s="181"/>
      <c r="M92" s="182"/>
      <c r="N92" s="183"/>
      <c r="O92" s="183"/>
      <c r="P92" s="184">
        <f>SUM(P93:P107)</f>
        <v>0</v>
      </c>
      <c r="Q92" s="183"/>
      <c r="R92" s="184">
        <f>SUM(R93:R107)</f>
        <v>0</v>
      </c>
      <c r="S92" s="183"/>
      <c r="T92" s="185">
        <f>SUM(T93:T107)</f>
        <v>0</v>
      </c>
      <c r="AR92" s="186" t="s">
        <v>82</v>
      </c>
      <c r="AT92" s="187" t="s">
        <v>73</v>
      </c>
      <c r="AU92" s="187" t="s">
        <v>82</v>
      </c>
      <c r="AY92" s="186" t="s">
        <v>143</v>
      </c>
      <c r="BK92" s="188">
        <f>SUM(BK93:BK107)</f>
        <v>0</v>
      </c>
    </row>
    <row r="93" spans="2:65" s="1" customFormat="1" ht="31.5" customHeight="1">
      <c r="B93" s="40"/>
      <c r="C93" s="192" t="s">
        <v>82</v>
      </c>
      <c r="D93" s="192" t="s">
        <v>146</v>
      </c>
      <c r="E93" s="193" t="s">
        <v>2779</v>
      </c>
      <c r="F93" s="194" t="s">
        <v>2780</v>
      </c>
      <c r="G93" s="195" t="s">
        <v>207</v>
      </c>
      <c r="H93" s="196">
        <v>18</v>
      </c>
      <c r="I93" s="197"/>
      <c r="J93" s="198">
        <f>ROUND(I93*H93,2)</f>
        <v>0</v>
      </c>
      <c r="K93" s="194" t="s">
        <v>150</v>
      </c>
      <c r="L93" s="60"/>
      <c r="M93" s="199" t="s">
        <v>21</v>
      </c>
      <c r="N93" s="200" t="s">
        <v>45</v>
      </c>
      <c r="O93" s="41"/>
      <c r="P93" s="201">
        <f>O93*H93</f>
        <v>0</v>
      </c>
      <c r="Q93" s="201">
        <v>0</v>
      </c>
      <c r="R93" s="201">
        <f>Q93*H93</f>
        <v>0</v>
      </c>
      <c r="S93" s="201">
        <v>0</v>
      </c>
      <c r="T93" s="202">
        <f>S93*H93</f>
        <v>0</v>
      </c>
      <c r="AR93" s="24" t="s">
        <v>208</v>
      </c>
      <c r="AT93" s="24" t="s">
        <v>146</v>
      </c>
      <c r="AU93" s="24" t="s">
        <v>84</v>
      </c>
      <c r="AY93" s="24" t="s">
        <v>143</v>
      </c>
      <c r="BE93" s="203">
        <f>IF(N93="základní",J93,0)</f>
        <v>0</v>
      </c>
      <c r="BF93" s="203">
        <f>IF(N93="snížená",J93,0)</f>
        <v>0</v>
      </c>
      <c r="BG93" s="203">
        <f>IF(N93="zákl. přenesená",J93,0)</f>
        <v>0</v>
      </c>
      <c r="BH93" s="203">
        <f>IF(N93="sníž. přenesená",J93,0)</f>
        <v>0</v>
      </c>
      <c r="BI93" s="203">
        <f>IF(N93="nulová",J93,0)</f>
        <v>0</v>
      </c>
      <c r="BJ93" s="24" t="s">
        <v>82</v>
      </c>
      <c r="BK93" s="203">
        <f>ROUND(I93*H93,2)</f>
        <v>0</v>
      </c>
      <c r="BL93" s="24" t="s">
        <v>208</v>
      </c>
      <c r="BM93" s="24" t="s">
        <v>2781</v>
      </c>
    </row>
    <row r="94" spans="2:47" s="1" customFormat="1" ht="94.5">
      <c r="B94" s="40"/>
      <c r="C94" s="62"/>
      <c r="D94" s="204" t="s">
        <v>958</v>
      </c>
      <c r="E94" s="62"/>
      <c r="F94" s="205" t="s">
        <v>2782</v>
      </c>
      <c r="G94" s="62"/>
      <c r="H94" s="62"/>
      <c r="I94" s="162"/>
      <c r="J94" s="62"/>
      <c r="K94" s="62"/>
      <c r="L94" s="60"/>
      <c r="M94" s="256"/>
      <c r="N94" s="41"/>
      <c r="O94" s="41"/>
      <c r="P94" s="41"/>
      <c r="Q94" s="41"/>
      <c r="R94" s="41"/>
      <c r="S94" s="41"/>
      <c r="T94" s="77"/>
      <c r="AT94" s="24" t="s">
        <v>958</v>
      </c>
      <c r="AU94" s="24" t="s">
        <v>84</v>
      </c>
    </row>
    <row r="95" spans="2:51" s="11" customFormat="1" ht="13.5">
      <c r="B95" s="209"/>
      <c r="C95" s="210"/>
      <c r="D95" s="204" t="s">
        <v>210</v>
      </c>
      <c r="E95" s="211" t="s">
        <v>21</v>
      </c>
      <c r="F95" s="212" t="s">
        <v>2783</v>
      </c>
      <c r="G95" s="210"/>
      <c r="H95" s="213" t="s">
        <v>21</v>
      </c>
      <c r="I95" s="214"/>
      <c r="J95" s="210"/>
      <c r="K95" s="210"/>
      <c r="L95" s="215"/>
      <c r="M95" s="216"/>
      <c r="N95" s="217"/>
      <c r="O95" s="217"/>
      <c r="P95" s="217"/>
      <c r="Q95" s="217"/>
      <c r="R95" s="217"/>
      <c r="S95" s="217"/>
      <c r="T95" s="218"/>
      <c r="AT95" s="219" t="s">
        <v>210</v>
      </c>
      <c r="AU95" s="219" t="s">
        <v>84</v>
      </c>
      <c r="AV95" s="11" t="s">
        <v>82</v>
      </c>
      <c r="AW95" s="11" t="s">
        <v>38</v>
      </c>
      <c r="AX95" s="11" t="s">
        <v>74</v>
      </c>
      <c r="AY95" s="219" t="s">
        <v>143</v>
      </c>
    </row>
    <row r="96" spans="2:51" s="12" customFormat="1" ht="13.5">
      <c r="B96" s="220"/>
      <c r="C96" s="221"/>
      <c r="D96" s="222" t="s">
        <v>210</v>
      </c>
      <c r="E96" s="223" t="s">
        <v>21</v>
      </c>
      <c r="F96" s="224" t="s">
        <v>2784</v>
      </c>
      <c r="G96" s="221"/>
      <c r="H96" s="225">
        <v>18</v>
      </c>
      <c r="I96" s="226"/>
      <c r="J96" s="221"/>
      <c r="K96" s="221"/>
      <c r="L96" s="227"/>
      <c r="M96" s="228"/>
      <c r="N96" s="229"/>
      <c r="O96" s="229"/>
      <c r="P96" s="229"/>
      <c r="Q96" s="229"/>
      <c r="R96" s="229"/>
      <c r="S96" s="229"/>
      <c r="T96" s="230"/>
      <c r="AT96" s="231" t="s">
        <v>210</v>
      </c>
      <c r="AU96" s="231" t="s">
        <v>84</v>
      </c>
      <c r="AV96" s="12" t="s">
        <v>84</v>
      </c>
      <c r="AW96" s="12" t="s">
        <v>38</v>
      </c>
      <c r="AX96" s="12" t="s">
        <v>74</v>
      </c>
      <c r="AY96" s="231" t="s">
        <v>143</v>
      </c>
    </row>
    <row r="97" spans="2:65" s="1" customFormat="1" ht="44.25" customHeight="1">
      <c r="B97" s="40"/>
      <c r="C97" s="192" t="s">
        <v>84</v>
      </c>
      <c r="D97" s="192" t="s">
        <v>146</v>
      </c>
      <c r="E97" s="193" t="s">
        <v>2785</v>
      </c>
      <c r="F97" s="194" t="s">
        <v>2786</v>
      </c>
      <c r="G97" s="195" t="s">
        <v>207</v>
      </c>
      <c r="H97" s="196">
        <v>18</v>
      </c>
      <c r="I97" s="197"/>
      <c r="J97" s="198">
        <f>ROUND(I97*H97,2)</f>
        <v>0</v>
      </c>
      <c r="K97" s="194" t="s">
        <v>150</v>
      </c>
      <c r="L97" s="60"/>
      <c r="M97" s="199" t="s">
        <v>21</v>
      </c>
      <c r="N97" s="200" t="s">
        <v>45</v>
      </c>
      <c r="O97" s="41"/>
      <c r="P97" s="201">
        <f>O97*H97</f>
        <v>0</v>
      </c>
      <c r="Q97" s="201">
        <v>0</v>
      </c>
      <c r="R97" s="201">
        <f>Q97*H97</f>
        <v>0</v>
      </c>
      <c r="S97" s="201">
        <v>0</v>
      </c>
      <c r="T97" s="202">
        <f>S97*H97</f>
        <v>0</v>
      </c>
      <c r="AR97" s="24" t="s">
        <v>208</v>
      </c>
      <c r="AT97" s="24" t="s">
        <v>146</v>
      </c>
      <c r="AU97" s="24" t="s">
        <v>84</v>
      </c>
      <c r="AY97" s="24" t="s">
        <v>143</v>
      </c>
      <c r="BE97" s="203">
        <f>IF(N97="základní",J97,0)</f>
        <v>0</v>
      </c>
      <c r="BF97" s="203">
        <f>IF(N97="snížená",J97,0)</f>
        <v>0</v>
      </c>
      <c r="BG97" s="203">
        <f>IF(N97="zákl. přenesená",J97,0)</f>
        <v>0</v>
      </c>
      <c r="BH97" s="203">
        <f>IF(N97="sníž. přenesená",J97,0)</f>
        <v>0</v>
      </c>
      <c r="BI97" s="203">
        <f>IF(N97="nulová",J97,0)</f>
        <v>0</v>
      </c>
      <c r="BJ97" s="24" t="s">
        <v>82</v>
      </c>
      <c r="BK97" s="203">
        <f>ROUND(I97*H97,2)</f>
        <v>0</v>
      </c>
      <c r="BL97" s="24" t="s">
        <v>208</v>
      </c>
      <c r="BM97" s="24" t="s">
        <v>2787</v>
      </c>
    </row>
    <row r="98" spans="2:47" s="1" customFormat="1" ht="189">
      <c r="B98" s="40"/>
      <c r="C98" s="62"/>
      <c r="D98" s="222" t="s">
        <v>958</v>
      </c>
      <c r="E98" s="62"/>
      <c r="F98" s="274" t="s">
        <v>2788</v>
      </c>
      <c r="G98" s="62"/>
      <c r="H98" s="62"/>
      <c r="I98" s="162"/>
      <c r="J98" s="62"/>
      <c r="K98" s="62"/>
      <c r="L98" s="60"/>
      <c r="M98" s="256"/>
      <c r="N98" s="41"/>
      <c r="O98" s="41"/>
      <c r="P98" s="41"/>
      <c r="Q98" s="41"/>
      <c r="R98" s="41"/>
      <c r="S98" s="41"/>
      <c r="T98" s="77"/>
      <c r="AT98" s="24" t="s">
        <v>958</v>
      </c>
      <c r="AU98" s="24" t="s">
        <v>84</v>
      </c>
    </row>
    <row r="99" spans="2:65" s="1" customFormat="1" ht="22.5" customHeight="1">
      <c r="B99" s="40"/>
      <c r="C99" s="192" t="s">
        <v>161</v>
      </c>
      <c r="D99" s="192" t="s">
        <v>146</v>
      </c>
      <c r="E99" s="193" t="s">
        <v>2789</v>
      </c>
      <c r="F99" s="194" t="s">
        <v>2790</v>
      </c>
      <c r="G99" s="195" t="s">
        <v>263</v>
      </c>
      <c r="H99" s="196">
        <v>32.4</v>
      </c>
      <c r="I99" s="197"/>
      <c r="J99" s="198">
        <f>ROUND(I99*H99,2)</f>
        <v>0</v>
      </c>
      <c r="K99" s="194" t="s">
        <v>150</v>
      </c>
      <c r="L99" s="60"/>
      <c r="M99" s="199" t="s">
        <v>21</v>
      </c>
      <c r="N99" s="200" t="s">
        <v>45</v>
      </c>
      <c r="O99" s="41"/>
      <c r="P99" s="201">
        <f>O99*H99</f>
        <v>0</v>
      </c>
      <c r="Q99" s="201">
        <v>0</v>
      </c>
      <c r="R99" s="201">
        <f>Q99*H99</f>
        <v>0</v>
      </c>
      <c r="S99" s="201">
        <v>0</v>
      </c>
      <c r="T99" s="202">
        <f>S99*H99</f>
        <v>0</v>
      </c>
      <c r="AR99" s="24" t="s">
        <v>208</v>
      </c>
      <c r="AT99" s="24" t="s">
        <v>146</v>
      </c>
      <c r="AU99" s="24" t="s">
        <v>84</v>
      </c>
      <c r="AY99" s="24" t="s">
        <v>143</v>
      </c>
      <c r="BE99" s="203">
        <f>IF(N99="základní",J99,0)</f>
        <v>0</v>
      </c>
      <c r="BF99" s="203">
        <f>IF(N99="snížená",J99,0)</f>
        <v>0</v>
      </c>
      <c r="BG99" s="203">
        <f>IF(N99="zákl. přenesená",J99,0)</f>
        <v>0</v>
      </c>
      <c r="BH99" s="203">
        <f>IF(N99="sníž. přenesená",J99,0)</f>
        <v>0</v>
      </c>
      <c r="BI99" s="203">
        <f>IF(N99="nulová",J99,0)</f>
        <v>0</v>
      </c>
      <c r="BJ99" s="24" t="s">
        <v>82</v>
      </c>
      <c r="BK99" s="203">
        <f>ROUND(I99*H99,2)</f>
        <v>0</v>
      </c>
      <c r="BL99" s="24" t="s">
        <v>208</v>
      </c>
      <c r="BM99" s="24" t="s">
        <v>2791</v>
      </c>
    </row>
    <row r="100" spans="2:47" s="1" customFormat="1" ht="283.5">
      <c r="B100" s="40"/>
      <c r="C100" s="62"/>
      <c r="D100" s="204" t="s">
        <v>958</v>
      </c>
      <c r="E100" s="62"/>
      <c r="F100" s="205" t="s">
        <v>2792</v>
      </c>
      <c r="G100" s="62"/>
      <c r="H100" s="62"/>
      <c r="I100" s="162"/>
      <c r="J100" s="62"/>
      <c r="K100" s="62"/>
      <c r="L100" s="60"/>
      <c r="M100" s="256"/>
      <c r="N100" s="41"/>
      <c r="O100" s="41"/>
      <c r="P100" s="41"/>
      <c r="Q100" s="41"/>
      <c r="R100" s="41"/>
      <c r="S100" s="41"/>
      <c r="T100" s="77"/>
      <c r="AT100" s="24" t="s">
        <v>958</v>
      </c>
      <c r="AU100" s="24" t="s">
        <v>84</v>
      </c>
    </row>
    <row r="101" spans="2:51" s="12" customFormat="1" ht="13.5">
      <c r="B101" s="220"/>
      <c r="C101" s="221"/>
      <c r="D101" s="222" t="s">
        <v>210</v>
      </c>
      <c r="E101" s="223" t="s">
        <v>21</v>
      </c>
      <c r="F101" s="224" t="s">
        <v>2793</v>
      </c>
      <c r="G101" s="221"/>
      <c r="H101" s="225">
        <v>32.4</v>
      </c>
      <c r="I101" s="226"/>
      <c r="J101" s="221"/>
      <c r="K101" s="221"/>
      <c r="L101" s="227"/>
      <c r="M101" s="228"/>
      <c r="N101" s="229"/>
      <c r="O101" s="229"/>
      <c r="P101" s="229"/>
      <c r="Q101" s="229"/>
      <c r="R101" s="229"/>
      <c r="S101" s="229"/>
      <c r="T101" s="230"/>
      <c r="AT101" s="231" t="s">
        <v>210</v>
      </c>
      <c r="AU101" s="231" t="s">
        <v>84</v>
      </c>
      <c r="AV101" s="12" t="s">
        <v>84</v>
      </c>
      <c r="AW101" s="12" t="s">
        <v>38</v>
      </c>
      <c r="AX101" s="12" t="s">
        <v>74</v>
      </c>
      <c r="AY101" s="231" t="s">
        <v>143</v>
      </c>
    </row>
    <row r="102" spans="2:65" s="1" customFormat="1" ht="22.5" customHeight="1">
      <c r="B102" s="40"/>
      <c r="C102" s="192" t="s">
        <v>208</v>
      </c>
      <c r="D102" s="192" t="s">
        <v>146</v>
      </c>
      <c r="E102" s="193" t="s">
        <v>247</v>
      </c>
      <c r="F102" s="194" t="s">
        <v>248</v>
      </c>
      <c r="G102" s="195" t="s">
        <v>249</v>
      </c>
      <c r="H102" s="196">
        <v>489.36</v>
      </c>
      <c r="I102" s="197"/>
      <c r="J102" s="198">
        <f>ROUND(I102*H102,2)</f>
        <v>0</v>
      </c>
      <c r="K102" s="194" t="s">
        <v>150</v>
      </c>
      <c r="L102" s="60"/>
      <c r="M102" s="199" t="s">
        <v>21</v>
      </c>
      <c r="N102" s="200" t="s">
        <v>45</v>
      </c>
      <c r="O102" s="41"/>
      <c r="P102" s="201">
        <f>O102*H102</f>
        <v>0</v>
      </c>
      <c r="Q102" s="201">
        <v>0</v>
      </c>
      <c r="R102" s="201">
        <f>Q102*H102</f>
        <v>0</v>
      </c>
      <c r="S102" s="201">
        <v>0</v>
      </c>
      <c r="T102" s="202">
        <f>S102*H102</f>
        <v>0</v>
      </c>
      <c r="AR102" s="24" t="s">
        <v>208</v>
      </c>
      <c r="AT102" s="24" t="s">
        <v>146</v>
      </c>
      <c r="AU102" s="24" t="s">
        <v>84</v>
      </c>
      <c r="AY102" s="24" t="s">
        <v>143</v>
      </c>
      <c r="BE102" s="203">
        <f>IF(N102="základní",J102,0)</f>
        <v>0</v>
      </c>
      <c r="BF102" s="203">
        <f>IF(N102="snížená",J102,0)</f>
        <v>0</v>
      </c>
      <c r="BG102" s="203">
        <f>IF(N102="zákl. přenesená",J102,0)</f>
        <v>0</v>
      </c>
      <c r="BH102" s="203">
        <f>IF(N102="sníž. přenesená",J102,0)</f>
        <v>0</v>
      </c>
      <c r="BI102" s="203">
        <f>IF(N102="nulová",J102,0)</f>
        <v>0</v>
      </c>
      <c r="BJ102" s="24" t="s">
        <v>82</v>
      </c>
      <c r="BK102" s="203">
        <f>ROUND(I102*H102,2)</f>
        <v>0</v>
      </c>
      <c r="BL102" s="24" t="s">
        <v>208</v>
      </c>
      <c r="BM102" s="24" t="s">
        <v>2794</v>
      </c>
    </row>
    <row r="103" spans="2:47" s="1" customFormat="1" ht="162">
      <c r="B103" s="40"/>
      <c r="C103" s="62"/>
      <c r="D103" s="204" t="s">
        <v>958</v>
      </c>
      <c r="E103" s="62"/>
      <c r="F103" s="205" t="s">
        <v>2795</v>
      </c>
      <c r="G103" s="62"/>
      <c r="H103" s="62"/>
      <c r="I103" s="162"/>
      <c r="J103" s="62"/>
      <c r="K103" s="62"/>
      <c r="L103" s="60"/>
      <c r="M103" s="256"/>
      <c r="N103" s="41"/>
      <c r="O103" s="41"/>
      <c r="P103" s="41"/>
      <c r="Q103" s="41"/>
      <c r="R103" s="41"/>
      <c r="S103" s="41"/>
      <c r="T103" s="77"/>
      <c r="AT103" s="24" t="s">
        <v>958</v>
      </c>
      <c r="AU103" s="24" t="s">
        <v>84</v>
      </c>
    </row>
    <row r="104" spans="2:51" s="12" customFormat="1" ht="13.5">
      <c r="B104" s="220"/>
      <c r="C104" s="221"/>
      <c r="D104" s="204" t="s">
        <v>210</v>
      </c>
      <c r="E104" s="232" t="s">
        <v>21</v>
      </c>
      <c r="F104" s="233" t="s">
        <v>2796</v>
      </c>
      <c r="G104" s="221"/>
      <c r="H104" s="234">
        <v>163.8</v>
      </c>
      <c r="I104" s="226"/>
      <c r="J104" s="221"/>
      <c r="K104" s="221"/>
      <c r="L104" s="227"/>
      <c r="M104" s="228"/>
      <c r="N104" s="229"/>
      <c r="O104" s="229"/>
      <c r="P104" s="229"/>
      <c r="Q104" s="229"/>
      <c r="R104" s="229"/>
      <c r="S104" s="229"/>
      <c r="T104" s="230"/>
      <c r="AT104" s="231" t="s">
        <v>210</v>
      </c>
      <c r="AU104" s="231" t="s">
        <v>84</v>
      </c>
      <c r="AV104" s="12" t="s">
        <v>84</v>
      </c>
      <c r="AW104" s="12" t="s">
        <v>38</v>
      </c>
      <c r="AX104" s="12" t="s">
        <v>74</v>
      </c>
      <c r="AY104" s="231" t="s">
        <v>143</v>
      </c>
    </row>
    <row r="105" spans="2:51" s="12" customFormat="1" ht="13.5">
      <c r="B105" s="220"/>
      <c r="C105" s="221"/>
      <c r="D105" s="204" t="s">
        <v>210</v>
      </c>
      <c r="E105" s="232" t="s">
        <v>21</v>
      </c>
      <c r="F105" s="233" t="s">
        <v>2797</v>
      </c>
      <c r="G105" s="221"/>
      <c r="H105" s="234">
        <v>194.8</v>
      </c>
      <c r="I105" s="226"/>
      <c r="J105" s="221"/>
      <c r="K105" s="221"/>
      <c r="L105" s="227"/>
      <c r="M105" s="228"/>
      <c r="N105" s="229"/>
      <c r="O105" s="229"/>
      <c r="P105" s="229"/>
      <c r="Q105" s="229"/>
      <c r="R105" s="229"/>
      <c r="S105" s="229"/>
      <c r="T105" s="230"/>
      <c r="AT105" s="231" t="s">
        <v>210</v>
      </c>
      <c r="AU105" s="231" t="s">
        <v>84</v>
      </c>
      <c r="AV105" s="12" t="s">
        <v>84</v>
      </c>
      <c r="AW105" s="12" t="s">
        <v>38</v>
      </c>
      <c r="AX105" s="12" t="s">
        <v>74</v>
      </c>
      <c r="AY105" s="231" t="s">
        <v>143</v>
      </c>
    </row>
    <row r="106" spans="2:51" s="12" customFormat="1" ht="13.5">
      <c r="B106" s="220"/>
      <c r="C106" s="221"/>
      <c r="D106" s="204" t="s">
        <v>210</v>
      </c>
      <c r="E106" s="232" t="s">
        <v>21</v>
      </c>
      <c r="F106" s="233" t="s">
        <v>2798</v>
      </c>
      <c r="G106" s="221"/>
      <c r="H106" s="234">
        <v>126.8</v>
      </c>
      <c r="I106" s="226"/>
      <c r="J106" s="221"/>
      <c r="K106" s="221"/>
      <c r="L106" s="227"/>
      <c r="M106" s="228"/>
      <c r="N106" s="229"/>
      <c r="O106" s="229"/>
      <c r="P106" s="229"/>
      <c r="Q106" s="229"/>
      <c r="R106" s="229"/>
      <c r="S106" s="229"/>
      <c r="T106" s="230"/>
      <c r="AT106" s="231" t="s">
        <v>210</v>
      </c>
      <c r="AU106" s="231" t="s">
        <v>84</v>
      </c>
      <c r="AV106" s="12" t="s">
        <v>84</v>
      </c>
      <c r="AW106" s="12" t="s">
        <v>38</v>
      </c>
      <c r="AX106" s="12" t="s">
        <v>74</v>
      </c>
      <c r="AY106" s="231" t="s">
        <v>143</v>
      </c>
    </row>
    <row r="107" spans="2:51" s="12" customFormat="1" ht="13.5">
      <c r="B107" s="220"/>
      <c r="C107" s="221"/>
      <c r="D107" s="204" t="s">
        <v>210</v>
      </c>
      <c r="E107" s="232" t="s">
        <v>21</v>
      </c>
      <c r="F107" s="233" t="s">
        <v>2799</v>
      </c>
      <c r="G107" s="221"/>
      <c r="H107" s="234">
        <v>3.96</v>
      </c>
      <c r="I107" s="226"/>
      <c r="J107" s="221"/>
      <c r="K107" s="221"/>
      <c r="L107" s="227"/>
      <c r="M107" s="228"/>
      <c r="N107" s="229"/>
      <c r="O107" s="229"/>
      <c r="P107" s="229"/>
      <c r="Q107" s="229"/>
      <c r="R107" s="229"/>
      <c r="S107" s="229"/>
      <c r="T107" s="230"/>
      <c r="AT107" s="231" t="s">
        <v>210</v>
      </c>
      <c r="AU107" s="231" t="s">
        <v>84</v>
      </c>
      <c r="AV107" s="12" t="s">
        <v>84</v>
      </c>
      <c r="AW107" s="12" t="s">
        <v>38</v>
      </c>
      <c r="AX107" s="12" t="s">
        <v>74</v>
      </c>
      <c r="AY107" s="231" t="s">
        <v>143</v>
      </c>
    </row>
    <row r="108" spans="2:63" s="10" customFormat="1" ht="29.85" customHeight="1">
      <c r="B108" s="175"/>
      <c r="C108" s="176"/>
      <c r="D108" s="189" t="s">
        <v>73</v>
      </c>
      <c r="E108" s="190" t="s">
        <v>305</v>
      </c>
      <c r="F108" s="190" t="s">
        <v>2800</v>
      </c>
      <c r="G108" s="176"/>
      <c r="H108" s="176"/>
      <c r="I108" s="179"/>
      <c r="J108" s="191">
        <f>BK108</f>
        <v>0</v>
      </c>
      <c r="K108" s="176"/>
      <c r="L108" s="181"/>
      <c r="M108" s="182"/>
      <c r="N108" s="183"/>
      <c r="O108" s="183"/>
      <c r="P108" s="184">
        <f>SUM(P109:P131)</f>
        <v>0</v>
      </c>
      <c r="Q108" s="183"/>
      <c r="R108" s="184">
        <f>SUM(R109:R131)</f>
        <v>0.002662</v>
      </c>
      <c r="S108" s="183"/>
      <c r="T108" s="185">
        <f>SUM(T109:T131)</f>
        <v>0</v>
      </c>
      <c r="AR108" s="186" t="s">
        <v>82</v>
      </c>
      <c r="AT108" s="187" t="s">
        <v>73</v>
      </c>
      <c r="AU108" s="187" t="s">
        <v>82</v>
      </c>
      <c r="AY108" s="186" t="s">
        <v>143</v>
      </c>
      <c r="BK108" s="188">
        <f>SUM(BK109:BK131)</f>
        <v>0</v>
      </c>
    </row>
    <row r="109" spans="2:65" s="1" customFormat="1" ht="31.5" customHeight="1">
      <c r="B109" s="40"/>
      <c r="C109" s="192" t="s">
        <v>142</v>
      </c>
      <c r="D109" s="192" t="s">
        <v>146</v>
      </c>
      <c r="E109" s="193" t="s">
        <v>2801</v>
      </c>
      <c r="F109" s="194" t="s">
        <v>2802</v>
      </c>
      <c r="G109" s="195" t="s">
        <v>249</v>
      </c>
      <c r="H109" s="196">
        <v>48.545</v>
      </c>
      <c r="I109" s="197"/>
      <c r="J109" s="198">
        <f>ROUND(I109*H109,2)</f>
        <v>0</v>
      </c>
      <c r="K109" s="194" t="s">
        <v>150</v>
      </c>
      <c r="L109" s="60"/>
      <c r="M109" s="199" t="s">
        <v>21</v>
      </c>
      <c r="N109" s="200" t="s">
        <v>45</v>
      </c>
      <c r="O109" s="41"/>
      <c r="P109" s="201">
        <f>O109*H109</f>
        <v>0</v>
      </c>
      <c r="Q109" s="201">
        <v>0</v>
      </c>
      <c r="R109" s="201">
        <f>Q109*H109</f>
        <v>0</v>
      </c>
      <c r="S109" s="201">
        <v>0</v>
      </c>
      <c r="T109" s="202">
        <f>S109*H109</f>
        <v>0</v>
      </c>
      <c r="AR109" s="24" t="s">
        <v>208</v>
      </c>
      <c r="AT109" s="24" t="s">
        <v>146</v>
      </c>
      <c r="AU109" s="24" t="s">
        <v>84</v>
      </c>
      <c r="AY109" s="24" t="s">
        <v>143</v>
      </c>
      <c r="BE109" s="203">
        <f>IF(N109="základní",J109,0)</f>
        <v>0</v>
      </c>
      <c r="BF109" s="203">
        <f>IF(N109="snížená",J109,0)</f>
        <v>0</v>
      </c>
      <c r="BG109" s="203">
        <f>IF(N109="zákl. přenesená",J109,0)</f>
        <v>0</v>
      </c>
      <c r="BH109" s="203">
        <f>IF(N109="sníž. přenesená",J109,0)</f>
        <v>0</v>
      </c>
      <c r="BI109" s="203">
        <f>IF(N109="nulová",J109,0)</f>
        <v>0</v>
      </c>
      <c r="BJ109" s="24" t="s">
        <v>82</v>
      </c>
      <c r="BK109" s="203">
        <f>ROUND(I109*H109,2)</f>
        <v>0</v>
      </c>
      <c r="BL109" s="24" t="s">
        <v>208</v>
      </c>
      <c r="BM109" s="24" t="s">
        <v>2803</v>
      </c>
    </row>
    <row r="110" spans="2:47" s="1" customFormat="1" ht="121.5">
      <c r="B110" s="40"/>
      <c r="C110" s="62"/>
      <c r="D110" s="204" t="s">
        <v>958</v>
      </c>
      <c r="E110" s="62"/>
      <c r="F110" s="205" t="s">
        <v>2804</v>
      </c>
      <c r="G110" s="62"/>
      <c r="H110" s="62"/>
      <c r="I110" s="162"/>
      <c r="J110" s="62"/>
      <c r="K110" s="62"/>
      <c r="L110" s="60"/>
      <c r="M110" s="256"/>
      <c r="N110" s="41"/>
      <c r="O110" s="41"/>
      <c r="P110" s="41"/>
      <c r="Q110" s="41"/>
      <c r="R110" s="41"/>
      <c r="S110" s="41"/>
      <c r="T110" s="77"/>
      <c r="AT110" s="24" t="s">
        <v>958</v>
      </c>
      <c r="AU110" s="24" t="s">
        <v>84</v>
      </c>
    </row>
    <row r="111" spans="2:51" s="11" customFormat="1" ht="13.5">
      <c r="B111" s="209"/>
      <c r="C111" s="210"/>
      <c r="D111" s="204" t="s">
        <v>210</v>
      </c>
      <c r="E111" s="211" t="s">
        <v>21</v>
      </c>
      <c r="F111" s="212" t="s">
        <v>211</v>
      </c>
      <c r="G111" s="210"/>
      <c r="H111" s="213" t="s">
        <v>21</v>
      </c>
      <c r="I111" s="214"/>
      <c r="J111" s="210"/>
      <c r="K111" s="210"/>
      <c r="L111" s="215"/>
      <c r="M111" s="216"/>
      <c r="N111" s="217"/>
      <c r="O111" s="217"/>
      <c r="P111" s="217"/>
      <c r="Q111" s="217"/>
      <c r="R111" s="217"/>
      <c r="S111" s="217"/>
      <c r="T111" s="218"/>
      <c r="AT111" s="219" t="s">
        <v>210</v>
      </c>
      <c r="AU111" s="219" t="s">
        <v>84</v>
      </c>
      <c r="AV111" s="11" t="s">
        <v>82</v>
      </c>
      <c r="AW111" s="11" t="s">
        <v>38</v>
      </c>
      <c r="AX111" s="11" t="s">
        <v>74</v>
      </c>
      <c r="AY111" s="219" t="s">
        <v>143</v>
      </c>
    </row>
    <row r="112" spans="2:51" s="12" customFormat="1" ht="13.5">
      <c r="B112" s="220"/>
      <c r="C112" s="221"/>
      <c r="D112" s="222" t="s">
        <v>210</v>
      </c>
      <c r="E112" s="223" t="s">
        <v>21</v>
      </c>
      <c r="F112" s="224" t="s">
        <v>2805</v>
      </c>
      <c r="G112" s="221"/>
      <c r="H112" s="225">
        <v>48.545</v>
      </c>
      <c r="I112" s="226"/>
      <c r="J112" s="221"/>
      <c r="K112" s="221"/>
      <c r="L112" s="227"/>
      <c r="M112" s="228"/>
      <c r="N112" s="229"/>
      <c r="O112" s="229"/>
      <c r="P112" s="229"/>
      <c r="Q112" s="229"/>
      <c r="R112" s="229"/>
      <c r="S112" s="229"/>
      <c r="T112" s="230"/>
      <c r="AT112" s="231" t="s">
        <v>210</v>
      </c>
      <c r="AU112" s="231" t="s">
        <v>84</v>
      </c>
      <c r="AV112" s="12" t="s">
        <v>84</v>
      </c>
      <c r="AW112" s="12" t="s">
        <v>38</v>
      </c>
      <c r="AX112" s="12" t="s">
        <v>74</v>
      </c>
      <c r="AY112" s="231" t="s">
        <v>143</v>
      </c>
    </row>
    <row r="113" spans="2:65" s="1" customFormat="1" ht="31.5" customHeight="1">
      <c r="B113" s="40"/>
      <c r="C113" s="192" t="s">
        <v>236</v>
      </c>
      <c r="D113" s="192" t="s">
        <v>146</v>
      </c>
      <c r="E113" s="193" t="s">
        <v>2806</v>
      </c>
      <c r="F113" s="194" t="s">
        <v>2807</v>
      </c>
      <c r="G113" s="195" t="s">
        <v>249</v>
      </c>
      <c r="H113" s="196">
        <v>27.5</v>
      </c>
      <c r="I113" s="197"/>
      <c r="J113" s="198">
        <f>ROUND(I113*H113,2)</f>
        <v>0</v>
      </c>
      <c r="K113" s="194" t="s">
        <v>150</v>
      </c>
      <c r="L113" s="60"/>
      <c r="M113" s="199" t="s">
        <v>21</v>
      </c>
      <c r="N113" s="200" t="s">
        <v>45</v>
      </c>
      <c r="O113" s="41"/>
      <c r="P113" s="201">
        <f>O113*H113</f>
        <v>0</v>
      </c>
      <c r="Q113" s="201">
        <v>0</v>
      </c>
      <c r="R113" s="201">
        <f>Q113*H113</f>
        <v>0</v>
      </c>
      <c r="S113" s="201">
        <v>0</v>
      </c>
      <c r="T113" s="202">
        <f>S113*H113</f>
        <v>0</v>
      </c>
      <c r="AR113" s="24" t="s">
        <v>208</v>
      </c>
      <c r="AT113" s="24" t="s">
        <v>146</v>
      </c>
      <c r="AU113" s="24" t="s">
        <v>84</v>
      </c>
      <c r="AY113" s="24" t="s">
        <v>143</v>
      </c>
      <c r="BE113" s="203">
        <f>IF(N113="základní",J113,0)</f>
        <v>0</v>
      </c>
      <c r="BF113" s="203">
        <f>IF(N113="snížená",J113,0)</f>
        <v>0</v>
      </c>
      <c r="BG113" s="203">
        <f>IF(N113="zákl. přenesená",J113,0)</f>
        <v>0</v>
      </c>
      <c r="BH113" s="203">
        <f>IF(N113="sníž. přenesená",J113,0)</f>
        <v>0</v>
      </c>
      <c r="BI113" s="203">
        <f>IF(N113="nulová",J113,0)</f>
        <v>0</v>
      </c>
      <c r="BJ113" s="24" t="s">
        <v>82</v>
      </c>
      <c r="BK113" s="203">
        <f>ROUND(I113*H113,2)</f>
        <v>0</v>
      </c>
      <c r="BL113" s="24" t="s">
        <v>208</v>
      </c>
      <c r="BM113" s="24" t="s">
        <v>2808</v>
      </c>
    </row>
    <row r="114" spans="2:47" s="1" customFormat="1" ht="121.5">
      <c r="B114" s="40"/>
      <c r="C114" s="62"/>
      <c r="D114" s="204" t="s">
        <v>958</v>
      </c>
      <c r="E114" s="62"/>
      <c r="F114" s="205" t="s">
        <v>2804</v>
      </c>
      <c r="G114" s="62"/>
      <c r="H114" s="62"/>
      <c r="I114" s="162"/>
      <c r="J114" s="62"/>
      <c r="K114" s="62"/>
      <c r="L114" s="60"/>
      <c r="M114" s="256"/>
      <c r="N114" s="41"/>
      <c r="O114" s="41"/>
      <c r="P114" s="41"/>
      <c r="Q114" s="41"/>
      <c r="R114" s="41"/>
      <c r="S114" s="41"/>
      <c r="T114" s="77"/>
      <c r="AT114" s="24" t="s">
        <v>958</v>
      </c>
      <c r="AU114" s="24" t="s">
        <v>84</v>
      </c>
    </row>
    <row r="115" spans="2:51" s="11" customFormat="1" ht="13.5">
      <c r="B115" s="209"/>
      <c r="C115" s="210"/>
      <c r="D115" s="204" t="s">
        <v>210</v>
      </c>
      <c r="E115" s="211" t="s">
        <v>21</v>
      </c>
      <c r="F115" s="212" t="s">
        <v>211</v>
      </c>
      <c r="G115" s="210"/>
      <c r="H115" s="213" t="s">
        <v>21</v>
      </c>
      <c r="I115" s="214"/>
      <c r="J115" s="210"/>
      <c r="K115" s="210"/>
      <c r="L115" s="215"/>
      <c r="M115" s="216"/>
      <c r="N115" s="217"/>
      <c r="O115" s="217"/>
      <c r="P115" s="217"/>
      <c r="Q115" s="217"/>
      <c r="R115" s="217"/>
      <c r="S115" s="217"/>
      <c r="T115" s="218"/>
      <c r="AT115" s="219" t="s">
        <v>210</v>
      </c>
      <c r="AU115" s="219" t="s">
        <v>84</v>
      </c>
      <c r="AV115" s="11" t="s">
        <v>82</v>
      </c>
      <c r="AW115" s="11" t="s">
        <v>38</v>
      </c>
      <c r="AX115" s="11" t="s">
        <v>74</v>
      </c>
      <c r="AY115" s="219" t="s">
        <v>143</v>
      </c>
    </row>
    <row r="116" spans="2:51" s="12" customFormat="1" ht="13.5">
      <c r="B116" s="220"/>
      <c r="C116" s="221"/>
      <c r="D116" s="222" t="s">
        <v>210</v>
      </c>
      <c r="E116" s="223" t="s">
        <v>21</v>
      </c>
      <c r="F116" s="224" t="s">
        <v>2809</v>
      </c>
      <c r="G116" s="221"/>
      <c r="H116" s="225">
        <v>27.5</v>
      </c>
      <c r="I116" s="226"/>
      <c r="J116" s="221"/>
      <c r="K116" s="221"/>
      <c r="L116" s="227"/>
      <c r="M116" s="228"/>
      <c r="N116" s="229"/>
      <c r="O116" s="229"/>
      <c r="P116" s="229"/>
      <c r="Q116" s="229"/>
      <c r="R116" s="229"/>
      <c r="S116" s="229"/>
      <c r="T116" s="230"/>
      <c r="AT116" s="231" t="s">
        <v>210</v>
      </c>
      <c r="AU116" s="231" t="s">
        <v>84</v>
      </c>
      <c r="AV116" s="12" t="s">
        <v>84</v>
      </c>
      <c r="AW116" s="12" t="s">
        <v>38</v>
      </c>
      <c r="AX116" s="12" t="s">
        <v>82</v>
      </c>
      <c r="AY116" s="231" t="s">
        <v>143</v>
      </c>
    </row>
    <row r="117" spans="2:65" s="1" customFormat="1" ht="22.5" customHeight="1">
      <c r="B117" s="40"/>
      <c r="C117" s="246" t="s">
        <v>240</v>
      </c>
      <c r="D117" s="246" t="s">
        <v>231</v>
      </c>
      <c r="E117" s="247" t="s">
        <v>2810</v>
      </c>
      <c r="F117" s="248" t="s">
        <v>2811</v>
      </c>
      <c r="G117" s="249" t="s">
        <v>1641</v>
      </c>
      <c r="H117" s="250">
        <v>2.662</v>
      </c>
      <c r="I117" s="251"/>
      <c r="J117" s="252">
        <f>ROUND(I117*H117,2)</f>
        <v>0</v>
      </c>
      <c r="K117" s="248" t="s">
        <v>150</v>
      </c>
      <c r="L117" s="253"/>
      <c r="M117" s="254" t="s">
        <v>21</v>
      </c>
      <c r="N117" s="255" t="s">
        <v>45</v>
      </c>
      <c r="O117" s="41"/>
      <c r="P117" s="201">
        <f>O117*H117</f>
        <v>0</v>
      </c>
      <c r="Q117" s="201">
        <v>0.001</v>
      </c>
      <c r="R117" s="201">
        <f>Q117*H117</f>
        <v>0.002662</v>
      </c>
      <c r="S117" s="201">
        <v>0</v>
      </c>
      <c r="T117" s="202">
        <f>S117*H117</f>
        <v>0</v>
      </c>
      <c r="AR117" s="24" t="s">
        <v>234</v>
      </c>
      <c r="AT117" s="24" t="s">
        <v>231</v>
      </c>
      <c r="AU117" s="24" t="s">
        <v>84</v>
      </c>
      <c r="AY117" s="24" t="s">
        <v>143</v>
      </c>
      <c r="BE117" s="203">
        <f>IF(N117="základní",J117,0)</f>
        <v>0</v>
      </c>
      <c r="BF117" s="203">
        <f>IF(N117="snížená",J117,0)</f>
        <v>0</v>
      </c>
      <c r="BG117" s="203">
        <f>IF(N117="zákl. přenesená",J117,0)</f>
        <v>0</v>
      </c>
      <c r="BH117" s="203">
        <f>IF(N117="sníž. přenesená",J117,0)</f>
        <v>0</v>
      </c>
      <c r="BI117" s="203">
        <f>IF(N117="nulová",J117,0)</f>
        <v>0</v>
      </c>
      <c r="BJ117" s="24" t="s">
        <v>82</v>
      </c>
      <c r="BK117" s="203">
        <f>ROUND(I117*H117,2)</f>
        <v>0</v>
      </c>
      <c r="BL117" s="24" t="s">
        <v>208</v>
      </c>
      <c r="BM117" s="24" t="s">
        <v>2812</v>
      </c>
    </row>
    <row r="118" spans="2:51" s="12" customFormat="1" ht="13.5">
      <c r="B118" s="220"/>
      <c r="C118" s="221"/>
      <c r="D118" s="222" t="s">
        <v>210</v>
      </c>
      <c r="E118" s="221"/>
      <c r="F118" s="224" t="s">
        <v>2813</v>
      </c>
      <c r="G118" s="221"/>
      <c r="H118" s="225">
        <v>2.662</v>
      </c>
      <c r="I118" s="226"/>
      <c r="J118" s="221"/>
      <c r="K118" s="221"/>
      <c r="L118" s="227"/>
      <c r="M118" s="228"/>
      <c r="N118" s="229"/>
      <c r="O118" s="229"/>
      <c r="P118" s="229"/>
      <c r="Q118" s="229"/>
      <c r="R118" s="229"/>
      <c r="S118" s="229"/>
      <c r="T118" s="230"/>
      <c r="AT118" s="231" t="s">
        <v>210</v>
      </c>
      <c r="AU118" s="231" t="s">
        <v>84</v>
      </c>
      <c r="AV118" s="12" t="s">
        <v>84</v>
      </c>
      <c r="AW118" s="12" t="s">
        <v>6</v>
      </c>
      <c r="AX118" s="12" t="s">
        <v>82</v>
      </c>
      <c r="AY118" s="231" t="s">
        <v>143</v>
      </c>
    </row>
    <row r="119" spans="2:65" s="1" customFormat="1" ht="44.25" customHeight="1">
      <c r="B119" s="40"/>
      <c r="C119" s="192" t="s">
        <v>234</v>
      </c>
      <c r="D119" s="192" t="s">
        <v>146</v>
      </c>
      <c r="E119" s="193" t="s">
        <v>2814</v>
      </c>
      <c r="F119" s="194" t="s">
        <v>2815</v>
      </c>
      <c r="G119" s="195" t="s">
        <v>249</v>
      </c>
      <c r="H119" s="196">
        <v>48.545</v>
      </c>
      <c r="I119" s="197"/>
      <c r="J119" s="198">
        <f>ROUND(I119*H119,2)</f>
        <v>0</v>
      </c>
      <c r="K119" s="194" t="s">
        <v>150</v>
      </c>
      <c r="L119" s="60"/>
      <c r="M119" s="199" t="s">
        <v>21</v>
      </c>
      <c r="N119" s="200" t="s">
        <v>45</v>
      </c>
      <c r="O119" s="41"/>
      <c r="P119" s="201">
        <f>O119*H119</f>
        <v>0</v>
      </c>
      <c r="Q119" s="201">
        <v>0</v>
      </c>
      <c r="R119" s="201">
        <f>Q119*H119</f>
        <v>0</v>
      </c>
      <c r="S119" s="201">
        <v>0</v>
      </c>
      <c r="T119" s="202">
        <f>S119*H119</f>
        <v>0</v>
      </c>
      <c r="AR119" s="24" t="s">
        <v>208</v>
      </c>
      <c r="AT119" s="24" t="s">
        <v>146</v>
      </c>
      <c r="AU119" s="24" t="s">
        <v>84</v>
      </c>
      <c r="AY119" s="24" t="s">
        <v>143</v>
      </c>
      <c r="BE119" s="203">
        <f>IF(N119="základní",J119,0)</f>
        <v>0</v>
      </c>
      <c r="BF119" s="203">
        <f>IF(N119="snížená",J119,0)</f>
        <v>0</v>
      </c>
      <c r="BG119" s="203">
        <f>IF(N119="zákl. přenesená",J119,0)</f>
        <v>0</v>
      </c>
      <c r="BH119" s="203">
        <f>IF(N119="sníž. přenesená",J119,0)</f>
        <v>0</v>
      </c>
      <c r="BI119" s="203">
        <f>IF(N119="nulová",J119,0)</f>
        <v>0</v>
      </c>
      <c r="BJ119" s="24" t="s">
        <v>82</v>
      </c>
      <c r="BK119" s="203">
        <f>ROUND(I119*H119,2)</f>
        <v>0</v>
      </c>
      <c r="BL119" s="24" t="s">
        <v>208</v>
      </c>
      <c r="BM119" s="24" t="s">
        <v>2816</v>
      </c>
    </row>
    <row r="120" spans="2:47" s="1" customFormat="1" ht="94.5">
      <c r="B120" s="40"/>
      <c r="C120" s="62"/>
      <c r="D120" s="222" t="s">
        <v>958</v>
      </c>
      <c r="E120" s="62"/>
      <c r="F120" s="274" t="s">
        <v>2817</v>
      </c>
      <c r="G120" s="62"/>
      <c r="H120" s="62"/>
      <c r="I120" s="162"/>
      <c r="J120" s="62"/>
      <c r="K120" s="62"/>
      <c r="L120" s="60"/>
      <c r="M120" s="256"/>
      <c r="N120" s="41"/>
      <c r="O120" s="41"/>
      <c r="P120" s="41"/>
      <c r="Q120" s="41"/>
      <c r="R120" s="41"/>
      <c r="S120" s="41"/>
      <c r="T120" s="77"/>
      <c r="AT120" s="24" t="s">
        <v>958</v>
      </c>
      <c r="AU120" s="24" t="s">
        <v>84</v>
      </c>
    </row>
    <row r="121" spans="2:65" s="1" customFormat="1" ht="31.5" customHeight="1">
      <c r="B121" s="40"/>
      <c r="C121" s="192" t="s">
        <v>254</v>
      </c>
      <c r="D121" s="192" t="s">
        <v>146</v>
      </c>
      <c r="E121" s="193" t="s">
        <v>2818</v>
      </c>
      <c r="F121" s="194" t="s">
        <v>2819</v>
      </c>
      <c r="G121" s="195" t="s">
        <v>249</v>
      </c>
      <c r="H121" s="196">
        <v>48.545</v>
      </c>
      <c r="I121" s="197"/>
      <c r="J121" s="198">
        <f>ROUND(I121*H121,2)</f>
        <v>0</v>
      </c>
      <c r="K121" s="194" t="s">
        <v>150</v>
      </c>
      <c r="L121" s="60"/>
      <c r="M121" s="199" t="s">
        <v>21</v>
      </c>
      <c r="N121" s="200" t="s">
        <v>45</v>
      </c>
      <c r="O121" s="41"/>
      <c r="P121" s="201">
        <f>O121*H121</f>
        <v>0</v>
      </c>
      <c r="Q121" s="201">
        <v>0</v>
      </c>
      <c r="R121" s="201">
        <f>Q121*H121</f>
        <v>0</v>
      </c>
      <c r="S121" s="201">
        <v>0</v>
      </c>
      <c r="T121" s="202">
        <f>S121*H121</f>
        <v>0</v>
      </c>
      <c r="AR121" s="24" t="s">
        <v>208</v>
      </c>
      <c r="AT121" s="24" t="s">
        <v>146</v>
      </c>
      <c r="AU121" s="24" t="s">
        <v>84</v>
      </c>
      <c r="AY121" s="24" t="s">
        <v>143</v>
      </c>
      <c r="BE121" s="203">
        <f>IF(N121="základní",J121,0)</f>
        <v>0</v>
      </c>
      <c r="BF121" s="203">
        <f>IF(N121="snížená",J121,0)</f>
        <v>0</v>
      </c>
      <c r="BG121" s="203">
        <f>IF(N121="zákl. přenesená",J121,0)</f>
        <v>0</v>
      </c>
      <c r="BH121" s="203">
        <f>IF(N121="sníž. přenesená",J121,0)</f>
        <v>0</v>
      </c>
      <c r="BI121" s="203">
        <f>IF(N121="nulová",J121,0)</f>
        <v>0</v>
      </c>
      <c r="BJ121" s="24" t="s">
        <v>82</v>
      </c>
      <c r="BK121" s="203">
        <f>ROUND(I121*H121,2)</f>
        <v>0</v>
      </c>
      <c r="BL121" s="24" t="s">
        <v>208</v>
      </c>
      <c r="BM121" s="24" t="s">
        <v>2820</v>
      </c>
    </row>
    <row r="122" spans="2:47" s="1" customFormat="1" ht="121.5">
      <c r="B122" s="40"/>
      <c r="C122" s="62"/>
      <c r="D122" s="222" t="s">
        <v>958</v>
      </c>
      <c r="E122" s="62"/>
      <c r="F122" s="274" t="s">
        <v>2821</v>
      </c>
      <c r="G122" s="62"/>
      <c r="H122" s="62"/>
      <c r="I122" s="162"/>
      <c r="J122" s="62"/>
      <c r="K122" s="62"/>
      <c r="L122" s="60"/>
      <c r="M122" s="256"/>
      <c r="N122" s="41"/>
      <c r="O122" s="41"/>
      <c r="P122" s="41"/>
      <c r="Q122" s="41"/>
      <c r="R122" s="41"/>
      <c r="S122" s="41"/>
      <c r="T122" s="77"/>
      <c r="AT122" s="24" t="s">
        <v>958</v>
      </c>
      <c r="AU122" s="24" t="s">
        <v>84</v>
      </c>
    </row>
    <row r="123" spans="2:65" s="1" customFormat="1" ht="31.5" customHeight="1">
      <c r="B123" s="40"/>
      <c r="C123" s="192" t="s">
        <v>260</v>
      </c>
      <c r="D123" s="192" t="s">
        <v>146</v>
      </c>
      <c r="E123" s="193" t="s">
        <v>2822</v>
      </c>
      <c r="F123" s="194" t="s">
        <v>2823</v>
      </c>
      <c r="G123" s="195" t="s">
        <v>249</v>
      </c>
      <c r="H123" s="196">
        <v>27.5</v>
      </c>
      <c r="I123" s="197"/>
      <c r="J123" s="198">
        <f>ROUND(I123*H123,2)</f>
        <v>0</v>
      </c>
      <c r="K123" s="194" t="s">
        <v>150</v>
      </c>
      <c r="L123" s="60"/>
      <c r="M123" s="199" t="s">
        <v>21</v>
      </c>
      <c r="N123" s="200" t="s">
        <v>45</v>
      </c>
      <c r="O123" s="41"/>
      <c r="P123" s="201">
        <f>O123*H123</f>
        <v>0</v>
      </c>
      <c r="Q123" s="201">
        <v>0</v>
      </c>
      <c r="R123" s="201">
        <f>Q123*H123</f>
        <v>0</v>
      </c>
      <c r="S123" s="201">
        <v>0</v>
      </c>
      <c r="T123" s="202">
        <f>S123*H123</f>
        <v>0</v>
      </c>
      <c r="AR123" s="24" t="s">
        <v>208</v>
      </c>
      <c r="AT123" s="24" t="s">
        <v>146</v>
      </c>
      <c r="AU123" s="24" t="s">
        <v>84</v>
      </c>
      <c r="AY123" s="24" t="s">
        <v>143</v>
      </c>
      <c r="BE123" s="203">
        <f>IF(N123="základní",J123,0)</f>
        <v>0</v>
      </c>
      <c r="BF123" s="203">
        <f>IF(N123="snížená",J123,0)</f>
        <v>0</v>
      </c>
      <c r="BG123" s="203">
        <f>IF(N123="zákl. přenesená",J123,0)</f>
        <v>0</v>
      </c>
      <c r="BH123" s="203">
        <f>IF(N123="sníž. přenesená",J123,0)</f>
        <v>0</v>
      </c>
      <c r="BI123" s="203">
        <f>IF(N123="nulová",J123,0)</f>
        <v>0</v>
      </c>
      <c r="BJ123" s="24" t="s">
        <v>82</v>
      </c>
      <c r="BK123" s="203">
        <f>ROUND(I123*H123,2)</f>
        <v>0</v>
      </c>
      <c r="BL123" s="24" t="s">
        <v>208</v>
      </c>
      <c r="BM123" s="24" t="s">
        <v>2824</v>
      </c>
    </row>
    <row r="124" spans="2:47" s="1" customFormat="1" ht="121.5">
      <c r="B124" s="40"/>
      <c r="C124" s="62"/>
      <c r="D124" s="222" t="s">
        <v>958</v>
      </c>
      <c r="E124" s="62"/>
      <c r="F124" s="274" t="s">
        <v>2825</v>
      </c>
      <c r="G124" s="62"/>
      <c r="H124" s="62"/>
      <c r="I124" s="162"/>
      <c r="J124" s="62"/>
      <c r="K124" s="62"/>
      <c r="L124" s="60"/>
      <c r="M124" s="256"/>
      <c r="N124" s="41"/>
      <c r="O124" s="41"/>
      <c r="P124" s="41"/>
      <c r="Q124" s="41"/>
      <c r="R124" s="41"/>
      <c r="S124" s="41"/>
      <c r="T124" s="77"/>
      <c r="AT124" s="24" t="s">
        <v>958</v>
      </c>
      <c r="AU124" s="24" t="s">
        <v>84</v>
      </c>
    </row>
    <row r="125" spans="2:65" s="1" customFormat="1" ht="22.5" customHeight="1">
      <c r="B125" s="40"/>
      <c r="C125" s="192" t="s">
        <v>269</v>
      </c>
      <c r="D125" s="192" t="s">
        <v>146</v>
      </c>
      <c r="E125" s="193" t="s">
        <v>2826</v>
      </c>
      <c r="F125" s="194" t="s">
        <v>2827</v>
      </c>
      <c r="G125" s="195" t="s">
        <v>249</v>
      </c>
      <c r="H125" s="196">
        <v>76.045</v>
      </c>
      <c r="I125" s="197"/>
      <c r="J125" s="198">
        <f>ROUND(I125*H125,2)</f>
        <v>0</v>
      </c>
      <c r="K125" s="194" t="s">
        <v>150</v>
      </c>
      <c r="L125" s="60"/>
      <c r="M125" s="199" t="s">
        <v>21</v>
      </c>
      <c r="N125" s="200" t="s">
        <v>45</v>
      </c>
      <c r="O125" s="41"/>
      <c r="P125" s="201">
        <f>O125*H125</f>
        <v>0</v>
      </c>
      <c r="Q125" s="201">
        <v>0</v>
      </c>
      <c r="R125" s="201">
        <f>Q125*H125</f>
        <v>0</v>
      </c>
      <c r="S125" s="201">
        <v>0</v>
      </c>
      <c r="T125" s="202">
        <f>S125*H125</f>
        <v>0</v>
      </c>
      <c r="AR125" s="24" t="s">
        <v>208</v>
      </c>
      <c r="AT125" s="24" t="s">
        <v>146</v>
      </c>
      <c r="AU125" s="24" t="s">
        <v>84</v>
      </c>
      <c r="AY125" s="24" t="s">
        <v>143</v>
      </c>
      <c r="BE125" s="203">
        <f>IF(N125="základní",J125,0)</f>
        <v>0</v>
      </c>
      <c r="BF125" s="203">
        <f>IF(N125="snížená",J125,0)</f>
        <v>0</v>
      </c>
      <c r="BG125" s="203">
        <f>IF(N125="zákl. přenesená",J125,0)</f>
        <v>0</v>
      </c>
      <c r="BH125" s="203">
        <f>IF(N125="sníž. přenesená",J125,0)</f>
        <v>0</v>
      </c>
      <c r="BI125" s="203">
        <f>IF(N125="nulová",J125,0)</f>
        <v>0</v>
      </c>
      <c r="BJ125" s="24" t="s">
        <v>82</v>
      </c>
      <c r="BK125" s="203">
        <f>ROUND(I125*H125,2)</f>
        <v>0</v>
      </c>
      <c r="BL125" s="24" t="s">
        <v>208</v>
      </c>
      <c r="BM125" s="24" t="s">
        <v>2828</v>
      </c>
    </row>
    <row r="126" spans="2:47" s="1" customFormat="1" ht="162">
      <c r="B126" s="40"/>
      <c r="C126" s="62"/>
      <c r="D126" s="204" t="s">
        <v>958</v>
      </c>
      <c r="E126" s="62"/>
      <c r="F126" s="205" t="s">
        <v>2795</v>
      </c>
      <c r="G126" s="62"/>
      <c r="H126" s="62"/>
      <c r="I126" s="162"/>
      <c r="J126" s="62"/>
      <c r="K126" s="62"/>
      <c r="L126" s="60"/>
      <c r="M126" s="256"/>
      <c r="N126" s="41"/>
      <c r="O126" s="41"/>
      <c r="P126" s="41"/>
      <c r="Q126" s="41"/>
      <c r="R126" s="41"/>
      <c r="S126" s="41"/>
      <c r="T126" s="77"/>
      <c r="AT126" s="24" t="s">
        <v>958</v>
      </c>
      <c r="AU126" s="24" t="s">
        <v>84</v>
      </c>
    </row>
    <row r="127" spans="2:51" s="12" customFormat="1" ht="13.5">
      <c r="B127" s="220"/>
      <c r="C127" s="221"/>
      <c r="D127" s="222" t="s">
        <v>210</v>
      </c>
      <c r="E127" s="223" t="s">
        <v>21</v>
      </c>
      <c r="F127" s="224" t="s">
        <v>2829</v>
      </c>
      <c r="G127" s="221"/>
      <c r="H127" s="225">
        <v>76.045</v>
      </c>
      <c r="I127" s="226"/>
      <c r="J127" s="221"/>
      <c r="K127" s="221"/>
      <c r="L127" s="227"/>
      <c r="M127" s="228"/>
      <c r="N127" s="229"/>
      <c r="O127" s="229"/>
      <c r="P127" s="229"/>
      <c r="Q127" s="229"/>
      <c r="R127" s="229"/>
      <c r="S127" s="229"/>
      <c r="T127" s="230"/>
      <c r="AT127" s="231" t="s">
        <v>210</v>
      </c>
      <c r="AU127" s="231" t="s">
        <v>84</v>
      </c>
      <c r="AV127" s="12" t="s">
        <v>84</v>
      </c>
      <c r="AW127" s="12" t="s">
        <v>38</v>
      </c>
      <c r="AX127" s="12" t="s">
        <v>74</v>
      </c>
      <c r="AY127" s="231" t="s">
        <v>143</v>
      </c>
    </row>
    <row r="128" spans="2:65" s="1" customFormat="1" ht="22.5" customHeight="1">
      <c r="B128" s="40"/>
      <c r="C128" s="192" t="s">
        <v>275</v>
      </c>
      <c r="D128" s="192" t="s">
        <v>146</v>
      </c>
      <c r="E128" s="193" t="s">
        <v>2830</v>
      </c>
      <c r="F128" s="194" t="s">
        <v>2831</v>
      </c>
      <c r="G128" s="195" t="s">
        <v>249</v>
      </c>
      <c r="H128" s="196">
        <v>48.545</v>
      </c>
      <c r="I128" s="197"/>
      <c r="J128" s="198">
        <f>ROUND(I128*H128,2)</f>
        <v>0</v>
      </c>
      <c r="K128" s="194" t="s">
        <v>150</v>
      </c>
      <c r="L128" s="60"/>
      <c r="M128" s="199" t="s">
        <v>21</v>
      </c>
      <c r="N128" s="200" t="s">
        <v>45</v>
      </c>
      <c r="O128" s="41"/>
      <c r="P128" s="201">
        <f>O128*H128</f>
        <v>0</v>
      </c>
      <c r="Q128" s="201">
        <v>0</v>
      </c>
      <c r="R128" s="201">
        <f>Q128*H128</f>
        <v>0</v>
      </c>
      <c r="S128" s="201">
        <v>0</v>
      </c>
      <c r="T128" s="202">
        <f>S128*H128</f>
        <v>0</v>
      </c>
      <c r="AR128" s="24" t="s">
        <v>208</v>
      </c>
      <c r="AT128" s="24" t="s">
        <v>146</v>
      </c>
      <c r="AU128" s="24" t="s">
        <v>84</v>
      </c>
      <c r="AY128" s="24" t="s">
        <v>143</v>
      </c>
      <c r="BE128" s="203">
        <f>IF(N128="základní",J128,0)</f>
        <v>0</v>
      </c>
      <c r="BF128" s="203">
        <f>IF(N128="snížená",J128,0)</f>
        <v>0</v>
      </c>
      <c r="BG128" s="203">
        <f>IF(N128="zákl. přenesená",J128,0)</f>
        <v>0</v>
      </c>
      <c r="BH128" s="203">
        <f>IF(N128="sníž. přenesená",J128,0)</f>
        <v>0</v>
      </c>
      <c r="BI128" s="203">
        <f>IF(N128="nulová",J128,0)</f>
        <v>0</v>
      </c>
      <c r="BJ128" s="24" t="s">
        <v>82</v>
      </c>
      <c r="BK128" s="203">
        <f>ROUND(I128*H128,2)</f>
        <v>0</v>
      </c>
      <c r="BL128" s="24" t="s">
        <v>208</v>
      </c>
      <c r="BM128" s="24" t="s">
        <v>2832</v>
      </c>
    </row>
    <row r="129" spans="2:47" s="1" customFormat="1" ht="40.5">
      <c r="B129" s="40"/>
      <c r="C129" s="62"/>
      <c r="D129" s="222" t="s">
        <v>958</v>
      </c>
      <c r="E129" s="62"/>
      <c r="F129" s="274" t="s">
        <v>2833</v>
      </c>
      <c r="G129" s="62"/>
      <c r="H129" s="62"/>
      <c r="I129" s="162"/>
      <c r="J129" s="62"/>
      <c r="K129" s="62"/>
      <c r="L129" s="60"/>
      <c r="M129" s="256"/>
      <c r="N129" s="41"/>
      <c r="O129" s="41"/>
      <c r="P129" s="41"/>
      <c r="Q129" s="41"/>
      <c r="R129" s="41"/>
      <c r="S129" s="41"/>
      <c r="T129" s="77"/>
      <c r="AT129" s="24" t="s">
        <v>958</v>
      </c>
      <c r="AU129" s="24" t="s">
        <v>84</v>
      </c>
    </row>
    <row r="130" spans="2:65" s="1" customFormat="1" ht="22.5" customHeight="1">
      <c r="B130" s="40"/>
      <c r="C130" s="192" t="s">
        <v>280</v>
      </c>
      <c r="D130" s="192" t="s">
        <v>146</v>
      </c>
      <c r="E130" s="193" t="s">
        <v>2834</v>
      </c>
      <c r="F130" s="194" t="s">
        <v>2835</v>
      </c>
      <c r="G130" s="195" t="s">
        <v>249</v>
      </c>
      <c r="H130" s="196">
        <v>27.5</v>
      </c>
      <c r="I130" s="197"/>
      <c r="J130" s="198">
        <f>ROUND(I130*H130,2)</f>
        <v>0</v>
      </c>
      <c r="K130" s="194" t="s">
        <v>150</v>
      </c>
      <c r="L130" s="60"/>
      <c r="M130" s="199" t="s">
        <v>21</v>
      </c>
      <c r="N130" s="200" t="s">
        <v>45</v>
      </c>
      <c r="O130" s="41"/>
      <c r="P130" s="201">
        <f>O130*H130</f>
        <v>0</v>
      </c>
      <c r="Q130" s="201">
        <v>0</v>
      </c>
      <c r="R130" s="201">
        <f>Q130*H130</f>
        <v>0</v>
      </c>
      <c r="S130" s="201">
        <v>0</v>
      </c>
      <c r="T130" s="202">
        <f>S130*H130</f>
        <v>0</v>
      </c>
      <c r="AR130" s="24" t="s">
        <v>208</v>
      </c>
      <c r="AT130" s="24" t="s">
        <v>146</v>
      </c>
      <c r="AU130" s="24" t="s">
        <v>84</v>
      </c>
      <c r="AY130" s="24" t="s">
        <v>143</v>
      </c>
      <c r="BE130" s="203">
        <f>IF(N130="základní",J130,0)</f>
        <v>0</v>
      </c>
      <c r="BF130" s="203">
        <f>IF(N130="snížená",J130,0)</f>
        <v>0</v>
      </c>
      <c r="BG130" s="203">
        <f>IF(N130="zákl. přenesená",J130,0)</f>
        <v>0</v>
      </c>
      <c r="BH130" s="203">
        <f>IF(N130="sníž. přenesená",J130,0)</f>
        <v>0</v>
      </c>
      <c r="BI130" s="203">
        <f>IF(N130="nulová",J130,0)</f>
        <v>0</v>
      </c>
      <c r="BJ130" s="24" t="s">
        <v>82</v>
      </c>
      <c r="BK130" s="203">
        <f>ROUND(I130*H130,2)</f>
        <v>0</v>
      </c>
      <c r="BL130" s="24" t="s">
        <v>208</v>
      </c>
      <c r="BM130" s="24" t="s">
        <v>2836</v>
      </c>
    </row>
    <row r="131" spans="2:47" s="1" customFormat="1" ht="40.5">
      <c r="B131" s="40"/>
      <c r="C131" s="62"/>
      <c r="D131" s="204" t="s">
        <v>958</v>
      </c>
      <c r="E131" s="62"/>
      <c r="F131" s="205" t="s">
        <v>2833</v>
      </c>
      <c r="G131" s="62"/>
      <c r="H131" s="62"/>
      <c r="I131" s="162"/>
      <c r="J131" s="62"/>
      <c r="K131" s="62"/>
      <c r="L131" s="60"/>
      <c r="M131" s="256"/>
      <c r="N131" s="41"/>
      <c r="O131" s="41"/>
      <c r="P131" s="41"/>
      <c r="Q131" s="41"/>
      <c r="R131" s="41"/>
      <c r="S131" s="41"/>
      <c r="T131" s="77"/>
      <c r="AT131" s="24" t="s">
        <v>958</v>
      </c>
      <c r="AU131" s="24" t="s">
        <v>84</v>
      </c>
    </row>
    <row r="132" spans="2:63" s="10" customFormat="1" ht="29.85" customHeight="1">
      <c r="B132" s="175"/>
      <c r="C132" s="176"/>
      <c r="D132" s="189" t="s">
        <v>73</v>
      </c>
      <c r="E132" s="190" t="s">
        <v>2837</v>
      </c>
      <c r="F132" s="190" t="s">
        <v>2838</v>
      </c>
      <c r="G132" s="176"/>
      <c r="H132" s="176"/>
      <c r="I132" s="179"/>
      <c r="J132" s="191">
        <f>BK132</f>
        <v>0</v>
      </c>
      <c r="K132" s="176"/>
      <c r="L132" s="181"/>
      <c r="M132" s="182"/>
      <c r="N132" s="183"/>
      <c r="O132" s="183"/>
      <c r="P132" s="184">
        <f>SUM(P133:P146)</f>
        <v>0</v>
      </c>
      <c r="Q132" s="183"/>
      <c r="R132" s="184">
        <f>SUM(R133:R146)</f>
        <v>206.569818</v>
      </c>
      <c r="S132" s="183"/>
      <c r="T132" s="185">
        <f>SUM(T133:T146)</f>
        <v>0</v>
      </c>
      <c r="AR132" s="186" t="s">
        <v>82</v>
      </c>
      <c r="AT132" s="187" t="s">
        <v>73</v>
      </c>
      <c r="AU132" s="187" t="s">
        <v>82</v>
      </c>
      <c r="AY132" s="186" t="s">
        <v>143</v>
      </c>
      <c r="BK132" s="188">
        <f>SUM(BK133:BK146)</f>
        <v>0</v>
      </c>
    </row>
    <row r="133" spans="2:65" s="1" customFormat="1" ht="22.5" customHeight="1">
      <c r="B133" s="40"/>
      <c r="C133" s="192" t="s">
        <v>284</v>
      </c>
      <c r="D133" s="192" t="s">
        <v>146</v>
      </c>
      <c r="E133" s="193" t="s">
        <v>2839</v>
      </c>
      <c r="F133" s="194" t="s">
        <v>2840</v>
      </c>
      <c r="G133" s="195" t="s">
        <v>249</v>
      </c>
      <c r="H133" s="196">
        <v>163.8</v>
      </c>
      <c r="I133" s="197"/>
      <c r="J133" s="198">
        <f>ROUND(I133*H133,2)</f>
        <v>0</v>
      </c>
      <c r="K133" s="194" t="s">
        <v>150</v>
      </c>
      <c r="L133" s="60"/>
      <c r="M133" s="199" t="s">
        <v>21</v>
      </c>
      <c r="N133" s="200" t="s">
        <v>45</v>
      </c>
      <c r="O133" s="41"/>
      <c r="P133" s="201">
        <f>O133*H133</f>
        <v>0</v>
      </c>
      <c r="Q133" s="201">
        <v>0.08003</v>
      </c>
      <c r="R133" s="201">
        <f>Q133*H133</f>
        <v>13.108914000000002</v>
      </c>
      <c r="S133" s="201">
        <v>0</v>
      </c>
      <c r="T133" s="202">
        <f>S133*H133</f>
        <v>0</v>
      </c>
      <c r="AR133" s="24" t="s">
        <v>208</v>
      </c>
      <c r="AT133" s="24" t="s">
        <v>146</v>
      </c>
      <c r="AU133" s="24" t="s">
        <v>84</v>
      </c>
      <c r="AY133" s="24" t="s">
        <v>143</v>
      </c>
      <c r="BE133" s="203">
        <f>IF(N133="základní",J133,0)</f>
        <v>0</v>
      </c>
      <c r="BF133" s="203">
        <f>IF(N133="snížená",J133,0)</f>
        <v>0</v>
      </c>
      <c r="BG133" s="203">
        <f>IF(N133="zákl. přenesená",J133,0)</f>
        <v>0</v>
      </c>
      <c r="BH133" s="203">
        <f>IF(N133="sníž. přenesená",J133,0)</f>
        <v>0</v>
      </c>
      <c r="BI133" s="203">
        <f>IF(N133="nulová",J133,0)</f>
        <v>0</v>
      </c>
      <c r="BJ133" s="24" t="s">
        <v>82</v>
      </c>
      <c r="BK133" s="203">
        <f>ROUND(I133*H133,2)</f>
        <v>0</v>
      </c>
      <c r="BL133" s="24" t="s">
        <v>208</v>
      </c>
      <c r="BM133" s="24" t="s">
        <v>2841</v>
      </c>
    </row>
    <row r="134" spans="2:51" s="11" customFormat="1" ht="13.5">
      <c r="B134" s="209"/>
      <c r="C134" s="210"/>
      <c r="D134" s="204" t="s">
        <v>210</v>
      </c>
      <c r="E134" s="211" t="s">
        <v>21</v>
      </c>
      <c r="F134" s="212" t="s">
        <v>211</v>
      </c>
      <c r="G134" s="210"/>
      <c r="H134" s="213" t="s">
        <v>21</v>
      </c>
      <c r="I134" s="214"/>
      <c r="J134" s="210"/>
      <c r="K134" s="210"/>
      <c r="L134" s="215"/>
      <c r="M134" s="216"/>
      <c r="N134" s="217"/>
      <c r="O134" s="217"/>
      <c r="P134" s="217"/>
      <c r="Q134" s="217"/>
      <c r="R134" s="217"/>
      <c r="S134" s="217"/>
      <c r="T134" s="218"/>
      <c r="AT134" s="219" t="s">
        <v>210</v>
      </c>
      <c r="AU134" s="219" t="s">
        <v>84</v>
      </c>
      <c r="AV134" s="11" t="s">
        <v>82</v>
      </c>
      <c r="AW134" s="11" t="s">
        <v>38</v>
      </c>
      <c r="AX134" s="11" t="s">
        <v>74</v>
      </c>
      <c r="AY134" s="219" t="s">
        <v>143</v>
      </c>
    </row>
    <row r="135" spans="2:51" s="12" customFormat="1" ht="13.5">
      <c r="B135" s="220"/>
      <c r="C135" s="221"/>
      <c r="D135" s="204" t="s">
        <v>210</v>
      </c>
      <c r="E135" s="232" t="s">
        <v>21</v>
      </c>
      <c r="F135" s="233" t="s">
        <v>2842</v>
      </c>
      <c r="G135" s="221"/>
      <c r="H135" s="234">
        <v>163.8</v>
      </c>
      <c r="I135" s="226"/>
      <c r="J135" s="221"/>
      <c r="K135" s="221"/>
      <c r="L135" s="227"/>
      <c r="M135" s="228"/>
      <c r="N135" s="229"/>
      <c r="O135" s="229"/>
      <c r="P135" s="229"/>
      <c r="Q135" s="229"/>
      <c r="R135" s="229"/>
      <c r="S135" s="229"/>
      <c r="T135" s="230"/>
      <c r="AT135" s="231" t="s">
        <v>210</v>
      </c>
      <c r="AU135" s="231" t="s">
        <v>84</v>
      </c>
      <c r="AV135" s="12" t="s">
        <v>84</v>
      </c>
      <c r="AW135" s="12" t="s">
        <v>38</v>
      </c>
      <c r="AX135" s="12" t="s">
        <v>74</v>
      </c>
      <c r="AY135" s="231" t="s">
        <v>143</v>
      </c>
    </row>
    <row r="136" spans="2:51" s="13" customFormat="1" ht="13.5">
      <c r="B136" s="235"/>
      <c r="C136" s="236"/>
      <c r="D136" s="222" t="s">
        <v>210</v>
      </c>
      <c r="E136" s="237" t="s">
        <v>21</v>
      </c>
      <c r="F136" s="238" t="s">
        <v>222</v>
      </c>
      <c r="G136" s="236"/>
      <c r="H136" s="239">
        <v>163.8</v>
      </c>
      <c r="I136" s="240"/>
      <c r="J136" s="236"/>
      <c r="K136" s="236"/>
      <c r="L136" s="241"/>
      <c r="M136" s="242"/>
      <c r="N136" s="243"/>
      <c r="O136" s="243"/>
      <c r="P136" s="243"/>
      <c r="Q136" s="243"/>
      <c r="R136" s="243"/>
      <c r="S136" s="243"/>
      <c r="T136" s="244"/>
      <c r="AT136" s="245" t="s">
        <v>210</v>
      </c>
      <c r="AU136" s="245" t="s">
        <v>84</v>
      </c>
      <c r="AV136" s="13" t="s">
        <v>208</v>
      </c>
      <c r="AW136" s="13" t="s">
        <v>38</v>
      </c>
      <c r="AX136" s="13" t="s">
        <v>82</v>
      </c>
      <c r="AY136" s="245" t="s">
        <v>143</v>
      </c>
    </row>
    <row r="137" spans="2:65" s="1" customFormat="1" ht="22.5" customHeight="1">
      <c r="B137" s="40"/>
      <c r="C137" s="192" t="s">
        <v>10</v>
      </c>
      <c r="D137" s="192" t="s">
        <v>146</v>
      </c>
      <c r="E137" s="193" t="s">
        <v>829</v>
      </c>
      <c r="F137" s="194" t="s">
        <v>830</v>
      </c>
      <c r="G137" s="195" t="s">
        <v>249</v>
      </c>
      <c r="H137" s="196">
        <v>163.8</v>
      </c>
      <c r="I137" s="197"/>
      <c r="J137" s="198">
        <f>ROUND(I137*H137,2)</f>
        <v>0</v>
      </c>
      <c r="K137" s="194" t="s">
        <v>150</v>
      </c>
      <c r="L137" s="60"/>
      <c r="M137" s="199" t="s">
        <v>21</v>
      </c>
      <c r="N137" s="200" t="s">
        <v>45</v>
      </c>
      <c r="O137" s="41"/>
      <c r="P137" s="201">
        <f>O137*H137</f>
        <v>0</v>
      </c>
      <c r="Q137" s="201">
        <v>0.378</v>
      </c>
      <c r="R137" s="201">
        <f>Q137*H137</f>
        <v>61.9164</v>
      </c>
      <c r="S137" s="201">
        <v>0</v>
      </c>
      <c r="T137" s="202">
        <f>S137*H137</f>
        <v>0</v>
      </c>
      <c r="AR137" s="24" t="s">
        <v>208</v>
      </c>
      <c r="AT137" s="24" t="s">
        <v>146</v>
      </c>
      <c r="AU137" s="24" t="s">
        <v>84</v>
      </c>
      <c r="AY137" s="24" t="s">
        <v>143</v>
      </c>
      <c r="BE137" s="203">
        <f>IF(N137="základní",J137,0)</f>
        <v>0</v>
      </c>
      <c r="BF137" s="203">
        <f>IF(N137="snížená",J137,0)</f>
        <v>0</v>
      </c>
      <c r="BG137" s="203">
        <f>IF(N137="zákl. přenesená",J137,0)</f>
        <v>0</v>
      </c>
      <c r="BH137" s="203">
        <f>IF(N137="sníž. přenesená",J137,0)</f>
        <v>0</v>
      </c>
      <c r="BI137" s="203">
        <f>IF(N137="nulová",J137,0)</f>
        <v>0</v>
      </c>
      <c r="BJ137" s="24" t="s">
        <v>82</v>
      </c>
      <c r="BK137" s="203">
        <f>ROUND(I137*H137,2)</f>
        <v>0</v>
      </c>
      <c r="BL137" s="24" t="s">
        <v>208</v>
      </c>
      <c r="BM137" s="24" t="s">
        <v>2843</v>
      </c>
    </row>
    <row r="138" spans="2:65" s="1" customFormat="1" ht="31.5" customHeight="1">
      <c r="B138" s="40"/>
      <c r="C138" s="192" t="s">
        <v>294</v>
      </c>
      <c r="D138" s="192" t="s">
        <v>146</v>
      </c>
      <c r="E138" s="193" t="s">
        <v>2844</v>
      </c>
      <c r="F138" s="194" t="s">
        <v>2845</v>
      </c>
      <c r="G138" s="195" t="s">
        <v>249</v>
      </c>
      <c r="H138" s="196">
        <v>163.8</v>
      </c>
      <c r="I138" s="197"/>
      <c r="J138" s="198">
        <f>ROUND(I138*H138,2)</f>
        <v>0</v>
      </c>
      <c r="K138" s="194" t="s">
        <v>150</v>
      </c>
      <c r="L138" s="60"/>
      <c r="M138" s="199" t="s">
        <v>21</v>
      </c>
      <c r="N138" s="200" t="s">
        <v>45</v>
      </c>
      <c r="O138" s="41"/>
      <c r="P138" s="201">
        <f>O138*H138</f>
        <v>0</v>
      </c>
      <c r="Q138" s="201">
        <v>0.40869</v>
      </c>
      <c r="R138" s="201">
        <f>Q138*H138</f>
        <v>66.943422</v>
      </c>
      <c r="S138" s="201">
        <v>0</v>
      </c>
      <c r="T138" s="202">
        <f>S138*H138</f>
        <v>0</v>
      </c>
      <c r="AR138" s="24" t="s">
        <v>208</v>
      </c>
      <c r="AT138" s="24" t="s">
        <v>146</v>
      </c>
      <c r="AU138" s="24" t="s">
        <v>84</v>
      </c>
      <c r="AY138" s="24" t="s">
        <v>143</v>
      </c>
      <c r="BE138" s="203">
        <f>IF(N138="základní",J138,0)</f>
        <v>0</v>
      </c>
      <c r="BF138" s="203">
        <f>IF(N138="snížená",J138,0)</f>
        <v>0</v>
      </c>
      <c r="BG138" s="203">
        <f>IF(N138="zákl. přenesená",J138,0)</f>
        <v>0</v>
      </c>
      <c r="BH138" s="203">
        <f>IF(N138="sníž. přenesená",J138,0)</f>
        <v>0</v>
      </c>
      <c r="BI138" s="203">
        <f>IF(N138="nulová",J138,0)</f>
        <v>0</v>
      </c>
      <c r="BJ138" s="24" t="s">
        <v>82</v>
      </c>
      <c r="BK138" s="203">
        <f>ROUND(I138*H138,2)</f>
        <v>0</v>
      </c>
      <c r="BL138" s="24" t="s">
        <v>208</v>
      </c>
      <c r="BM138" s="24" t="s">
        <v>2846</v>
      </c>
    </row>
    <row r="139" spans="2:47" s="1" customFormat="1" ht="94.5">
      <c r="B139" s="40"/>
      <c r="C139" s="62"/>
      <c r="D139" s="222" t="s">
        <v>958</v>
      </c>
      <c r="E139" s="62"/>
      <c r="F139" s="274" t="s">
        <v>2847</v>
      </c>
      <c r="G139" s="62"/>
      <c r="H139" s="62"/>
      <c r="I139" s="162"/>
      <c r="J139" s="62"/>
      <c r="K139" s="62"/>
      <c r="L139" s="60"/>
      <c r="M139" s="256"/>
      <c r="N139" s="41"/>
      <c r="O139" s="41"/>
      <c r="P139" s="41"/>
      <c r="Q139" s="41"/>
      <c r="R139" s="41"/>
      <c r="S139" s="41"/>
      <c r="T139" s="77"/>
      <c r="AT139" s="24" t="s">
        <v>958</v>
      </c>
      <c r="AU139" s="24" t="s">
        <v>84</v>
      </c>
    </row>
    <row r="140" spans="2:65" s="1" customFormat="1" ht="44.25" customHeight="1">
      <c r="B140" s="40"/>
      <c r="C140" s="192" t="s">
        <v>300</v>
      </c>
      <c r="D140" s="192" t="s">
        <v>146</v>
      </c>
      <c r="E140" s="193" t="s">
        <v>2848</v>
      </c>
      <c r="F140" s="194" t="s">
        <v>2849</v>
      </c>
      <c r="G140" s="195" t="s">
        <v>249</v>
      </c>
      <c r="H140" s="196">
        <v>163.8</v>
      </c>
      <c r="I140" s="197"/>
      <c r="J140" s="198">
        <f>ROUND(I140*H140,2)</f>
        <v>0</v>
      </c>
      <c r="K140" s="194" t="s">
        <v>150</v>
      </c>
      <c r="L140" s="60"/>
      <c r="M140" s="199" t="s">
        <v>21</v>
      </c>
      <c r="N140" s="200" t="s">
        <v>45</v>
      </c>
      <c r="O140" s="41"/>
      <c r="P140" s="201">
        <f>O140*H140</f>
        <v>0</v>
      </c>
      <c r="Q140" s="201">
        <v>0.1837</v>
      </c>
      <c r="R140" s="201">
        <f>Q140*H140</f>
        <v>30.09006</v>
      </c>
      <c r="S140" s="201">
        <v>0</v>
      </c>
      <c r="T140" s="202">
        <f>S140*H140</f>
        <v>0</v>
      </c>
      <c r="AR140" s="24" t="s">
        <v>208</v>
      </c>
      <c r="AT140" s="24" t="s">
        <v>146</v>
      </c>
      <c r="AU140" s="24" t="s">
        <v>84</v>
      </c>
      <c r="AY140" s="24" t="s">
        <v>143</v>
      </c>
      <c r="BE140" s="203">
        <f>IF(N140="základní",J140,0)</f>
        <v>0</v>
      </c>
      <c r="BF140" s="203">
        <f>IF(N140="snížená",J140,0)</f>
        <v>0</v>
      </c>
      <c r="BG140" s="203">
        <f>IF(N140="zákl. přenesená",J140,0)</f>
        <v>0</v>
      </c>
      <c r="BH140" s="203">
        <f>IF(N140="sníž. přenesená",J140,0)</f>
        <v>0</v>
      </c>
      <c r="BI140" s="203">
        <f>IF(N140="nulová",J140,0)</f>
        <v>0</v>
      </c>
      <c r="BJ140" s="24" t="s">
        <v>82</v>
      </c>
      <c r="BK140" s="203">
        <f>ROUND(I140*H140,2)</f>
        <v>0</v>
      </c>
      <c r="BL140" s="24" t="s">
        <v>208</v>
      </c>
      <c r="BM140" s="24" t="s">
        <v>2850</v>
      </c>
    </row>
    <row r="141" spans="2:47" s="1" customFormat="1" ht="148.5">
      <c r="B141" s="40"/>
      <c r="C141" s="62"/>
      <c r="D141" s="222" t="s">
        <v>958</v>
      </c>
      <c r="E141" s="62"/>
      <c r="F141" s="274" t="s">
        <v>2851</v>
      </c>
      <c r="G141" s="62"/>
      <c r="H141" s="62"/>
      <c r="I141" s="162"/>
      <c r="J141" s="62"/>
      <c r="K141" s="62"/>
      <c r="L141" s="60"/>
      <c r="M141" s="256"/>
      <c r="N141" s="41"/>
      <c r="O141" s="41"/>
      <c r="P141" s="41"/>
      <c r="Q141" s="41"/>
      <c r="R141" s="41"/>
      <c r="S141" s="41"/>
      <c r="T141" s="77"/>
      <c r="AT141" s="24" t="s">
        <v>958</v>
      </c>
      <c r="AU141" s="24" t="s">
        <v>84</v>
      </c>
    </row>
    <row r="142" spans="2:65" s="1" customFormat="1" ht="22.5" customHeight="1">
      <c r="B142" s="40"/>
      <c r="C142" s="246" t="s">
        <v>305</v>
      </c>
      <c r="D142" s="246" t="s">
        <v>231</v>
      </c>
      <c r="E142" s="247" t="s">
        <v>2852</v>
      </c>
      <c r="F142" s="248" t="s">
        <v>2853</v>
      </c>
      <c r="G142" s="249" t="s">
        <v>263</v>
      </c>
      <c r="H142" s="250">
        <v>34.398</v>
      </c>
      <c r="I142" s="251"/>
      <c r="J142" s="252">
        <f>ROUND(I142*H142,2)</f>
        <v>0</v>
      </c>
      <c r="K142" s="248" t="s">
        <v>150</v>
      </c>
      <c r="L142" s="253"/>
      <c r="M142" s="254" t="s">
        <v>21</v>
      </c>
      <c r="N142" s="255" t="s">
        <v>45</v>
      </c>
      <c r="O142" s="41"/>
      <c r="P142" s="201">
        <f>O142*H142</f>
        <v>0</v>
      </c>
      <c r="Q142" s="201">
        <v>1</v>
      </c>
      <c r="R142" s="201">
        <f>Q142*H142</f>
        <v>34.398</v>
      </c>
      <c r="S142" s="201">
        <v>0</v>
      </c>
      <c r="T142" s="202">
        <f>S142*H142</f>
        <v>0</v>
      </c>
      <c r="AR142" s="24" t="s">
        <v>234</v>
      </c>
      <c r="AT142" s="24" t="s">
        <v>231</v>
      </c>
      <c r="AU142" s="24" t="s">
        <v>84</v>
      </c>
      <c r="AY142" s="24" t="s">
        <v>143</v>
      </c>
      <c r="BE142" s="203">
        <f>IF(N142="základní",J142,0)</f>
        <v>0</v>
      </c>
      <c r="BF142" s="203">
        <f>IF(N142="snížená",J142,0)</f>
        <v>0</v>
      </c>
      <c r="BG142" s="203">
        <f>IF(N142="zákl. přenesená",J142,0)</f>
        <v>0</v>
      </c>
      <c r="BH142" s="203">
        <f>IF(N142="sníž. přenesená",J142,0)</f>
        <v>0</v>
      </c>
      <c r="BI142" s="203">
        <f>IF(N142="nulová",J142,0)</f>
        <v>0</v>
      </c>
      <c r="BJ142" s="24" t="s">
        <v>82</v>
      </c>
      <c r="BK142" s="203">
        <f>ROUND(I142*H142,2)</f>
        <v>0</v>
      </c>
      <c r="BL142" s="24" t="s">
        <v>208</v>
      </c>
      <c r="BM142" s="24" t="s">
        <v>2854</v>
      </c>
    </row>
    <row r="143" spans="2:47" s="1" customFormat="1" ht="27">
      <c r="B143" s="40"/>
      <c r="C143" s="62"/>
      <c r="D143" s="204" t="s">
        <v>165</v>
      </c>
      <c r="E143" s="62"/>
      <c r="F143" s="205" t="s">
        <v>2855</v>
      </c>
      <c r="G143" s="62"/>
      <c r="H143" s="62"/>
      <c r="I143" s="162"/>
      <c r="J143" s="62"/>
      <c r="K143" s="62"/>
      <c r="L143" s="60"/>
      <c r="M143" s="256"/>
      <c r="N143" s="41"/>
      <c r="O143" s="41"/>
      <c r="P143" s="41"/>
      <c r="Q143" s="41"/>
      <c r="R143" s="41"/>
      <c r="S143" s="41"/>
      <c r="T143" s="77"/>
      <c r="AT143" s="24" t="s">
        <v>165</v>
      </c>
      <c r="AU143" s="24" t="s">
        <v>84</v>
      </c>
    </row>
    <row r="144" spans="2:51" s="12" customFormat="1" ht="13.5">
      <c r="B144" s="220"/>
      <c r="C144" s="221"/>
      <c r="D144" s="222" t="s">
        <v>210</v>
      </c>
      <c r="E144" s="221"/>
      <c r="F144" s="224" t="s">
        <v>2856</v>
      </c>
      <c r="G144" s="221"/>
      <c r="H144" s="225">
        <v>34.398</v>
      </c>
      <c r="I144" s="226"/>
      <c r="J144" s="221"/>
      <c r="K144" s="221"/>
      <c r="L144" s="227"/>
      <c r="M144" s="228"/>
      <c r="N144" s="229"/>
      <c r="O144" s="229"/>
      <c r="P144" s="229"/>
      <c r="Q144" s="229"/>
      <c r="R144" s="229"/>
      <c r="S144" s="229"/>
      <c r="T144" s="230"/>
      <c r="AT144" s="231" t="s">
        <v>210</v>
      </c>
      <c r="AU144" s="231" t="s">
        <v>84</v>
      </c>
      <c r="AV144" s="12" t="s">
        <v>84</v>
      </c>
      <c r="AW144" s="12" t="s">
        <v>6</v>
      </c>
      <c r="AX144" s="12" t="s">
        <v>82</v>
      </c>
      <c r="AY144" s="231" t="s">
        <v>143</v>
      </c>
    </row>
    <row r="145" spans="2:65" s="1" customFormat="1" ht="31.5" customHeight="1">
      <c r="B145" s="40"/>
      <c r="C145" s="192" t="s">
        <v>309</v>
      </c>
      <c r="D145" s="192" t="s">
        <v>146</v>
      </c>
      <c r="E145" s="193" t="s">
        <v>950</v>
      </c>
      <c r="F145" s="194" t="s">
        <v>951</v>
      </c>
      <c r="G145" s="195" t="s">
        <v>249</v>
      </c>
      <c r="H145" s="196">
        <v>163.8</v>
      </c>
      <c r="I145" s="197"/>
      <c r="J145" s="198">
        <f>ROUND(I145*H145,2)</f>
        <v>0</v>
      </c>
      <c r="K145" s="194" t="s">
        <v>150</v>
      </c>
      <c r="L145" s="60"/>
      <c r="M145" s="199" t="s">
        <v>21</v>
      </c>
      <c r="N145" s="200" t="s">
        <v>45</v>
      </c>
      <c r="O145" s="41"/>
      <c r="P145" s="201">
        <f>O145*H145</f>
        <v>0</v>
      </c>
      <c r="Q145" s="201">
        <v>0.00069</v>
      </c>
      <c r="R145" s="201">
        <f>Q145*H145</f>
        <v>0.113022</v>
      </c>
      <c r="S145" s="201">
        <v>0</v>
      </c>
      <c r="T145" s="202">
        <f>S145*H145</f>
        <v>0</v>
      </c>
      <c r="AR145" s="24" t="s">
        <v>208</v>
      </c>
      <c r="AT145" s="24" t="s">
        <v>146</v>
      </c>
      <c r="AU145" s="24" t="s">
        <v>84</v>
      </c>
      <c r="AY145" s="24" t="s">
        <v>143</v>
      </c>
      <c r="BE145" s="203">
        <f>IF(N145="základní",J145,0)</f>
        <v>0</v>
      </c>
      <c r="BF145" s="203">
        <f>IF(N145="snížená",J145,0)</f>
        <v>0</v>
      </c>
      <c r="BG145" s="203">
        <f>IF(N145="zákl. přenesená",J145,0)</f>
        <v>0</v>
      </c>
      <c r="BH145" s="203">
        <f>IF(N145="sníž. přenesená",J145,0)</f>
        <v>0</v>
      </c>
      <c r="BI145" s="203">
        <f>IF(N145="nulová",J145,0)</f>
        <v>0</v>
      </c>
      <c r="BJ145" s="24" t="s">
        <v>82</v>
      </c>
      <c r="BK145" s="203">
        <f>ROUND(I145*H145,2)</f>
        <v>0</v>
      </c>
      <c r="BL145" s="24" t="s">
        <v>208</v>
      </c>
      <c r="BM145" s="24" t="s">
        <v>2857</v>
      </c>
    </row>
    <row r="146" spans="2:47" s="1" customFormat="1" ht="27">
      <c r="B146" s="40"/>
      <c r="C146" s="62"/>
      <c r="D146" s="204" t="s">
        <v>958</v>
      </c>
      <c r="E146" s="62"/>
      <c r="F146" s="205" t="s">
        <v>2858</v>
      </c>
      <c r="G146" s="62"/>
      <c r="H146" s="62"/>
      <c r="I146" s="162"/>
      <c r="J146" s="62"/>
      <c r="K146" s="62"/>
      <c r="L146" s="60"/>
      <c r="M146" s="256"/>
      <c r="N146" s="41"/>
      <c r="O146" s="41"/>
      <c r="P146" s="41"/>
      <c r="Q146" s="41"/>
      <c r="R146" s="41"/>
      <c r="S146" s="41"/>
      <c r="T146" s="77"/>
      <c r="AT146" s="24" t="s">
        <v>958</v>
      </c>
      <c r="AU146" s="24" t="s">
        <v>84</v>
      </c>
    </row>
    <row r="147" spans="2:63" s="10" customFormat="1" ht="29.85" customHeight="1">
      <c r="B147" s="175"/>
      <c r="C147" s="176"/>
      <c r="D147" s="189" t="s">
        <v>73</v>
      </c>
      <c r="E147" s="190" t="s">
        <v>2859</v>
      </c>
      <c r="F147" s="190" t="s">
        <v>2860</v>
      </c>
      <c r="G147" s="176"/>
      <c r="H147" s="176"/>
      <c r="I147" s="179"/>
      <c r="J147" s="191">
        <f>BK147</f>
        <v>0</v>
      </c>
      <c r="K147" s="176"/>
      <c r="L147" s="181"/>
      <c r="M147" s="182"/>
      <c r="N147" s="183"/>
      <c r="O147" s="183"/>
      <c r="P147" s="184">
        <f>SUM(P148:P164)</f>
        <v>0</v>
      </c>
      <c r="Q147" s="183"/>
      <c r="R147" s="184">
        <f>SUM(R148:R164)</f>
        <v>210.20247600000002</v>
      </c>
      <c r="S147" s="183"/>
      <c r="T147" s="185">
        <f>SUM(T148:T164)</f>
        <v>0</v>
      </c>
      <c r="AR147" s="186" t="s">
        <v>82</v>
      </c>
      <c r="AT147" s="187" t="s">
        <v>73</v>
      </c>
      <c r="AU147" s="187" t="s">
        <v>82</v>
      </c>
      <c r="AY147" s="186" t="s">
        <v>143</v>
      </c>
      <c r="BK147" s="188">
        <f>SUM(BK148:BK164)</f>
        <v>0</v>
      </c>
    </row>
    <row r="148" spans="2:65" s="1" customFormat="1" ht="22.5" customHeight="1">
      <c r="B148" s="40"/>
      <c r="C148" s="192" t="s">
        <v>316</v>
      </c>
      <c r="D148" s="192" t="s">
        <v>146</v>
      </c>
      <c r="E148" s="193" t="s">
        <v>2839</v>
      </c>
      <c r="F148" s="194" t="s">
        <v>2840</v>
      </c>
      <c r="G148" s="195" t="s">
        <v>249</v>
      </c>
      <c r="H148" s="196">
        <v>194.8</v>
      </c>
      <c r="I148" s="197"/>
      <c r="J148" s="198">
        <f>ROUND(I148*H148,2)</f>
        <v>0</v>
      </c>
      <c r="K148" s="194" t="s">
        <v>150</v>
      </c>
      <c r="L148" s="60"/>
      <c r="M148" s="199" t="s">
        <v>21</v>
      </c>
      <c r="N148" s="200" t="s">
        <v>45</v>
      </c>
      <c r="O148" s="41"/>
      <c r="P148" s="201">
        <f>O148*H148</f>
        <v>0</v>
      </c>
      <c r="Q148" s="201">
        <v>0.08003</v>
      </c>
      <c r="R148" s="201">
        <f>Q148*H148</f>
        <v>15.589844000000001</v>
      </c>
      <c r="S148" s="201">
        <v>0</v>
      </c>
      <c r="T148" s="202">
        <f>S148*H148</f>
        <v>0</v>
      </c>
      <c r="AR148" s="24" t="s">
        <v>208</v>
      </c>
      <c r="AT148" s="24" t="s">
        <v>146</v>
      </c>
      <c r="AU148" s="24" t="s">
        <v>84</v>
      </c>
      <c r="AY148" s="24" t="s">
        <v>143</v>
      </c>
      <c r="BE148" s="203">
        <f>IF(N148="základní",J148,0)</f>
        <v>0</v>
      </c>
      <c r="BF148" s="203">
        <f>IF(N148="snížená",J148,0)</f>
        <v>0</v>
      </c>
      <c r="BG148" s="203">
        <f>IF(N148="zákl. přenesená",J148,0)</f>
        <v>0</v>
      </c>
      <c r="BH148" s="203">
        <f>IF(N148="sníž. přenesená",J148,0)</f>
        <v>0</v>
      </c>
      <c r="BI148" s="203">
        <f>IF(N148="nulová",J148,0)</f>
        <v>0</v>
      </c>
      <c r="BJ148" s="24" t="s">
        <v>82</v>
      </c>
      <c r="BK148" s="203">
        <f>ROUND(I148*H148,2)</f>
        <v>0</v>
      </c>
      <c r="BL148" s="24" t="s">
        <v>208</v>
      </c>
      <c r="BM148" s="24" t="s">
        <v>2861</v>
      </c>
    </row>
    <row r="149" spans="2:51" s="12" customFormat="1" ht="13.5">
      <c r="B149" s="220"/>
      <c r="C149" s="221"/>
      <c r="D149" s="204" t="s">
        <v>210</v>
      </c>
      <c r="E149" s="232" t="s">
        <v>21</v>
      </c>
      <c r="F149" s="233" t="s">
        <v>2862</v>
      </c>
      <c r="G149" s="221"/>
      <c r="H149" s="234">
        <v>100</v>
      </c>
      <c r="I149" s="226"/>
      <c r="J149" s="221"/>
      <c r="K149" s="221"/>
      <c r="L149" s="227"/>
      <c r="M149" s="228"/>
      <c r="N149" s="229"/>
      <c r="O149" s="229"/>
      <c r="P149" s="229"/>
      <c r="Q149" s="229"/>
      <c r="R149" s="229"/>
      <c r="S149" s="229"/>
      <c r="T149" s="230"/>
      <c r="AT149" s="231" t="s">
        <v>210</v>
      </c>
      <c r="AU149" s="231" t="s">
        <v>84</v>
      </c>
      <c r="AV149" s="12" t="s">
        <v>84</v>
      </c>
      <c r="AW149" s="12" t="s">
        <v>38</v>
      </c>
      <c r="AX149" s="12" t="s">
        <v>74</v>
      </c>
      <c r="AY149" s="231" t="s">
        <v>143</v>
      </c>
    </row>
    <row r="150" spans="2:51" s="12" customFormat="1" ht="13.5">
      <c r="B150" s="220"/>
      <c r="C150" s="221"/>
      <c r="D150" s="204" t="s">
        <v>210</v>
      </c>
      <c r="E150" s="232" t="s">
        <v>21</v>
      </c>
      <c r="F150" s="233" t="s">
        <v>2863</v>
      </c>
      <c r="G150" s="221"/>
      <c r="H150" s="234">
        <v>13.75</v>
      </c>
      <c r="I150" s="226"/>
      <c r="J150" s="221"/>
      <c r="K150" s="221"/>
      <c r="L150" s="227"/>
      <c r="M150" s="228"/>
      <c r="N150" s="229"/>
      <c r="O150" s="229"/>
      <c r="P150" s="229"/>
      <c r="Q150" s="229"/>
      <c r="R150" s="229"/>
      <c r="S150" s="229"/>
      <c r="T150" s="230"/>
      <c r="AT150" s="231" t="s">
        <v>210</v>
      </c>
      <c r="AU150" s="231" t="s">
        <v>84</v>
      </c>
      <c r="AV150" s="12" t="s">
        <v>84</v>
      </c>
      <c r="AW150" s="12" t="s">
        <v>38</v>
      </c>
      <c r="AX150" s="12" t="s">
        <v>74</v>
      </c>
      <c r="AY150" s="231" t="s">
        <v>143</v>
      </c>
    </row>
    <row r="151" spans="2:51" s="12" customFormat="1" ht="13.5">
      <c r="B151" s="220"/>
      <c r="C151" s="221"/>
      <c r="D151" s="204" t="s">
        <v>210</v>
      </c>
      <c r="E151" s="232" t="s">
        <v>21</v>
      </c>
      <c r="F151" s="233" t="s">
        <v>2864</v>
      </c>
      <c r="G151" s="221"/>
      <c r="H151" s="234">
        <v>35</v>
      </c>
      <c r="I151" s="226"/>
      <c r="J151" s="221"/>
      <c r="K151" s="221"/>
      <c r="L151" s="227"/>
      <c r="M151" s="228"/>
      <c r="N151" s="229"/>
      <c r="O151" s="229"/>
      <c r="P151" s="229"/>
      <c r="Q151" s="229"/>
      <c r="R151" s="229"/>
      <c r="S151" s="229"/>
      <c r="T151" s="230"/>
      <c r="AT151" s="231" t="s">
        <v>210</v>
      </c>
      <c r="AU151" s="231" t="s">
        <v>84</v>
      </c>
      <c r="AV151" s="12" t="s">
        <v>84</v>
      </c>
      <c r="AW151" s="12" t="s">
        <v>38</v>
      </c>
      <c r="AX151" s="12" t="s">
        <v>74</v>
      </c>
      <c r="AY151" s="231" t="s">
        <v>143</v>
      </c>
    </row>
    <row r="152" spans="2:51" s="12" customFormat="1" ht="13.5">
      <c r="B152" s="220"/>
      <c r="C152" s="221"/>
      <c r="D152" s="204" t="s">
        <v>210</v>
      </c>
      <c r="E152" s="232" t="s">
        <v>21</v>
      </c>
      <c r="F152" s="233" t="s">
        <v>2865</v>
      </c>
      <c r="G152" s="221"/>
      <c r="H152" s="234">
        <v>45</v>
      </c>
      <c r="I152" s="226"/>
      <c r="J152" s="221"/>
      <c r="K152" s="221"/>
      <c r="L152" s="227"/>
      <c r="M152" s="228"/>
      <c r="N152" s="229"/>
      <c r="O152" s="229"/>
      <c r="P152" s="229"/>
      <c r="Q152" s="229"/>
      <c r="R152" s="229"/>
      <c r="S152" s="229"/>
      <c r="T152" s="230"/>
      <c r="AT152" s="231" t="s">
        <v>210</v>
      </c>
      <c r="AU152" s="231" t="s">
        <v>84</v>
      </c>
      <c r="AV152" s="12" t="s">
        <v>84</v>
      </c>
      <c r="AW152" s="12" t="s">
        <v>38</v>
      </c>
      <c r="AX152" s="12" t="s">
        <v>74</v>
      </c>
      <c r="AY152" s="231" t="s">
        <v>143</v>
      </c>
    </row>
    <row r="153" spans="2:51" s="12" customFormat="1" ht="13.5">
      <c r="B153" s="220"/>
      <c r="C153" s="221"/>
      <c r="D153" s="204" t="s">
        <v>210</v>
      </c>
      <c r="E153" s="232" t="s">
        <v>21</v>
      </c>
      <c r="F153" s="233" t="s">
        <v>2866</v>
      </c>
      <c r="G153" s="221"/>
      <c r="H153" s="234">
        <v>1.05</v>
      </c>
      <c r="I153" s="226"/>
      <c r="J153" s="221"/>
      <c r="K153" s="221"/>
      <c r="L153" s="227"/>
      <c r="M153" s="228"/>
      <c r="N153" s="229"/>
      <c r="O153" s="229"/>
      <c r="P153" s="229"/>
      <c r="Q153" s="229"/>
      <c r="R153" s="229"/>
      <c r="S153" s="229"/>
      <c r="T153" s="230"/>
      <c r="AT153" s="231" t="s">
        <v>210</v>
      </c>
      <c r="AU153" s="231" t="s">
        <v>84</v>
      </c>
      <c r="AV153" s="12" t="s">
        <v>84</v>
      </c>
      <c r="AW153" s="12" t="s">
        <v>38</v>
      </c>
      <c r="AX153" s="12" t="s">
        <v>74</v>
      </c>
      <c r="AY153" s="231" t="s">
        <v>143</v>
      </c>
    </row>
    <row r="154" spans="2:51" s="13" customFormat="1" ht="13.5">
      <c r="B154" s="235"/>
      <c r="C154" s="236"/>
      <c r="D154" s="222" t="s">
        <v>210</v>
      </c>
      <c r="E154" s="237" t="s">
        <v>21</v>
      </c>
      <c r="F154" s="238" t="s">
        <v>222</v>
      </c>
      <c r="G154" s="236"/>
      <c r="H154" s="239">
        <v>194.8</v>
      </c>
      <c r="I154" s="240"/>
      <c r="J154" s="236"/>
      <c r="K154" s="236"/>
      <c r="L154" s="241"/>
      <c r="M154" s="242"/>
      <c r="N154" s="243"/>
      <c r="O154" s="243"/>
      <c r="P154" s="243"/>
      <c r="Q154" s="243"/>
      <c r="R154" s="243"/>
      <c r="S154" s="243"/>
      <c r="T154" s="244"/>
      <c r="AT154" s="245" t="s">
        <v>210</v>
      </c>
      <c r="AU154" s="245" t="s">
        <v>84</v>
      </c>
      <c r="AV154" s="13" t="s">
        <v>208</v>
      </c>
      <c r="AW154" s="13" t="s">
        <v>38</v>
      </c>
      <c r="AX154" s="13" t="s">
        <v>82</v>
      </c>
      <c r="AY154" s="245" t="s">
        <v>143</v>
      </c>
    </row>
    <row r="155" spans="2:65" s="1" customFormat="1" ht="22.5" customHeight="1">
      <c r="B155" s="40"/>
      <c r="C155" s="192" t="s">
        <v>9</v>
      </c>
      <c r="D155" s="192" t="s">
        <v>146</v>
      </c>
      <c r="E155" s="193" t="s">
        <v>823</v>
      </c>
      <c r="F155" s="194" t="s">
        <v>824</v>
      </c>
      <c r="G155" s="195" t="s">
        <v>249</v>
      </c>
      <c r="H155" s="196">
        <v>194.8</v>
      </c>
      <c r="I155" s="197"/>
      <c r="J155" s="198">
        <f>ROUND(I155*H155,2)</f>
        <v>0</v>
      </c>
      <c r="K155" s="194" t="s">
        <v>150</v>
      </c>
      <c r="L155" s="60"/>
      <c r="M155" s="199" t="s">
        <v>21</v>
      </c>
      <c r="N155" s="200" t="s">
        <v>45</v>
      </c>
      <c r="O155" s="41"/>
      <c r="P155" s="201">
        <f>O155*H155</f>
        <v>0</v>
      </c>
      <c r="Q155" s="201">
        <v>0.27994</v>
      </c>
      <c r="R155" s="201">
        <f>Q155*H155</f>
        <v>54.532312000000005</v>
      </c>
      <c r="S155" s="201">
        <v>0</v>
      </c>
      <c r="T155" s="202">
        <f>S155*H155</f>
        <v>0</v>
      </c>
      <c r="AR155" s="24" t="s">
        <v>208</v>
      </c>
      <c r="AT155" s="24" t="s">
        <v>146</v>
      </c>
      <c r="AU155" s="24" t="s">
        <v>84</v>
      </c>
      <c r="AY155" s="24" t="s">
        <v>143</v>
      </c>
      <c r="BE155" s="203">
        <f>IF(N155="základní",J155,0)</f>
        <v>0</v>
      </c>
      <c r="BF155" s="203">
        <f>IF(N155="snížená",J155,0)</f>
        <v>0</v>
      </c>
      <c r="BG155" s="203">
        <f>IF(N155="zákl. přenesená",J155,0)</f>
        <v>0</v>
      </c>
      <c r="BH155" s="203">
        <f>IF(N155="sníž. přenesená",J155,0)</f>
        <v>0</v>
      </c>
      <c r="BI155" s="203">
        <f>IF(N155="nulová",J155,0)</f>
        <v>0</v>
      </c>
      <c r="BJ155" s="24" t="s">
        <v>82</v>
      </c>
      <c r="BK155" s="203">
        <f>ROUND(I155*H155,2)</f>
        <v>0</v>
      </c>
      <c r="BL155" s="24" t="s">
        <v>208</v>
      </c>
      <c r="BM155" s="24" t="s">
        <v>2867</v>
      </c>
    </row>
    <row r="156" spans="2:65" s="1" customFormat="1" ht="31.5" customHeight="1">
      <c r="B156" s="40"/>
      <c r="C156" s="192" t="s">
        <v>327</v>
      </c>
      <c r="D156" s="192" t="s">
        <v>146</v>
      </c>
      <c r="E156" s="193" t="s">
        <v>2868</v>
      </c>
      <c r="F156" s="194" t="s">
        <v>2869</v>
      </c>
      <c r="G156" s="195" t="s">
        <v>249</v>
      </c>
      <c r="H156" s="196">
        <v>194.8</v>
      </c>
      <c r="I156" s="197"/>
      <c r="J156" s="198">
        <f>ROUND(I156*H156,2)</f>
        <v>0</v>
      </c>
      <c r="K156" s="194" t="s">
        <v>150</v>
      </c>
      <c r="L156" s="60"/>
      <c r="M156" s="199" t="s">
        <v>21</v>
      </c>
      <c r="N156" s="200" t="s">
        <v>45</v>
      </c>
      <c r="O156" s="41"/>
      <c r="P156" s="201">
        <f>O156*H156</f>
        <v>0</v>
      </c>
      <c r="Q156" s="201">
        <v>0.30651</v>
      </c>
      <c r="R156" s="201">
        <f>Q156*H156</f>
        <v>59.708148</v>
      </c>
      <c r="S156" s="201">
        <v>0</v>
      </c>
      <c r="T156" s="202">
        <f>S156*H156</f>
        <v>0</v>
      </c>
      <c r="AR156" s="24" t="s">
        <v>208</v>
      </c>
      <c r="AT156" s="24" t="s">
        <v>146</v>
      </c>
      <c r="AU156" s="24" t="s">
        <v>84</v>
      </c>
      <c r="AY156" s="24" t="s">
        <v>143</v>
      </c>
      <c r="BE156" s="203">
        <f>IF(N156="základní",J156,0)</f>
        <v>0</v>
      </c>
      <c r="BF156" s="203">
        <f>IF(N156="snížená",J156,0)</f>
        <v>0</v>
      </c>
      <c r="BG156" s="203">
        <f>IF(N156="zákl. přenesená",J156,0)</f>
        <v>0</v>
      </c>
      <c r="BH156" s="203">
        <f>IF(N156="sníž. přenesená",J156,0)</f>
        <v>0</v>
      </c>
      <c r="BI156" s="203">
        <f>IF(N156="nulová",J156,0)</f>
        <v>0</v>
      </c>
      <c r="BJ156" s="24" t="s">
        <v>82</v>
      </c>
      <c r="BK156" s="203">
        <f>ROUND(I156*H156,2)</f>
        <v>0</v>
      </c>
      <c r="BL156" s="24" t="s">
        <v>208</v>
      </c>
      <c r="BM156" s="24" t="s">
        <v>2870</v>
      </c>
    </row>
    <row r="157" spans="2:47" s="1" customFormat="1" ht="94.5">
      <c r="B157" s="40"/>
      <c r="C157" s="62"/>
      <c r="D157" s="222" t="s">
        <v>958</v>
      </c>
      <c r="E157" s="62"/>
      <c r="F157" s="274" t="s">
        <v>2847</v>
      </c>
      <c r="G157" s="62"/>
      <c r="H157" s="62"/>
      <c r="I157" s="162"/>
      <c r="J157" s="62"/>
      <c r="K157" s="62"/>
      <c r="L157" s="60"/>
      <c r="M157" s="256"/>
      <c r="N157" s="41"/>
      <c r="O157" s="41"/>
      <c r="P157" s="41"/>
      <c r="Q157" s="41"/>
      <c r="R157" s="41"/>
      <c r="S157" s="41"/>
      <c r="T157" s="77"/>
      <c r="AT157" s="24" t="s">
        <v>958</v>
      </c>
      <c r="AU157" s="24" t="s">
        <v>84</v>
      </c>
    </row>
    <row r="158" spans="2:65" s="1" customFormat="1" ht="44.25" customHeight="1">
      <c r="B158" s="40"/>
      <c r="C158" s="192" t="s">
        <v>331</v>
      </c>
      <c r="D158" s="192" t="s">
        <v>146</v>
      </c>
      <c r="E158" s="193" t="s">
        <v>2871</v>
      </c>
      <c r="F158" s="194" t="s">
        <v>2872</v>
      </c>
      <c r="G158" s="195" t="s">
        <v>249</v>
      </c>
      <c r="H158" s="196">
        <v>194.8</v>
      </c>
      <c r="I158" s="197"/>
      <c r="J158" s="198">
        <f>ROUND(I158*H158,2)</f>
        <v>0</v>
      </c>
      <c r="K158" s="194" t="s">
        <v>150</v>
      </c>
      <c r="L158" s="60"/>
      <c r="M158" s="199" t="s">
        <v>21</v>
      </c>
      <c r="N158" s="200" t="s">
        <v>45</v>
      </c>
      <c r="O158" s="41"/>
      <c r="P158" s="201">
        <f>O158*H158</f>
        <v>0</v>
      </c>
      <c r="Q158" s="201">
        <v>0.1837</v>
      </c>
      <c r="R158" s="201">
        <f>Q158*H158</f>
        <v>35.784760000000006</v>
      </c>
      <c r="S158" s="201">
        <v>0</v>
      </c>
      <c r="T158" s="202">
        <f>S158*H158</f>
        <v>0</v>
      </c>
      <c r="AR158" s="24" t="s">
        <v>208</v>
      </c>
      <c r="AT158" s="24" t="s">
        <v>146</v>
      </c>
      <c r="AU158" s="24" t="s">
        <v>84</v>
      </c>
      <c r="AY158" s="24" t="s">
        <v>143</v>
      </c>
      <c r="BE158" s="203">
        <f>IF(N158="základní",J158,0)</f>
        <v>0</v>
      </c>
      <c r="BF158" s="203">
        <f>IF(N158="snížená",J158,0)</f>
        <v>0</v>
      </c>
      <c r="BG158" s="203">
        <f>IF(N158="zákl. přenesená",J158,0)</f>
        <v>0</v>
      </c>
      <c r="BH158" s="203">
        <f>IF(N158="sníž. přenesená",J158,0)</f>
        <v>0</v>
      </c>
      <c r="BI158" s="203">
        <f>IF(N158="nulová",J158,0)</f>
        <v>0</v>
      </c>
      <c r="BJ158" s="24" t="s">
        <v>82</v>
      </c>
      <c r="BK158" s="203">
        <f>ROUND(I158*H158,2)</f>
        <v>0</v>
      </c>
      <c r="BL158" s="24" t="s">
        <v>208</v>
      </c>
      <c r="BM158" s="24" t="s">
        <v>2873</v>
      </c>
    </row>
    <row r="159" spans="2:47" s="1" customFormat="1" ht="148.5">
      <c r="B159" s="40"/>
      <c r="C159" s="62"/>
      <c r="D159" s="222" t="s">
        <v>958</v>
      </c>
      <c r="E159" s="62"/>
      <c r="F159" s="274" t="s">
        <v>2851</v>
      </c>
      <c r="G159" s="62"/>
      <c r="H159" s="62"/>
      <c r="I159" s="162"/>
      <c r="J159" s="62"/>
      <c r="K159" s="62"/>
      <c r="L159" s="60"/>
      <c r="M159" s="256"/>
      <c r="N159" s="41"/>
      <c r="O159" s="41"/>
      <c r="P159" s="41"/>
      <c r="Q159" s="41"/>
      <c r="R159" s="41"/>
      <c r="S159" s="41"/>
      <c r="T159" s="77"/>
      <c r="AT159" s="24" t="s">
        <v>958</v>
      </c>
      <c r="AU159" s="24" t="s">
        <v>84</v>
      </c>
    </row>
    <row r="160" spans="2:65" s="1" customFormat="1" ht="22.5" customHeight="1">
      <c r="B160" s="40"/>
      <c r="C160" s="246" t="s">
        <v>337</v>
      </c>
      <c r="D160" s="246" t="s">
        <v>231</v>
      </c>
      <c r="E160" s="247" t="s">
        <v>2874</v>
      </c>
      <c r="F160" s="248" t="s">
        <v>2875</v>
      </c>
      <c r="G160" s="249" t="s">
        <v>263</v>
      </c>
      <c r="H160" s="250">
        <v>44.453</v>
      </c>
      <c r="I160" s="251"/>
      <c r="J160" s="252">
        <f>ROUND(I160*H160,2)</f>
        <v>0</v>
      </c>
      <c r="K160" s="248" t="s">
        <v>150</v>
      </c>
      <c r="L160" s="253"/>
      <c r="M160" s="254" t="s">
        <v>21</v>
      </c>
      <c r="N160" s="255" t="s">
        <v>45</v>
      </c>
      <c r="O160" s="41"/>
      <c r="P160" s="201">
        <f>O160*H160</f>
        <v>0</v>
      </c>
      <c r="Q160" s="201">
        <v>1</v>
      </c>
      <c r="R160" s="201">
        <f>Q160*H160</f>
        <v>44.453</v>
      </c>
      <c r="S160" s="201">
        <v>0</v>
      </c>
      <c r="T160" s="202">
        <f>S160*H160</f>
        <v>0</v>
      </c>
      <c r="AR160" s="24" t="s">
        <v>234</v>
      </c>
      <c r="AT160" s="24" t="s">
        <v>231</v>
      </c>
      <c r="AU160" s="24" t="s">
        <v>84</v>
      </c>
      <c r="AY160" s="24" t="s">
        <v>143</v>
      </c>
      <c r="BE160" s="203">
        <f>IF(N160="základní",J160,0)</f>
        <v>0</v>
      </c>
      <c r="BF160" s="203">
        <f>IF(N160="snížená",J160,0)</f>
        <v>0</v>
      </c>
      <c r="BG160" s="203">
        <f>IF(N160="zákl. přenesená",J160,0)</f>
        <v>0</v>
      </c>
      <c r="BH160" s="203">
        <f>IF(N160="sníž. přenesená",J160,0)</f>
        <v>0</v>
      </c>
      <c r="BI160" s="203">
        <f>IF(N160="nulová",J160,0)</f>
        <v>0</v>
      </c>
      <c r="BJ160" s="24" t="s">
        <v>82</v>
      </c>
      <c r="BK160" s="203">
        <f>ROUND(I160*H160,2)</f>
        <v>0</v>
      </c>
      <c r="BL160" s="24" t="s">
        <v>208</v>
      </c>
      <c r="BM160" s="24" t="s">
        <v>2876</v>
      </c>
    </row>
    <row r="161" spans="2:47" s="1" customFormat="1" ht="27">
      <c r="B161" s="40"/>
      <c r="C161" s="62"/>
      <c r="D161" s="204" t="s">
        <v>165</v>
      </c>
      <c r="E161" s="62"/>
      <c r="F161" s="205" t="s">
        <v>2877</v>
      </c>
      <c r="G161" s="62"/>
      <c r="H161" s="62"/>
      <c r="I161" s="162"/>
      <c r="J161" s="62"/>
      <c r="K161" s="62"/>
      <c r="L161" s="60"/>
      <c r="M161" s="256"/>
      <c r="N161" s="41"/>
      <c r="O161" s="41"/>
      <c r="P161" s="41"/>
      <c r="Q161" s="41"/>
      <c r="R161" s="41"/>
      <c r="S161" s="41"/>
      <c r="T161" s="77"/>
      <c r="AT161" s="24" t="s">
        <v>165</v>
      </c>
      <c r="AU161" s="24" t="s">
        <v>84</v>
      </c>
    </row>
    <row r="162" spans="2:51" s="12" customFormat="1" ht="13.5">
      <c r="B162" s="220"/>
      <c r="C162" s="221"/>
      <c r="D162" s="222" t="s">
        <v>210</v>
      </c>
      <c r="E162" s="221"/>
      <c r="F162" s="224" t="s">
        <v>2878</v>
      </c>
      <c r="G162" s="221"/>
      <c r="H162" s="225">
        <v>44.453</v>
      </c>
      <c r="I162" s="226"/>
      <c r="J162" s="221"/>
      <c r="K162" s="221"/>
      <c r="L162" s="227"/>
      <c r="M162" s="228"/>
      <c r="N162" s="229"/>
      <c r="O162" s="229"/>
      <c r="P162" s="229"/>
      <c r="Q162" s="229"/>
      <c r="R162" s="229"/>
      <c r="S162" s="229"/>
      <c r="T162" s="230"/>
      <c r="AT162" s="231" t="s">
        <v>210</v>
      </c>
      <c r="AU162" s="231" t="s">
        <v>84</v>
      </c>
      <c r="AV162" s="12" t="s">
        <v>84</v>
      </c>
      <c r="AW162" s="12" t="s">
        <v>6</v>
      </c>
      <c r="AX162" s="12" t="s">
        <v>82</v>
      </c>
      <c r="AY162" s="231" t="s">
        <v>143</v>
      </c>
    </row>
    <row r="163" spans="2:65" s="1" customFormat="1" ht="31.5" customHeight="1">
      <c r="B163" s="40"/>
      <c r="C163" s="192" t="s">
        <v>345</v>
      </c>
      <c r="D163" s="192" t="s">
        <v>146</v>
      </c>
      <c r="E163" s="193" t="s">
        <v>950</v>
      </c>
      <c r="F163" s="194" t="s">
        <v>951</v>
      </c>
      <c r="G163" s="195" t="s">
        <v>249</v>
      </c>
      <c r="H163" s="196">
        <v>194.8</v>
      </c>
      <c r="I163" s="197"/>
      <c r="J163" s="198">
        <f>ROUND(I163*H163,2)</f>
        <v>0</v>
      </c>
      <c r="K163" s="194" t="s">
        <v>150</v>
      </c>
      <c r="L163" s="60"/>
      <c r="M163" s="199" t="s">
        <v>21</v>
      </c>
      <c r="N163" s="200" t="s">
        <v>45</v>
      </c>
      <c r="O163" s="41"/>
      <c r="P163" s="201">
        <f>O163*H163</f>
        <v>0</v>
      </c>
      <c r="Q163" s="201">
        <v>0.00069</v>
      </c>
      <c r="R163" s="201">
        <f>Q163*H163</f>
        <v>0.134412</v>
      </c>
      <c r="S163" s="201">
        <v>0</v>
      </c>
      <c r="T163" s="202">
        <f>S163*H163</f>
        <v>0</v>
      </c>
      <c r="AR163" s="24" t="s">
        <v>208</v>
      </c>
      <c r="AT163" s="24" t="s">
        <v>146</v>
      </c>
      <c r="AU163" s="24" t="s">
        <v>84</v>
      </c>
      <c r="AY163" s="24" t="s">
        <v>143</v>
      </c>
      <c r="BE163" s="203">
        <f>IF(N163="základní",J163,0)</f>
        <v>0</v>
      </c>
      <c r="BF163" s="203">
        <f>IF(N163="snížená",J163,0)</f>
        <v>0</v>
      </c>
      <c r="BG163" s="203">
        <f>IF(N163="zákl. přenesená",J163,0)</f>
        <v>0</v>
      </c>
      <c r="BH163" s="203">
        <f>IF(N163="sníž. přenesená",J163,0)</f>
        <v>0</v>
      </c>
      <c r="BI163" s="203">
        <f>IF(N163="nulová",J163,0)</f>
        <v>0</v>
      </c>
      <c r="BJ163" s="24" t="s">
        <v>82</v>
      </c>
      <c r="BK163" s="203">
        <f>ROUND(I163*H163,2)</f>
        <v>0</v>
      </c>
      <c r="BL163" s="24" t="s">
        <v>208</v>
      </c>
      <c r="BM163" s="24" t="s">
        <v>2879</v>
      </c>
    </row>
    <row r="164" spans="2:47" s="1" customFormat="1" ht="27">
      <c r="B164" s="40"/>
      <c r="C164" s="62"/>
      <c r="D164" s="204" t="s">
        <v>958</v>
      </c>
      <c r="E164" s="62"/>
      <c r="F164" s="205" t="s">
        <v>2858</v>
      </c>
      <c r="G164" s="62"/>
      <c r="H164" s="62"/>
      <c r="I164" s="162"/>
      <c r="J164" s="62"/>
      <c r="K164" s="62"/>
      <c r="L164" s="60"/>
      <c r="M164" s="256"/>
      <c r="N164" s="41"/>
      <c r="O164" s="41"/>
      <c r="P164" s="41"/>
      <c r="Q164" s="41"/>
      <c r="R164" s="41"/>
      <c r="S164" s="41"/>
      <c r="T164" s="77"/>
      <c r="AT164" s="24" t="s">
        <v>958</v>
      </c>
      <c r="AU164" s="24" t="s">
        <v>84</v>
      </c>
    </row>
    <row r="165" spans="2:63" s="10" customFormat="1" ht="29.85" customHeight="1">
      <c r="B165" s="175"/>
      <c r="C165" s="176"/>
      <c r="D165" s="189" t="s">
        <v>73</v>
      </c>
      <c r="E165" s="190" t="s">
        <v>2880</v>
      </c>
      <c r="F165" s="190" t="s">
        <v>2881</v>
      </c>
      <c r="G165" s="176"/>
      <c r="H165" s="176"/>
      <c r="I165" s="179"/>
      <c r="J165" s="191">
        <f>BK165</f>
        <v>0</v>
      </c>
      <c r="K165" s="176"/>
      <c r="L165" s="181"/>
      <c r="M165" s="182"/>
      <c r="N165" s="183"/>
      <c r="O165" s="183"/>
      <c r="P165" s="184">
        <f>SUM(P166:P178)</f>
        <v>0</v>
      </c>
      <c r="Q165" s="183"/>
      <c r="R165" s="184">
        <f>SUM(R166:R178)</f>
        <v>85.381064</v>
      </c>
      <c r="S165" s="183"/>
      <c r="T165" s="185">
        <f>SUM(T166:T178)</f>
        <v>0</v>
      </c>
      <c r="AR165" s="186" t="s">
        <v>82</v>
      </c>
      <c r="AT165" s="187" t="s">
        <v>73</v>
      </c>
      <c r="AU165" s="187" t="s">
        <v>82</v>
      </c>
      <c r="AY165" s="186" t="s">
        <v>143</v>
      </c>
      <c r="BK165" s="188">
        <f>SUM(BK166:BK178)</f>
        <v>0</v>
      </c>
    </row>
    <row r="166" spans="2:65" s="1" customFormat="1" ht="22.5" customHeight="1">
      <c r="B166" s="40"/>
      <c r="C166" s="192" t="s">
        <v>351</v>
      </c>
      <c r="D166" s="192" t="s">
        <v>146</v>
      </c>
      <c r="E166" s="193" t="s">
        <v>2882</v>
      </c>
      <c r="F166" s="194" t="s">
        <v>2883</v>
      </c>
      <c r="G166" s="195" t="s">
        <v>249</v>
      </c>
      <c r="H166" s="196">
        <v>126.8</v>
      </c>
      <c r="I166" s="197"/>
      <c r="J166" s="198">
        <f>ROUND(I166*H166,2)</f>
        <v>0</v>
      </c>
      <c r="K166" s="194" t="s">
        <v>150</v>
      </c>
      <c r="L166" s="60"/>
      <c r="M166" s="199" t="s">
        <v>21</v>
      </c>
      <c r="N166" s="200" t="s">
        <v>45</v>
      </c>
      <c r="O166" s="41"/>
      <c r="P166" s="201">
        <f>O166*H166</f>
        <v>0</v>
      </c>
      <c r="Q166" s="201">
        <v>0.06185</v>
      </c>
      <c r="R166" s="201">
        <f>Q166*H166</f>
        <v>7.84258</v>
      </c>
      <c r="S166" s="201">
        <v>0</v>
      </c>
      <c r="T166" s="202">
        <f>S166*H166</f>
        <v>0</v>
      </c>
      <c r="AR166" s="24" t="s">
        <v>208</v>
      </c>
      <c r="AT166" s="24" t="s">
        <v>146</v>
      </c>
      <c r="AU166" s="24" t="s">
        <v>84</v>
      </c>
      <c r="AY166" s="24" t="s">
        <v>143</v>
      </c>
      <c r="BE166" s="203">
        <f>IF(N166="základní",J166,0)</f>
        <v>0</v>
      </c>
      <c r="BF166" s="203">
        <f>IF(N166="snížená",J166,0)</f>
        <v>0</v>
      </c>
      <c r="BG166" s="203">
        <f>IF(N166="zákl. přenesená",J166,0)</f>
        <v>0</v>
      </c>
      <c r="BH166" s="203">
        <f>IF(N166="sníž. přenesená",J166,0)</f>
        <v>0</v>
      </c>
      <c r="BI166" s="203">
        <f>IF(N166="nulová",J166,0)</f>
        <v>0</v>
      </c>
      <c r="BJ166" s="24" t="s">
        <v>82</v>
      </c>
      <c r="BK166" s="203">
        <f>ROUND(I166*H166,2)</f>
        <v>0</v>
      </c>
      <c r="BL166" s="24" t="s">
        <v>208</v>
      </c>
      <c r="BM166" s="24" t="s">
        <v>2884</v>
      </c>
    </row>
    <row r="167" spans="2:51" s="11" customFormat="1" ht="13.5">
      <c r="B167" s="209"/>
      <c r="C167" s="210"/>
      <c r="D167" s="204" t="s">
        <v>210</v>
      </c>
      <c r="E167" s="211" t="s">
        <v>21</v>
      </c>
      <c r="F167" s="212" t="s">
        <v>2885</v>
      </c>
      <c r="G167" s="210"/>
      <c r="H167" s="213" t="s">
        <v>21</v>
      </c>
      <c r="I167" s="214"/>
      <c r="J167" s="210"/>
      <c r="K167" s="210"/>
      <c r="L167" s="215"/>
      <c r="M167" s="216"/>
      <c r="N167" s="217"/>
      <c r="O167" s="217"/>
      <c r="P167" s="217"/>
      <c r="Q167" s="217"/>
      <c r="R167" s="217"/>
      <c r="S167" s="217"/>
      <c r="T167" s="218"/>
      <c r="AT167" s="219" t="s">
        <v>210</v>
      </c>
      <c r="AU167" s="219" t="s">
        <v>84</v>
      </c>
      <c r="AV167" s="11" t="s">
        <v>82</v>
      </c>
      <c r="AW167" s="11" t="s">
        <v>38</v>
      </c>
      <c r="AX167" s="11" t="s">
        <v>74</v>
      </c>
      <c r="AY167" s="219" t="s">
        <v>143</v>
      </c>
    </row>
    <row r="168" spans="2:51" s="12" customFormat="1" ht="13.5">
      <c r="B168" s="220"/>
      <c r="C168" s="221"/>
      <c r="D168" s="204" t="s">
        <v>210</v>
      </c>
      <c r="E168" s="232" t="s">
        <v>21</v>
      </c>
      <c r="F168" s="233" t="s">
        <v>2886</v>
      </c>
      <c r="G168" s="221"/>
      <c r="H168" s="234">
        <v>131.4</v>
      </c>
      <c r="I168" s="226"/>
      <c r="J168" s="221"/>
      <c r="K168" s="221"/>
      <c r="L168" s="227"/>
      <c r="M168" s="228"/>
      <c r="N168" s="229"/>
      <c r="O168" s="229"/>
      <c r="P168" s="229"/>
      <c r="Q168" s="229"/>
      <c r="R168" s="229"/>
      <c r="S168" s="229"/>
      <c r="T168" s="230"/>
      <c r="AT168" s="231" t="s">
        <v>210</v>
      </c>
      <c r="AU168" s="231" t="s">
        <v>84</v>
      </c>
      <c r="AV168" s="12" t="s">
        <v>84</v>
      </c>
      <c r="AW168" s="12" t="s">
        <v>38</v>
      </c>
      <c r="AX168" s="12" t="s">
        <v>74</v>
      </c>
      <c r="AY168" s="231" t="s">
        <v>143</v>
      </c>
    </row>
    <row r="169" spans="2:51" s="11" customFormat="1" ht="13.5">
      <c r="B169" s="209"/>
      <c r="C169" s="210"/>
      <c r="D169" s="204" t="s">
        <v>210</v>
      </c>
      <c r="E169" s="211" t="s">
        <v>21</v>
      </c>
      <c r="F169" s="212" t="s">
        <v>2887</v>
      </c>
      <c r="G169" s="210"/>
      <c r="H169" s="213" t="s">
        <v>21</v>
      </c>
      <c r="I169" s="214"/>
      <c r="J169" s="210"/>
      <c r="K169" s="210"/>
      <c r="L169" s="215"/>
      <c r="M169" s="216"/>
      <c r="N169" s="217"/>
      <c r="O169" s="217"/>
      <c r="P169" s="217"/>
      <c r="Q169" s="217"/>
      <c r="R169" s="217"/>
      <c r="S169" s="217"/>
      <c r="T169" s="218"/>
      <c r="AT169" s="219" t="s">
        <v>210</v>
      </c>
      <c r="AU169" s="219" t="s">
        <v>84</v>
      </c>
      <c r="AV169" s="11" t="s">
        <v>82</v>
      </c>
      <c r="AW169" s="11" t="s">
        <v>38</v>
      </c>
      <c r="AX169" s="11" t="s">
        <v>74</v>
      </c>
      <c r="AY169" s="219" t="s">
        <v>143</v>
      </c>
    </row>
    <row r="170" spans="2:51" s="12" customFormat="1" ht="13.5">
      <c r="B170" s="220"/>
      <c r="C170" s="221"/>
      <c r="D170" s="204" t="s">
        <v>210</v>
      </c>
      <c r="E170" s="232" t="s">
        <v>21</v>
      </c>
      <c r="F170" s="233" t="s">
        <v>2888</v>
      </c>
      <c r="G170" s="221"/>
      <c r="H170" s="234">
        <v>-4.6</v>
      </c>
      <c r="I170" s="226"/>
      <c r="J170" s="221"/>
      <c r="K170" s="221"/>
      <c r="L170" s="227"/>
      <c r="M170" s="228"/>
      <c r="N170" s="229"/>
      <c r="O170" s="229"/>
      <c r="P170" s="229"/>
      <c r="Q170" s="229"/>
      <c r="R170" s="229"/>
      <c r="S170" s="229"/>
      <c r="T170" s="230"/>
      <c r="AT170" s="231" t="s">
        <v>210</v>
      </c>
      <c r="AU170" s="231" t="s">
        <v>84</v>
      </c>
      <c r="AV170" s="12" t="s">
        <v>84</v>
      </c>
      <c r="AW170" s="12" t="s">
        <v>38</v>
      </c>
      <c r="AX170" s="12" t="s">
        <v>74</v>
      </c>
      <c r="AY170" s="231" t="s">
        <v>143</v>
      </c>
    </row>
    <row r="171" spans="2:51" s="13" customFormat="1" ht="13.5">
      <c r="B171" s="235"/>
      <c r="C171" s="236"/>
      <c r="D171" s="222" t="s">
        <v>210</v>
      </c>
      <c r="E171" s="237" t="s">
        <v>21</v>
      </c>
      <c r="F171" s="238" t="s">
        <v>222</v>
      </c>
      <c r="G171" s="236"/>
      <c r="H171" s="239">
        <v>126.8</v>
      </c>
      <c r="I171" s="240"/>
      <c r="J171" s="236"/>
      <c r="K171" s="236"/>
      <c r="L171" s="241"/>
      <c r="M171" s="242"/>
      <c r="N171" s="243"/>
      <c r="O171" s="243"/>
      <c r="P171" s="243"/>
      <c r="Q171" s="243"/>
      <c r="R171" s="243"/>
      <c r="S171" s="243"/>
      <c r="T171" s="244"/>
      <c r="AT171" s="245" t="s">
        <v>210</v>
      </c>
      <c r="AU171" s="245" t="s">
        <v>84</v>
      </c>
      <c r="AV171" s="13" t="s">
        <v>208</v>
      </c>
      <c r="AW171" s="13" t="s">
        <v>38</v>
      </c>
      <c r="AX171" s="13" t="s">
        <v>82</v>
      </c>
      <c r="AY171" s="245" t="s">
        <v>143</v>
      </c>
    </row>
    <row r="172" spans="2:65" s="1" customFormat="1" ht="22.5" customHeight="1">
      <c r="B172" s="40"/>
      <c r="C172" s="192" t="s">
        <v>267</v>
      </c>
      <c r="D172" s="192" t="s">
        <v>146</v>
      </c>
      <c r="E172" s="193" t="s">
        <v>823</v>
      </c>
      <c r="F172" s="194" t="s">
        <v>824</v>
      </c>
      <c r="G172" s="195" t="s">
        <v>249</v>
      </c>
      <c r="H172" s="196">
        <v>126.8</v>
      </c>
      <c r="I172" s="197"/>
      <c r="J172" s="198">
        <f>ROUND(I172*H172,2)</f>
        <v>0</v>
      </c>
      <c r="K172" s="194" t="s">
        <v>150</v>
      </c>
      <c r="L172" s="60"/>
      <c r="M172" s="199" t="s">
        <v>21</v>
      </c>
      <c r="N172" s="200" t="s">
        <v>45</v>
      </c>
      <c r="O172" s="41"/>
      <c r="P172" s="201">
        <f>O172*H172</f>
        <v>0</v>
      </c>
      <c r="Q172" s="201">
        <v>0.27994</v>
      </c>
      <c r="R172" s="201">
        <f>Q172*H172</f>
        <v>35.496392</v>
      </c>
      <c r="S172" s="201">
        <v>0</v>
      </c>
      <c r="T172" s="202">
        <f>S172*H172</f>
        <v>0</v>
      </c>
      <c r="AR172" s="24" t="s">
        <v>208</v>
      </c>
      <c r="AT172" s="24" t="s">
        <v>146</v>
      </c>
      <c r="AU172" s="24" t="s">
        <v>84</v>
      </c>
      <c r="AY172" s="24" t="s">
        <v>143</v>
      </c>
      <c r="BE172" s="203">
        <f>IF(N172="základní",J172,0)</f>
        <v>0</v>
      </c>
      <c r="BF172" s="203">
        <f>IF(N172="snížená",J172,0)</f>
        <v>0</v>
      </c>
      <c r="BG172" s="203">
        <f>IF(N172="zákl. přenesená",J172,0)</f>
        <v>0</v>
      </c>
      <c r="BH172" s="203">
        <f>IF(N172="sníž. přenesená",J172,0)</f>
        <v>0</v>
      </c>
      <c r="BI172" s="203">
        <f>IF(N172="nulová",J172,0)</f>
        <v>0</v>
      </c>
      <c r="BJ172" s="24" t="s">
        <v>82</v>
      </c>
      <c r="BK172" s="203">
        <f>ROUND(I172*H172,2)</f>
        <v>0</v>
      </c>
      <c r="BL172" s="24" t="s">
        <v>208</v>
      </c>
      <c r="BM172" s="24" t="s">
        <v>2889</v>
      </c>
    </row>
    <row r="173" spans="2:65" s="1" customFormat="1" ht="44.25" customHeight="1">
      <c r="B173" s="40"/>
      <c r="C173" s="192" t="s">
        <v>362</v>
      </c>
      <c r="D173" s="192" t="s">
        <v>146</v>
      </c>
      <c r="E173" s="193" t="s">
        <v>2890</v>
      </c>
      <c r="F173" s="194" t="s">
        <v>2891</v>
      </c>
      <c r="G173" s="195" t="s">
        <v>249</v>
      </c>
      <c r="H173" s="196">
        <v>126.8</v>
      </c>
      <c r="I173" s="197"/>
      <c r="J173" s="198">
        <f>ROUND(I173*H173,2)</f>
        <v>0</v>
      </c>
      <c r="K173" s="194" t="s">
        <v>150</v>
      </c>
      <c r="L173" s="60"/>
      <c r="M173" s="199" t="s">
        <v>21</v>
      </c>
      <c r="N173" s="200" t="s">
        <v>45</v>
      </c>
      <c r="O173" s="41"/>
      <c r="P173" s="201">
        <f>O173*H173</f>
        <v>0</v>
      </c>
      <c r="Q173" s="201">
        <v>0.167</v>
      </c>
      <c r="R173" s="201">
        <f>Q173*H173</f>
        <v>21.1756</v>
      </c>
      <c r="S173" s="201">
        <v>0</v>
      </c>
      <c r="T173" s="202">
        <f>S173*H173</f>
        <v>0</v>
      </c>
      <c r="AR173" s="24" t="s">
        <v>208</v>
      </c>
      <c r="AT173" s="24" t="s">
        <v>146</v>
      </c>
      <c r="AU173" s="24" t="s">
        <v>84</v>
      </c>
      <c r="AY173" s="24" t="s">
        <v>143</v>
      </c>
      <c r="BE173" s="203">
        <f>IF(N173="základní",J173,0)</f>
        <v>0</v>
      </c>
      <c r="BF173" s="203">
        <f>IF(N173="snížená",J173,0)</f>
        <v>0</v>
      </c>
      <c r="BG173" s="203">
        <f>IF(N173="zákl. přenesená",J173,0)</f>
        <v>0</v>
      </c>
      <c r="BH173" s="203">
        <f>IF(N173="sníž. přenesená",J173,0)</f>
        <v>0</v>
      </c>
      <c r="BI173" s="203">
        <f>IF(N173="nulová",J173,0)</f>
        <v>0</v>
      </c>
      <c r="BJ173" s="24" t="s">
        <v>82</v>
      </c>
      <c r="BK173" s="203">
        <f>ROUND(I173*H173,2)</f>
        <v>0</v>
      </c>
      <c r="BL173" s="24" t="s">
        <v>208</v>
      </c>
      <c r="BM173" s="24" t="s">
        <v>2892</v>
      </c>
    </row>
    <row r="174" spans="2:47" s="1" customFormat="1" ht="81">
      <c r="B174" s="40"/>
      <c r="C174" s="62"/>
      <c r="D174" s="222" t="s">
        <v>958</v>
      </c>
      <c r="E174" s="62"/>
      <c r="F174" s="274" t="s">
        <v>2893</v>
      </c>
      <c r="G174" s="62"/>
      <c r="H174" s="62"/>
      <c r="I174" s="162"/>
      <c r="J174" s="62"/>
      <c r="K174" s="62"/>
      <c r="L174" s="60"/>
      <c r="M174" s="256"/>
      <c r="N174" s="41"/>
      <c r="O174" s="41"/>
      <c r="P174" s="41"/>
      <c r="Q174" s="41"/>
      <c r="R174" s="41"/>
      <c r="S174" s="41"/>
      <c r="T174" s="77"/>
      <c r="AT174" s="24" t="s">
        <v>958</v>
      </c>
      <c r="AU174" s="24" t="s">
        <v>84</v>
      </c>
    </row>
    <row r="175" spans="2:65" s="1" customFormat="1" ht="22.5" customHeight="1">
      <c r="B175" s="40"/>
      <c r="C175" s="246" t="s">
        <v>372</v>
      </c>
      <c r="D175" s="246" t="s">
        <v>231</v>
      </c>
      <c r="E175" s="247" t="s">
        <v>2894</v>
      </c>
      <c r="F175" s="248" t="s">
        <v>2895</v>
      </c>
      <c r="G175" s="249" t="s">
        <v>263</v>
      </c>
      <c r="H175" s="250">
        <v>20.779</v>
      </c>
      <c r="I175" s="251"/>
      <c r="J175" s="252">
        <f>ROUND(I175*H175,2)</f>
        <v>0</v>
      </c>
      <c r="K175" s="248" t="s">
        <v>150</v>
      </c>
      <c r="L175" s="253"/>
      <c r="M175" s="254" t="s">
        <v>21</v>
      </c>
      <c r="N175" s="255" t="s">
        <v>45</v>
      </c>
      <c r="O175" s="41"/>
      <c r="P175" s="201">
        <f>O175*H175</f>
        <v>0</v>
      </c>
      <c r="Q175" s="201">
        <v>1</v>
      </c>
      <c r="R175" s="201">
        <f>Q175*H175</f>
        <v>20.779</v>
      </c>
      <c r="S175" s="201">
        <v>0</v>
      </c>
      <c r="T175" s="202">
        <f>S175*H175</f>
        <v>0</v>
      </c>
      <c r="AR175" s="24" t="s">
        <v>234</v>
      </c>
      <c r="AT175" s="24" t="s">
        <v>231</v>
      </c>
      <c r="AU175" s="24" t="s">
        <v>84</v>
      </c>
      <c r="AY175" s="24" t="s">
        <v>143</v>
      </c>
      <c r="BE175" s="203">
        <f>IF(N175="základní",J175,0)</f>
        <v>0</v>
      </c>
      <c r="BF175" s="203">
        <f>IF(N175="snížená",J175,0)</f>
        <v>0</v>
      </c>
      <c r="BG175" s="203">
        <f>IF(N175="zákl. přenesená",J175,0)</f>
        <v>0</v>
      </c>
      <c r="BH175" s="203">
        <f>IF(N175="sníž. přenesená",J175,0)</f>
        <v>0</v>
      </c>
      <c r="BI175" s="203">
        <f>IF(N175="nulová",J175,0)</f>
        <v>0</v>
      </c>
      <c r="BJ175" s="24" t="s">
        <v>82</v>
      </c>
      <c r="BK175" s="203">
        <f>ROUND(I175*H175,2)</f>
        <v>0</v>
      </c>
      <c r="BL175" s="24" t="s">
        <v>208</v>
      </c>
      <c r="BM175" s="24" t="s">
        <v>2896</v>
      </c>
    </row>
    <row r="176" spans="2:51" s="12" customFormat="1" ht="13.5">
      <c r="B176" s="220"/>
      <c r="C176" s="221"/>
      <c r="D176" s="222" t="s">
        <v>210</v>
      </c>
      <c r="E176" s="221"/>
      <c r="F176" s="224" t="s">
        <v>2897</v>
      </c>
      <c r="G176" s="221"/>
      <c r="H176" s="225">
        <v>20.779</v>
      </c>
      <c r="I176" s="226"/>
      <c r="J176" s="221"/>
      <c r="K176" s="221"/>
      <c r="L176" s="227"/>
      <c r="M176" s="228"/>
      <c r="N176" s="229"/>
      <c r="O176" s="229"/>
      <c r="P176" s="229"/>
      <c r="Q176" s="229"/>
      <c r="R176" s="229"/>
      <c r="S176" s="229"/>
      <c r="T176" s="230"/>
      <c r="AT176" s="231" t="s">
        <v>210</v>
      </c>
      <c r="AU176" s="231" t="s">
        <v>84</v>
      </c>
      <c r="AV176" s="12" t="s">
        <v>84</v>
      </c>
      <c r="AW176" s="12" t="s">
        <v>6</v>
      </c>
      <c r="AX176" s="12" t="s">
        <v>82</v>
      </c>
      <c r="AY176" s="231" t="s">
        <v>143</v>
      </c>
    </row>
    <row r="177" spans="2:65" s="1" customFormat="1" ht="31.5" customHeight="1">
      <c r="B177" s="40"/>
      <c r="C177" s="192" t="s">
        <v>379</v>
      </c>
      <c r="D177" s="192" t="s">
        <v>146</v>
      </c>
      <c r="E177" s="193" t="s">
        <v>950</v>
      </c>
      <c r="F177" s="194" t="s">
        <v>951</v>
      </c>
      <c r="G177" s="195" t="s">
        <v>249</v>
      </c>
      <c r="H177" s="196">
        <v>126.8</v>
      </c>
      <c r="I177" s="197"/>
      <c r="J177" s="198">
        <f>ROUND(I177*H177,2)</f>
        <v>0</v>
      </c>
      <c r="K177" s="194" t="s">
        <v>150</v>
      </c>
      <c r="L177" s="60"/>
      <c r="M177" s="199" t="s">
        <v>21</v>
      </c>
      <c r="N177" s="200" t="s">
        <v>45</v>
      </c>
      <c r="O177" s="41"/>
      <c r="P177" s="201">
        <f>O177*H177</f>
        <v>0</v>
      </c>
      <c r="Q177" s="201">
        <v>0.00069</v>
      </c>
      <c r="R177" s="201">
        <f>Q177*H177</f>
        <v>0.087492</v>
      </c>
      <c r="S177" s="201">
        <v>0</v>
      </c>
      <c r="T177" s="202">
        <f>S177*H177</f>
        <v>0</v>
      </c>
      <c r="AR177" s="24" t="s">
        <v>208</v>
      </c>
      <c r="AT177" s="24" t="s">
        <v>146</v>
      </c>
      <c r="AU177" s="24" t="s">
        <v>84</v>
      </c>
      <c r="AY177" s="24" t="s">
        <v>143</v>
      </c>
      <c r="BE177" s="203">
        <f>IF(N177="základní",J177,0)</f>
        <v>0</v>
      </c>
      <c r="BF177" s="203">
        <f>IF(N177="snížená",J177,0)</f>
        <v>0</v>
      </c>
      <c r="BG177" s="203">
        <f>IF(N177="zákl. přenesená",J177,0)</f>
        <v>0</v>
      </c>
      <c r="BH177" s="203">
        <f>IF(N177="sníž. přenesená",J177,0)</f>
        <v>0</v>
      </c>
      <c r="BI177" s="203">
        <f>IF(N177="nulová",J177,0)</f>
        <v>0</v>
      </c>
      <c r="BJ177" s="24" t="s">
        <v>82</v>
      </c>
      <c r="BK177" s="203">
        <f>ROUND(I177*H177,2)</f>
        <v>0</v>
      </c>
      <c r="BL177" s="24" t="s">
        <v>208</v>
      </c>
      <c r="BM177" s="24" t="s">
        <v>2898</v>
      </c>
    </row>
    <row r="178" spans="2:47" s="1" customFormat="1" ht="27">
      <c r="B178" s="40"/>
      <c r="C178" s="62"/>
      <c r="D178" s="204" t="s">
        <v>958</v>
      </c>
      <c r="E178" s="62"/>
      <c r="F178" s="205" t="s">
        <v>2858</v>
      </c>
      <c r="G178" s="62"/>
      <c r="H178" s="62"/>
      <c r="I178" s="162"/>
      <c r="J178" s="62"/>
      <c r="K178" s="62"/>
      <c r="L178" s="60"/>
      <c r="M178" s="256"/>
      <c r="N178" s="41"/>
      <c r="O178" s="41"/>
      <c r="P178" s="41"/>
      <c r="Q178" s="41"/>
      <c r="R178" s="41"/>
      <c r="S178" s="41"/>
      <c r="T178" s="77"/>
      <c r="AT178" s="24" t="s">
        <v>958</v>
      </c>
      <c r="AU178" s="24" t="s">
        <v>84</v>
      </c>
    </row>
    <row r="179" spans="2:63" s="10" customFormat="1" ht="29.85" customHeight="1">
      <c r="B179" s="175"/>
      <c r="C179" s="176"/>
      <c r="D179" s="189" t="s">
        <v>73</v>
      </c>
      <c r="E179" s="190" t="s">
        <v>2899</v>
      </c>
      <c r="F179" s="190" t="s">
        <v>2900</v>
      </c>
      <c r="G179" s="176"/>
      <c r="H179" s="176"/>
      <c r="I179" s="179"/>
      <c r="J179" s="191">
        <f>BK179</f>
        <v>0</v>
      </c>
      <c r="K179" s="176"/>
      <c r="L179" s="181"/>
      <c r="M179" s="182"/>
      <c r="N179" s="183"/>
      <c r="O179" s="183"/>
      <c r="P179" s="184">
        <f>SUM(P180:P190)</f>
        <v>0</v>
      </c>
      <c r="Q179" s="183"/>
      <c r="R179" s="184">
        <f>SUM(R180:R190)</f>
        <v>2.0642292000000007</v>
      </c>
      <c r="S179" s="183"/>
      <c r="T179" s="185">
        <f>SUM(T180:T190)</f>
        <v>0</v>
      </c>
      <c r="AR179" s="186" t="s">
        <v>82</v>
      </c>
      <c r="AT179" s="187" t="s">
        <v>73</v>
      </c>
      <c r="AU179" s="187" t="s">
        <v>82</v>
      </c>
      <c r="AY179" s="186" t="s">
        <v>143</v>
      </c>
      <c r="BK179" s="188">
        <f>SUM(BK180:BK190)</f>
        <v>0</v>
      </c>
    </row>
    <row r="180" spans="2:65" s="1" customFormat="1" ht="31.5" customHeight="1">
      <c r="B180" s="40"/>
      <c r="C180" s="192" t="s">
        <v>384</v>
      </c>
      <c r="D180" s="192" t="s">
        <v>146</v>
      </c>
      <c r="E180" s="193" t="s">
        <v>2901</v>
      </c>
      <c r="F180" s="194" t="s">
        <v>2902</v>
      </c>
      <c r="G180" s="195" t="s">
        <v>249</v>
      </c>
      <c r="H180" s="196">
        <v>3.96</v>
      </c>
      <c r="I180" s="197"/>
      <c r="J180" s="198">
        <f>ROUND(I180*H180,2)</f>
        <v>0</v>
      </c>
      <c r="K180" s="194" t="s">
        <v>150</v>
      </c>
      <c r="L180" s="60"/>
      <c r="M180" s="199" t="s">
        <v>21</v>
      </c>
      <c r="N180" s="200" t="s">
        <v>45</v>
      </c>
      <c r="O180" s="41"/>
      <c r="P180" s="201">
        <f>O180*H180</f>
        <v>0</v>
      </c>
      <c r="Q180" s="201">
        <v>0.09454</v>
      </c>
      <c r="R180" s="201">
        <f>Q180*H180</f>
        <v>0.3743784</v>
      </c>
      <c r="S180" s="201">
        <v>0</v>
      </c>
      <c r="T180" s="202">
        <f>S180*H180</f>
        <v>0</v>
      </c>
      <c r="AR180" s="24" t="s">
        <v>208</v>
      </c>
      <c r="AT180" s="24" t="s">
        <v>146</v>
      </c>
      <c r="AU180" s="24" t="s">
        <v>84</v>
      </c>
      <c r="AY180" s="24" t="s">
        <v>143</v>
      </c>
      <c r="BE180" s="203">
        <f>IF(N180="základní",J180,0)</f>
        <v>0</v>
      </c>
      <c r="BF180" s="203">
        <f>IF(N180="snížená",J180,0)</f>
        <v>0</v>
      </c>
      <c r="BG180" s="203">
        <f>IF(N180="zákl. přenesená",J180,0)</f>
        <v>0</v>
      </c>
      <c r="BH180" s="203">
        <f>IF(N180="sníž. přenesená",J180,0)</f>
        <v>0</v>
      </c>
      <c r="BI180" s="203">
        <f>IF(N180="nulová",J180,0)</f>
        <v>0</v>
      </c>
      <c r="BJ180" s="24" t="s">
        <v>82</v>
      </c>
      <c r="BK180" s="203">
        <f>ROUND(I180*H180,2)</f>
        <v>0</v>
      </c>
      <c r="BL180" s="24" t="s">
        <v>208</v>
      </c>
      <c r="BM180" s="24" t="s">
        <v>2903</v>
      </c>
    </row>
    <row r="181" spans="2:47" s="1" customFormat="1" ht="189">
      <c r="B181" s="40"/>
      <c r="C181" s="62"/>
      <c r="D181" s="204" t="s">
        <v>958</v>
      </c>
      <c r="E181" s="62"/>
      <c r="F181" s="205" t="s">
        <v>2904</v>
      </c>
      <c r="G181" s="62"/>
      <c r="H181" s="62"/>
      <c r="I181" s="162"/>
      <c r="J181" s="62"/>
      <c r="K181" s="62"/>
      <c r="L181" s="60"/>
      <c r="M181" s="256"/>
      <c r="N181" s="41"/>
      <c r="O181" s="41"/>
      <c r="P181" s="41"/>
      <c r="Q181" s="41"/>
      <c r="R181" s="41"/>
      <c r="S181" s="41"/>
      <c r="T181" s="77"/>
      <c r="AT181" s="24" t="s">
        <v>958</v>
      </c>
      <c r="AU181" s="24" t="s">
        <v>84</v>
      </c>
    </row>
    <row r="182" spans="2:51" s="11" customFormat="1" ht="13.5">
      <c r="B182" s="209"/>
      <c r="C182" s="210"/>
      <c r="D182" s="204" t="s">
        <v>210</v>
      </c>
      <c r="E182" s="211" t="s">
        <v>21</v>
      </c>
      <c r="F182" s="212" t="s">
        <v>211</v>
      </c>
      <c r="G182" s="210"/>
      <c r="H182" s="213" t="s">
        <v>21</v>
      </c>
      <c r="I182" s="214"/>
      <c r="J182" s="210"/>
      <c r="K182" s="210"/>
      <c r="L182" s="215"/>
      <c r="M182" s="216"/>
      <c r="N182" s="217"/>
      <c r="O182" s="217"/>
      <c r="P182" s="217"/>
      <c r="Q182" s="217"/>
      <c r="R182" s="217"/>
      <c r="S182" s="217"/>
      <c r="T182" s="218"/>
      <c r="AT182" s="219" t="s">
        <v>210</v>
      </c>
      <c r="AU182" s="219" t="s">
        <v>84</v>
      </c>
      <c r="AV182" s="11" t="s">
        <v>82</v>
      </c>
      <c r="AW182" s="11" t="s">
        <v>38</v>
      </c>
      <c r="AX182" s="11" t="s">
        <v>74</v>
      </c>
      <c r="AY182" s="219" t="s">
        <v>143</v>
      </c>
    </row>
    <row r="183" spans="2:51" s="12" customFormat="1" ht="13.5">
      <c r="B183" s="220"/>
      <c r="C183" s="221"/>
      <c r="D183" s="222" t="s">
        <v>210</v>
      </c>
      <c r="E183" s="223" t="s">
        <v>21</v>
      </c>
      <c r="F183" s="224" t="s">
        <v>2905</v>
      </c>
      <c r="G183" s="221"/>
      <c r="H183" s="225">
        <v>3.96</v>
      </c>
      <c r="I183" s="226"/>
      <c r="J183" s="221"/>
      <c r="K183" s="221"/>
      <c r="L183" s="227"/>
      <c r="M183" s="228"/>
      <c r="N183" s="229"/>
      <c r="O183" s="229"/>
      <c r="P183" s="229"/>
      <c r="Q183" s="229"/>
      <c r="R183" s="229"/>
      <c r="S183" s="229"/>
      <c r="T183" s="230"/>
      <c r="AT183" s="231" t="s">
        <v>210</v>
      </c>
      <c r="AU183" s="231" t="s">
        <v>84</v>
      </c>
      <c r="AV183" s="12" t="s">
        <v>84</v>
      </c>
      <c r="AW183" s="12" t="s">
        <v>38</v>
      </c>
      <c r="AX183" s="12" t="s">
        <v>82</v>
      </c>
      <c r="AY183" s="231" t="s">
        <v>143</v>
      </c>
    </row>
    <row r="184" spans="2:65" s="1" customFormat="1" ht="22.5" customHeight="1">
      <c r="B184" s="40"/>
      <c r="C184" s="192" t="s">
        <v>394</v>
      </c>
      <c r="D184" s="192" t="s">
        <v>146</v>
      </c>
      <c r="E184" s="193" t="s">
        <v>823</v>
      </c>
      <c r="F184" s="194" t="s">
        <v>824</v>
      </c>
      <c r="G184" s="195" t="s">
        <v>249</v>
      </c>
      <c r="H184" s="196">
        <v>3.96</v>
      </c>
      <c r="I184" s="197"/>
      <c r="J184" s="198">
        <f>ROUND(I184*H184,2)</f>
        <v>0</v>
      </c>
      <c r="K184" s="194" t="s">
        <v>150</v>
      </c>
      <c r="L184" s="60"/>
      <c r="M184" s="199" t="s">
        <v>21</v>
      </c>
      <c r="N184" s="200" t="s">
        <v>45</v>
      </c>
      <c r="O184" s="41"/>
      <c r="P184" s="201">
        <f>O184*H184</f>
        <v>0</v>
      </c>
      <c r="Q184" s="201">
        <v>0.27994</v>
      </c>
      <c r="R184" s="201">
        <f>Q184*H184</f>
        <v>1.1085624</v>
      </c>
      <c r="S184" s="201">
        <v>0</v>
      </c>
      <c r="T184" s="202">
        <f>S184*H184</f>
        <v>0</v>
      </c>
      <c r="AR184" s="24" t="s">
        <v>208</v>
      </c>
      <c r="AT184" s="24" t="s">
        <v>146</v>
      </c>
      <c r="AU184" s="24" t="s">
        <v>84</v>
      </c>
      <c r="AY184" s="24" t="s">
        <v>143</v>
      </c>
      <c r="BE184" s="203">
        <f>IF(N184="základní",J184,0)</f>
        <v>0</v>
      </c>
      <c r="BF184" s="203">
        <f>IF(N184="snížená",J184,0)</f>
        <v>0</v>
      </c>
      <c r="BG184" s="203">
        <f>IF(N184="zákl. přenesená",J184,0)</f>
        <v>0</v>
      </c>
      <c r="BH184" s="203">
        <f>IF(N184="sníž. přenesená",J184,0)</f>
        <v>0</v>
      </c>
      <c r="BI184" s="203">
        <f>IF(N184="nulová",J184,0)</f>
        <v>0</v>
      </c>
      <c r="BJ184" s="24" t="s">
        <v>82</v>
      </c>
      <c r="BK184" s="203">
        <f>ROUND(I184*H184,2)</f>
        <v>0</v>
      </c>
      <c r="BL184" s="24" t="s">
        <v>208</v>
      </c>
      <c r="BM184" s="24" t="s">
        <v>2906</v>
      </c>
    </row>
    <row r="185" spans="2:65" s="1" customFormat="1" ht="44.25" customHeight="1">
      <c r="B185" s="40"/>
      <c r="C185" s="192" t="s">
        <v>400</v>
      </c>
      <c r="D185" s="192" t="s">
        <v>146</v>
      </c>
      <c r="E185" s="193" t="s">
        <v>2907</v>
      </c>
      <c r="F185" s="194" t="s">
        <v>2908</v>
      </c>
      <c r="G185" s="195" t="s">
        <v>249</v>
      </c>
      <c r="H185" s="196">
        <v>3.96</v>
      </c>
      <c r="I185" s="197"/>
      <c r="J185" s="198">
        <f>ROUND(I185*H185,2)</f>
        <v>0</v>
      </c>
      <c r="K185" s="194" t="s">
        <v>150</v>
      </c>
      <c r="L185" s="60"/>
      <c r="M185" s="199" t="s">
        <v>21</v>
      </c>
      <c r="N185" s="200" t="s">
        <v>45</v>
      </c>
      <c r="O185" s="41"/>
      <c r="P185" s="201">
        <f>O185*H185</f>
        <v>0</v>
      </c>
      <c r="Q185" s="201">
        <v>0.1461</v>
      </c>
      <c r="R185" s="201">
        <f>Q185*H185</f>
        <v>0.5785560000000001</v>
      </c>
      <c r="S185" s="201">
        <v>0</v>
      </c>
      <c r="T185" s="202">
        <f>S185*H185</f>
        <v>0</v>
      </c>
      <c r="AR185" s="24" t="s">
        <v>208</v>
      </c>
      <c r="AT185" s="24" t="s">
        <v>146</v>
      </c>
      <c r="AU185" s="24" t="s">
        <v>84</v>
      </c>
      <c r="AY185" s="24" t="s">
        <v>143</v>
      </c>
      <c r="BE185" s="203">
        <f>IF(N185="základní",J185,0)</f>
        <v>0</v>
      </c>
      <c r="BF185" s="203">
        <f>IF(N185="snížená",J185,0)</f>
        <v>0</v>
      </c>
      <c r="BG185" s="203">
        <f>IF(N185="zákl. přenesená",J185,0)</f>
        <v>0</v>
      </c>
      <c r="BH185" s="203">
        <f>IF(N185="sníž. přenesená",J185,0)</f>
        <v>0</v>
      </c>
      <c r="BI185" s="203">
        <f>IF(N185="nulová",J185,0)</f>
        <v>0</v>
      </c>
      <c r="BJ185" s="24" t="s">
        <v>82</v>
      </c>
      <c r="BK185" s="203">
        <f>ROUND(I185*H185,2)</f>
        <v>0</v>
      </c>
      <c r="BL185" s="24" t="s">
        <v>208</v>
      </c>
      <c r="BM185" s="24" t="s">
        <v>2909</v>
      </c>
    </row>
    <row r="186" spans="2:47" s="1" customFormat="1" ht="81">
      <c r="B186" s="40"/>
      <c r="C186" s="62"/>
      <c r="D186" s="222" t="s">
        <v>958</v>
      </c>
      <c r="E186" s="62"/>
      <c r="F186" s="274" t="s">
        <v>2910</v>
      </c>
      <c r="G186" s="62"/>
      <c r="H186" s="62"/>
      <c r="I186" s="162"/>
      <c r="J186" s="62"/>
      <c r="K186" s="62"/>
      <c r="L186" s="60"/>
      <c r="M186" s="256"/>
      <c r="N186" s="41"/>
      <c r="O186" s="41"/>
      <c r="P186" s="41"/>
      <c r="Q186" s="41"/>
      <c r="R186" s="41"/>
      <c r="S186" s="41"/>
      <c r="T186" s="77"/>
      <c r="AT186" s="24" t="s">
        <v>958</v>
      </c>
      <c r="AU186" s="24" t="s">
        <v>84</v>
      </c>
    </row>
    <row r="187" spans="2:65" s="1" customFormat="1" ht="22.5" customHeight="1">
      <c r="B187" s="40"/>
      <c r="C187" s="246" t="s">
        <v>355</v>
      </c>
      <c r="D187" s="246" t="s">
        <v>231</v>
      </c>
      <c r="E187" s="247" t="s">
        <v>2911</v>
      </c>
      <c r="F187" s="248" t="s">
        <v>2912</v>
      </c>
      <c r="G187" s="249" t="s">
        <v>249</v>
      </c>
      <c r="H187" s="250">
        <v>4.158</v>
      </c>
      <c r="I187" s="251"/>
      <c r="J187" s="252">
        <f>ROUND(I187*H187,2)</f>
        <v>0</v>
      </c>
      <c r="K187" s="248" t="s">
        <v>21</v>
      </c>
      <c r="L187" s="253"/>
      <c r="M187" s="254" t="s">
        <v>21</v>
      </c>
      <c r="N187" s="255" t="s">
        <v>45</v>
      </c>
      <c r="O187" s="41"/>
      <c r="P187" s="201">
        <f>O187*H187</f>
        <v>0</v>
      </c>
      <c r="Q187" s="201">
        <v>0</v>
      </c>
      <c r="R187" s="201">
        <f>Q187*H187</f>
        <v>0</v>
      </c>
      <c r="S187" s="201">
        <v>0</v>
      </c>
      <c r="T187" s="202">
        <f>S187*H187</f>
        <v>0</v>
      </c>
      <c r="AR187" s="24" t="s">
        <v>234</v>
      </c>
      <c r="AT187" s="24" t="s">
        <v>231</v>
      </c>
      <c r="AU187" s="24" t="s">
        <v>84</v>
      </c>
      <c r="AY187" s="24" t="s">
        <v>143</v>
      </c>
      <c r="BE187" s="203">
        <f>IF(N187="základní",J187,0)</f>
        <v>0</v>
      </c>
      <c r="BF187" s="203">
        <f>IF(N187="snížená",J187,0)</f>
        <v>0</v>
      </c>
      <c r="BG187" s="203">
        <f>IF(N187="zákl. přenesená",J187,0)</f>
        <v>0</v>
      </c>
      <c r="BH187" s="203">
        <f>IF(N187="sníž. přenesená",J187,0)</f>
        <v>0</v>
      </c>
      <c r="BI187" s="203">
        <f>IF(N187="nulová",J187,0)</f>
        <v>0</v>
      </c>
      <c r="BJ187" s="24" t="s">
        <v>82</v>
      </c>
      <c r="BK187" s="203">
        <f>ROUND(I187*H187,2)</f>
        <v>0</v>
      </c>
      <c r="BL187" s="24" t="s">
        <v>208</v>
      </c>
      <c r="BM187" s="24" t="s">
        <v>2913</v>
      </c>
    </row>
    <row r="188" spans="2:51" s="12" customFormat="1" ht="13.5">
      <c r="B188" s="220"/>
      <c r="C188" s="221"/>
      <c r="D188" s="222" t="s">
        <v>210</v>
      </c>
      <c r="E188" s="221"/>
      <c r="F188" s="224" t="s">
        <v>2914</v>
      </c>
      <c r="G188" s="221"/>
      <c r="H188" s="225">
        <v>4.158</v>
      </c>
      <c r="I188" s="226"/>
      <c r="J188" s="221"/>
      <c r="K188" s="221"/>
      <c r="L188" s="227"/>
      <c r="M188" s="228"/>
      <c r="N188" s="229"/>
      <c r="O188" s="229"/>
      <c r="P188" s="229"/>
      <c r="Q188" s="229"/>
      <c r="R188" s="229"/>
      <c r="S188" s="229"/>
      <c r="T188" s="230"/>
      <c r="AT188" s="231" t="s">
        <v>210</v>
      </c>
      <c r="AU188" s="231" t="s">
        <v>84</v>
      </c>
      <c r="AV188" s="12" t="s">
        <v>84</v>
      </c>
      <c r="AW188" s="12" t="s">
        <v>6</v>
      </c>
      <c r="AX188" s="12" t="s">
        <v>82</v>
      </c>
      <c r="AY188" s="231" t="s">
        <v>143</v>
      </c>
    </row>
    <row r="189" spans="2:65" s="1" customFormat="1" ht="31.5" customHeight="1">
      <c r="B189" s="40"/>
      <c r="C189" s="192" t="s">
        <v>410</v>
      </c>
      <c r="D189" s="192" t="s">
        <v>146</v>
      </c>
      <c r="E189" s="193" t="s">
        <v>950</v>
      </c>
      <c r="F189" s="194" t="s">
        <v>951</v>
      </c>
      <c r="G189" s="195" t="s">
        <v>249</v>
      </c>
      <c r="H189" s="196">
        <v>3.96</v>
      </c>
      <c r="I189" s="197"/>
      <c r="J189" s="198">
        <f>ROUND(I189*H189,2)</f>
        <v>0</v>
      </c>
      <c r="K189" s="194" t="s">
        <v>150</v>
      </c>
      <c r="L189" s="60"/>
      <c r="M189" s="199" t="s">
        <v>21</v>
      </c>
      <c r="N189" s="200" t="s">
        <v>45</v>
      </c>
      <c r="O189" s="41"/>
      <c r="P189" s="201">
        <f>O189*H189</f>
        <v>0</v>
      </c>
      <c r="Q189" s="201">
        <v>0.00069</v>
      </c>
      <c r="R189" s="201">
        <f>Q189*H189</f>
        <v>0.0027324</v>
      </c>
      <c r="S189" s="201">
        <v>0</v>
      </c>
      <c r="T189" s="202">
        <f>S189*H189</f>
        <v>0</v>
      </c>
      <c r="AR189" s="24" t="s">
        <v>208</v>
      </c>
      <c r="AT189" s="24" t="s">
        <v>146</v>
      </c>
      <c r="AU189" s="24" t="s">
        <v>84</v>
      </c>
      <c r="AY189" s="24" t="s">
        <v>143</v>
      </c>
      <c r="BE189" s="203">
        <f>IF(N189="základní",J189,0)</f>
        <v>0</v>
      </c>
      <c r="BF189" s="203">
        <f>IF(N189="snížená",J189,0)</f>
        <v>0</v>
      </c>
      <c r="BG189" s="203">
        <f>IF(N189="zákl. přenesená",J189,0)</f>
        <v>0</v>
      </c>
      <c r="BH189" s="203">
        <f>IF(N189="sníž. přenesená",J189,0)</f>
        <v>0</v>
      </c>
      <c r="BI189" s="203">
        <f>IF(N189="nulová",J189,0)</f>
        <v>0</v>
      </c>
      <c r="BJ189" s="24" t="s">
        <v>82</v>
      </c>
      <c r="BK189" s="203">
        <f>ROUND(I189*H189,2)</f>
        <v>0</v>
      </c>
      <c r="BL189" s="24" t="s">
        <v>208</v>
      </c>
      <c r="BM189" s="24" t="s">
        <v>2915</v>
      </c>
    </row>
    <row r="190" spans="2:47" s="1" customFormat="1" ht="27">
      <c r="B190" s="40"/>
      <c r="C190" s="62"/>
      <c r="D190" s="204" t="s">
        <v>958</v>
      </c>
      <c r="E190" s="62"/>
      <c r="F190" s="205" t="s">
        <v>2858</v>
      </c>
      <c r="G190" s="62"/>
      <c r="H190" s="62"/>
      <c r="I190" s="162"/>
      <c r="J190" s="62"/>
      <c r="K190" s="62"/>
      <c r="L190" s="60"/>
      <c r="M190" s="256"/>
      <c r="N190" s="41"/>
      <c r="O190" s="41"/>
      <c r="P190" s="41"/>
      <c r="Q190" s="41"/>
      <c r="R190" s="41"/>
      <c r="S190" s="41"/>
      <c r="T190" s="77"/>
      <c r="AT190" s="24" t="s">
        <v>958</v>
      </c>
      <c r="AU190" s="24" t="s">
        <v>84</v>
      </c>
    </row>
    <row r="191" spans="2:63" s="10" customFormat="1" ht="29.85" customHeight="1">
      <c r="B191" s="175"/>
      <c r="C191" s="176"/>
      <c r="D191" s="189" t="s">
        <v>73</v>
      </c>
      <c r="E191" s="190" t="s">
        <v>2916</v>
      </c>
      <c r="F191" s="190" t="s">
        <v>2917</v>
      </c>
      <c r="G191" s="176"/>
      <c r="H191" s="176"/>
      <c r="I191" s="179"/>
      <c r="J191" s="191">
        <f>BK191</f>
        <v>0</v>
      </c>
      <c r="K191" s="176"/>
      <c r="L191" s="181"/>
      <c r="M191" s="182"/>
      <c r="N191" s="183"/>
      <c r="O191" s="183"/>
      <c r="P191" s="184">
        <f>SUM(P192:P202)</f>
        <v>0</v>
      </c>
      <c r="Q191" s="183"/>
      <c r="R191" s="184">
        <f>SUM(R192:R202)</f>
        <v>16.35373035</v>
      </c>
      <c r="S191" s="183"/>
      <c r="T191" s="185">
        <f>SUM(T192:T202)</f>
        <v>0</v>
      </c>
      <c r="AR191" s="186" t="s">
        <v>82</v>
      </c>
      <c r="AT191" s="187" t="s">
        <v>73</v>
      </c>
      <c r="AU191" s="187" t="s">
        <v>82</v>
      </c>
      <c r="AY191" s="186" t="s">
        <v>143</v>
      </c>
      <c r="BK191" s="188">
        <f>SUM(BK192:BK202)</f>
        <v>0</v>
      </c>
    </row>
    <row r="192" spans="2:65" s="1" customFormat="1" ht="22.5" customHeight="1">
      <c r="B192" s="40"/>
      <c r="C192" s="192" t="s">
        <v>418</v>
      </c>
      <c r="D192" s="192" t="s">
        <v>146</v>
      </c>
      <c r="E192" s="193" t="s">
        <v>2826</v>
      </c>
      <c r="F192" s="194" t="s">
        <v>2827</v>
      </c>
      <c r="G192" s="195" t="s">
        <v>249</v>
      </c>
      <c r="H192" s="196">
        <v>40.015</v>
      </c>
      <c r="I192" s="197"/>
      <c r="J192" s="198">
        <f>ROUND(I192*H192,2)</f>
        <v>0</v>
      </c>
      <c r="K192" s="194" t="s">
        <v>150</v>
      </c>
      <c r="L192" s="60"/>
      <c r="M192" s="199" t="s">
        <v>21</v>
      </c>
      <c r="N192" s="200" t="s">
        <v>45</v>
      </c>
      <c r="O192" s="41"/>
      <c r="P192" s="201">
        <f>O192*H192</f>
        <v>0</v>
      </c>
      <c r="Q192" s="201">
        <v>0</v>
      </c>
      <c r="R192" s="201">
        <f>Q192*H192</f>
        <v>0</v>
      </c>
      <c r="S192" s="201">
        <v>0</v>
      </c>
      <c r="T192" s="202">
        <f>S192*H192</f>
        <v>0</v>
      </c>
      <c r="AR192" s="24" t="s">
        <v>208</v>
      </c>
      <c r="AT192" s="24" t="s">
        <v>146</v>
      </c>
      <c r="AU192" s="24" t="s">
        <v>84</v>
      </c>
      <c r="AY192" s="24" t="s">
        <v>143</v>
      </c>
      <c r="BE192" s="203">
        <f>IF(N192="základní",J192,0)</f>
        <v>0</v>
      </c>
      <c r="BF192" s="203">
        <f>IF(N192="snížená",J192,0)</f>
        <v>0</v>
      </c>
      <c r="BG192" s="203">
        <f>IF(N192="zákl. přenesená",J192,0)</f>
        <v>0</v>
      </c>
      <c r="BH192" s="203">
        <f>IF(N192="sníž. přenesená",J192,0)</f>
        <v>0</v>
      </c>
      <c r="BI192" s="203">
        <f>IF(N192="nulová",J192,0)</f>
        <v>0</v>
      </c>
      <c r="BJ192" s="24" t="s">
        <v>82</v>
      </c>
      <c r="BK192" s="203">
        <f>ROUND(I192*H192,2)</f>
        <v>0</v>
      </c>
      <c r="BL192" s="24" t="s">
        <v>208</v>
      </c>
      <c r="BM192" s="24" t="s">
        <v>2918</v>
      </c>
    </row>
    <row r="193" spans="2:47" s="1" customFormat="1" ht="162">
      <c r="B193" s="40"/>
      <c r="C193" s="62"/>
      <c r="D193" s="204" t="s">
        <v>958</v>
      </c>
      <c r="E193" s="62"/>
      <c r="F193" s="205" t="s">
        <v>2795</v>
      </c>
      <c r="G193" s="62"/>
      <c r="H193" s="62"/>
      <c r="I193" s="162"/>
      <c r="J193" s="62"/>
      <c r="K193" s="62"/>
      <c r="L193" s="60"/>
      <c r="M193" s="256"/>
      <c r="N193" s="41"/>
      <c r="O193" s="41"/>
      <c r="P193" s="41"/>
      <c r="Q193" s="41"/>
      <c r="R193" s="41"/>
      <c r="S193" s="41"/>
      <c r="T193" s="77"/>
      <c r="AT193" s="24" t="s">
        <v>958</v>
      </c>
      <c r="AU193" s="24" t="s">
        <v>84</v>
      </c>
    </row>
    <row r="194" spans="2:51" s="11" customFormat="1" ht="13.5">
      <c r="B194" s="209"/>
      <c r="C194" s="210"/>
      <c r="D194" s="204" t="s">
        <v>210</v>
      </c>
      <c r="E194" s="211" t="s">
        <v>21</v>
      </c>
      <c r="F194" s="212" t="s">
        <v>2919</v>
      </c>
      <c r="G194" s="210"/>
      <c r="H194" s="213" t="s">
        <v>21</v>
      </c>
      <c r="I194" s="214"/>
      <c r="J194" s="210"/>
      <c r="K194" s="210"/>
      <c r="L194" s="215"/>
      <c r="M194" s="216"/>
      <c r="N194" s="217"/>
      <c r="O194" s="217"/>
      <c r="P194" s="217"/>
      <c r="Q194" s="217"/>
      <c r="R194" s="217"/>
      <c r="S194" s="217"/>
      <c r="T194" s="218"/>
      <c r="AT194" s="219" t="s">
        <v>210</v>
      </c>
      <c r="AU194" s="219" t="s">
        <v>84</v>
      </c>
      <c r="AV194" s="11" t="s">
        <v>82</v>
      </c>
      <c r="AW194" s="11" t="s">
        <v>38</v>
      </c>
      <c r="AX194" s="11" t="s">
        <v>74</v>
      </c>
      <c r="AY194" s="219" t="s">
        <v>143</v>
      </c>
    </row>
    <row r="195" spans="2:51" s="12" customFormat="1" ht="13.5">
      <c r="B195" s="220"/>
      <c r="C195" s="221"/>
      <c r="D195" s="204" t="s">
        <v>210</v>
      </c>
      <c r="E195" s="232" t="s">
        <v>21</v>
      </c>
      <c r="F195" s="233" t="s">
        <v>2920</v>
      </c>
      <c r="G195" s="221"/>
      <c r="H195" s="234">
        <v>8.7</v>
      </c>
      <c r="I195" s="226"/>
      <c r="J195" s="221"/>
      <c r="K195" s="221"/>
      <c r="L195" s="227"/>
      <c r="M195" s="228"/>
      <c r="N195" s="229"/>
      <c r="O195" s="229"/>
      <c r="P195" s="229"/>
      <c r="Q195" s="229"/>
      <c r="R195" s="229"/>
      <c r="S195" s="229"/>
      <c r="T195" s="230"/>
      <c r="AT195" s="231" t="s">
        <v>210</v>
      </c>
      <c r="AU195" s="231" t="s">
        <v>84</v>
      </c>
      <c r="AV195" s="12" t="s">
        <v>84</v>
      </c>
      <c r="AW195" s="12" t="s">
        <v>38</v>
      </c>
      <c r="AX195" s="12" t="s">
        <v>74</v>
      </c>
      <c r="AY195" s="231" t="s">
        <v>143</v>
      </c>
    </row>
    <row r="196" spans="2:51" s="11" customFormat="1" ht="13.5">
      <c r="B196" s="209"/>
      <c r="C196" s="210"/>
      <c r="D196" s="204" t="s">
        <v>210</v>
      </c>
      <c r="E196" s="211" t="s">
        <v>21</v>
      </c>
      <c r="F196" s="212" t="s">
        <v>2921</v>
      </c>
      <c r="G196" s="210"/>
      <c r="H196" s="213" t="s">
        <v>21</v>
      </c>
      <c r="I196" s="214"/>
      <c r="J196" s="210"/>
      <c r="K196" s="210"/>
      <c r="L196" s="215"/>
      <c r="M196" s="216"/>
      <c r="N196" s="217"/>
      <c r="O196" s="217"/>
      <c r="P196" s="217"/>
      <c r="Q196" s="217"/>
      <c r="R196" s="217"/>
      <c r="S196" s="217"/>
      <c r="T196" s="218"/>
      <c r="AT196" s="219" t="s">
        <v>210</v>
      </c>
      <c r="AU196" s="219" t="s">
        <v>84</v>
      </c>
      <c r="AV196" s="11" t="s">
        <v>82</v>
      </c>
      <c r="AW196" s="11" t="s">
        <v>38</v>
      </c>
      <c r="AX196" s="11" t="s">
        <v>74</v>
      </c>
      <c r="AY196" s="219" t="s">
        <v>143</v>
      </c>
    </row>
    <row r="197" spans="2:51" s="12" customFormat="1" ht="13.5">
      <c r="B197" s="220"/>
      <c r="C197" s="221"/>
      <c r="D197" s="222" t="s">
        <v>210</v>
      </c>
      <c r="E197" s="223" t="s">
        <v>21</v>
      </c>
      <c r="F197" s="224" t="s">
        <v>2922</v>
      </c>
      <c r="G197" s="221"/>
      <c r="H197" s="225">
        <v>31.315</v>
      </c>
      <c r="I197" s="226"/>
      <c r="J197" s="221"/>
      <c r="K197" s="221"/>
      <c r="L197" s="227"/>
      <c r="M197" s="228"/>
      <c r="N197" s="229"/>
      <c r="O197" s="229"/>
      <c r="P197" s="229"/>
      <c r="Q197" s="229"/>
      <c r="R197" s="229"/>
      <c r="S197" s="229"/>
      <c r="T197" s="230"/>
      <c r="AT197" s="231" t="s">
        <v>210</v>
      </c>
      <c r="AU197" s="231" t="s">
        <v>84</v>
      </c>
      <c r="AV197" s="12" t="s">
        <v>84</v>
      </c>
      <c r="AW197" s="12" t="s">
        <v>38</v>
      </c>
      <c r="AX197" s="12" t="s">
        <v>74</v>
      </c>
      <c r="AY197" s="231" t="s">
        <v>143</v>
      </c>
    </row>
    <row r="198" spans="2:65" s="1" customFormat="1" ht="44.25" customHeight="1">
      <c r="B198" s="40"/>
      <c r="C198" s="192" t="s">
        <v>429</v>
      </c>
      <c r="D198" s="192" t="s">
        <v>146</v>
      </c>
      <c r="E198" s="193" t="s">
        <v>2814</v>
      </c>
      <c r="F198" s="194" t="s">
        <v>2815</v>
      </c>
      <c r="G198" s="195" t="s">
        <v>249</v>
      </c>
      <c r="H198" s="196">
        <v>40.015</v>
      </c>
      <c r="I198" s="197"/>
      <c r="J198" s="198">
        <f>ROUND(I198*H198,2)</f>
        <v>0</v>
      </c>
      <c r="K198" s="194" t="s">
        <v>150</v>
      </c>
      <c r="L198" s="60"/>
      <c r="M198" s="199" t="s">
        <v>21</v>
      </c>
      <c r="N198" s="200" t="s">
        <v>45</v>
      </c>
      <c r="O198" s="41"/>
      <c r="P198" s="201">
        <f>O198*H198</f>
        <v>0</v>
      </c>
      <c r="Q198" s="201">
        <v>0</v>
      </c>
      <c r="R198" s="201">
        <f>Q198*H198</f>
        <v>0</v>
      </c>
      <c r="S198" s="201">
        <v>0</v>
      </c>
      <c r="T198" s="202">
        <f>S198*H198</f>
        <v>0</v>
      </c>
      <c r="AR198" s="24" t="s">
        <v>208</v>
      </c>
      <c r="AT198" s="24" t="s">
        <v>146</v>
      </c>
      <c r="AU198" s="24" t="s">
        <v>84</v>
      </c>
      <c r="AY198" s="24" t="s">
        <v>143</v>
      </c>
      <c r="BE198" s="203">
        <f>IF(N198="základní",J198,0)</f>
        <v>0</v>
      </c>
      <c r="BF198" s="203">
        <f>IF(N198="snížená",J198,0)</f>
        <v>0</v>
      </c>
      <c r="BG198" s="203">
        <f>IF(N198="zákl. přenesená",J198,0)</f>
        <v>0</v>
      </c>
      <c r="BH198" s="203">
        <f>IF(N198="sníž. přenesená",J198,0)</f>
        <v>0</v>
      </c>
      <c r="BI198" s="203">
        <f>IF(N198="nulová",J198,0)</f>
        <v>0</v>
      </c>
      <c r="BJ198" s="24" t="s">
        <v>82</v>
      </c>
      <c r="BK198" s="203">
        <f>ROUND(I198*H198,2)</f>
        <v>0</v>
      </c>
      <c r="BL198" s="24" t="s">
        <v>208</v>
      </c>
      <c r="BM198" s="24" t="s">
        <v>2923</v>
      </c>
    </row>
    <row r="199" spans="2:47" s="1" customFormat="1" ht="94.5">
      <c r="B199" s="40"/>
      <c r="C199" s="62"/>
      <c r="D199" s="222" t="s">
        <v>958</v>
      </c>
      <c r="E199" s="62"/>
      <c r="F199" s="274" t="s">
        <v>2817</v>
      </c>
      <c r="G199" s="62"/>
      <c r="H199" s="62"/>
      <c r="I199" s="162"/>
      <c r="J199" s="62"/>
      <c r="K199" s="62"/>
      <c r="L199" s="60"/>
      <c r="M199" s="256"/>
      <c r="N199" s="41"/>
      <c r="O199" s="41"/>
      <c r="P199" s="41"/>
      <c r="Q199" s="41"/>
      <c r="R199" s="41"/>
      <c r="S199" s="41"/>
      <c r="T199" s="77"/>
      <c r="AT199" s="24" t="s">
        <v>958</v>
      </c>
      <c r="AU199" s="24" t="s">
        <v>84</v>
      </c>
    </row>
    <row r="200" spans="2:65" s="1" customFormat="1" ht="22.5" customHeight="1">
      <c r="B200" s="40"/>
      <c r="C200" s="192" t="s">
        <v>436</v>
      </c>
      <c r="D200" s="192" t="s">
        <v>146</v>
      </c>
      <c r="E200" s="193" t="s">
        <v>2924</v>
      </c>
      <c r="F200" s="194" t="s">
        <v>2925</v>
      </c>
      <c r="G200" s="195" t="s">
        <v>249</v>
      </c>
      <c r="H200" s="196">
        <v>40.015</v>
      </c>
      <c r="I200" s="197"/>
      <c r="J200" s="198">
        <f>ROUND(I200*H200,2)</f>
        <v>0</v>
      </c>
      <c r="K200" s="194" t="s">
        <v>150</v>
      </c>
      <c r="L200" s="60"/>
      <c r="M200" s="199" t="s">
        <v>21</v>
      </c>
      <c r="N200" s="200" t="s">
        <v>45</v>
      </c>
      <c r="O200" s="41"/>
      <c r="P200" s="201">
        <f>O200*H200</f>
        <v>0</v>
      </c>
      <c r="Q200" s="201">
        <v>0.408</v>
      </c>
      <c r="R200" s="201">
        <f>Q200*H200</f>
        <v>16.32612</v>
      </c>
      <c r="S200" s="201">
        <v>0</v>
      </c>
      <c r="T200" s="202">
        <f>S200*H200</f>
        <v>0</v>
      </c>
      <c r="AR200" s="24" t="s">
        <v>208</v>
      </c>
      <c r="AT200" s="24" t="s">
        <v>146</v>
      </c>
      <c r="AU200" s="24" t="s">
        <v>84</v>
      </c>
      <c r="AY200" s="24" t="s">
        <v>143</v>
      </c>
      <c r="BE200" s="203">
        <f>IF(N200="základní",J200,0)</f>
        <v>0</v>
      </c>
      <c r="BF200" s="203">
        <f>IF(N200="snížená",J200,0)</f>
        <v>0</v>
      </c>
      <c r="BG200" s="203">
        <f>IF(N200="zákl. přenesená",J200,0)</f>
        <v>0</v>
      </c>
      <c r="BH200" s="203">
        <f>IF(N200="sníž. přenesená",J200,0)</f>
        <v>0</v>
      </c>
      <c r="BI200" s="203">
        <f>IF(N200="nulová",J200,0)</f>
        <v>0</v>
      </c>
      <c r="BJ200" s="24" t="s">
        <v>82</v>
      </c>
      <c r="BK200" s="203">
        <f>ROUND(I200*H200,2)</f>
        <v>0</v>
      </c>
      <c r="BL200" s="24" t="s">
        <v>208</v>
      </c>
      <c r="BM200" s="24" t="s">
        <v>2926</v>
      </c>
    </row>
    <row r="201" spans="2:65" s="1" customFormat="1" ht="31.5" customHeight="1">
      <c r="B201" s="40"/>
      <c r="C201" s="192" t="s">
        <v>442</v>
      </c>
      <c r="D201" s="192" t="s">
        <v>146</v>
      </c>
      <c r="E201" s="193" t="s">
        <v>950</v>
      </c>
      <c r="F201" s="194" t="s">
        <v>951</v>
      </c>
      <c r="G201" s="195" t="s">
        <v>249</v>
      </c>
      <c r="H201" s="196">
        <v>40.015</v>
      </c>
      <c r="I201" s="197"/>
      <c r="J201" s="198">
        <f>ROUND(I201*H201,2)</f>
        <v>0</v>
      </c>
      <c r="K201" s="194" t="s">
        <v>150</v>
      </c>
      <c r="L201" s="60"/>
      <c r="M201" s="199" t="s">
        <v>21</v>
      </c>
      <c r="N201" s="200" t="s">
        <v>45</v>
      </c>
      <c r="O201" s="41"/>
      <c r="P201" s="201">
        <f>O201*H201</f>
        <v>0</v>
      </c>
      <c r="Q201" s="201">
        <v>0.00069</v>
      </c>
      <c r="R201" s="201">
        <f>Q201*H201</f>
        <v>0.02761035</v>
      </c>
      <c r="S201" s="201">
        <v>0</v>
      </c>
      <c r="T201" s="202">
        <f>S201*H201</f>
        <v>0</v>
      </c>
      <c r="AR201" s="24" t="s">
        <v>208</v>
      </c>
      <c r="AT201" s="24" t="s">
        <v>146</v>
      </c>
      <c r="AU201" s="24" t="s">
        <v>84</v>
      </c>
      <c r="AY201" s="24" t="s">
        <v>143</v>
      </c>
      <c r="BE201" s="203">
        <f>IF(N201="základní",J201,0)</f>
        <v>0</v>
      </c>
      <c r="BF201" s="203">
        <f>IF(N201="snížená",J201,0)</f>
        <v>0</v>
      </c>
      <c r="BG201" s="203">
        <f>IF(N201="zákl. přenesená",J201,0)</f>
        <v>0</v>
      </c>
      <c r="BH201" s="203">
        <f>IF(N201="sníž. přenesená",J201,0)</f>
        <v>0</v>
      </c>
      <c r="BI201" s="203">
        <f>IF(N201="nulová",J201,0)</f>
        <v>0</v>
      </c>
      <c r="BJ201" s="24" t="s">
        <v>82</v>
      </c>
      <c r="BK201" s="203">
        <f>ROUND(I201*H201,2)</f>
        <v>0</v>
      </c>
      <c r="BL201" s="24" t="s">
        <v>208</v>
      </c>
      <c r="BM201" s="24" t="s">
        <v>2927</v>
      </c>
    </row>
    <row r="202" spans="2:47" s="1" customFormat="1" ht="27">
      <c r="B202" s="40"/>
      <c r="C202" s="62"/>
      <c r="D202" s="204" t="s">
        <v>958</v>
      </c>
      <c r="E202" s="62"/>
      <c r="F202" s="205" t="s">
        <v>2858</v>
      </c>
      <c r="G202" s="62"/>
      <c r="H202" s="62"/>
      <c r="I202" s="162"/>
      <c r="J202" s="62"/>
      <c r="K202" s="62"/>
      <c r="L202" s="60"/>
      <c r="M202" s="256"/>
      <c r="N202" s="41"/>
      <c r="O202" s="41"/>
      <c r="P202" s="41"/>
      <c r="Q202" s="41"/>
      <c r="R202" s="41"/>
      <c r="S202" s="41"/>
      <c r="T202" s="77"/>
      <c r="AT202" s="24" t="s">
        <v>958</v>
      </c>
      <c r="AU202" s="24" t="s">
        <v>84</v>
      </c>
    </row>
    <row r="203" spans="2:63" s="10" customFormat="1" ht="29.85" customHeight="1">
      <c r="B203" s="175"/>
      <c r="C203" s="176"/>
      <c r="D203" s="189" t="s">
        <v>73</v>
      </c>
      <c r="E203" s="190" t="s">
        <v>2928</v>
      </c>
      <c r="F203" s="190" t="s">
        <v>2929</v>
      </c>
      <c r="G203" s="176"/>
      <c r="H203" s="176"/>
      <c r="I203" s="179"/>
      <c r="J203" s="191">
        <f>BK203</f>
        <v>0</v>
      </c>
      <c r="K203" s="176"/>
      <c r="L203" s="181"/>
      <c r="M203" s="182"/>
      <c r="N203" s="183"/>
      <c r="O203" s="183"/>
      <c r="P203" s="184">
        <f>SUM(P204:P208)</f>
        <v>0</v>
      </c>
      <c r="Q203" s="183"/>
      <c r="R203" s="184">
        <f>SUM(R204:R208)</f>
        <v>6.266979</v>
      </c>
      <c r="S203" s="183"/>
      <c r="T203" s="185">
        <f>SUM(T204:T208)</f>
        <v>0</v>
      </c>
      <c r="AR203" s="186" t="s">
        <v>82</v>
      </c>
      <c r="AT203" s="187" t="s">
        <v>73</v>
      </c>
      <c r="AU203" s="187" t="s">
        <v>82</v>
      </c>
      <c r="AY203" s="186" t="s">
        <v>143</v>
      </c>
      <c r="BK203" s="188">
        <f>SUM(BK204:BK208)</f>
        <v>0</v>
      </c>
    </row>
    <row r="204" spans="2:65" s="1" customFormat="1" ht="31.5" customHeight="1">
      <c r="B204" s="40"/>
      <c r="C204" s="192" t="s">
        <v>446</v>
      </c>
      <c r="D204" s="192" t="s">
        <v>146</v>
      </c>
      <c r="E204" s="193" t="s">
        <v>2930</v>
      </c>
      <c r="F204" s="194" t="s">
        <v>2931</v>
      </c>
      <c r="G204" s="195" t="s">
        <v>249</v>
      </c>
      <c r="H204" s="196">
        <v>24.15</v>
      </c>
      <c r="I204" s="197"/>
      <c r="J204" s="198">
        <f>ROUND(I204*H204,2)</f>
        <v>0</v>
      </c>
      <c r="K204" s="194" t="s">
        <v>150</v>
      </c>
      <c r="L204" s="60"/>
      <c r="M204" s="199" t="s">
        <v>21</v>
      </c>
      <c r="N204" s="200" t="s">
        <v>45</v>
      </c>
      <c r="O204" s="41"/>
      <c r="P204" s="201">
        <f>O204*H204</f>
        <v>0</v>
      </c>
      <c r="Q204" s="201">
        <v>0</v>
      </c>
      <c r="R204" s="201">
        <f>Q204*H204</f>
        <v>0</v>
      </c>
      <c r="S204" s="201">
        <v>0</v>
      </c>
      <c r="T204" s="202">
        <f>S204*H204</f>
        <v>0</v>
      </c>
      <c r="AR204" s="24" t="s">
        <v>208</v>
      </c>
      <c r="AT204" s="24" t="s">
        <v>146</v>
      </c>
      <c r="AU204" s="24" t="s">
        <v>84</v>
      </c>
      <c r="AY204" s="24" t="s">
        <v>143</v>
      </c>
      <c r="BE204" s="203">
        <f>IF(N204="základní",J204,0)</f>
        <v>0</v>
      </c>
      <c r="BF204" s="203">
        <f>IF(N204="snížená",J204,0)</f>
        <v>0</v>
      </c>
      <c r="BG204" s="203">
        <f>IF(N204="zákl. přenesená",J204,0)</f>
        <v>0</v>
      </c>
      <c r="BH204" s="203">
        <f>IF(N204="sníž. přenesená",J204,0)</f>
        <v>0</v>
      </c>
      <c r="BI204" s="203">
        <f>IF(N204="nulová",J204,0)</f>
        <v>0</v>
      </c>
      <c r="BJ204" s="24" t="s">
        <v>82</v>
      </c>
      <c r="BK204" s="203">
        <f>ROUND(I204*H204,2)</f>
        <v>0</v>
      </c>
      <c r="BL204" s="24" t="s">
        <v>208</v>
      </c>
      <c r="BM204" s="24" t="s">
        <v>2932</v>
      </c>
    </row>
    <row r="205" spans="2:51" s="12" customFormat="1" ht="13.5">
      <c r="B205" s="220"/>
      <c r="C205" s="221"/>
      <c r="D205" s="222" t="s">
        <v>210</v>
      </c>
      <c r="E205" s="223" t="s">
        <v>21</v>
      </c>
      <c r="F205" s="224" t="s">
        <v>2933</v>
      </c>
      <c r="G205" s="221"/>
      <c r="H205" s="225">
        <v>24.15</v>
      </c>
      <c r="I205" s="226"/>
      <c r="J205" s="221"/>
      <c r="K205" s="221"/>
      <c r="L205" s="227"/>
      <c r="M205" s="228"/>
      <c r="N205" s="229"/>
      <c r="O205" s="229"/>
      <c r="P205" s="229"/>
      <c r="Q205" s="229"/>
      <c r="R205" s="229"/>
      <c r="S205" s="229"/>
      <c r="T205" s="230"/>
      <c r="AT205" s="231" t="s">
        <v>210</v>
      </c>
      <c r="AU205" s="231" t="s">
        <v>84</v>
      </c>
      <c r="AV205" s="12" t="s">
        <v>84</v>
      </c>
      <c r="AW205" s="12" t="s">
        <v>38</v>
      </c>
      <c r="AX205" s="12" t="s">
        <v>82</v>
      </c>
      <c r="AY205" s="231" t="s">
        <v>143</v>
      </c>
    </row>
    <row r="206" spans="2:65" s="1" customFormat="1" ht="44.25" customHeight="1">
      <c r="B206" s="40"/>
      <c r="C206" s="192" t="s">
        <v>392</v>
      </c>
      <c r="D206" s="192" t="s">
        <v>146</v>
      </c>
      <c r="E206" s="193" t="s">
        <v>2934</v>
      </c>
      <c r="F206" s="194" t="s">
        <v>2935</v>
      </c>
      <c r="G206" s="195" t="s">
        <v>249</v>
      </c>
      <c r="H206" s="196">
        <v>24.15</v>
      </c>
      <c r="I206" s="197"/>
      <c r="J206" s="198">
        <f>ROUND(I206*H206,2)</f>
        <v>0</v>
      </c>
      <c r="K206" s="194" t="s">
        <v>150</v>
      </c>
      <c r="L206" s="60"/>
      <c r="M206" s="199" t="s">
        <v>21</v>
      </c>
      <c r="N206" s="200" t="s">
        <v>45</v>
      </c>
      <c r="O206" s="41"/>
      <c r="P206" s="201">
        <f>O206*H206</f>
        <v>0</v>
      </c>
      <c r="Q206" s="201">
        <v>0.1461</v>
      </c>
      <c r="R206" s="201">
        <f>Q206*H206</f>
        <v>3.528315</v>
      </c>
      <c r="S206" s="201">
        <v>0</v>
      </c>
      <c r="T206" s="202">
        <f>S206*H206</f>
        <v>0</v>
      </c>
      <c r="AR206" s="24" t="s">
        <v>208</v>
      </c>
      <c r="AT206" s="24" t="s">
        <v>146</v>
      </c>
      <c r="AU206" s="24" t="s">
        <v>84</v>
      </c>
      <c r="AY206" s="24" t="s">
        <v>143</v>
      </c>
      <c r="BE206" s="203">
        <f>IF(N206="základní",J206,0)</f>
        <v>0</v>
      </c>
      <c r="BF206" s="203">
        <f>IF(N206="snížená",J206,0)</f>
        <v>0</v>
      </c>
      <c r="BG206" s="203">
        <f>IF(N206="zákl. přenesená",J206,0)</f>
        <v>0</v>
      </c>
      <c r="BH206" s="203">
        <f>IF(N206="sníž. přenesená",J206,0)</f>
        <v>0</v>
      </c>
      <c r="BI206" s="203">
        <f>IF(N206="nulová",J206,0)</f>
        <v>0</v>
      </c>
      <c r="BJ206" s="24" t="s">
        <v>82</v>
      </c>
      <c r="BK206" s="203">
        <f>ROUND(I206*H206,2)</f>
        <v>0</v>
      </c>
      <c r="BL206" s="24" t="s">
        <v>208</v>
      </c>
      <c r="BM206" s="24" t="s">
        <v>2936</v>
      </c>
    </row>
    <row r="207" spans="2:65" s="1" customFormat="1" ht="22.5" customHeight="1">
      <c r="B207" s="40"/>
      <c r="C207" s="246" t="s">
        <v>461</v>
      </c>
      <c r="D207" s="246" t="s">
        <v>231</v>
      </c>
      <c r="E207" s="247" t="s">
        <v>2937</v>
      </c>
      <c r="F207" s="248" t="s">
        <v>2938</v>
      </c>
      <c r="G207" s="249" t="s">
        <v>249</v>
      </c>
      <c r="H207" s="250">
        <v>25.358</v>
      </c>
      <c r="I207" s="251"/>
      <c r="J207" s="252">
        <f>ROUND(I207*H207,2)</f>
        <v>0</v>
      </c>
      <c r="K207" s="248" t="s">
        <v>150</v>
      </c>
      <c r="L207" s="253"/>
      <c r="M207" s="254" t="s">
        <v>21</v>
      </c>
      <c r="N207" s="255" t="s">
        <v>45</v>
      </c>
      <c r="O207" s="41"/>
      <c r="P207" s="201">
        <f>O207*H207</f>
        <v>0</v>
      </c>
      <c r="Q207" s="201">
        <v>0.108</v>
      </c>
      <c r="R207" s="201">
        <f>Q207*H207</f>
        <v>2.738664</v>
      </c>
      <c r="S207" s="201">
        <v>0</v>
      </c>
      <c r="T207" s="202">
        <f>S207*H207</f>
        <v>0</v>
      </c>
      <c r="AR207" s="24" t="s">
        <v>234</v>
      </c>
      <c r="AT207" s="24" t="s">
        <v>231</v>
      </c>
      <c r="AU207" s="24" t="s">
        <v>84</v>
      </c>
      <c r="AY207" s="24" t="s">
        <v>143</v>
      </c>
      <c r="BE207" s="203">
        <f>IF(N207="základní",J207,0)</f>
        <v>0</v>
      </c>
      <c r="BF207" s="203">
        <f>IF(N207="snížená",J207,0)</f>
        <v>0</v>
      </c>
      <c r="BG207" s="203">
        <f>IF(N207="zákl. přenesená",J207,0)</f>
        <v>0</v>
      </c>
      <c r="BH207" s="203">
        <f>IF(N207="sníž. přenesená",J207,0)</f>
        <v>0</v>
      </c>
      <c r="BI207" s="203">
        <f>IF(N207="nulová",J207,0)</f>
        <v>0</v>
      </c>
      <c r="BJ207" s="24" t="s">
        <v>82</v>
      </c>
      <c r="BK207" s="203">
        <f>ROUND(I207*H207,2)</f>
        <v>0</v>
      </c>
      <c r="BL207" s="24" t="s">
        <v>208</v>
      </c>
      <c r="BM207" s="24" t="s">
        <v>2939</v>
      </c>
    </row>
    <row r="208" spans="2:51" s="12" customFormat="1" ht="13.5">
      <c r="B208" s="220"/>
      <c r="C208" s="221"/>
      <c r="D208" s="204" t="s">
        <v>210</v>
      </c>
      <c r="E208" s="221"/>
      <c r="F208" s="233" t="s">
        <v>2940</v>
      </c>
      <c r="G208" s="221"/>
      <c r="H208" s="234">
        <v>25.358</v>
      </c>
      <c r="I208" s="226"/>
      <c r="J208" s="221"/>
      <c r="K208" s="221"/>
      <c r="L208" s="227"/>
      <c r="M208" s="228"/>
      <c r="N208" s="229"/>
      <c r="O208" s="229"/>
      <c r="P208" s="229"/>
      <c r="Q208" s="229"/>
      <c r="R208" s="229"/>
      <c r="S208" s="229"/>
      <c r="T208" s="230"/>
      <c r="AT208" s="231" t="s">
        <v>210</v>
      </c>
      <c r="AU208" s="231" t="s">
        <v>84</v>
      </c>
      <c r="AV208" s="12" t="s">
        <v>84</v>
      </c>
      <c r="AW208" s="12" t="s">
        <v>6</v>
      </c>
      <c r="AX208" s="12" t="s">
        <v>82</v>
      </c>
      <c r="AY208" s="231" t="s">
        <v>143</v>
      </c>
    </row>
    <row r="209" spans="2:63" s="10" customFormat="1" ht="29.85" customHeight="1">
      <c r="B209" s="175"/>
      <c r="C209" s="176"/>
      <c r="D209" s="189" t="s">
        <v>73</v>
      </c>
      <c r="E209" s="190" t="s">
        <v>2941</v>
      </c>
      <c r="F209" s="190" t="s">
        <v>2942</v>
      </c>
      <c r="G209" s="176"/>
      <c r="H209" s="176"/>
      <c r="I209" s="179"/>
      <c r="J209" s="191">
        <f>BK209</f>
        <v>0</v>
      </c>
      <c r="K209" s="176"/>
      <c r="L209" s="181"/>
      <c r="M209" s="182"/>
      <c r="N209" s="183"/>
      <c r="O209" s="183"/>
      <c r="P209" s="184">
        <f>SUM(P210:P221)</f>
        <v>0</v>
      </c>
      <c r="Q209" s="183"/>
      <c r="R209" s="184">
        <f>SUM(R210:R221)</f>
        <v>37.388035720000005</v>
      </c>
      <c r="S209" s="183"/>
      <c r="T209" s="185">
        <f>SUM(T210:T221)</f>
        <v>0</v>
      </c>
      <c r="AR209" s="186" t="s">
        <v>82</v>
      </c>
      <c r="AT209" s="187" t="s">
        <v>73</v>
      </c>
      <c r="AU209" s="187" t="s">
        <v>82</v>
      </c>
      <c r="AY209" s="186" t="s">
        <v>143</v>
      </c>
      <c r="BK209" s="188">
        <f>SUM(BK210:BK221)</f>
        <v>0</v>
      </c>
    </row>
    <row r="210" spans="2:65" s="1" customFormat="1" ht="44.25" customHeight="1">
      <c r="B210" s="40"/>
      <c r="C210" s="192" t="s">
        <v>467</v>
      </c>
      <c r="D210" s="192" t="s">
        <v>146</v>
      </c>
      <c r="E210" s="193" t="s">
        <v>2943</v>
      </c>
      <c r="F210" s="194" t="s">
        <v>2944</v>
      </c>
      <c r="G210" s="195" t="s">
        <v>492</v>
      </c>
      <c r="H210" s="196">
        <v>116.45</v>
      </c>
      <c r="I210" s="197"/>
      <c r="J210" s="198">
        <f>ROUND(I210*H210,2)</f>
        <v>0</v>
      </c>
      <c r="K210" s="194" t="s">
        <v>150</v>
      </c>
      <c r="L210" s="60"/>
      <c r="M210" s="199" t="s">
        <v>21</v>
      </c>
      <c r="N210" s="200" t="s">
        <v>45</v>
      </c>
      <c r="O210" s="41"/>
      <c r="P210" s="201">
        <f>O210*H210</f>
        <v>0</v>
      </c>
      <c r="Q210" s="201">
        <v>0.1295</v>
      </c>
      <c r="R210" s="201">
        <f>Q210*H210</f>
        <v>15.080275</v>
      </c>
      <c r="S210" s="201">
        <v>0</v>
      </c>
      <c r="T210" s="202">
        <f>S210*H210</f>
        <v>0</v>
      </c>
      <c r="AR210" s="24" t="s">
        <v>208</v>
      </c>
      <c r="AT210" s="24" t="s">
        <v>146</v>
      </c>
      <c r="AU210" s="24" t="s">
        <v>84</v>
      </c>
      <c r="AY210" s="24" t="s">
        <v>143</v>
      </c>
      <c r="BE210" s="203">
        <f>IF(N210="základní",J210,0)</f>
        <v>0</v>
      </c>
      <c r="BF210" s="203">
        <f>IF(N210="snížená",J210,0)</f>
        <v>0</v>
      </c>
      <c r="BG210" s="203">
        <f>IF(N210="zákl. přenesená",J210,0)</f>
        <v>0</v>
      </c>
      <c r="BH210" s="203">
        <f>IF(N210="sníž. přenesená",J210,0)</f>
        <v>0</v>
      </c>
      <c r="BI210" s="203">
        <f>IF(N210="nulová",J210,0)</f>
        <v>0</v>
      </c>
      <c r="BJ210" s="24" t="s">
        <v>82</v>
      </c>
      <c r="BK210" s="203">
        <f>ROUND(I210*H210,2)</f>
        <v>0</v>
      </c>
      <c r="BL210" s="24" t="s">
        <v>208</v>
      </c>
      <c r="BM210" s="24" t="s">
        <v>2945</v>
      </c>
    </row>
    <row r="211" spans="2:47" s="1" customFormat="1" ht="94.5">
      <c r="B211" s="40"/>
      <c r="C211" s="62"/>
      <c r="D211" s="204" t="s">
        <v>958</v>
      </c>
      <c r="E211" s="62"/>
      <c r="F211" s="205" t="s">
        <v>2946</v>
      </c>
      <c r="G211" s="62"/>
      <c r="H211" s="62"/>
      <c r="I211" s="162"/>
      <c r="J211" s="62"/>
      <c r="K211" s="62"/>
      <c r="L211" s="60"/>
      <c r="M211" s="256"/>
      <c r="N211" s="41"/>
      <c r="O211" s="41"/>
      <c r="P211" s="41"/>
      <c r="Q211" s="41"/>
      <c r="R211" s="41"/>
      <c r="S211" s="41"/>
      <c r="T211" s="77"/>
      <c r="AT211" s="24" t="s">
        <v>958</v>
      </c>
      <c r="AU211" s="24" t="s">
        <v>84</v>
      </c>
    </row>
    <row r="212" spans="2:51" s="11" customFormat="1" ht="13.5">
      <c r="B212" s="209"/>
      <c r="C212" s="210"/>
      <c r="D212" s="204" t="s">
        <v>210</v>
      </c>
      <c r="E212" s="211" t="s">
        <v>21</v>
      </c>
      <c r="F212" s="212" t="s">
        <v>2947</v>
      </c>
      <c r="G212" s="210"/>
      <c r="H212" s="213" t="s">
        <v>21</v>
      </c>
      <c r="I212" s="214"/>
      <c r="J212" s="210"/>
      <c r="K212" s="210"/>
      <c r="L212" s="215"/>
      <c r="M212" s="216"/>
      <c r="N212" s="217"/>
      <c r="O212" s="217"/>
      <c r="P212" s="217"/>
      <c r="Q212" s="217"/>
      <c r="R212" s="217"/>
      <c r="S212" s="217"/>
      <c r="T212" s="218"/>
      <c r="AT212" s="219" t="s">
        <v>210</v>
      </c>
      <c r="AU212" s="219" t="s">
        <v>84</v>
      </c>
      <c r="AV212" s="11" t="s">
        <v>82</v>
      </c>
      <c r="AW212" s="11" t="s">
        <v>38</v>
      </c>
      <c r="AX212" s="11" t="s">
        <v>74</v>
      </c>
      <c r="AY212" s="219" t="s">
        <v>143</v>
      </c>
    </row>
    <row r="213" spans="2:51" s="11" customFormat="1" ht="13.5">
      <c r="B213" s="209"/>
      <c r="C213" s="210"/>
      <c r="D213" s="204" t="s">
        <v>210</v>
      </c>
      <c r="E213" s="211" t="s">
        <v>21</v>
      </c>
      <c r="F213" s="212" t="s">
        <v>2948</v>
      </c>
      <c r="G213" s="210"/>
      <c r="H213" s="213" t="s">
        <v>21</v>
      </c>
      <c r="I213" s="214"/>
      <c r="J213" s="210"/>
      <c r="K213" s="210"/>
      <c r="L213" s="215"/>
      <c r="M213" s="216"/>
      <c r="N213" s="217"/>
      <c r="O213" s="217"/>
      <c r="P213" s="217"/>
      <c r="Q213" s="217"/>
      <c r="R213" s="217"/>
      <c r="S213" s="217"/>
      <c r="T213" s="218"/>
      <c r="AT213" s="219" t="s">
        <v>210</v>
      </c>
      <c r="AU213" s="219" t="s">
        <v>84</v>
      </c>
      <c r="AV213" s="11" t="s">
        <v>82</v>
      </c>
      <c r="AW213" s="11" t="s">
        <v>38</v>
      </c>
      <c r="AX213" s="11" t="s">
        <v>74</v>
      </c>
      <c r="AY213" s="219" t="s">
        <v>143</v>
      </c>
    </row>
    <row r="214" spans="2:51" s="12" customFormat="1" ht="13.5">
      <c r="B214" s="220"/>
      <c r="C214" s="221"/>
      <c r="D214" s="222" t="s">
        <v>210</v>
      </c>
      <c r="E214" s="223" t="s">
        <v>21</v>
      </c>
      <c r="F214" s="224" t="s">
        <v>2949</v>
      </c>
      <c r="G214" s="221"/>
      <c r="H214" s="225">
        <v>116.45</v>
      </c>
      <c r="I214" s="226"/>
      <c r="J214" s="221"/>
      <c r="K214" s="221"/>
      <c r="L214" s="227"/>
      <c r="M214" s="228"/>
      <c r="N214" s="229"/>
      <c r="O214" s="229"/>
      <c r="P214" s="229"/>
      <c r="Q214" s="229"/>
      <c r="R214" s="229"/>
      <c r="S214" s="229"/>
      <c r="T214" s="230"/>
      <c r="AT214" s="231" t="s">
        <v>210</v>
      </c>
      <c r="AU214" s="231" t="s">
        <v>84</v>
      </c>
      <c r="AV214" s="12" t="s">
        <v>84</v>
      </c>
      <c r="AW214" s="12" t="s">
        <v>38</v>
      </c>
      <c r="AX214" s="12" t="s">
        <v>74</v>
      </c>
      <c r="AY214" s="231" t="s">
        <v>143</v>
      </c>
    </row>
    <row r="215" spans="2:65" s="1" customFormat="1" ht="22.5" customHeight="1">
      <c r="B215" s="40"/>
      <c r="C215" s="246" t="s">
        <v>474</v>
      </c>
      <c r="D215" s="246" t="s">
        <v>231</v>
      </c>
      <c r="E215" s="247" t="s">
        <v>2950</v>
      </c>
      <c r="F215" s="248" t="s">
        <v>2951</v>
      </c>
      <c r="G215" s="249" t="s">
        <v>382</v>
      </c>
      <c r="H215" s="250">
        <v>122.273</v>
      </c>
      <c r="I215" s="251"/>
      <c r="J215" s="252">
        <f>ROUND(I215*H215,2)</f>
        <v>0</v>
      </c>
      <c r="K215" s="248" t="s">
        <v>150</v>
      </c>
      <c r="L215" s="253"/>
      <c r="M215" s="254" t="s">
        <v>21</v>
      </c>
      <c r="N215" s="255" t="s">
        <v>45</v>
      </c>
      <c r="O215" s="41"/>
      <c r="P215" s="201">
        <f>O215*H215</f>
        <v>0</v>
      </c>
      <c r="Q215" s="201">
        <v>0.085</v>
      </c>
      <c r="R215" s="201">
        <f>Q215*H215</f>
        <v>10.393205</v>
      </c>
      <c r="S215" s="201">
        <v>0</v>
      </c>
      <c r="T215" s="202">
        <f>S215*H215</f>
        <v>0</v>
      </c>
      <c r="AR215" s="24" t="s">
        <v>234</v>
      </c>
      <c r="AT215" s="24" t="s">
        <v>231</v>
      </c>
      <c r="AU215" s="24" t="s">
        <v>84</v>
      </c>
      <c r="AY215" s="24" t="s">
        <v>143</v>
      </c>
      <c r="BE215" s="203">
        <f>IF(N215="základní",J215,0)</f>
        <v>0</v>
      </c>
      <c r="BF215" s="203">
        <f>IF(N215="snížená",J215,0)</f>
        <v>0</v>
      </c>
      <c r="BG215" s="203">
        <f>IF(N215="zákl. přenesená",J215,0)</f>
        <v>0</v>
      </c>
      <c r="BH215" s="203">
        <f>IF(N215="sníž. přenesená",J215,0)</f>
        <v>0</v>
      </c>
      <c r="BI215" s="203">
        <f>IF(N215="nulová",J215,0)</f>
        <v>0</v>
      </c>
      <c r="BJ215" s="24" t="s">
        <v>82</v>
      </c>
      <c r="BK215" s="203">
        <f>ROUND(I215*H215,2)</f>
        <v>0</v>
      </c>
      <c r="BL215" s="24" t="s">
        <v>208</v>
      </c>
      <c r="BM215" s="24" t="s">
        <v>2952</v>
      </c>
    </row>
    <row r="216" spans="2:51" s="12" customFormat="1" ht="13.5">
      <c r="B216" s="220"/>
      <c r="C216" s="221"/>
      <c r="D216" s="222" t="s">
        <v>210</v>
      </c>
      <c r="E216" s="221"/>
      <c r="F216" s="224" t="s">
        <v>2953</v>
      </c>
      <c r="G216" s="221"/>
      <c r="H216" s="225">
        <v>122.273</v>
      </c>
      <c r="I216" s="226"/>
      <c r="J216" s="221"/>
      <c r="K216" s="221"/>
      <c r="L216" s="227"/>
      <c r="M216" s="228"/>
      <c r="N216" s="229"/>
      <c r="O216" s="229"/>
      <c r="P216" s="229"/>
      <c r="Q216" s="229"/>
      <c r="R216" s="229"/>
      <c r="S216" s="229"/>
      <c r="T216" s="230"/>
      <c r="AT216" s="231" t="s">
        <v>210</v>
      </c>
      <c r="AU216" s="231" t="s">
        <v>84</v>
      </c>
      <c r="AV216" s="12" t="s">
        <v>84</v>
      </c>
      <c r="AW216" s="12" t="s">
        <v>6</v>
      </c>
      <c r="AX216" s="12" t="s">
        <v>82</v>
      </c>
      <c r="AY216" s="231" t="s">
        <v>143</v>
      </c>
    </row>
    <row r="217" spans="2:65" s="1" customFormat="1" ht="22.5" customHeight="1">
      <c r="B217" s="40"/>
      <c r="C217" s="192" t="s">
        <v>480</v>
      </c>
      <c r="D217" s="192" t="s">
        <v>146</v>
      </c>
      <c r="E217" s="193" t="s">
        <v>2954</v>
      </c>
      <c r="F217" s="194" t="s">
        <v>2955</v>
      </c>
      <c r="G217" s="195" t="s">
        <v>492</v>
      </c>
      <c r="H217" s="196">
        <v>46.6</v>
      </c>
      <c r="I217" s="197"/>
      <c r="J217" s="198">
        <f>ROUND(I217*H217,2)</f>
        <v>0</v>
      </c>
      <c r="K217" s="194" t="s">
        <v>21</v>
      </c>
      <c r="L217" s="60"/>
      <c r="M217" s="199" t="s">
        <v>21</v>
      </c>
      <c r="N217" s="200" t="s">
        <v>45</v>
      </c>
      <c r="O217" s="41"/>
      <c r="P217" s="201">
        <f>O217*H217</f>
        <v>0</v>
      </c>
      <c r="Q217" s="201">
        <v>0.03014</v>
      </c>
      <c r="R217" s="201">
        <f>Q217*H217</f>
        <v>1.404524</v>
      </c>
      <c r="S217" s="201">
        <v>0</v>
      </c>
      <c r="T217" s="202">
        <f>S217*H217</f>
        <v>0</v>
      </c>
      <c r="AR217" s="24" t="s">
        <v>208</v>
      </c>
      <c r="AT217" s="24" t="s">
        <v>146</v>
      </c>
      <c r="AU217" s="24" t="s">
        <v>84</v>
      </c>
      <c r="AY217" s="24" t="s">
        <v>143</v>
      </c>
      <c r="BE217" s="203">
        <f>IF(N217="základní",J217,0)</f>
        <v>0</v>
      </c>
      <c r="BF217" s="203">
        <f>IF(N217="snížená",J217,0)</f>
        <v>0</v>
      </c>
      <c r="BG217" s="203">
        <f>IF(N217="zákl. přenesená",J217,0)</f>
        <v>0</v>
      </c>
      <c r="BH217" s="203">
        <f>IF(N217="sníž. přenesená",J217,0)</f>
        <v>0</v>
      </c>
      <c r="BI217" s="203">
        <f>IF(N217="nulová",J217,0)</f>
        <v>0</v>
      </c>
      <c r="BJ217" s="24" t="s">
        <v>82</v>
      </c>
      <c r="BK217" s="203">
        <f>ROUND(I217*H217,2)</f>
        <v>0</v>
      </c>
      <c r="BL217" s="24" t="s">
        <v>208</v>
      </c>
      <c r="BM217" s="24" t="s">
        <v>2956</v>
      </c>
    </row>
    <row r="218" spans="2:51" s="12" customFormat="1" ht="13.5">
      <c r="B218" s="220"/>
      <c r="C218" s="221"/>
      <c r="D218" s="222" t="s">
        <v>210</v>
      </c>
      <c r="E218" s="223" t="s">
        <v>21</v>
      </c>
      <c r="F218" s="224" t="s">
        <v>2957</v>
      </c>
      <c r="G218" s="221"/>
      <c r="H218" s="225">
        <v>46.6</v>
      </c>
      <c r="I218" s="226"/>
      <c r="J218" s="221"/>
      <c r="K218" s="221"/>
      <c r="L218" s="227"/>
      <c r="M218" s="228"/>
      <c r="N218" s="229"/>
      <c r="O218" s="229"/>
      <c r="P218" s="229"/>
      <c r="Q218" s="229"/>
      <c r="R218" s="229"/>
      <c r="S218" s="229"/>
      <c r="T218" s="230"/>
      <c r="AT218" s="231" t="s">
        <v>210</v>
      </c>
      <c r="AU218" s="231" t="s">
        <v>84</v>
      </c>
      <c r="AV218" s="12" t="s">
        <v>84</v>
      </c>
      <c r="AW218" s="12" t="s">
        <v>38</v>
      </c>
      <c r="AX218" s="12" t="s">
        <v>82</v>
      </c>
      <c r="AY218" s="231" t="s">
        <v>143</v>
      </c>
    </row>
    <row r="219" spans="2:65" s="1" customFormat="1" ht="31.5" customHeight="1">
      <c r="B219" s="40"/>
      <c r="C219" s="192" t="s">
        <v>485</v>
      </c>
      <c r="D219" s="192" t="s">
        <v>146</v>
      </c>
      <c r="E219" s="193" t="s">
        <v>2958</v>
      </c>
      <c r="F219" s="194" t="s">
        <v>2959</v>
      </c>
      <c r="G219" s="195" t="s">
        <v>207</v>
      </c>
      <c r="H219" s="196">
        <v>4.658</v>
      </c>
      <c r="I219" s="197"/>
      <c r="J219" s="198">
        <f>ROUND(I219*H219,2)</f>
        <v>0</v>
      </c>
      <c r="K219" s="194" t="s">
        <v>150</v>
      </c>
      <c r="L219" s="60"/>
      <c r="M219" s="199" t="s">
        <v>21</v>
      </c>
      <c r="N219" s="200" t="s">
        <v>45</v>
      </c>
      <c r="O219" s="41"/>
      <c r="P219" s="201">
        <f>O219*H219</f>
        <v>0</v>
      </c>
      <c r="Q219" s="201">
        <v>2.25634</v>
      </c>
      <c r="R219" s="201">
        <f>Q219*H219</f>
        <v>10.51003172</v>
      </c>
      <c r="S219" s="201">
        <v>0</v>
      </c>
      <c r="T219" s="202">
        <f>S219*H219</f>
        <v>0</v>
      </c>
      <c r="AR219" s="24" t="s">
        <v>208</v>
      </c>
      <c r="AT219" s="24" t="s">
        <v>146</v>
      </c>
      <c r="AU219" s="24" t="s">
        <v>84</v>
      </c>
      <c r="AY219" s="24" t="s">
        <v>143</v>
      </c>
      <c r="BE219" s="203">
        <f>IF(N219="základní",J219,0)</f>
        <v>0</v>
      </c>
      <c r="BF219" s="203">
        <f>IF(N219="snížená",J219,0)</f>
        <v>0</v>
      </c>
      <c r="BG219" s="203">
        <f>IF(N219="zákl. přenesená",J219,0)</f>
        <v>0</v>
      </c>
      <c r="BH219" s="203">
        <f>IF(N219="sníž. přenesená",J219,0)</f>
        <v>0</v>
      </c>
      <c r="BI219" s="203">
        <f>IF(N219="nulová",J219,0)</f>
        <v>0</v>
      </c>
      <c r="BJ219" s="24" t="s">
        <v>82</v>
      </c>
      <c r="BK219" s="203">
        <f>ROUND(I219*H219,2)</f>
        <v>0</v>
      </c>
      <c r="BL219" s="24" t="s">
        <v>208</v>
      </c>
      <c r="BM219" s="24" t="s">
        <v>2960</v>
      </c>
    </row>
    <row r="220" spans="2:51" s="11" customFormat="1" ht="13.5">
      <c r="B220" s="209"/>
      <c r="C220" s="210"/>
      <c r="D220" s="204" t="s">
        <v>210</v>
      </c>
      <c r="E220" s="211" t="s">
        <v>21</v>
      </c>
      <c r="F220" s="212" t="s">
        <v>2961</v>
      </c>
      <c r="G220" s="210"/>
      <c r="H220" s="213" t="s">
        <v>21</v>
      </c>
      <c r="I220" s="214"/>
      <c r="J220" s="210"/>
      <c r="K220" s="210"/>
      <c r="L220" s="215"/>
      <c r="M220" s="216"/>
      <c r="N220" s="217"/>
      <c r="O220" s="217"/>
      <c r="P220" s="217"/>
      <c r="Q220" s="217"/>
      <c r="R220" s="217"/>
      <c r="S220" s="217"/>
      <c r="T220" s="218"/>
      <c r="AT220" s="219" t="s">
        <v>210</v>
      </c>
      <c r="AU220" s="219" t="s">
        <v>84</v>
      </c>
      <c r="AV220" s="11" t="s">
        <v>82</v>
      </c>
      <c r="AW220" s="11" t="s">
        <v>38</v>
      </c>
      <c r="AX220" s="11" t="s">
        <v>74</v>
      </c>
      <c r="AY220" s="219" t="s">
        <v>143</v>
      </c>
    </row>
    <row r="221" spans="2:51" s="12" customFormat="1" ht="13.5">
      <c r="B221" s="220"/>
      <c r="C221" s="221"/>
      <c r="D221" s="204" t="s">
        <v>210</v>
      </c>
      <c r="E221" s="232" t="s">
        <v>21</v>
      </c>
      <c r="F221" s="233" t="s">
        <v>2962</v>
      </c>
      <c r="G221" s="221"/>
      <c r="H221" s="234">
        <v>4.658</v>
      </c>
      <c r="I221" s="226"/>
      <c r="J221" s="221"/>
      <c r="K221" s="221"/>
      <c r="L221" s="227"/>
      <c r="M221" s="228"/>
      <c r="N221" s="229"/>
      <c r="O221" s="229"/>
      <c r="P221" s="229"/>
      <c r="Q221" s="229"/>
      <c r="R221" s="229"/>
      <c r="S221" s="229"/>
      <c r="T221" s="230"/>
      <c r="AT221" s="231" t="s">
        <v>210</v>
      </c>
      <c r="AU221" s="231" t="s">
        <v>84</v>
      </c>
      <c r="AV221" s="12" t="s">
        <v>84</v>
      </c>
      <c r="AW221" s="12" t="s">
        <v>38</v>
      </c>
      <c r="AX221" s="12" t="s">
        <v>74</v>
      </c>
      <c r="AY221" s="231" t="s">
        <v>143</v>
      </c>
    </row>
    <row r="222" spans="2:63" s="10" customFormat="1" ht="29.85" customHeight="1">
      <c r="B222" s="175"/>
      <c r="C222" s="176"/>
      <c r="D222" s="189" t="s">
        <v>73</v>
      </c>
      <c r="E222" s="190" t="s">
        <v>234</v>
      </c>
      <c r="F222" s="190" t="s">
        <v>2676</v>
      </c>
      <c r="G222" s="176"/>
      <c r="H222" s="176"/>
      <c r="I222" s="179"/>
      <c r="J222" s="191">
        <f>BK222</f>
        <v>0</v>
      </c>
      <c r="K222" s="176"/>
      <c r="L222" s="181"/>
      <c r="M222" s="182"/>
      <c r="N222" s="183"/>
      <c r="O222" s="183"/>
      <c r="P222" s="184">
        <f>SUM(P223:P238)</f>
        <v>0</v>
      </c>
      <c r="Q222" s="183"/>
      <c r="R222" s="184">
        <f>SUM(R223:R238)</f>
        <v>7.01518</v>
      </c>
      <c r="S222" s="183"/>
      <c r="T222" s="185">
        <f>SUM(T223:T238)</f>
        <v>0</v>
      </c>
      <c r="AR222" s="186" t="s">
        <v>82</v>
      </c>
      <c r="AT222" s="187" t="s">
        <v>73</v>
      </c>
      <c r="AU222" s="187" t="s">
        <v>82</v>
      </c>
      <c r="AY222" s="186" t="s">
        <v>143</v>
      </c>
      <c r="BK222" s="188">
        <f>SUM(BK223:BK238)</f>
        <v>0</v>
      </c>
    </row>
    <row r="223" spans="2:65" s="1" customFormat="1" ht="31.5" customHeight="1">
      <c r="B223" s="40"/>
      <c r="C223" s="192" t="s">
        <v>489</v>
      </c>
      <c r="D223" s="192" t="s">
        <v>146</v>
      </c>
      <c r="E223" s="193" t="s">
        <v>2963</v>
      </c>
      <c r="F223" s="194" t="s">
        <v>2964</v>
      </c>
      <c r="G223" s="195" t="s">
        <v>492</v>
      </c>
      <c r="H223" s="196">
        <v>20</v>
      </c>
      <c r="I223" s="197"/>
      <c r="J223" s="198">
        <f>ROUND(I223*H223,2)</f>
        <v>0</v>
      </c>
      <c r="K223" s="194" t="s">
        <v>150</v>
      </c>
      <c r="L223" s="60"/>
      <c r="M223" s="199" t="s">
        <v>21</v>
      </c>
      <c r="N223" s="200" t="s">
        <v>45</v>
      </c>
      <c r="O223" s="41"/>
      <c r="P223" s="201">
        <f>O223*H223</f>
        <v>0</v>
      </c>
      <c r="Q223" s="201">
        <v>0.00427</v>
      </c>
      <c r="R223" s="201">
        <f>Q223*H223</f>
        <v>0.0854</v>
      </c>
      <c r="S223" s="201">
        <v>0</v>
      </c>
      <c r="T223" s="202">
        <f>S223*H223</f>
        <v>0</v>
      </c>
      <c r="AR223" s="24" t="s">
        <v>208</v>
      </c>
      <c r="AT223" s="24" t="s">
        <v>146</v>
      </c>
      <c r="AU223" s="24" t="s">
        <v>84</v>
      </c>
      <c r="AY223" s="24" t="s">
        <v>143</v>
      </c>
      <c r="BE223" s="203">
        <f>IF(N223="základní",J223,0)</f>
        <v>0</v>
      </c>
      <c r="BF223" s="203">
        <f>IF(N223="snížená",J223,0)</f>
        <v>0</v>
      </c>
      <c r="BG223" s="203">
        <f>IF(N223="zákl. přenesená",J223,0)</f>
        <v>0</v>
      </c>
      <c r="BH223" s="203">
        <f>IF(N223="sníž. přenesená",J223,0)</f>
        <v>0</v>
      </c>
      <c r="BI223" s="203">
        <f>IF(N223="nulová",J223,0)</f>
        <v>0</v>
      </c>
      <c r="BJ223" s="24" t="s">
        <v>82</v>
      </c>
      <c r="BK223" s="203">
        <f>ROUND(I223*H223,2)</f>
        <v>0</v>
      </c>
      <c r="BL223" s="24" t="s">
        <v>208</v>
      </c>
      <c r="BM223" s="24" t="s">
        <v>2965</v>
      </c>
    </row>
    <row r="224" spans="2:47" s="1" customFormat="1" ht="108">
      <c r="B224" s="40"/>
      <c r="C224" s="62"/>
      <c r="D224" s="204" t="s">
        <v>958</v>
      </c>
      <c r="E224" s="62"/>
      <c r="F224" s="205" t="s">
        <v>2966</v>
      </c>
      <c r="G224" s="62"/>
      <c r="H224" s="62"/>
      <c r="I224" s="162"/>
      <c r="J224" s="62"/>
      <c r="K224" s="62"/>
      <c r="L224" s="60"/>
      <c r="M224" s="256"/>
      <c r="N224" s="41"/>
      <c r="O224" s="41"/>
      <c r="P224" s="41"/>
      <c r="Q224" s="41"/>
      <c r="R224" s="41"/>
      <c r="S224" s="41"/>
      <c r="T224" s="77"/>
      <c r="AT224" s="24" t="s">
        <v>958</v>
      </c>
      <c r="AU224" s="24" t="s">
        <v>84</v>
      </c>
    </row>
    <row r="225" spans="2:51" s="11" customFormat="1" ht="13.5">
      <c r="B225" s="209"/>
      <c r="C225" s="210"/>
      <c r="D225" s="204" t="s">
        <v>210</v>
      </c>
      <c r="E225" s="211" t="s">
        <v>21</v>
      </c>
      <c r="F225" s="212" t="s">
        <v>2967</v>
      </c>
      <c r="G225" s="210"/>
      <c r="H225" s="213" t="s">
        <v>21</v>
      </c>
      <c r="I225" s="214"/>
      <c r="J225" s="210"/>
      <c r="K225" s="210"/>
      <c r="L225" s="215"/>
      <c r="M225" s="216"/>
      <c r="N225" s="217"/>
      <c r="O225" s="217"/>
      <c r="P225" s="217"/>
      <c r="Q225" s="217"/>
      <c r="R225" s="217"/>
      <c r="S225" s="217"/>
      <c r="T225" s="218"/>
      <c r="AT225" s="219" t="s">
        <v>210</v>
      </c>
      <c r="AU225" s="219" t="s">
        <v>84</v>
      </c>
      <c r="AV225" s="11" t="s">
        <v>82</v>
      </c>
      <c r="AW225" s="11" t="s">
        <v>38</v>
      </c>
      <c r="AX225" s="11" t="s">
        <v>74</v>
      </c>
      <c r="AY225" s="219" t="s">
        <v>143</v>
      </c>
    </row>
    <row r="226" spans="2:51" s="11" customFormat="1" ht="13.5">
      <c r="B226" s="209"/>
      <c r="C226" s="210"/>
      <c r="D226" s="204" t="s">
        <v>210</v>
      </c>
      <c r="E226" s="211" t="s">
        <v>21</v>
      </c>
      <c r="F226" s="212" t="s">
        <v>2968</v>
      </c>
      <c r="G226" s="210"/>
      <c r="H226" s="213" t="s">
        <v>21</v>
      </c>
      <c r="I226" s="214"/>
      <c r="J226" s="210"/>
      <c r="K226" s="210"/>
      <c r="L226" s="215"/>
      <c r="M226" s="216"/>
      <c r="N226" s="217"/>
      <c r="O226" s="217"/>
      <c r="P226" s="217"/>
      <c r="Q226" s="217"/>
      <c r="R226" s="217"/>
      <c r="S226" s="217"/>
      <c r="T226" s="218"/>
      <c r="AT226" s="219" t="s">
        <v>210</v>
      </c>
      <c r="AU226" s="219" t="s">
        <v>84</v>
      </c>
      <c r="AV226" s="11" t="s">
        <v>82</v>
      </c>
      <c r="AW226" s="11" t="s">
        <v>38</v>
      </c>
      <c r="AX226" s="11" t="s">
        <v>74</v>
      </c>
      <c r="AY226" s="219" t="s">
        <v>143</v>
      </c>
    </row>
    <row r="227" spans="2:51" s="12" customFormat="1" ht="13.5">
      <c r="B227" s="220"/>
      <c r="C227" s="221"/>
      <c r="D227" s="222" t="s">
        <v>210</v>
      </c>
      <c r="E227" s="223" t="s">
        <v>21</v>
      </c>
      <c r="F227" s="224" t="s">
        <v>2969</v>
      </c>
      <c r="G227" s="221"/>
      <c r="H227" s="225">
        <v>20</v>
      </c>
      <c r="I227" s="226"/>
      <c r="J227" s="221"/>
      <c r="K227" s="221"/>
      <c r="L227" s="227"/>
      <c r="M227" s="228"/>
      <c r="N227" s="229"/>
      <c r="O227" s="229"/>
      <c r="P227" s="229"/>
      <c r="Q227" s="229"/>
      <c r="R227" s="229"/>
      <c r="S227" s="229"/>
      <c r="T227" s="230"/>
      <c r="AT227" s="231" t="s">
        <v>210</v>
      </c>
      <c r="AU227" s="231" t="s">
        <v>84</v>
      </c>
      <c r="AV227" s="12" t="s">
        <v>84</v>
      </c>
      <c r="AW227" s="12" t="s">
        <v>38</v>
      </c>
      <c r="AX227" s="12" t="s">
        <v>74</v>
      </c>
      <c r="AY227" s="231" t="s">
        <v>143</v>
      </c>
    </row>
    <row r="228" spans="2:65" s="1" customFormat="1" ht="22.5" customHeight="1">
      <c r="B228" s="40"/>
      <c r="C228" s="192" t="s">
        <v>495</v>
      </c>
      <c r="D228" s="192" t="s">
        <v>146</v>
      </c>
      <c r="E228" s="193" t="s">
        <v>2970</v>
      </c>
      <c r="F228" s="194" t="s">
        <v>2971</v>
      </c>
      <c r="G228" s="195" t="s">
        <v>382</v>
      </c>
      <c r="H228" s="196">
        <v>1</v>
      </c>
      <c r="I228" s="197"/>
      <c r="J228" s="198">
        <f>ROUND(I228*H228,2)</f>
        <v>0</v>
      </c>
      <c r="K228" s="194" t="s">
        <v>150</v>
      </c>
      <c r="L228" s="60"/>
      <c r="M228" s="199" t="s">
        <v>21</v>
      </c>
      <c r="N228" s="200" t="s">
        <v>45</v>
      </c>
      <c r="O228" s="41"/>
      <c r="P228" s="201">
        <f>O228*H228</f>
        <v>0</v>
      </c>
      <c r="Q228" s="201">
        <v>0.14494</v>
      </c>
      <c r="R228" s="201">
        <f>Q228*H228</f>
        <v>0.14494</v>
      </c>
      <c r="S228" s="201">
        <v>0</v>
      </c>
      <c r="T228" s="202">
        <f>S228*H228</f>
        <v>0</v>
      </c>
      <c r="AR228" s="24" t="s">
        <v>208</v>
      </c>
      <c r="AT228" s="24" t="s">
        <v>146</v>
      </c>
      <c r="AU228" s="24" t="s">
        <v>84</v>
      </c>
      <c r="AY228" s="24" t="s">
        <v>143</v>
      </c>
      <c r="BE228" s="203">
        <f>IF(N228="základní",J228,0)</f>
        <v>0</v>
      </c>
      <c r="BF228" s="203">
        <f>IF(N228="snížená",J228,0)</f>
        <v>0</v>
      </c>
      <c r="BG228" s="203">
        <f>IF(N228="zákl. přenesená",J228,0)</f>
        <v>0</v>
      </c>
      <c r="BH228" s="203">
        <f>IF(N228="sníž. přenesená",J228,0)</f>
        <v>0</v>
      </c>
      <c r="BI228" s="203">
        <f>IF(N228="nulová",J228,0)</f>
        <v>0</v>
      </c>
      <c r="BJ228" s="24" t="s">
        <v>82</v>
      </c>
      <c r="BK228" s="203">
        <f>ROUND(I228*H228,2)</f>
        <v>0</v>
      </c>
      <c r="BL228" s="24" t="s">
        <v>208</v>
      </c>
      <c r="BM228" s="24" t="s">
        <v>2972</v>
      </c>
    </row>
    <row r="229" spans="2:47" s="1" customFormat="1" ht="108">
      <c r="B229" s="40"/>
      <c r="C229" s="62"/>
      <c r="D229" s="222" t="s">
        <v>958</v>
      </c>
      <c r="E229" s="62"/>
      <c r="F229" s="274" t="s">
        <v>2973</v>
      </c>
      <c r="G229" s="62"/>
      <c r="H229" s="62"/>
      <c r="I229" s="162"/>
      <c r="J229" s="62"/>
      <c r="K229" s="62"/>
      <c r="L229" s="60"/>
      <c r="M229" s="256"/>
      <c r="N229" s="41"/>
      <c r="O229" s="41"/>
      <c r="P229" s="41"/>
      <c r="Q229" s="41"/>
      <c r="R229" s="41"/>
      <c r="S229" s="41"/>
      <c r="T229" s="77"/>
      <c r="AT229" s="24" t="s">
        <v>958</v>
      </c>
      <c r="AU229" s="24" t="s">
        <v>84</v>
      </c>
    </row>
    <row r="230" spans="2:65" s="1" customFormat="1" ht="22.5" customHeight="1">
      <c r="B230" s="40"/>
      <c r="C230" s="246" t="s">
        <v>500</v>
      </c>
      <c r="D230" s="246" t="s">
        <v>231</v>
      </c>
      <c r="E230" s="247" t="s">
        <v>2974</v>
      </c>
      <c r="F230" s="248" t="s">
        <v>2975</v>
      </c>
      <c r="G230" s="249" t="s">
        <v>382</v>
      </c>
      <c r="H230" s="250">
        <v>1</v>
      </c>
      <c r="I230" s="251"/>
      <c r="J230" s="252">
        <f>ROUND(I230*H230,2)</f>
        <v>0</v>
      </c>
      <c r="K230" s="248" t="s">
        <v>150</v>
      </c>
      <c r="L230" s="253"/>
      <c r="M230" s="254" t="s">
        <v>21</v>
      </c>
      <c r="N230" s="255" t="s">
        <v>45</v>
      </c>
      <c r="O230" s="41"/>
      <c r="P230" s="201">
        <f>O230*H230</f>
        <v>0</v>
      </c>
      <c r="Q230" s="201">
        <v>0.018</v>
      </c>
      <c r="R230" s="201">
        <f>Q230*H230</f>
        <v>0.018</v>
      </c>
      <c r="S230" s="201">
        <v>0</v>
      </c>
      <c r="T230" s="202">
        <f>S230*H230</f>
        <v>0</v>
      </c>
      <c r="AR230" s="24" t="s">
        <v>234</v>
      </c>
      <c r="AT230" s="24" t="s">
        <v>231</v>
      </c>
      <c r="AU230" s="24" t="s">
        <v>84</v>
      </c>
      <c r="AY230" s="24" t="s">
        <v>143</v>
      </c>
      <c r="BE230" s="203">
        <f>IF(N230="základní",J230,0)</f>
        <v>0</v>
      </c>
      <c r="BF230" s="203">
        <f>IF(N230="snížená",J230,0)</f>
        <v>0</v>
      </c>
      <c r="BG230" s="203">
        <f>IF(N230="zákl. přenesená",J230,0)</f>
        <v>0</v>
      </c>
      <c r="BH230" s="203">
        <f>IF(N230="sníž. přenesená",J230,0)</f>
        <v>0</v>
      </c>
      <c r="BI230" s="203">
        <f>IF(N230="nulová",J230,0)</f>
        <v>0</v>
      </c>
      <c r="BJ230" s="24" t="s">
        <v>82</v>
      </c>
      <c r="BK230" s="203">
        <f>ROUND(I230*H230,2)</f>
        <v>0</v>
      </c>
      <c r="BL230" s="24" t="s">
        <v>208</v>
      </c>
      <c r="BM230" s="24" t="s">
        <v>2976</v>
      </c>
    </row>
    <row r="231" spans="2:65" s="1" customFormat="1" ht="22.5" customHeight="1">
      <c r="B231" s="40"/>
      <c r="C231" s="192" t="s">
        <v>504</v>
      </c>
      <c r="D231" s="192" t="s">
        <v>146</v>
      </c>
      <c r="E231" s="193" t="s">
        <v>2977</v>
      </c>
      <c r="F231" s="194" t="s">
        <v>2978</v>
      </c>
      <c r="G231" s="195" t="s">
        <v>382</v>
      </c>
      <c r="H231" s="196">
        <v>1</v>
      </c>
      <c r="I231" s="197"/>
      <c r="J231" s="198">
        <f>ROUND(I231*H231,2)</f>
        <v>0</v>
      </c>
      <c r="K231" s="194" t="s">
        <v>150</v>
      </c>
      <c r="L231" s="60"/>
      <c r="M231" s="199" t="s">
        <v>21</v>
      </c>
      <c r="N231" s="200" t="s">
        <v>45</v>
      </c>
      <c r="O231" s="41"/>
      <c r="P231" s="201">
        <f>O231*H231</f>
        <v>0</v>
      </c>
      <c r="Q231" s="201">
        <v>0.00468</v>
      </c>
      <c r="R231" s="201">
        <f>Q231*H231</f>
        <v>0.00468</v>
      </c>
      <c r="S231" s="201">
        <v>0</v>
      </c>
      <c r="T231" s="202">
        <f>S231*H231</f>
        <v>0</v>
      </c>
      <c r="AR231" s="24" t="s">
        <v>208</v>
      </c>
      <c r="AT231" s="24" t="s">
        <v>146</v>
      </c>
      <c r="AU231" s="24" t="s">
        <v>84</v>
      </c>
      <c r="AY231" s="24" t="s">
        <v>143</v>
      </c>
      <c r="BE231" s="203">
        <f>IF(N231="základní",J231,0)</f>
        <v>0</v>
      </c>
      <c r="BF231" s="203">
        <f>IF(N231="snížená",J231,0)</f>
        <v>0</v>
      </c>
      <c r="BG231" s="203">
        <f>IF(N231="zákl. přenesená",J231,0)</f>
        <v>0</v>
      </c>
      <c r="BH231" s="203">
        <f>IF(N231="sníž. přenesená",J231,0)</f>
        <v>0</v>
      </c>
      <c r="BI231" s="203">
        <f>IF(N231="nulová",J231,0)</f>
        <v>0</v>
      </c>
      <c r="BJ231" s="24" t="s">
        <v>82</v>
      </c>
      <c r="BK231" s="203">
        <f>ROUND(I231*H231,2)</f>
        <v>0</v>
      </c>
      <c r="BL231" s="24" t="s">
        <v>208</v>
      </c>
      <c r="BM231" s="24" t="s">
        <v>2979</v>
      </c>
    </row>
    <row r="232" spans="2:47" s="1" customFormat="1" ht="40.5">
      <c r="B232" s="40"/>
      <c r="C232" s="62"/>
      <c r="D232" s="222" t="s">
        <v>958</v>
      </c>
      <c r="E232" s="62"/>
      <c r="F232" s="274" t="s">
        <v>2980</v>
      </c>
      <c r="G232" s="62"/>
      <c r="H232" s="62"/>
      <c r="I232" s="162"/>
      <c r="J232" s="62"/>
      <c r="K232" s="62"/>
      <c r="L232" s="60"/>
      <c r="M232" s="256"/>
      <c r="N232" s="41"/>
      <c r="O232" s="41"/>
      <c r="P232" s="41"/>
      <c r="Q232" s="41"/>
      <c r="R232" s="41"/>
      <c r="S232" s="41"/>
      <c r="T232" s="77"/>
      <c r="AT232" s="24" t="s">
        <v>958</v>
      </c>
      <c r="AU232" s="24" t="s">
        <v>84</v>
      </c>
    </row>
    <row r="233" spans="2:65" s="1" customFormat="1" ht="22.5" customHeight="1">
      <c r="B233" s="40"/>
      <c r="C233" s="246" t="s">
        <v>508</v>
      </c>
      <c r="D233" s="246" t="s">
        <v>231</v>
      </c>
      <c r="E233" s="247" t="s">
        <v>2981</v>
      </c>
      <c r="F233" s="248" t="s">
        <v>2982</v>
      </c>
      <c r="G233" s="249" t="s">
        <v>382</v>
      </c>
      <c r="H233" s="250">
        <v>1</v>
      </c>
      <c r="I233" s="251"/>
      <c r="J233" s="252">
        <f>ROUND(I233*H233,2)</f>
        <v>0</v>
      </c>
      <c r="K233" s="248" t="s">
        <v>150</v>
      </c>
      <c r="L233" s="253"/>
      <c r="M233" s="254" t="s">
        <v>21</v>
      </c>
      <c r="N233" s="255" t="s">
        <v>45</v>
      </c>
      <c r="O233" s="41"/>
      <c r="P233" s="201">
        <f>O233*H233</f>
        <v>0</v>
      </c>
      <c r="Q233" s="201">
        <v>0.025</v>
      </c>
      <c r="R233" s="201">
        <f>Q233*H233</f>
        <v>0.025</v>
      </c>
      <c r="S233" s="201">
        <v>0</v>
      </c>
      <c r="T233" s="202">
        <f>S233*H233</f>
        <v>0</v>
      </c>
      <c r="AR233" s="24" t="s">
        <v>234</v>
      </c>
      <c r="AT233" s="24" t="s">
        <v>231</v>
      </c>
      <c r="AU233" s="24" t="s">
        <v>84</v>
      </c>
      <c r="AY233" s="24" t="s">
        <v>143</v>
      </c>
      <c r="BE233" s="203">
        <f>IF(N233="základní",J233,0)</f>
        <v>0</v>
      </c>
      <c r="BF233" s="203">
        <f>IF(N233="snížená",J233,0)</f>
        <v>0</v>
      </c>
      <c r="BG233" s="203">
        <f>IF(N233="zákl. přenesená",J233,0)</f>
        <v>0</v>
      </c>
      <c r="BH233" s="203">
        <f>IF(N233="sníž. přenesená",J233,0)</f>
        <v>0</v>
      </c>
      <c r="BI233" s="203">
        <f>IF(N233="nulová",J233,0)</f>
        <v>0</v>
      </c>
      <c r="BJ233" s="24" t="s">
        <v>82</v>
      </c>
      <c r="BK233" s="203">
        <f>ROUND(I233*H233,2)</f>
        <v>0</v>
      </c>
      <c r="BL233" s="24" t="s">
        <v>208</v>
      </c>
      <c r="BM233" s="24" t="s">
        <v>2983</v>
      </c>
    </row>
    <row r="234" spans="2:47" s="1" customFormat="1" ht="27">
      <c r="B234" s="40"/>
      <c r="C234" s="62"/>
      <c r="D234" s="222" t="s">
        <v>165</v>
      </c>
      <c r="E234" s="62"/>
      <c r="F234" s="274" t="s">
        <v>2984</v>
      </c>
      <c r="G234" s="62"/>
      <c r="H234" s="62"/>
      <c r="I234" s="162"/>
      <c r="J234" s="62"/>
      <c r="K234" s="62"/>
      <c r="L234" s="60"/>
      <c r="M234" s="256"/>
      <c r="N234" s="41"/>
      <c r="O234" s="41"/>
      <c r="P234" s="41"/>
      <c r="Q234" s="41"/>
      <c r="R234" s="41"/>
      <c r="S234" s="41"/>
      <c r="T234" s="77"/>
      <c r="AT234" s="24" t="s">
        <v>165</v>
      </c>
      <c r="AU234" s="24" t="s">
        <v>84</v>
      </c>
    </row>
    <row r="235" spans="2:65" s="1" customFormat="1" ht="31.5" customHeight="1">
      <c r="B235" s="40"/>
      <c r="C235" s="192" t="s">
        <v>515</v>
      </c>
      <c r="D235" s="192" t="s">
        <v>146</v>
      </c>
      <c r="E235" s="193" t="s">
        <v>2985</v>
      </c>
      <c r="F235" s="194" t="s">
        <v>2986</v>
      </c>
      <c r="G235" s="195" t="s">
        <v>492</v>
      </c>
      <c r="H235" s="196">
        <v>23</v>
      </c>
      <c r="I235" s="197"/>
      <c r="J235" s="198">
        <f>ROUND(I235*H235,2)</f>
        <v>0</v>
      </c>
      <c r="K235" s="194" t="s">
        <v>150</v>
      </c>
      <c r="L235" s="60"/>
      <c r="M235" s="199" t="s">
        <v>21</v>
      </c>
      <c r="N235" s="200" t="s">
        <v>45</v>
      </c>
      <c r="O235" s="41"/>
      <c r="P235" s="201">
        <f>O235*H235</f>
        <v>0</v>
      </c>
      <c r="Q235" s="201">
        <v>0.29292</v>
      </c>
      <c r="R235" s="201">
        <f>Q235*H235</f>
        <v>6.73716</v>
      </c>
      <c r="S235" s="201">
        <v>0</v>
      </c>
      <c r="T235" s="202">
        <f>S235*H235</f>
        <v>0</v>
      </c>
      <c r="AR235" s="24" t="s">
        <v>208</v>
      </c>
      <c r="AT235" s="24" t="s">
        <v>146</v>
      </c>
      <c r="AU235" s="24" t="s">
        <v>84</v>
      </c>
      <c r="AY235" s="24" t="s">
        <v>143</v>
      </c>
      <c r="BE235" s="203">
        <f>IF(N235="základní",J235,0)</f>
        <v>0</v>
      </c>
      <c r="BF235" s="203">
        <f>IF(N235="snížená",J235,0)</f>
        <v>0</v>
      </c>
      <c r="BG235" s="203">
        <f>IF(N235="zákl. přenesená",J235,0)</f>
        <v>0</v>
      </c>
      <c r="BH235" s="203">
        <f>IF(N235="sníž. přenesená",J235,0)</f>
        <v>0</v>
      </c>
      <c r="BI235" s="203">
        <f>IF(N235="nulová",J235,0)</f>
        <v>0</v>
      </c>
      <c r="BJ235" s="24" t="s">
        <v>82</v>
      </c>
      <c r="BK235" s="203">
        <f>ROUND(I235*H235,2)</f>
        <v>0</v>
      </c>
      <c r="BL235" s="24" t="s">
        <v>208</v>
      </c>
      <c r="BM235" s="24" t="s">
        <v>2987</v>
      </c>
    </row>
    <row r="236" spans="2:47" s="1" customFormat="1" ht="67.5">
      <c r="B236" s="40"/>
      <c r="C236" s="62"/>
      <c r="D236" s="204" t="s">
        <v>958</v>
      </c>
      <c r="E236" s="62"/>
      <c r="F236" s="205" t="s">
        <v>2988</v>
      </c>
      <c r="G236" s="62"/>
      <c r="H236" s="62"/>
      <c r="I236" s="162"/>
      <c r="J236" s="62"/>
      <c r="K236" s="62"/>
      <c r="L236" s="60"/>
      <c r="M236" s="256"/>
      <c r="N236" s="41"/>
      <c r="O236" s="41"/>
      <c r="P236" s="41"/>
      <c r="Q236" s="41"/>
      <c r="R236" s="41"/>
      <c r="S236" s="41"/>
      <c r="T236" s="77"/>
      <c r="AT236" s="24" t="s">
        <v>958</v>
      </c>
      <c r="AU236" s="24" t="s">
        <v>84</v>
      </c>
    </row>
    <row r="237" spans="2:51" s="11" customFormat="1" ht="13.5">
      <c r="B237" s="209"/>
      <c r="C237" s="210"/>
      <c r="D237" s="204" t="s">
        <v>210</v>
      </c>
      <c r="E237" s="211" t="s">
        <v>21</v>
      </c>
      <c r="F237" s="212" t="s">
        <v>2989</v>
      </c>
      <c r="G237" s="210"/>
      <c r="H237" s="213" t="s">
        <v>21</v>
      </c>
      <c r="I237" s="214"/>
      <c r="J237" s="210"/>
      <c r="K237" s="210"/>
      <c r="L237" s="215"/>
      <c r="M237" s="216"/>
      <c r="N237" s="217"/>
      <c r="O237" s="217"/>
      <c r="P237" s="217"/>
      <c r="Q237" s="217"/>
      <c r="R237" s="217"/>
      <c r="S237" s="217"/>
      <c r="T237" s="218"/>
      <c r="AT237" s="219" t="s">
        <v>210</v>
      </c>
      <c r="AU237" s="219" t="s">
        <v>84</v>
      </c>
      <c r="AV237" s="11" t="s">
        <v>82</v>
      </c>
      <c r="AW237" s="11" t="s">
        <v>38</v>
      </c>
      <c r="AX237" s="11" t="s">
        <v>74</v>
      </c>
      <c r="AY237" s="219" t="s">
        <v>143</v>
      </c>
    </row>
    <row r="238" spans="2:51" s="12" customFormat="1" ht="13.5">
      <c r="B238" s="220"/>
      <c r="C238" s="221"/>
      <c r="D238" s="204" t="s">
        <v>210</v>
      </c>
      <c r="E238" s="232" t="s">
        <v>21</v>
      </c>
      <c r="F238" s="233" t="s">
        <v>2990</v>
      </c>
      <c r="G238" s="221"/>
      <c r="H238" s="234">
        <v>23</v>
      </c>
      <c r="I238" s="226"/>
      <c r="J238" s="221"/>
      <c r="K238" s="221"/>
      <c r="L238" s="227"/>
      <c r="M238" s="228"/>
      <c r="N238" s="229"/>
      <c r="O238" s="229"/>
      <c r="P238" s="229"/>
      <c r="Q238" s="229"/>
      <c r="R238" s="229"/>
      <c r="S238" s="229"/>
      <c r="T238" s="230"/>
      <c r="AT238" s="231" t="s">
        <v>210</v>
      </c>
      <c r="AU238" s="231" t="s">
        <v>84</v>
      </c>
      <c r="AV238" s="12" t="s">
        <v>84</v>
      </c>
      <c r="AW238" s="12" t="s">
        <v>38</v>
      </c>
      <c r="AX238" s="12" t="s">
        <v>82</v>
      </c>
      <c r="AY238" s="231" t="s">
        <v>143</v>
      </c>
    </row>
    <row r="239" spans="2:63" s="10" customFormat="1" ht="29.85" customHeight="1">
      <c r="B239" s="175"/>
      <c r="C239" s="176"/>
      <c r="D239" s="189" t="s">
        <v>73</v>
      </c>
      <c r="E239" s="190" t="s">
        <v>751</v>
      </c>
      <c r="F239" s="190" t="s">
        <v>2991</v>
      </c>
      <c r="G239" s="176"/>
      <c r="H239" s="176"/>
      <c r="I239" s="179"/>
      <c r="J239" s="191">
        <f>BK239</f>
        <v>0</v>
      </c>
      <c r="K239" s="176"/>
      <c r="L239" s="181"/>
      <c r="M239" s="182"/>
      <c r="N239" s="183"/>
      <c r="O239" s="183"/>
      <c r="P239" s="184">
        <f>SUM(P240:P259)</f>
        <v>0</v>
      </c>
      <c r="Q239" s="183"/>
      <c r="R239" s="184">
        <f>SUM(R240:R259)</f>
        <v>0.28532</v>
      </c>
      <c r="S239" s="183"/>
      <c r="T239" s="185">
        <f>SUM(T240:T259)</f>
        <v>0</v>
      </c>
      <c r="AR239" s="186" t="s">
        <v>82</v>
      </c>
      <c r="AT239" s="187" t="s">
        <v>73</v>
      </c>
      <c r="AU239" s="187" t="s">
        <v>82</v>
      </c>
      <c r="AY239" s="186" t="s">
        <v>143</v>
      </c>
      <c r="BK239" s="188">
        <f>SUM(BK240:BK259)</f>
        <v>0</v>
      </c>
    </row>
    <row r="240" spans="2:65" s="1" customFormat="1" ht="31.5" customHeight="1">
      <c r="B240" s="40"/>
      <c r="C240" s="192" t="s">
        <v>541</v>
      </c>
      <c r="D240" s="192" t="s">
        <v>146</v>
      </c>
      <c r="E240" s="193" t="s">
        <v>2992</v>
      </c>
      <c r="F240" s="194" t="s">
        <v>2993</v>
      </c>
      <c r="G240" s="195" t="s">
        <v>382</v>
      </c>
      <c r="H240" s="196">
        <v>2</v>
      </c>
      <c r="I240" s="197"/>
      <c r="J240" s="198">
        <f>ROUND(I240*H240,2)</f>
        <v>0</v>
      </c>
      <c r="K240" s="194" t="s">
        <v>150</v>
      </c>
      <c r="L240" s="60"/>
      <c r="M240" s="199" t="s">
        <v>21</v>
      </c>
      <c r="N240" s="200" t="s">
        <v>45</v>
      </c>
      <c r="O240" s="41"/>
      <c r="P240" s="201">
        <f>O240*H240</f>
        <v>0</v>
      </c>
      <c r="Q240" s="201">
        <v>0.0007</v>
      </c>
      <c r="R240" s="201">
        <f>Q240*H240</f>
        <v>0.0014</v>
      </c>
      <c r="S240" s="201">
        <v>0</v>
      </c>
      <c r="T240" s="202">
        <f>S240*H240</f>
        <v>0</v>
      </c>
      <c r="AR240" s="24" t="s">
        <v>208</v>
      </c>
      <c r="AT240" s="24" t="s">
        <v>146</v>
      </c>
      <c r="AU240" s="24" t="s">
        <v>84</v>
      </c>
      <c r="AY240" s="24" t="s">
        <v>143</v>
      </c>
      <c r="BE240" s="203">
        <f>IF(N240="základní",J240,0)</f>
        <v>0</v>
      </c>
      <c r="BF240" s="203">
        <f>IF(N240="snížená",J240,0)</f>
        <v>0</v>
      </c>
      <c r="BG240" s="203">
        <f>IF(N240="zákl. přenesená",J240,0)</f>
        <v>0</v>
      </c>
      <c r="BH240" s="203">
        <f>IF(N240="sníž. přenesená",J240,0)</f>
        <v>0</v>
      </c>
      <c r="BI240" s="203">
        <f>IF(N240="nulová",J240,0)</f>
        <v>0</v>
      </c>
      <c r="BJ240" s="24" t="s">
        <v>82</v>
      </c>
      <c r="BK240" s="203">
        <f>ROUND(I240*H240,2)</f>
        <v>0</v>
      </c>
      <c r="BL240" s="24" t="s">
        <v>208</v>
      </c>
      <c r="BM240" s="24" t="s">
        <v>2994</v>
      </c>
    </row>
    <row r="241" spans="2:47" s="1" customFormat="1" ht="135">
      <c r="B241" s="40"/>
      <c r="C241" s="62"/>
      <c r="D241" s="222" t="s">
        <v>958</v>
      </c>
      <c r="E241" s="62"/>
      <c r="F241" s="274" t="s">
        <v>2995</v>
      </c>
      <c r="G241" s="62"/>
      <c r="H241" s="62"/>
      <c r="I241" s="162"/>
      <c r="J241" s="62"/>
      <c r="K241" s="62"/>
      <c r="L241" s="60"/>
      <c r="M241" s="256"/>
      <c r="N241" s="41"/>
      <c r="O241" s="41"/>
      <c r="P241" s="41"/>
      <c r="Q241" s="41"/>
      <c r="R241" s="41"/>
      <c r="S241" s="41"/>
      <c r="T241" s="77"/>
      <c r="AT241" s="24" t="s">
        <v>958</v>
      </c>
      <c r="AU241" s="24" t="s">
        <v>84</v>
      </c>
    </row>
    <row r="242" spans="2:65" s="1" customFormat="1" ht="22.5" customHeight="1">
      <c r="B242" s="40"/>
      <c r="C242" s="246" t="s">
        <v>550</v>
      </c>
      <c r="D242" s="246" t="s">
        <v>231</v>
      </c>
      <c r="E242" s="247" t="s">
        <v>2996</v>
      </c>
      <c r="F242" s="248" t="s">
        <v>2997</v>
      </c>
      <c r="G242" s="249" t="s">
        <v>382</v>
      </c>
      <c r="H242" s="250">
        <v>2</v>
      </c>
      <c r="I242" s="251"/>
      <c r="J242" s="252">
        <f>ROUND(I242*H242,2)</f>
        <v>0</v>
      </c>
      <c r="K242" s="248" t="s">
        <v>21</v>
      </c>
      <c r="L242" s="253"/>
      <c r="M242" s="254" t="s">
        <v>21</v>
      </c>
      <c r="N242" s="255" t="s">
        <v>45</v>
      </c>
      <c r="O242" s="41"/>
      <c r="P242" s="201">
        <f>O242*H242</f>
        <v>0</v>
      </c>
      <c r="Q242" s="201">
        <v>0.004</v>
      </c>
      <c r="R242" s="201">
        <f>Q242*H242</f>
        <v>0.008</v>
      </c>
      <c r="S242" s="201">
        <v>0</v>
      </c>
      <c r="T242" s="202">
        <f>S242*H242</f>
        <v>0</v>
      </c>
      <c r="AR242" s="24" t="s">
        <v>234</v>
      </c>
      <c r="AT242" s="24" t="s">
        <v>231</v>
      </c>
      <c r="AU242" s="24" t="s">
        <v>84</v>
      </c>
      <c r="AY242" s="24" t="s">
        <v>143</v>
      </c>
      <c r="BE242" s="203">
        <f>IF(N242="základní",J242,0)</f>
        <v>0</v>
      </c>
      <c r="BF242" s="203">
        <f>IF(N242="snížená",J242,0)</f>
        <v>0</v>
      </c>
      <c r="BG242" s="203">
        <f>IF(N242="zákl. přenesená",J242,0)</f>
        <v>0</v>
      </c>
      <c r="BH242" s="203">
        <f>IF(N242="sníž. přenesená",J242,0)</f>
        <v>0</v>
      </c>
      <c r="BI242" s="203">
        <f>IF(N242="nulová",J242,0)</f>
        <v>0</v>
      </c>
      <c r="BJ242" s="24" t="s">
        <v>82</v>
      </c>
      <c r="BK242" s="203">
        <f>ROUND(I242*H242,2)</f>
        <v>0</v>
      </c>
      <c r="BL242" s="24" t="s">
        <v>208</v>
      </c>
      <c r="BM242" s="24" t="s">
        <v>2998</v>
      </c>
    </row>
    <row r="243" spans="2:65" s="1" customFormat="1" ht="22.5" customHeight="1">
      <c r="B243" s="40"/>
      <c r="C243" s="192" t="s">
        <v>554</v>
      </c>
      <c r="D243" s="192" t="s">
        <v>146</v>
      </c>
      <c r="E243" s="193" t="s">
        <v>2999</v>
      </c>
      <c r="F243" s="194" t="s">
        <v>3000</v>
      </c>
      <c r="G243" s="195" t="s">
        <v>382</v>
      </c>
      <c r="H243" s="196">
        <v>2</v>
      </c>
      <c r="I243" s="197"/>
      <c r="J243" s="198">
        <f>ROUND(I243*H243,2)</f>
        <v>0</v>
      </c>
      <c r="K243" s="194" t="s">
        <v>150</v>
      </c>
      <c r="L243" s="60"/>
      <c r="M243" s="199" t="s">
        <v>21</v>
      </c>
      <c r="N243" s="200" t="s">
        <v>45</v>
      </c>
      <c r="O243" s="41"/>
      <c r="P243" s="201">
        <f>O243*H243</f>
        <v>0</v>
      </c>
      <c r="Q243" s="201">
        <v>0.11241</v>
      </c>
      <c r="R243" s="201">
        <f>Q243*H243</f>
        <v>0.22482</v>
      </c>
      <c r="S243" s="201">
        <v>0</v>
      </c>
      <c r="T243" s="202">
        <f>S243*H243</f>
        <v>0</v>
      </c>
      <c r="AR243" s="24" t="s">
        <v>208</v>
      </c>
      <c r="AT243" s="24" t="s">
        <v>146</v>
      </c>
      <c r="AU243" s="24" t="s">
        <v>84</v>
      </c>
      <c r="AY243" s="24" t="s">
        <v>143</v>
      </c>
      <c r="BE243" s="203">
        <f>IF(N243="základní",J243,0)</f>
        <v>0</v>
      </c>
      <c r="BF243" s="203">
        <f>IF(N243="snížená",J243,0)</f>
        <v>0</v>
      </c>
      <c r="BG243" s="203">
        <f>IF(N243="zákl. přenesená",J243,0)</f>
        <v>0</v>
      </c>
      <c r="BH243" s="203">
        <f>IF(N243="sníž. přenesená",J243,0)</f>
        <v>0</v>
      </c>
      <c r="BI243" s="203">
        <f>IF(N243="nulová",J243,0)</f>
        <v>0</v>
      </c>
      <c r="BJ243" s="24" t="s">
        <v>82</v>
      </c>
      <c r="BK243" s="203">
        <f>ROUND(I243*H243,2)</f>
        <v>0</v>
      </c>
      <c r="BL243" s="24" t="s">
        <v>208</v>
      </c>
      <c r="BM243" s="24" t="s">
        <v>3001</v>
      </c>
    </row>
    <row r="244" spans="2:47" s="1" customFormat="1" ht="94.5">
      <c r="B244" s="40"/>
      <c r="C244" s="62"/>
      <c r="D244" s="222" t="s">
        <v>958</v>
      </c>
      <c r="E244" s="62"/>
      <c r="F244" s="274" t="s">
        <v>3002</v>
      </c>
      <c r="G244" s="62"/>
      <c r="H244" s="62"/>
      <c r="I244" s="162"/>
      <c r="J244" s="62"/>
      <c r="K244" s="62"/>
      <c r="L244" s="60"/>
      <c r="M244" s="256"/>
      <c r="N244" s="41"/>
      <c r="O244" s="41"/>
      <c r="P244" s="41"/>
      <c r="Q244" s="41"/>
      <c r="R244" s="41"/>
      <c r="S244" s="41"/>
      <c r="T244" s="77"/>
      <c r="AT244" s="24" t="s">
        <v>958</v>
      </c>
      <c r="AU244" s="24" t="s">
        <v>84</v>
      </c>
    </row>
    <row r="245" spans="2:65" s="1" customFormat="1" ht="22.5" customHeight="1">
      <c r="B245" s="40"/>
      <c r="C245" s="246" t="s">
        <v>559</v>
      </c>
      <c r="D245" s="246" t="s">
        <v>231</v>
      </c>
      <c r="E245" s="247" t="s">
        <v>3003</v>
      </c>
      <c r="F245" s="248" t="s">
        <v>3004</v>
      </c>
      <c r="G245" s="249" t="s">
        <v>382</v>
      </c>
      <c r="H245" s="250">
        <v>2</v>
      </c>
      <c r="I245" s="251"/>
      <c r="J245" s="252">
        <f>ROUND(I245*H245,2)</f>
        <v>0</v>
      </c>
      <c r="K245" s="248" t="s">
        <v>150</v>
      </c>
      <c r="L245" s="253"/>
      <c r="M245" s="254" t="s">
        <v>21</v>
      </c>
      <c r="N245" s="255" t="s">
        <v>45</v>
      </c>
      <c r="O245" s="41"/>
      <c r="P245" s="201">
        <f>O245*H245</f>
        <v>0</v>
      </c>
      <c r="Q245" s="201">
        <v>0.0065</v>
      </c>
      <c r="R245" s="201">
        <f>Q245*H245</f>
        <v>0.013</v>
      </c>
      <c r="S245" s="201">
        <v>0</v>
      </c>
      <c r="T245" s="202">
        <f>S245*H245</f>
        <v>0</v>
      </c>
      <c r="AR245" s="24" t="s">
        <v>234</v>
      </c>
      <c r="AT245" s="24" t="s">
        <v>231</v>
      </c>
      <c r="AU245" s="24" t="s">
        <v>84</v>
      </c>
      <c r="AY245" s="24" t="s">
        <v>143</v>
      </c>
      <c r="BE245" s="203">
        <f>IF(N245="základní",J245,0)</f>
        <v>0</v>
      </c>
      <c r="BF245" s="203">
        <f>IF(N245="snížená",J245,0)</f>
        <v>0</v>
      </c>
      <c r="BG245" s="203">
        <f>IF(N245="zákl. přenesená",J245,0)</f>
        <v>0</v>
      </c>
      <c r="BH245" s="203">
        <f>IF(N245="sníž. přenesená",J245,0)</f>
        <v>0</v>
      </c>
      <c r="BI245" s="203">
        <f>IF(N245="nulová",J245,0)</f>
        <v>0</v>
      </c>
      <c r="BJ245" s="24" t="s">
        <v>82</v>
      </c>
      <c r="BK245" s="203">
        <f>ROUND(I245*H245,2)</f>
        <v>0</v>
      </c>
      <c r="BL245" s="24" t="s">
        <v>208</v>
      </c>
      <c r="BM245" s="24" t="s">
        <v>3005</v>
      </c>
    </row>
    <row r="246" spans="2:65" s="1" customFormat="1" ht="22.5" customHeight="1">
      <c r="B246" s="40"/>
      <c r="C246" s="246" t="s">
        <v>563</v>
      </c>
      <c r="D246" s="246" t="s">
        <v>231</v>
      </c>
      <c r="E246" s="247" t="s">
        <v>3006</v>
      </c>
      <c r="F246" s="248" t="s">
        <v>3007</v>
      </c>
      <c r="G246" s="249" t="s">
        <v>382</v>
      </c>
      <c r="H246" s="250">
        <v>2</v>
      </c>
      <c r="I246" s="251"/>
      <c r="J246" s="252">
        <f>ROUND(I246*H246,2)</f>
        <v>0</v>
      </c>
      <c r="K246" s="248" t="s">
        <v>150</v>
      </c>
      <c r="L246" s="253"/>
      <c r="M246" s="254" t="s">
        <v>21</v>
      </c>
      <c r="N246" s="255" t="s">
        <v>45</v>
      </c>
      <c r="O246" s="41"/>
      <c r="P246" s="201">
        <f>O246*H246</f>
        <v>0</v>
      </c>
      <c r="Q246" s="201">
        <v>0.0033</v>
      </c>
      <c r="R246" s="201">
        <f>Q246*H246</f>
        <v>0.0066</v>
      </c>
      <c r="S246" s="201">
        <v>0</v>
      </c>
      <c r="T246" s="202">
        <f>S246*H246</f>
        <v>0</v>
      </c>
      <c r="AR246" s="24" t="s">
        <v>234</v>
      </c>
      <c r="AT246" s="24" t="s">
        <v>231</v>
      </c>
      <c r="AU246" s="24" t="s">
        <v>84</v>
      </c>
      <c r="AY246" s="24" t="s">
        <v>143</v>
      </c>
      <c r="BE246" s="203">
        <f>IF(N246="základní",J246,0)</f>
        <v>0</v>
      </c>
      <c r="BF246" s="203">
        <f>IF(N246="snížená",J246,0)</f>
        <v>0</v>
      </c>
      <c r="BG246" s="203">
        <f>IF(N246="zákl. přenesená",J246,0)</f>
        <v>0</v>
      </c>
      <c r="BH246" s="203">
        <f>IF(N246="sníž. přenesená",J246,0)</f>
        <v>0</v>
      </c>
      <c r="BI246" s="203">
        <f>IF(N246="nulová",J246,0)</f>
        <v>0</v>
      </c>
      <c r="BJ246" s="24" t="s">
        <v>82</v>
      </c>
      <c r="BK246" s="203">
        <f>ROUND(I246*H246,2)</f>
        <v>0</v>
      </c>
      <c r="BL246" s="24" t="s">
        <v>208</v>
      </c>
      <c r="BM246" s="24" t="s">
        <v>3008</v>
      </c>
    </row>
    <row r="247" spans="2:65" s="1" customFormat="1" ht="22.5" customHeight="1">
      <c r="B247" s="40"/>
      <c r="C247" s="246" t="s">
        <v>569</v>
      </c>
      <c r="D247" s="246" t="s">
        <v>231</v>
      </c>
      <c r="E247" s="247" t="s">
        <v>3009</v>
      </c>
      <c r="F247" s="248" t="s">
        <v>3010</v>
      </c>
      <c r="G247" s="249" t="s">
        <v>382</v>
      </c>
      <c r="H247" s="250">
        <v>2</v>
      </c>
      <c r="I247" s="251"/>
      <c r="J247" s="252">
        <f>ROUND(I247*H247,2)</f>
        <v>0</v>
      </c>
      <c r="K247" s="248" t="s">
        <v>150</v>
      </c>
      <c r="L247" s="253"/>
      <c r="M247" s="254" t="s">
        <v>21</v>
      </c>
      <c r="N247" s="255" t="s">
        <v>45</v>
      </c>
      <c r="O247" s="41"/>
      <c r="P247" s="201">
        <f>O247*H247</f>
        <v>0</v>
      </c>
      <c r="Q247" s="201">
        <v>0.00015</v>
      </c>
      <c r="R247" s="201">
        <f>Q247*H247</f>
        <v>0.0003</v>
      </c>
      <c r="S247" s="201">
        <v>0</v>
      </c>
      <c r="T247" s="202">
        <f>S247*H247</f>
        <v>0</v>
      </c>
      <c r="AR247" s="24" t="s">
        <v>234</v>
      </c>
      <c r="AT247" s="24" t="s">
        <v>231</v>
      </c>
      <c r="AU247" s="24" t="s">
        <v>84</v>
      </c>
      <c r="AY247" s="24" t="s">
        <v>143</v>
      </c>
      <c r="BE247" s="203">
        <f>IF(N247="základní",J247,0)</f>
        <v>0</v>
      </c>
      <c r="BF247" s="203">
        <f>IF(N247="snížená",J247,0)</f>
        <v>0</v>
      </c>
      <c r="BG247" s="203">
        <f>IF(N247="zákl. přenesená",J247,0)</f>
        <v>0</v>
      </c>
      <c r="BH247" s="203">
        <f>IF(N247="sníž. přenesená",J247,0)</f>
        <v>0</v>
      </c>
      <c r="BI247" s="203">
        <f>IF(N247="nulová",J247,0)</f>
        <v>0</v>
      </c>
      <c r="BJ247" s="24" t="s">
        <v>82</v>
      </c>
      <c r="BK247" s="203">
        <f>ROUND(I247*H247,2)</f>
        <v>0</v>
      </c>
      <c r="BL247" s="24" t="s">
        <v>208</v>
      </c>
      <c r="BM247" s="24" t="s">
        <v>3011</v>
      </c>
    </row>
    <row r="248" spans="2:65" s="1" customFormat="1" ht="31.5" customHeight="1">
      <c r="B248" s="40"/>
      <c r="C248" s="192" t="s">
        <v>575</v>
      </c>
      <c r="D248" s="192" t="s">
        <v>146</v>
      </c>
      <c r="E248" s="193" t="s">
        <v>3012</v>
      </c>
      <c r="F248" s="194" t="s">
        <v>3013</v>
      </c>
      <c r="G248" s="195" t="s">
        <v>492</v>
      </c>
      <c r="H248" s="196">
        <v>55</v>
      </c>
      <c r="I248" s="197"/>
      <c r="J248" s="198">
        <f>ROUND(I248*H248,2)</f>
        <v>0</v>
      </c>
      <c r="K248" s="194" t="s">
        <v>150</v>
      </c>
      <c r="L248" s="60"/>
      <c r="M248" s="199" t="s">
        <v>21</v>
      </c>
      <c r="N248" s="200" t="s">
        <v>45</v>
      </c>
      <c r="O248" s="41"/>
      <c r="P248" s="201">
        <f>O248*H248</f>
        <v>0</v>
      </c>
      <c r="Q248" s="201">
        <v>0.00033</v>
      </c>
      <c r="R248" s="201">
        <f>Q248*H248</f>
        <v>0.01815</v>
      </c>
      <c r="S248" s="201">
        <v>0</v>
      </c>
      <c r="T248" s="202">
        <f>S248*H248</f>
        <v>0</v>
      </c>
      <c r="AR248" s="24" t="s">
        <v>208</v>
      </c>
      <c r="AT248" s="24" t="s">
        <v>146</v>
      </c>
      <c r="AU248" s="24" t="s">
        <v>84</v>
      </c>
      <c r="AY248" s="24" t="s">
        <v>143</v>
      </c>
      <c r="BE248" s="203">
        <f>IF(N248="základní",J248,0)</f>
        <v>0</v>
      </c>
      <c r="BF248" s="203">
        <f>IF(N248="snížená",J248,0)</f>
        <v>0</v>
      </c>
      <c r="BG248" s="203">
        <f>IF(N248="zákl. přenesená",J248,0)</f>
        <v>0</v>
      </c>
      <c r="BH248" s="203">
        <f>IF(N248="sníž. přenesená",J248,0)</f>
        <v>0</v>
      </c>
      <c r="BI248" s="203">
        <f>IF(N248="nulová",J248,0)</f>
        <v>0</v>
      </c>
      <c r="BJ248" s="24" t="s">
        <v>82</v>
      </c>
      <c r="BK248" s="203">
        <f>ROUND(I248*H248,2)</f>
        <v>0</v>
      </c>
      <c r="BL248" s="24" t="s">
        <v>208</v>
      </c>
      <c r="BM248" s="24" t="s">
        <v>3014</v>
      </c>
    </row>
    <row r="249" spans="2:47" s="1" customFormat="1" ht="108">
      <c r="B249" s="40"/>
      <c r="C249" s="62"/>
      <c r="D249" s="204" t="s">
        <v>958</v>
      </c>
      <c r="E249" s="62"/>
      <c r="F249" s="205" t="s">
        <v>3015</v>
      </c>
      <c r="G249" s="62"/>
      <c r="H249" s="62"/>
      <c r="I249" s="162"/>
      <c r="J249" s="62"/>
      <c r="K249" s="62"/>
      <c r="L249" s="60"/>
      <c r="M249" s="256"/>
      <c r="N249" s="41"/>
      <c r="O249" s="41"/>
      <c r="P249" s="41"/>
      <c r="Q249" s="41"/>
      <c r="R249" s="41"/>
      <c r="S249" s="41"/>
      <c r="T249" s="77"/>
      <c r="AT249" s="24" t="s">
        <v>958</v>
      </c>
      <c r="AU249" s="24" t="s">
        <v>84</v>
      </c>
    </row>
    <row r="250" spans="2:51" s="11" customFormat="1" ht="13.5">
      <c r="B250" s="209"/>
      <c r="C250" s="210"/>
      <c r="D250" s="204" t="s">
        <v>210</v>
      </c>
      <c r="E250" s="211" t="s">
        <v>21</v>
      </c>
      <c r="F250" s="212" t="s">
        <v>3016</v>
      </c>
      <c r="G250" s="210"/>
      <c r="H250" s="213" t="s">
        <v>21</v>
      </c>
      <c r="I250" s="214"/>
      <c r="J250" s="210"/>
      <c r="K250" s="210"/>
      <c r="L250" s="215"/>
      <c r="M250" s="216"/>
      <c r="N250" s="217"/>
      <c r="O250" s="217"/>
      <c r="P250" s="217"/>
      <c r="Q250" s="217"/>
      <c r="R250" s="217"/>
      <c r="S250" s="217"/>
      <c r="T250" s="218"/>
      <c r="AT250" s="219" t="s">
        <v>210</v>
      </c>
      <c r="AU250" s="219" t="s">
        <v>84</v>
      </c>
      <c r="AV250" s="11" t="s">
        <v>82</v>
      </c>
      <c r="AW250" s="11" t="s">
        <v>38</v>
      </c>
      <c r="AX250" s="11" t="s">
        <v>74</v>
      </c>
      <c r="AY250" s="219" t="s">
        <v>143</v>
      </c>
    </row>
    <row r="251" spans="2:51" s="12" customFormat="1" ht="13.5">
      <c r="B251" s="220"/>
      <c r="C251" s="221"/>
      <c r="D251" s="222" t="s">
        <v>210</v>
      </c>
      <c r="E251" s="223" t="s">
        <v>21</v>
      </c>
      <c r="F251" s="224" t="s">
        <v>3017</v>
      </c>
      <c r="G251" s="221"/>
      <c r="H251" s="225">
        <v>55</v>
      </c>
      <c r="I251" s="226"/>
      <c r="J251" s="221"/>
      <c r="K251" s="221"/>
      <c r="L251" s="227"/>
      <c r="M251" s="228"/>
      <c r="N251" s="229"/>
      <c r="O251" s="229"/>
      <c r="P251" s="229"/>
      <c r="Q251" s="229"/>
      <c r="R251" s="229"/>
      <c r="S251" s="229"/>
      <c r="T251" s="230"/>
      <c r="AT251" s="231" t="s">
        <v>210</v>
      </c>
      <c r="AU251" s="231" t="s">
        <v>84</v>
      </c>
      <c r="AV251" s="12" t="s">
        <v>84</v>
      </c>
      <c r="AW251" s="12" t="s">
        <v>38</v>
      </c>
      <c r="AX251" s="12" t="s">
        <v>74</v>
      </c>
      <c r="AY251" s="231" t="s">
        <v>143</v>
      </c>
    </row>
    <row r="252" spans="2:65" s="1" customFormat="1" ht="31.5" customHeight="1">
      <c r="B252" s="40"/>
      <c r="C252" s="192" t="s">
        <v>579</v>
      </c>
      <c r="D252" s="192" t="s">
        <v>146</v>
      </c>
      <c r="E252" s="193" t="s">
        <v>3018</v>
      </c>
      <c r="F252" s="194" t="s">
        <v>3019</v>
      </c>
      <c r="G252" s="195" t="s">
        <v>249</v>
      </c>
      <c r="H252" s="196">
        <v>5</v>
      </c>
      <c r="I252" s="197"/>
      <c r="J252" s="198">
        <f>ROUND(I252*H252,2)</f>
        <v>0</v>
      </c>
      <c r="K252" s="194" t="s">
        <v>150</v>
      </c>
      <c r="L252" s="60"/>
      <c r="M252" s="199" t="s">
        <v>21</v>
      </c>
      <c r="N252" s="200" t="s">
        <v>45</v>
      </c>
      <c r="O252" s="41"/>
      <c r="P252" s="201">
        <f>O252*H252</f>
        <v>0</v>
      </c>
      <c r="Q252" s="201">
        <v>0.0026</v>
      </c>
      <c r="R252" s="201">
        <f>Q252*H252</f>
        <v>0.013</v>
      </c>
      <c r="S252" s="201">
        <v>0</v>
      </c>
      <c r="T252" s="202">
        <f>S252*H252</f>
        <v>0</v>
      </c>
      <c r="AR252" s="24" t="s">
        <v>208</v>
      </c>
      <c r="AT252" s="24" t="s">
        <v>146</v>
      </c>
      <c r="AU252" s="24" t="s">
        <v>84</v>
      </c>
      <c r="AY252" s="24" t="s">
        <v>143</v>
      </c>
      <c r="BE252" s="203">
        <f>IF(N252="základní",J252,0)</f>
        <v>0</v>
      </c>
      <c r="BF252" s="203">
        <f>IF(N252="snížená",J252,0)</f>
        <v>0</v>
      </c>
      <c r="BG252" s="203">
        <f>IF(N252="zákl. přenesená",J252,0)</f>
        <v>0</v>
      </c>
      <c r="BH252" s="203">
        <f>IF(N252="sníž. přenesená",J252,0)</f>
        <v>0</v>
      </c>
      <c r="BI252" s="203">
        <f>IF(N252="nulová",J252,0)</f>
        <v>0</v>
      </c>
      <c r="BJ252" s="24" t="s">
        <v>82</v>
      </c>
      <c r="BK252" s="203">
        <f>ROUND(I252*H252,2)</f>
        <v>0</v>
      </c>
      <c r="BL252" s="24" t="s">
        <v>208</v>
      </c>
      <c r="BM252" s="24" t="s">
        <v>3020</v>
      </c>
    </row>
    <row r="253" spans="2:47" s="1" customFormat="1" ht="108">
      <c r="B253" s="40"/>
      <c r="C253" s="62"/>
      <c r="D253" s="204" t="s">
        <v>958</v>
      </c>
      <c r="E253" s="62"/>
      <c r="F253" s="205" t="s">
        <v>3015</v>
      </c>
      <c r="G253" s="62"/>
      <c r="H253" s="62"/>
      <c r="I253" s="162"/>
      <c r="J253" s="62"/>
      <c r="K253" s="62"/>
      <c r="L253" s="60"/>
      <c r="M253" s="256"/>
      <c r="N253" s="41"/>
      <c r="O253" s="41"/>
      <c r="P253" s="41"/>
      <c r="Q253" s="41"/>
      <c r="R253" s="41"/>
      <c r="S253" s="41"/>
      <c r="T253" s="77"/>
      <c r="AT253" s="24" t="s">
        <v>958</v>
      </c>
      <c r="AU253" s="24" t="s">
        <v>84</v>
      </c>
    </row>
    <row r="254" spans="2:51" s="11" customFormat="1" ht="13.5">
      <c r="B254" s="209"/>
      <c r="C254" s="210"/>
      <c r="D254" s="204" t="s">
        <v>210</v>
      </c>
      <c r="E254" s="211" t="s">
        <v>21</v>
      </c>
      <c r="F254" s="212" t="s">
        <v>3021</v>
      </c>
      <c r="G254" s="210"/>
      <c r="H254" s="213" t="s">
        <v>21</v>
      </c>
      <c r="I254" s="214"/>
      <c r="J254" s="210"/>
      <c r="K254" s="210"/>
      <c r="L254" s="215"/>
      <c r="M254" s="216"/>
      <c r="N254" s="217"/>
      <c r="O254" s="217"/>
      <c r="P254" s="217"/>
      <c r="Q254" s="217"/>
      <c r="R254" s="217"/>
      <c r="S254" s="217"/>
      <c r="T254" s="218"/>
      <c r="AT254" s="219" t="s">
        <v>210</v>
      </c>
      <c r="AU254" s="219" t="s">
        <v>84</v>
      </c>
      <c r="AV254" s="11" t="s">
        <v>82</v>
      </c>
      <c r="AW254" s="11" t="s">
        <v>38</v>
      </c>
      <c r="AX254" s="11" t="s">
        <v>74</v>
      </c>
      <c r="AY254" s="219" t="s">
        <v>143</v>
      </c>
    </row>
    <row r="255" spans="2:51" s="12" customFormat="1" ht="13.5">
      <c r="B255" s="220"/>
      <c r="C255" s="221"/>
      <c r="D255" s="222" t="s">
        <v>210</v>
      </c>
      <c r="E255" s="223" t="s">
        <v>21</v>
      </c>
      <c r="F255" s="224" t="s">
        <v>3022</v>
      </c>
      <c r="G255" s="221"/>
      <c r="H255" s="225">
        <v>5</v>
      </c>
      <c r="I255" s="226"/>
      <c r="J255" s="221"/>
      <c r="K255" s="221"/>
      <c r="L255" s="227"/>
      <c r="M255" s="228"/>
      <c r="N255" s="229"/>
      <c r="O255" s="229"/>
      <c r="P255" s="229"/>
      <c r="Q255" s="229"/>
      <c r="R255" s="229"/>
      <c r="S255" s="229"/>
      <c r="T255" s="230"/>
      <c r="AT255" s="231" t="s">
        <v>210</v>
      </c>
      <c r="AU255" s="231" t="s">
        <v>84</v>
      </c>
      <c r="AV255" s="12" t="s">
        <v>84</v>
      </c>
      <c r="AW255" s="12" t="s">
        <v>38</v>
      </c>
      <c r="AX255" s="12" t="s">
        <v>74</v>
      </c>
      <c r="AY255" s="231" t="s">
        <v>143</v>
      </c>
    </row>
    <row r="256" spans="2:65" s="1" customFormat="1" ht="31.5" customHeight="1">
      <c r="B256" s="40"/>
      <c r="C256" s="192" t="s">
        <v>513</v>
      </c>
      <c r="D256" s="192" t="s">
        <v>146</v>
      </c>
      <c r="E256" s="193" t="s">
        <v>3023</v>
      </c>
      <c r="F256" s="194" t="s">
        <v>3024</v>
      </c>
      <c r="G256" s="195" t="s">
        <v>492</v>
      </c>
      <c r="H256" s="196">
        <v>55</v>
      </c>
      <c r="I256" s="197"/>
      <c r="J256" s="198">
        <f>ROUND(I256*H256,2)</f>
        <v>0</v>
      </c>
      <c r="K256" s="194" t="s">
        <v>150</v>
      </c>
      <c r="L256" s="60"/>
      <c r="M256" s="199" t="s">
        <v>21</v>
      </c>
      <c r="N256" s="200" t="s">
        <v>45</v>
      </c>
      <c r="O256" s="41"/>
      <c r="P256" s="201">
        <f>O256*H256</f>
        <v>0</v>
      </c>
      <c r="Q256" s="201">
        <v>0</v>
      </c>
      <c r="R256" s="201">
        <f>Q256*H256</f>
        <v>0</v>
      </c>
      <c r="S256" s="201">
        <v>0</v>
      </c>
      <c r="T256" s="202">
        <f>S256*H256</f>
        <v>0</v>
      </c>
      <c r="AR256" s="24" t="s">
        <v>208</v>
      </c>
      <c r="AT256" s="24" t="s">
        <v>146</v>
      </c>
      <c r="AU256" s="24" t="s">
        <v>84</v>
      </c>
      <c r="AY256" s="24" t="s">
        <v>143</v>
      </c>
      <c r="BE256" s="203">
        <f>IF(N256="základní",J256,0)</f>
        <v>0</v>
      </c>
      <c r="BF256" s="203">
        <f>IF(N256="snížená",J256,0)</f>
        <v>0</v>
      </c>
      <c r="BG256" s="203">
        <f>IF(N256="zákl. přenesená",J256,0)</f>
        <v>0</v>
      </c>
      <c r="BH256" s="203">
        <f>IF(N256="sníž. přenesená",J256,0)</f>
        <v>0</v>
      </c>
      <c r="BI256" s="203">
        <f>IF(N256="nulová",J256,0)</f>
        <v>0</v>
      </c>
      <c r="BJ256" s="24" t="s">
        <v>82</v>
      </c>
      <c r="BK256" s="203">
        <f>ROUND(I256*H256,2)</f>
        <v>0</v>
      </c>
      <c r="BL256" s="24" t="s">
        <v>208</v>
      </c>
      <c r="BM256" s="24" t="s">
        <v>3025</v>
      </c>
    </row>
    <row r="257" spans="2:47" s="1" customFormat="1" ht="40.5">
      <c r="B257" s="40"/>
      <c r="C257" s="62"/>
      <c r="D257" s="222" t="s">
        <v>958</v>
      </c>
      <c r="E257" s="62"/>
      <c r="F257" s="274" t="s">
        <v>3026</v>
      </c>
      <c r="G257" s="62"/>
      <c r="H257" s="62"/>
      <c r="I257" s="162"/>
      <c r="J257" s="62"/>
      <c r="K257" s="62"/>
      <c r="L257" s="60"/>
      <c r="M257" s="256"/>
      <c r="N257" s="41"/>
      <c r="O257" s="41"/>
      <c r="P257" s="41"/>
      <c r="Q257" s="41"/>
      <c r="R257" s="41"/>
      <c r="S257" s="41"/>
      <c r="T257" s="77"/>
      <c r="AT257" s="24" t="s">
        <v>958</v>
      </c>
      <c r="AU257" s="24" t="s">
        <v>84</v>
      </c>
    </row>
    <row r="258" spans="2:65" s="1" customFormat="1" ht="31.5" customHeight="1">
      <c r="B258" s="40"/>
      <c r="C258" s="192" t="s">
        <v>590</v>
      </c>
      <c r="D258" s="192" t="s">
        <v>146</v>
      </c>
      <c r="E258" s="193" t="s">
        <v>3027</v>
      </c>
      <c r="F258" s="194" t="s">
        <v>3028</v>
      </c>
      <c r="G258" s="195" t="s">
        <v>249</v>
      </c>
      <c r="H258" s="196">
        <v>5</v>
      </c>
      <c r="I258" s="197"/>
      <c r="J258" s="198">
        <f>ROUND(I258*H258,2)</f>
        <v>0</v>
      </c>
      <c r="K258" s="194" t="s">
        <v>150</v>
      </c>
      <c r="L258" s="60"/>
      <c r="M258" s="199" t="s">
        <v>21</v>
      </c>
      <c r="N258" s="200" t="s">
        <v>45</v>
      </c>
      <c r="O258" s="41"/>
      <c r="P258" s="201">
        <f>O258*H258</f>
        <v>0</v>
      </c>
      <c r="Q258" s="201">
        <v>1E-05</v>
      </c>
      <c r="R258" s="201">
        <f>Q258*H258</f>
        <v>5E-05</v>
      </c>
      <c r="S258" s="201">
        <v>0</v>
      </c>
      <c r="T258" s="202">
        <f>S258*H258</f>
        <v>0</v>
      </c>
      <c r="AR258" s="24" t="s">
        <v>208</v>
      </c>
      <c r="AT258" s="24" t="s">
        <v>146</v>
      </c>
      <c r="AU258" s="24" t="s">
        <v>84</v>
      </c>
      <c r="AY258" s="24" t="s">
        <v>143</v>
      </c>
      <c r="BE258" s="203">
        <f>IF(N258="základní",J258,0)</f>
        <v>0</v>
      </c>
      <c r="BF258" s="203">
        <f>IF(N258="snížená",J258,0)</f>
        <v>0</v>
      </c>
      <c r="BG258" s="203">
        <f>IF(N258="zákl. přenesená",J258,0)</f>
        <v>0</v>
      </c>
      <c r="BH258" s="203">
        <f>IF(N258="sníž. přenesená",J258,0)</f>
        <v>0</v>
      </c>
      <c r="BI258" s="203">
        <f>IF(N258="nulová",J258,0)</f>
        <v>0</v>
      </c>
      <c r="BJ258" s="24" t="s">
        <v>82</v>
      </c>
      <c r="BK258" s="203">
        <f>ROUND(I258*H258,2)</f>
        <v>0</v>
      </c>
      <c r="BL258" s="24" t="s">
        <v>208</v>
      </c>
      <c r="BM258" s="24" t="s">
        <v>3029</v>
      </c>
    </row>
    <row r="259" spans="2:47" s="1" customFormat="1" ht="40.5">
      <c r="B259" s="40"/>
      <c r="C259" s="62"/>
      <c r="D259" s="204" t="s">
        <v>958</v>
      </c>
      <c r="E259" s="62"/>
      <c r="F259" s="205" t="s">
        <v>3026</v>
      </c>
      <c r="G259" s="62"/>
      <c r="H259" s="62"/>
      <c r="I259" s="162"/>
      <c r="J259" s="62"/>
      <c r="K259" s="62"/>
      <c r="L259" s="60"/>
      <c r="M259" s="256"/>
      <c r="N259" s="41"/>
      <c r="O259" s="41"/>
      <c r="P259" s="41"/>
      <c r="Q259" s="41"/>
      <c r="R259" s="41"/>
      <c r="S259" s="41"/>
      <c r="T259" s="77"/>
      <c r="AT259" s="24" t="s">
        <v>958</v>
      </c>
      <c r="AU259" s="24" t="s">
        <v>84</v>
      </c>
    </row>
    <row r="260" spans="2:63" s="10" customFormat="1" ht="29.85" customHeight="1">
      <c r="B260" s="175"/>
      <c r="C260" s="176"/>
      <c r="D260" s="189" t="s">
        <v>73</v>
      </c>
      <c r="E260" s="190" t="s">
        <v>790</v>
      </c>
      <c r="F260" s="190" t="s">
        <v>3030</v>
      </c>
      <c r="G260" s="176"/>
      <c r="H260" s="176"/>
      <c r="I260" s="179"/>
      <c r="J260" s="191">
        <f>BK260</f>
        <v>0</v>
      </c>
      <c r="K260" s="176"/>
      <c r="L260" s="181"/>
      <c r="M260" s="182"/>
      <c r="N260" s="183"/>
      <c r="O260" s="183"/>
      <c r="P260" s="184">
        <f>SUM(P261:P287)</f>
        <v>0</v>
      </c>
      <c r="Q260" s="183"/>
      <c r="R260" s="184">
        <f>SUM(R261:R287)</f>
        <v>0</v>
      </c>
      <c r="S260" s="183"/>
      <c r="T260" s="185">
        <f>SUM(T261:T287)</f>
        <v>99.1419</v>
      </c>
      <c r="AR260" s="186" t="s">
        <v>82</v>
      </c>
      <c r="AT260" s="187" t="s">
        <v>73</v>
      </c>
      <c r="AU260" s="187" t="s">
        <v>82</v>
      </c>
      <c r="AY260" s="186" t="s">
        <v>143</v>
      </c>
      <c r="BK260" s="188">
        <f>SUM(BK261:BK287)</f>
        <v>0</v>
      </c>
    </row>
    <row r="261" spans="2:65" s="1" customFormat="1" ht="44.25" customHeight="1">
      <c r="B261" s="40"/>
      <c r="C261" s="192" t="s">
        <v>595</v>
      </c>
      <c r="D261" s="192" t="s">
        <v>146</v>
      </c>
      <c r="E261" s="193" t="s">
        <v>3031</v>
      </c>
      <c r="F261" s="194" t="s">
        <v>3032</v>
      </c>
      <c r="G261" s="195" t="s">
        <v>249</v>
      </c>
      <c r="H261" s="196">
        <v>101.65</v>
      </c>
      <c r="I261" s="197"/>
      <c r="J261" s="198">
        <f>ROUND(I261*H261,2)</f>
        <v>0</v>
      </c>
      <c r="K261" s="194" t="s">
        <v>150</v>
      </c>
      <c r="L261" s="60"/>
      <c r="M261" s="199" t="s">
        <v>21</v>
      </c>
      <c r="N261" s="200" t="s">
        <v>45</v>
      </c>
      <c r="O261" s="41"/>
      <c r="P261" s="201">
        <f>O261*H261</f>
        <v>0</v>
      </c>
      <c r="Q261" s="201">
        <v>0</v>
      </c>
      <c r="R261" s="201">
        <f>Q261*H261</f>
        <v>0</v>
      </c>
      <c r="S261" s="201">
        <v>0.62</v>
      </c>
      <c r="T261" s="202">
        <f>S261*H261</f>
        <v>63.023</v>
      </c>
      <c r="AR261" s="24" t="s">
        <v>208</v>
      </c>
      <c r="AT261" s="24" t="s">
        <v>146</v>
      </c>
      <c r="AU261" s="24" t="s">
        <v>84</v>
      </c>
      <c r="AY261" s="24" t="s">
        <v>143</v>
      </c>
      <c r="BE261" s="203">
        <f>IF(N261="základní",J261,0)</f>
        <v>0</v>
      </c>
      <c r="BF261" s="203">
        <f>IF(N261="snížená",J261,0)</f>
        <v>0</v>
      </c>
      <c r="BG261" s="203">
        <f>IF(N261="zákl. přenesená",J261,0)</f>
        <v>0</v>
      </c>
      <c r="BH261" s="203">
        <f>IF(N261="sníž. přenesená",J261,0)</f>
        <v>0</v>
      </c>
      <c r="BI261" s="203">
        <f>IF(N261="nulová",J261,0)</f>
        <v>0</v>
      </c>
      <c r="BJ261" s="24" t="s">
        <v>82</v>
      </c>
      <c r="BK261" s="203">
        <f>ROUND(I261*H261,2)</f>
        <v>0</v>
      </c>
      <c r="BL261" s="24" t="s">
        <v>208</v>
      </c>
      <c r="BM261" s="24" t="s">
        <v>3033</v>
      </c>
    </row>
    <row r="262" spans="2:47" s="1" customFormat="1" ht="256.5">
      <c r="B262" s="40"/>
      <c r="C262" s="62"/>
      <c r="D262" s="204" t="s">
        <v>958</v>
      </c>
      <c r="E262" s="62"/>
      <c r="F262" s="205" t="s">
        <v>3034</v>
      </c>
      <c r="G262" s="62"/>
      <c r="H262" s="62"/>
      <c r="I262" s="162"/>
      <c r="J262" s="62"/>
      <c r="K262" s="62"/>
      <c r="L262" s="60"/>
      <c r="M262" s="256"/>
      <c r="N262" s="41"/>
      <c r="O262" s="41"/>
      <c r="P262" s="41"/>
      <c r="Q262" s="41"/>
      <c r="R262" s="41"/>
      <c r="S262" s="41"/>
      <c r="T262" s="77"/>
      <c r="AT262" s="24" t="s">
        <v>958</v>
      </c>
      <c r="AU262" s="24" t="s">
        <v>84</v>
      </c>
    </row>
    <row r="263" spans="2:51" s="11" customFormat="1" ht="13.5">
      <c r="B263" s="209"/>
      <c r="C263" s="210"/>
      <c r="D263" s="204" t="s">
        <v>210</v>
      </c>
      <c r="E263" s="211" t="s">
        <v>21</v>
      </c>
      <c r="F263" s="212" t="s">
        <v>3035</v>
      </c>
      <c r="G263" s="210"/>
      <c r="H263" s="213" t="s">
        <v>21</v>
      </c>
      <c r="I263" s="214"/>
      <c r="J263" s="210"/>
      <c r="K263" s="210"/>
      <c r="L263" s="215"/>
      <c r="M263" s="216"/>
      <c r="N263" s="217"/>
      <c r="O263" s="217"/>
      <c r="P263" s="217"/>
      <c r="Q263" s="217"/>
      <c r="R263" s="217"/>
      <c r="S263" s="217"/>
      <c r="T263" s="218"/>
      <c r="AT263" s="219" t="s">
        <v>210</v>
      </c>
      <c r="AU263" s="219" t="s">
        <v>84</v>
      </c>
      <c r="AV263" s="11" t="s">
        <v>82</v>
      </c>
      <c r="AW263" s="11" t="s">
        <v>38</v>
      </c>
      <c r="AX263" s="11" t="s">
        <v>74</v>
      </c>
      <c r="AY263" s="219" t="s">
        <v>143</v>
      </c>
    </row>
    <row r="264" spans="2:51" s="12" customFormat="1" ht="13.5">
      <c r="B264" s="220"/>
      <c r="C264" s="221"/>
      <c r="D264" s="204" t="s">
        <v>210</v>
      </c>
      <c r="E264" s="232" t="s">
        <v>21</v>
      </c>
      <c r="F264" s="233" t="s">
        <v>3036</v>
      </c>
      <c r="G264" s="221"/>
      <c r="H264" s="234">
        <v>87.75</v>
      </c>
      <c r="I264" s="226"/>
      <c r="J264" s="221"/>
      <c r="K264" s="221"/>
      <c r="L264" s="227"/>
      <c r="M264" s="228"/>
      <c r="N264" s="229"/>
      <c r="O264" s="229"/>
      <c r="P264" s="229"/>
      <c r="Q264" s="229"/>
      <c r="R264" s="229"/>
      <c r="S264" s="229"/>
      <c r="T264" s="230"/>
      <c r="AT264" s="231" t="s">
        <v>210</v>
      </c>
      <c r="AU264" s="231" t="s">
        <v>84</v>
      </c>
      <c r="AV264" s="12" t="s">
        <v>84</v>
      </c>
      <c r="AW264" s="12" t="s">
        <v>38</v>
      </c>
      <c r="AX264" s="12" t="s">
        <v>74</v>
      </c>
      <c r="AY264" s="231" t="s">
        <v>143</v>
      </c>
    </row>
    <row r="265" spans="2:51" s="12" customFormat="1" ht="13.5">
      <c r="B265" s="220"/>
      <c r="C265" s="221"/>
      <c r="D265" s="204" t="s">
        <v>210</v>
      </c>
      <c r="E265" s="232" t="s">
        <v>21</v>
      </c>
      <c r="F265" s="233" t="s">
        <v>3037</v>
      </c>
      <c r="G265" s="221"/>
      <c r="H265" s="234">
        <v>5.25</v>
      </c>
      <c r="I265" s="226"/>
      <c r="J265" s="221"/>
      <c r="K265" s="221"/>
      <c r="L265" s="227"/>
      <c r="M265" s="228"/>
      <c r="N265" s="229"/>
      <c r="O265" s="229"/>
      <c r="P265" s="229"/>
      <c r="Q265" s="229"/>
      <c r="R265" s="229"/>
      <c r="S265" s="229"/>
      <c r="T265" s="230"/>
      <c r="AT265" s="231" t="s">
        <v>210</v>
      </c>
      <c r="AU265" s="231" t="s">
        <v>84</v>
      </c>
      <c r="AV265" s="12" t="s">
        <v>84</v>
      </c>
      <c r="AW265" s="12" t="s">
        <v>38</v>
      </c>
      <c r="AX265" s="12" t="s">
        <v>74</v>
      </c>
      <c r="AY265" s="231" t="s">
        <v>143</v>
      </c>
    </row>
    <row r="266" spans="2:51" s="12" customFormat="1" ht="13.5">
      <c r="B266" s="220"/>
      <c r="C266" s="221"/>
      <c r="D266" s="222" t="s">
        <v>210</v>
      </c>
      <c r="E266" s="223" t="s">
        <v>21</v>
      </c>
      <c r="F266" s="224" t="s">
        <v>3038</v>
      </c>
      <c r="G266" s="221"/>
      <c r="H266" s="225">
        <v>8.65</v>
      </c>
      <c r="I266" s="226"/>
      <c r="J266" s="221"/>
      <c r="K266" s="221"/>
      <c r="L266" s="227"/>
      <c r="M266" s="228"/>
      <c r="N266" s="229"/>
      <c r="O266" s="229"/>
      <c r="P266" s="229"/>
      <c r="Q266" s="229"/>
      <c r="R266" s="229"/>
      <c r="S266" s="229"/>
      <c r="T266" s="230"/>
      <c r="AT266" s="231" t="s">
        <v>210</v>
      </c>
      <c r="AU266" s="231" t="s">
        <v>84</v>
      </c>
      <c r="AV266" s="12" t="s">
        <v>84</v>
      </c>
      <c r="AW266" s="12" t="s">
        <v>38</v>
      </c>
      <c r="AX266" s="12" t="s">
        <v>74</v>
      </c>
      <c r="AY266" s="231" t="s">
        <v>143</v>
      </c>
    </row>
    <row r="267" spans="2:65" s="1" customFormat="1" ht="44.25" customHeight="1">
      <c r="B267" s="40"/>
      <c r="C267" s="192" t="s">
        <v>599</v>
      </c>
      <c r="D267" s="192" t="s">
        <v>146</v>
      </c>
      <c r="E267" s="193" t="s">
        <v>3039</v>
      </c>
      <c r="F267" s="194" t="s">
        <v>3040</v>
      </c>
      <c r="G267" s="195" t="s">
        <v>249</v>
      </c>
      <c r="H267" s="196">
        <v>101.65</v>
      </c>
      <c r="I267" s="197"/>
      <c r="J267" s="198">
        <f>ROUND(I267*H267,2)</f>
        <v>0</v>
      </c>
      <c r="K267" s="194" t="s">
        <v>150</v>
      </c>
      <c r="L267" s="60"/>
      <c r="M267" s="199" t="s">
        <v>21</v>
      </c>
      <c r="N267" s="200" t="s">
        <v>45</v>
      </c>
      <c r="O267" s="41"/>
      <c r="P267" s="201">
        <f>O267*H267</f>
        <v>0</v>
      </c>
      <c r="Q267" s="201">
        <v>0</v>
      </c>
      <c r="R267" s="201">
        <f>Q267*H267</f>
        <v>0</v>
      </c>
      <c r="S267" s="201">
        <v>0.316</v>
      </c>
      <c r="T267" s="202">
        <f>S267*H267</f>
        <v>32.1214</v>
      </c>
      <c r="AR267" s="24" t="s">
        <v>208</v>
      </c>
      <c r="AT267" s="24" t="s">
        <v>146</v>
      </c>
      <c r="AU267" s="24" t="s">
        <v>84</v>
      </c>
      <c r="AY267" s="24" t="s">
        <v>143</v>
      </c>
      <c r="BE267" s="203">
        <f>IF(N267="základní",J267,0)</f>
        <v>0</v>
      </c>
      <c r="BF267" s="203">
        <f>IF(N267="snížená",J267,0)</f>
        <v>0</v>
      </c>
      <c r="BG267" s="203">
        <f>IF(N267="zákl. přenesená",J267,0)</f>
        <v>0</v>
      </c>
      <c r="BH267" s="203">
        <f>IF(N267="sníž. přenesená",J267,0)</f>
        <v>0</v>
      </c>
      <c r="BI267" s="203">
        <f>IF(N267="nulová",J267,0)</f>
        <v>0</v>
      </c>
      <c r="BJ267" s="24" t="s">
        <v>82</v>
      </c>
      <c r="BK267" s="203">
        <f>ROUND(I267*H267,2)</f>
        <v>0</v>
      </c>
      <c r="BL267" s="24" t="s">
        <v>208</v>
      </c>
      <c r="BM267" s="24" t="s">
        <v>3041</v>
      </c>
    </row>
    <row r="268" spans="2:47" s="1" customFormat="1" ht="256.5">
      <c r="B268" s="40"/>
      <c r="C268" s="62"/>
      <c r="D268" s="222" t="s">
        <v>958</v>
      </c>
      <c r="E268" s="62"/>
      <c r="F268" s="274" t="s">
        <v>3034</v>
      </c>
      <c r="G268" s="62"/>
      <c r="H268" s="62"/>
      <c r="I268" s="162"/>
      <c r="J268" s="62"/>
      <c r="K268" s="62"/>
      <c r="L268" s="60"/>
      <c r="M268" s="256"/>
      <c r="N268" s="41"/>
      <c r="O268" s="41"/>
      <c r="P268" s="41"/>
      <c r="Q268" s="41"/>
      <c r="R268" s="41"/>
      <c r="S268" s="41"/>
      <c r="T268" s="77"/>
      <c r="AT268" s="24" t="s">
        <v>958</v>
      </c>
      <c r="AU268" s="24" t="s">
        <v>84</v>
      </c>
    </row>
    <row r="269" spans="2:65" s="1" customFormat="1" ht="31.5" customHeight="1">
      <c r="B269" s="40"/>
      <c r="C269" s="192" t="s">
        <v>604</v>
      </c>
      <c r="D269" s="192" t="s">
        <v>146</v>
      </c>
      <c r="E269" s="193" t="s">
        <v>3042</v>
      </c>
      <c r="F269" s="194" t="s">
        <v>3043</v>
      </c>
      <c r="G269" s="195" t="s">
        <v>492</v>
      </c>
      <c r="H269" s="196">
        <v>19.5</v>
      </c>
      <c r="I269" s="197"/>
      <c r="J269" s="198">
        <f>ROUND(I269*H269,2)</f>
        <v>0</v>
      </c>
      <c r="K269" s="194" t="s">
        <v>150</v>
      </c>
      <c r="L269" s="60"/>
      <c r="M269" s="199" t="s">
        <v>21</v>
      </c>
      <c r="N269" s="200" t="s">
        <v>45</v>
      </c>
      <c r="O269" s="41"/>
      <c r="P269" s="201">
        <f>O269*H269</f>
        <v>0</v>
      </c>
      <c r="Q269" s="201">
        <v>0</v>
      </c>
      <c r="R269" s="201">
        <f>Q269*H269</f>
        <v>0</v>
      </c>
      <c r="S269" s="201">
        <v>0.205</v>
      </c>
      <c r="T269" s="202">
        <f>S269*H269</f>
        <v>3.9974999999999996</v>
      </c>
      <c r="AR269" s="24" t="s">
        <v>208</v>
      </c>
      <c r="AT269" s="24" t="s">
        <v>146</v>
      </c>
      <c r="AU269" s="24" t="s">
        <v>84</v>
      </c>
      <c r="AY269" s="24" t="s">
        <v>143</v>
      </c>
      <c r="BE269" s="203">
        <f>IF(N269="základní",J269,0)</f>
        <v>0</v>
      </c>
      <c r="BF269" s="203">
        <f>IF(N269="snížená",J269,0)</f>
        <v>0</v>
      </c>
      <c r="BG269" s="203">
        <f>IF(N269="zákl. přenesená",J269,0)</f>
        <v>0</v>
      </c>
      <c r="BH269" s="203">
        <f>IF(N269="sníž. přenesená",J269,0)</f>
        <v>0</v>
      </c>
      <c r="BI269" s="203">
        <f>IF(N269="nulová",J269,0)</f>
        <v>0</v>
      </c>
      <c r="BJ269" s="24" t="s">
        <v>82</v>
      </c>
      <c r="BK269" s="203">
        <f>ROUND(I269*H269,2)</f>
        <v>0</v>
      </c>
      <c r="BL269" s="24" t="s">
        <v>208</v>
      </c>
      <c r="BM269" s="24" t="s">
        <v>3044</v>
      </c>
    </row>
    <row r="270" spans="2:47" s="1" customFormat="1" ht="148.5">
      <c r="B270" s="40"/>
      <c r="C270" s="62"/>
      <c r="D270" s="204" t="s">
        <v>958</v>
      </c>
      <c r="E270" s="62"/>
      <c r="F270" s="205" t="s">
        <v>3045</v>
      </c>
      <c r="G270" s="62"/>
      <c r="H270" s="62"/>
      <c r="I270" s="162"/>
      <c r="J270" s="62"/>
      <c r="K270" s="62"/>
      <c r="L270" s="60"/>
      <c r="M270" s="256"/>
      <c r="N270" s="41"/>
      <c r="O270" s="41"/>
      <c r="P270" s="41"/>
      <c r="Q270" s="41"/>
      <c r="R270" s="41"/>
      <c r="S270" s="41"/>
      <c r="T270" s="77"/>
      <c r="AT270" s="24" t="s">
        <v>958</v>
      </c>
      <c r="AU270" s="24" t="s">
        <v>84</v>
      </c>
    </row>
    <row r="271" spans="2:51" s="11" customFormat="1" ht="13.5">
      <c r="B271" s="209"/>
      <c r="C271" s="210"/>
      <c r="D271" s="204" t="s">
        <v>210</v>
      </c>
      <c r="E271" s="211" t="s">
        <v>21</v>
      </c>
      <c r="F271" s="212" t="s">
        <v>3046</v>
      </c>
      <c r="G271" s="210"/>
      <c r="H271" s="213" t="s">
        <v>21</v>
      </c>
      <c r="I271" s="214"/>
      <c r="J271" s="210"/>
      <c r="K271" s="210"/>
      <c r="L271" s="215"/>
      <c r="M271" s="216"/>
      <c r="N271" s="217"/>
      <c r="O271" s="217"/>
      <c r="P271" s="217"/>
      <c r="Q271" s="217"/>
      <c r="R271" s="217"/>
      <c r="S271" s="217"/>
      <c r="T271" s="218"/>
      <c r="AT271" s="219" t="s">
        <v>210</v>
      </c>
      <c r="AU271" s="219" t="s">
        <v>84</v>
      </c>
      <c r="AV271" s="11" t="s">
        <v>82</v>
      </c>
      <c r="AW271" s="11" t="s">
        <v>38</v>
      </c>
      <c r="AX271" s="11" t="s">
        <v>74</v>
      </c>
      <c r="AY271" s="219" t="s">
        <v>143</v>
      </c>
    </row>
    <row r="272" spans="2:51" s="12" customFormat="1" ht="13.5">
      <c r="B272" s="220"/>
      <c r="C272" s="221"/>
      <c r="D272" s="222" t="s">
        <v>210</v>
      </c>
      <c r="E272" s="223" t="s">
        <v>21</v>
      </c>
      <c r="F272" s="224" t="s">
        <v>3047</v>
      </c>
      <c r="G272" s="221"/>
      <c r="H272" s="225">
        <v>19.5</v>
      </c>
      <c r="I272" s="226"/>
      <c r="J272" s="221"/>
      <c r="K272" s="221"/>
      <c r="L272" s="227"/>
      <c r="M272" s="228"/>
      <c r="N272" s="229"/>
      <c r="O272" s="229"/>
      <c r="P272" s="229"/>
      <c r="Q272" s="229"/>
      <c r="R272" s="229"/>
      <c r="S272" s="229"/>
      <c r="T272" s="230"/>
      <c r="AT272" s="231" t="s">
        <v>210</v>
      </c>
      <c r="AU272" s="231" t="s">
        <v>84</v>
      </c>
      <c r="AV272" s="12" t="s">
        <v>84</v>
      </c>
      <c r="AW272" s="12" t="s">
        <v>38</v>
      </c>
      <c r="AX272" s="12" t="s">
        <v>74</v>
      </c>
      <c r="AY272" s="231" t="s">
        <v>143</v>
      </c>
    </row>
    <row r="273" spans="2:65" s="1" customFormat="1" ht="22.5" customHeight="1">
      <c r="B273" s="40"/>
      <c r="C273" s="192" t="s">
        <v>610</v>
      </c>
      <c r="D273" s="192" t="s">
        <v>146</v>
      </c>
      <c r="E273" s="193" t="s">
        <v>3048</v>
      </c>
      <c r="F273" s="194" t="s">
        <v>3049</v>
      </c>
      <c r="G273" s="195" t="s">
        <v>263</v>
      </c>
      <c r="H273" s="196">
        <v>99.142</v>
      </c>
      <c r="I273" s="197"/>
      <c r="J273" s="198">
        <f>ROUND(I273*H273,2)</f>
        <v>0</v>
      </c>
      <c r="K273" s="194" t="s">
        <v>150</v>
      </c>
      <c r="L273" s="60"/>
      <c r="M273" s="199" t="s">
        <v>21</v>
      </c>
      <c r="N273" s="200" t="s">
        <v>45</v>
      </c>
      <c r="O273" s="41"/>
      <c r="P273" s="201">
        <f>O273*H273</f>
        <v>0</v>
      </c>
      <c r="Q273" s="201">
        <v>0</v>
      </c>
      <c r="R273" s="201">
        <f>Q273*H273</f>
        <v>0</v>
      </c>
      <c r="S273" s="201">
        <v>0</v>
      </c>
      <c r="T273" s="202">
        <f>S273*H273</f>
        <v>0</v>
      </c>
      <c r="AR273" s="24" t="s">
        <v>208</v>
      </c>
      <c r="AT273" s="24" t="s">
        <v>146</v>
      </c>
      <c r="AU273" s="24" t="s">
        <v>84</v>
      </c>
      <c r="AY273" s="24" t="s">
        <v>143</v>
      </c>
      <c r="BE273" s="203">
        <f>IF(N273="základní",J273,0)</f>
        <v>0</v>
      </c>
      <c r="BF273" s="203">
        <f>IF(N273="snížená",J273,0)</f>
        <v>0</v>
      </c>
      <c r="BG273" s="203">
        <f>IF(N273="zákl. přenesená",J273,0)</f>
        <v>0</v>
      </c>
      <c r="BH273" s="203">
        <f>IF(N273="sníž. přenesená",J273,0)</f>
        <v>0</v>
      </c>
      <c r="BI273" s="203">
        <f>IF(N273="nulová",J273,0)</f>
        <v>0</v>
      </c>
      <c r="BJ273" s="24" t="s">
        <v>82</v>
      </c>
      <c r="BK273" s="203">
        <f>ROUND(I273*H273,2)</f>
        <v>0</v>
      </c>
      <c r="BL273" s="24" t="s">
        <v>208</v>
      </c>
      <c r="BM273" s="24" t="s">
        <v>3050</v>
      </c>
    </row>
    <row r="274" spans="2:47" s="1" customFormat="1" ht="40.5">
      <c r="B274" s="40"/>
      <c r="C274" s="62"/>
      <c r="D274" s="222" t="s">
        <v>958</v>
      </c>
      <c r="E274" s="62"/>
      <c r="F274" s="274" t="s">
        <v>3051</v>
      </c>
      <c r="G274" s="62"/>
      <c r="H274" s="62"/>
      <c r="I274" s="162"/>
      <c r="J274" s="62"/>
      <c r="K274" s="62"/>
      <c r="L274" s="60"/>
      <c r="M274" s="256"/>
      <c r="N274" s="41"/>
      <c r="O274" s="41"/>
      <c r="P274" s="41"/>
      <c r="Q274" s="41"/>
      <c r="R274" s="41"/>
      <c r="S274" s="41"/>
      <c r="T274" s="77"/>
      <c r="AT274" s="24" t="s">
        <v>958</v>
      </c>
      <c r="AU274" s="24" t="s">
        <v>84</v>
      </c>
    </row>
    <row r="275" spans="2:65" s="1" customFormat="1" ht="31.5" customHeight="1">
      <c r="B275" s="40"/>
      <c r="C275" s="192" t="s">
        <v>624</v>
      </c>
      <c r="D275" s="192" t="s">
        <v>146</v>
      </c>
      <c r="E275" s="193" t="s">
        <v>3052</v>
      </c>
      <c r="F275" s="194" t="s">
        <v>3053</v>
      </c>
      <c r="G275" s="195" t="s">
        <v>263</v>
      </c>
      <c r="H275" s="196">
        <v>99.142</v>
      </c>
      <c r="I275" s="197"/>
      <c r="J275" s="198">
        <f>ROUND(I275*H275,2)</f>
        <v>0</v>
      </c>
      <c r="K275" s="194" t="s">
        <v>150</v>
      </c>
      <c r="L275" s="60"/>
      <c r="M275" s="199" t="s">
        <v>21</v>
      </c>
      <c r="N275" s="200" t="s">
        <v>45</v>
      </c>
      <c r="O275" s="41"/>
      <c r="P275" s="201">
        <f>O275*H275</f>
        <v>0</v>
      </c>
      <c r="Q275" s="201">
        <v>0</v>
      </c>
      <c r="R275" s="201">
        <f>Q275*H275</f>
        <v>0</v>
      </c>
      <c r="S275" s="201">
        <v>0</v>
      </c>
      <c r="T275" s="202">
        <f>S275*H275</f>
        <v>0</v>
      </c>
      <c r="AR275" s="24" t="s">
        <v>208</v>
      </c>
      <c r="AT275" s="24" t="s">
        <v>146</v>
      </c>
      <c r="AU275" s="24" t="s">
        <v>84</v>
      </c>
      <c r="AY275" s="24" t="s">
        <v>143</v>
      </c>
      <c r="BE275" s="203">
        <f>IF(N275="základní",J275,0)</f>
        <v>0</v>
      </c>
      <c r="BF275" s="203">
        <f>IF(N275="snížená",J275,0)</f>
        <v>0</v>
      </c>
      <c r="BG275" s="203">
        <f>IF(N275="zákl. přenesená",J275,0)</f>
        <v>0</v>
      </c>
      <c r="BH275" s="203">
        <f>IF(N275="sníž. přenesená",J275,0)</f>
        <v>0</v>
      </c>
      <c r="BI275" s="203">
        <f>IF(N275="nulová",J275,0)</f>
        <v>0</v>
      </c>
      <c r="BJ275" s="24" t="s">
        <v>82</v>
      </c>
      <c r="BK275" s="203">
        <f>ROUND(I275*H275,2)</f>
        <v>0</v>
      </c>
      <c r="BL275" s="24" t="s">
        <v>208</v>
      </c>
      <c r="BM275" s="24" t="s">
        <v>3054</v>
      </c>
    </row>
    <row r="276" spans="2:47" s="1" customFormat="1" ht="94.5">
      <c r="B276" s="40"/>
      <c r="C276" s="62"/>
      <c r="D276" s="222" t="s">
        <v>958</v>
      </c>
      <c r="E276" s="62"/>
      <c r="F276" s="274" t="s">
        <v>3055</v>
      </c>
      <c r="G276" s="62"/>
      <c r="H276" s="62"/>
      <c r="I276" s="162"/>
      <c r="J276" s="62"/>
      <c r="K276" s="62"/>
      <c r="L276" s="60"/>
      <c r="M276" s="256"/>
      <c r="N276" s="41"/>
      <c r="O276" s="41"/>
      <c r="P276" s="41"/>
      <c r="Q276" s="41"/>
      <c r="R276" s="41"/>
      <c r="S276" s="41"/>
      <c r="T276" s="77"/>
      <c r="AT276" s="24" t="s">
        <v>958</v>
      </c>
      <c r="AU276" s="24" t="s">
        <v>84</v>
      </c>
    </row>
    <row r="277" spans="2:65" s="1" customFormat="1" ht="31.5" customHeight="1">
      <c r="B277" s="40"/>
      <c r="C277" s="192" t="s">
        <v>627</v>
      </c>
      <c r="D277" s="192" t="s">
        <v>146</v>
      </c>
      <c r="E277" s="193" t="s">
        <v>3056</v>
      </c>
      <c r="F277" s="194" t="s">
        <v>3057</v>
      </c>
      <c r="G277" s="195" t="s">
        <v>263</v>
      </c>
      <c r="H277" s="196">
        <v>892.278</v>
      </c>
      <c r="I277" s="197"/>
      <c r="J277" s="198">
        <f>ROUND(I277*H277,2)</f>
        <v>0</v>
      </c>
      <c r="K277" s="194" t="s">
        <v>150</v>
      </c>
      <c r="L277" s="60"/>
      <c r="M277" s="199" t="s">
        <v>21</v>
      </c>
      <c r="N277" s="200" t="s">
        <v>45</v>
      </c>
      <c r="O277" s="41"/>
      <c r="P277" s="201">
        <f>O277*H277</f>
        <v>0</v>
      </c>
      <c r="Q277" s="201">
        <v>0</v>
      </c>
      <c r="R277" s="201">
        <f>Q277*H277</f>
        <v>0</v>
      </c>
      <c r="S277" s="201">
        <v>0</v>
      </c>
      <c r="T277" s="202">
        <f>S277*H277</f>
        <v>0</v>
      </c>
      <c r="AR277" s="24" t="s">
        <v>208</v>
      </c>
      <c r="AT277" s="24" t="s">
        <v>146</v>
      </c>
      <c r="AU277" s="24" t="s">
        <v>84</v>
      </c>
      <c r="AY277" s="24" t="s">
        <v>143</v>
      </c>
      <c r="BE277" s="203">
        <f>IF(N277="základní",J277,0)</f>
        <v>0</v>
      </c>
      <c r="BF277" s="203">
        <f>IF(N277="snížená",J277,0)</f>
        <v>0</v>
      </c>
      <c r="BG277" s="203">
        <f>IF(N277="zákl. přenesená",J277,0)</f>
        <v>0</v>
      </c>
      <c r="BH277" s="203">
        <f>IF(N277="sníž. přenesená",J277,0)</f>
        <v>0</v>
      </c>
      <c r="BI277" s="203">
        <f>IF(N277="nulová",J277,0)</f>
        <v>0</v>
      </c>
      <c r="BJ277" s="24" t="s">
        <v>82</v>
      </c>
      <c r="BK277" s="203">
        <f>ROUND(I277*H277,2)</f>
        <v>0</v>
      </c>
      <c r="BL277" s="24" t="s">
        <v>208</v>
      </c>
      <c r="BM277" s="24" t="s">
        <v>3058</v>
      </c>
    </row>
    <row r="278" spans="2:47" s="1" customFormat="1" ht="94.5">
      <c r="B278" s="40"/>
      <c r="C278" s="62"/>
      <c r="D278" s="204" t="s">
        <v>958</v>
      </c>
      <c r="E278" s="62"/>
      <c r="F278" s="205" t="s">
        <v>3055</v>
      </c>
      <c r="G278" s="62"/>
      <c r="H278" s="62"/>
      <c r="I278" s="162"/>
      <c r="J278" s="62"/>
      <c r="K278" s="62"/>
      <c r="L278" s="60"/>
      <c r="M278" s="256"/>
      <c r="N278" s="41"/>
      <c r="O278" s="41"/>
      <c r="P278" s="41"/>
      <c r="Q278" s="41"/>
      <c r="R278" s="41"/>
      <c r="S278" s="41"/>
      <c r="T278" s="77"/>
      <c r="AT278" s="24" t="s">
        <v>958</v>
      </c>
      <c r="AU278" s="24" t="s">
        <v>84</v>
      </c>
    </row>
    <row r="279" spans="2:51" s="12" customFormat="1" ht="13.5">
      <c r="B279" s="220"/>
      <c r="C279" s="221"/>
      <c r="D279" s="222" t="s">
        <v>210</v>
      </c>
      <c r="E279" s="221"/>
      <c r="F279" s="224" t="s">
        <v>3059</v>
      </c>
      <c r="G279" s="221"/>
      <c r="H279" s="225">
        <v>892.278</v>
      </c>
      <c r="I279" s="226"/>
      <c r="J279" s="221"/>
      <c r="K279" s="221"/>
      <c r="L279" s="227"/>
      <c r="M279" s="228"/>
      <c r="N279" s="229"/>
      <c r="O279" s="229"/>
      <c r="P279" s="229"/>
      <c r="Q279" s="229"/>
      <c r="R279" s="229"/>
      <c r="S279" s="229"/>
      <c r="T279" s="230"/>
      <c r="AT279" s="231" t="s">
        <v>210</v>
      </c>
      <c r="AU279" s="231" t="s">
        <v>84</v>
      </c>
      <c r="AV279" s="12" t="s">
        <v>84</v>
      </c>
      <c r="AW279" s="12" t="s">
        <v>6</v>
      </c>
      <c r="AX279" s="12" t="s">
        <v>82</v>
      </c>
      <c r="AY279" s="231" t="s">
        <v>143</v>
      </c>
    </row>
    <row r="280" spans="2:65" s="1" customFormat="1" ht="22.5" customHeight="1">
      <c r="B280" s="40"/>
      <c r="C280" s="192" t="s">
        <v>631</v>
      </c>
      <c r="D280" s="192" t="s">
        <v>146</v>
      </c>
      <c r="E280" s="193" t="s">
        <v>3060</v>
      </c>
      <c r="F280" s="194" t="s">
        <v>3061</v>
      </c>
      <c r="G280" s="195" t="s">
        <v>263</v>
      </c>
      <c r="H280" s="196">
        <v>32.121</v>
      </c>
      <c r="I280" s="197"/>
      <c r="J280" s="198">
        <f>ROUND(I280*H280,2)</f>
        <v>0</v>
      </c>
      <c r="K280" s="194" t="s">
        <v>150</v>
      </c>
      <c r="L280" s="60"/>
      <c r="M280" s="199" t="s">
        <v>21</v>
      </c>
      <c r="N280" s="200" t="s">
        <v>45</v>
      </c>
      <c r="O280" s="41"/>
      <c r="P280" s="201">
        <f>O280*H280</f>
        <v>0</v>
      </c>
      <c r="Q280" s="201">
        <v>0</v>
      </c>
      <c r="R280" s="201">
        <f>Q280*H280</f>
        <v>0</v>
      </c>
      <c r="S280" s="201">
        <v>0</v>
      </c>
      <c r="T280" s="202">
        <f>S280*H280</f>
        <v>0</v>
      </c>
      <c r="AR280" s="24" t="s">
        <v>208</v>
      </c>
      <c r="AT280" s="24" t="s">
        <v>146</v>
      </c>
      <c r="AU280" s="24" t="s">
        <v>84</v>
      </c>
      <c r="AY280" s="24" t="s">
        <v>143</v>
      </c>
      <c r="BE280" s="203">
        <f>IF(N280="základní",J280,0)</f>
        <v>0</v>
      </c>
      <c r="BF280" s="203">
        <f>IF(N280="snížená",J280,0)</f>
        <v>0</v>
      </c>
      <c r="BG280" s="203">
        <f>IF(N280="zákl. přenesená",J280,0)</f>
        <v>0</v>
      </c>
      <c r="BH280" s="203">
        <f>IF(N280="sníž. přenesená",J280,0)</f>
        <v>0</v>
      </c>
      <c r="BI280" s="203">
        <f>IF(N280="nulová",J280,0)</f>
        <v>0</v>
      </c>
      <c r="BJ280" s="24" t="s">
        <v>82</v>
      </c>
      <c r="BK280" s="203">
        <f>ROUND(I280*H280,2)</f>
        <v>0</v>
      </c>
      <c r="BL280" s="24" t="s">
        <v>208</v>
      </c>
      <c r="BM280" s="24" t="s">
        <v>3062</v>
      </c>
    </row>
    <row r="281" spans="2:47" s="1" customFormat="1" ht="67.5">
      <c r="B281" s="40"/>
      <c r="C281" s="62"/>
      <c r="D281" s="204" t="s">
        <v>958</v>
      </c>
      <c r="E281" s="62"/>
      <c r="F281" s="205" t="s">
        <v>3063</v>
      </c>
      <c r="G281" s="62"/>
      <c r="H281" s="62"/>
      <c r="I281" s="162"/>
      <c r="J281" s="62"/>
      <c r="K281" s="62"/>
      <c r="L281" s="60"/>
      <c r="M281" s="256"/>
      <c r="N281" s="41"/>
      <c r="O281" s="41"/>
      <c r="P281" s="41"/>
      <c r="Q281" s="41"/>
      <c r="R281" s="41"/>
      <c r="S281" s="41"/>
      <c r="T281" s="77"/>
      <c r="AT281" s="24" t="s">
        <v>958</v>
      </c>
      <c r="AU281" s="24" t="s">
        <v>84</v>
      </c>
    </row>
    <row r="282" spans="2:51" s="11" customFormat="1" ht="13.5">
      <c r="B282" s="209"/>
      <c r="C282" s="210"/>
      <c r="D282" s="204" t="s">
        <v>210</v>
      </c>
      <c r="E282" s="211" t="s">
        <v>21</v>
      </c>
      <c r="F282" s="212" t="s">
        <v>3064</v>
      </c>
      <c r="G282" s="210"/>
      <c r="H282" s="213" t="s">
        <v>21</v>
      </c>
      <c r="I282" s="214"/>
      <c r="J282" s="210"/>
      <c r="K282" s="210"/>
      <c r="L282" s="215"/>
      <c r="M282" s="216"/>
      <c r="N282" s="217"/>
      <c r="O282" s="217"/>
      <c r="P282" s="217"/>
      <c r="Q282" s="217"/>
      <c r="R282" s="217"/>
      <c r="S282" s="217"/>
      <c r="T282" s="218"/>
      <c r="AT282" s="219" t="s">
        <v>210</v>
      </c>
      <c r="AU282" s="219" t="s">
        <v>84</v>
      </c>
      <c r="AV282" s="11" t="s">
        <v>82</v>
      </c>
      <c r="AW282" s="11" t="s">
        <v>38</v>
      </c>
      <c r="AX282" s="11" t="s">
        <v>74</v>
      </c>
      <c r="AY282" s="219" t="s">
        <v>143</v>
      </c>
    </row>
    <row r="283" spans="2:51" s="12" customFormat="1" ht="13.5">
      <c r="B283" s="220"/>
      <c r="C283" s="221"/>
      <c r="D283" s="222" t="s">
        <v>210</v>
      </c>
      <c r="E283" s="223" t="s">
        <v>21</v>
      </c>
      <c r="F283" s="224" t="s">
        <v>3065</v>
      </c>
      <c r="G283" s="221"/>
      <c r="H283" s="225">
        <v>32.121</v>
      </c>
      <c r="I283" s="226"/>
      <c r="J283" s="221"/>
      <c r="K283" s="221"/>
      <c r="L283" s="227"/>
      <c r="M283" s="228"/>
      <c r="N283" s="229"/>
      <c r="O283" s="229"/>
      <c r="P283" s="229"/>
      <c r="Q283" s="229"/>
      <c r="R283" s="229"/>
      <c r="S283" s="229"/>
      <c r="T283" s="230"/>
      <c r="AT283" s="231" t="s">
        <v>210</v>
      </c>
      <c r="AU283" s="231" t="s">
        <v>84</v>
      </c>
      <c r="AV283" s="12" t="s">
        <v>84</v>
      </c>
      <c r="AW283" s="12" t="s">
        <v>38</v>
      </c>
      <c r="AX283" s="12" t="s">
        <v>74</v>
      </c>
      <c r="AY283" s="231" t="s">
        <v>143</v>
      </c>
    </row>
    <row r="284" spans="2:65" s="1" customFormat="1" ht="22.5" customHeight="1">
      <c r="B284" s="40"/>
      <c r="C284" s="192" t="s">
        <v>633</v>
      </c>
      <c r="D284" s="192" t="s">
        <v>146</v>
      </c>
      <c r="E284" s="193" t="s">
        <v>3066</v>
      </c>
      <c r="F284" s="194" t="s">
        <v>3067</v>
      </c>
      <c r="G284" s="195" t="s">
        <v>263</v>
      </c>
      <c r="H284" s="196">
        <v>63.023</v>
      </c>
      <c r="I284" s="197"/>
      <c r="J284" s="198">
        <f>ROUND(I284*H284,2)</f>
        <v>0</v>
      </c>
      <c r="K284" s="194" t="s">
        <v>150</v>
      </c>
      <c r="L284" s="60"/>
      <c r="M284" s="199" t="s">
        <v>21</v>
      </c>
      <c r="N284" s="200" t="s">
        <v>45</v>
      </c>
      <c r="O284" s="41"/>
      <c r="P284" s="201">
        <f>O284*H284</f>
        <v>0</v>
      </c>
      <c r="Q284" s="201">
        <v>0</v>
      </c>
      <c r="R284" s="201">
        <f>Q284*H284</f>
        <v>0</v>
      </c>
      <c r="S284" s="201">
        <v>0</v>
      </c>
      <c r="T284" s="202">
        <f>S284*H284</f>
        <v>0</v>
      </c>
      <c r="AR284" s="24" t="s">
        <v>208</v>
      </c>
      <c r="AT284" s="24" t="s">
        <v>146</v>
      </c>
      <c r="AU284" s="24" t="s">
        <v>84</v>
      </c>
      <c r="AY284" s="24" t="s">
        <v>143</v>
      </c>
      <c r="BE284" s="203">
        <f>IF(N284="základní",J284,0)</f>
        <v>0</v>
      </c>
      <c r="BF284" s="203">
        <f>IF(N284="snížená",J284,0)</f>
        <v>0</v>
      </c>
      <c r="BG284" s="203">
        <f>IF(N284="zákl. přenesená",J284,0)</f>
        <v>0</v>
      </c>
      <c r="BH284" s="203">
        <f>IF(N284="sníž. přenesená",J284,0)</f>
        <v>0</v>
      </c>
      <c r="BI284" s="203">
        <f>IF(N284="nulová",J284,0)</f>
        <v>0</v>
      </c>
      <c r="BJ284" s="24" t="s">
        <v>82</v>
      </c>
      <c r="BK284" s="203">
        <f>ROUND(I284*H284,2)</f>
        <v>0</v>
      </c>
      <c r="BL284" s="24" t="s">
        <v>208</v>
      </c>
      <c r="BM284" s="24" t="s">
        <v>3068</v>
      </c>
    </row>
    <row r="285" spans="2:47" s="1" customFormat="1" ht="67.5">
      <c r="B285" s="40"/>
      <c r="C285" s="62"/>
      <c r="D285" s="204" t="s">
        <v>958</v>
      </c>
      <c r="E285" s="62"/>
      <c r="F285" s="205" t="s">
        <v>3063</v>
      </c>
      <c r="G285" s="62"/>
      <c r="H285" s="62"/>
      <c r="I285" s="162"/>
      <c r="J285" s="62"/>
      <c r="K285" s="62"/>
      <c r="L285" s="60"/>
      <c r="M285" s="256"/>
      <c r="N285" s="41"/>
      <c r="O285" s="41"/>
      <c r="P285" s="41"/>
      <c r="Q285" s="41"/>
      <c r="R285" s="41"/>
      <c r="S285" s="41"/>
      <c r="T285" s="77"/>
      <c r="AT285" s="24" t="s">
        <v>958</v>
      </c>
      <c r="AU285" s="24" t="s">
        <v>84</v>
      </c>
    </row>
    <row r="286" spans="2:51" s="11" customFormat="1" ht="13.5">
      <c r="B286" s="209"/>
      <c r="C286" s="210"/>
      <c r="D286" s="204" t="s">
        <v>210</v>
      </c>
      <c r="E286" s="211" t="s">
        <v>21</v>
      </c>
      <c r="F286" s="212" t="s">
        <v>3069</v>
      </c>
      <c r="G286" s="210"/>
      <c r="H286" s="213" t="s">
        <v>21</v>
      </c>
      <c r="I286" s="214"/>
      <c r="J286" s="210"/>
      <c r="K286" s="210"/>
      <c r="L286" s="215"/>
      <c r="M286" s="216"/>
      <c r="N286" s="217"/>
      <c r="O286" s="217"/>
      <c r="P286" s="217"/>
      <c r="Q286" s="217"/>
      <c r="R286" s="217"/>
      <c r="S286" s="217"/>
      <c r="T286" s="218"/>
      <c r="AT286" s="219" t="s">
        <v>210</v>
      </c>
      <c r="AU286" s="219" t="s">
        <v>84</v>
      </c>
      <c r="AV286" s="11" t="s">
        <v>82</v>
      </c>
      <c r="AW286" s="11" t="s">
        <v>38</v>
      </c>
      <c r="AX286" s="11" t="s">
        <v>74</v>
      </c>
      <c r="AY286" s="219" t="s">
        <v>143</v>
      </c>
    </row>
    <row r="287" spans="2:51" s="12" customFormat="1" ht="13.5">
      <c r="B287" s="220"/>
      <c r="C287" s="221"/>
      <c r="D287" s="204" t="s">
        <v>210</v>
      </c>
      <c r="E287" s="232" t="s">
        <v>21</v>
      </c>
      <c r="F287" s="233" t="s">
        <v>3070</v>
      </c>
      <c r="G287" s="221"/>
      <c r="H287" s="234">
        <v>63.023</v>
      </c>
      <c r="I287" s="226"/>
      <c r="J287" s="221"/>
      <c r="K287" s="221"/>
      <c r="L287" s="227"/>
      <c r="M287" s="228"/>
      <c r="N287" s="229"/>
      <c r="O287" s="229"/>
      <c r="P287" s="229"/>
      <c r="Q287" s="229"/>
      <c r="R287" s="229"/>
      <c r="S287" s="229"/>
      <c r="T287" s="230"/>
      <c r="AT287" s="231" t="s">
        <v>210</v>
      </c>
      <c r="AU287" s="231" t="s">
        <v>84</v>
      </c>
      <c r="AV287" s="12" t="s">
        <v>84</v>
      </c>
      <c r="AW287" s="12" t="s">
        <v>38</v>
      </c>
      <c r="AX287" s="12" t="s">
        <v>74</v>
      </c>
      <c r="AY287" s="231" t="s">
        <v>143</v>
      </c>
    </row>
    <row r="288" spans="2:63" s="10" customFormat="1" ht="29.85" customHeight="1">
      <c r="B288" s="175"/>
      <c r="C288" s="176"/>
      <c r="D288" s="189" t="s">
        <v>73</v>
      </c>
      <c r="E288" s="190" t="s">
        <v>797</v>
      </c>
      <c r="F288" s="190" t="s">
        <v>3071</v>
      </c>
      <c r="G288" s="176"/>
      <c r="H288" s="176"/>
      <c r="I288" s="179"/>
      <c r="J288" s="191">
        <f>BK288</f>
        <v>0</v>
      </c>
      <c r="K288" s="176"/>
      <c r="L288" s="181"/>
      <c r="M288" s="182"/>
      <c r="N288" s="183"/>
      <c r="O288" s="183"/>
      <c r="P288" s="184">
        <f>SUM(P289:P292)</f>
        <v>0</v>
      </c>
      <c r="Q288" s="183"/>
      <c r="R288" s="184">
        <f>SUM(R289:R292)</f>
        <v>0</v>
      </c>
      <c r="S288" s="183"/>
      <c r="T288" s="185">
        <f>SUM(T289:T292)</f>
        <v>0</v>
      </c>
      <c r="AR288" s="186" t="s">
        <v>82</v>
      </c>
      <c r="AT288" s="187" t="s">
        <v>73</v>
      </c>
      <c r="AU288" s="187" t="s">
        <v>82</v>
      </c>
      <c r="AY288" s="186" t="s">
        <v>143</v>
      </c>
      <c r="BK288" s="188">
        <f>SUM(BK289:BK292)</f>
        <v>0</v>
      </c>
    </row>
    <row r="289" spans="2:65" s="1" customFormat="1" ht="31.5" customHeight="1">
      <c r="B289" s="40"/>
      <c r="C289" s="192" t="s">
        <v>637</v>
      </c>
      <c r="D289" s="192" t="s">
        <v>146</v>
      </c>
      <c r="E289" s="193" t="s">
        <v>3072</v>
      </c>
      <c r="F289" s="194" t="s">
        <v>3073</v>
      </c>
      <c r="G289" s="195" t="s">
        <v>263</v>
      </c>
      <c r="H289" s="196">
        <v>571.529</v>
      </c>
      <c r="I289" s="197"/>
      <c r="J289" s="198">
        <f>ROUND(I289*H289,2)</f>
        <v>0</v>
      </c>
      <c r="K289" s="194" t="s">
        <v>150</v>
      </c>
      <c r="L289" s="60"/>
      <c r="M289" s="199" t="s">
        <v>21</v>
      </c>
      <c r="N289" s="200" t="s">
        <v>45</v>
      </c>
      <c r="O289" s="41"/>
      <c r="P289" s="201">
        <f>O289*H289</f>
        <v>0</v>
      </c>
      <c r="Q289" s="201">
        <v>0</v>
      </c>
      <c r="R289" s="201">
        <f>Q289*H289</f>
        <v>0</v>
      </c>
      <c r="S289" s="201">
        <v>0</v>
      </c>
      <c r="T289" s="202">
        <f>S289*H289</f>
        <v>0</v>
      </c>
      <c r="AR289" s="24" t="s">
        <v>208</v>
      </c>
      <c r="AT289" s="24" t="s">
        <v>146</v>
      </c>
      <c r="AU289" s="24" t="s">
        <v>84</v>
      </c>
      <c r="AY289" s="24" t="s">
        <v>143</v>
      </c>
      <c r="BE289" s="203">
        <f>IF(N289="základní",J289,0)</f>
        <v>0</v>
      </c>
      <c r="BF289" s="203">
        <f>IF(N289="snížená",J289,0)</f>
        <v>0</v>
      </c>
      <c r="BG289" s="203">
        <f>IF(N289="zákl. přenesená",J289,0)</f>
        <v>0</v>
      </c>
      <c r="BH289" s="203">
        <f>IF(N289="sníž. přenesená",J289,0)</f>
        <v>0</v>
      </c>
      <c r="BI289" s="203">
        <f>IF(N289="nulová",J289,0)</f>
        <v>0</v>
      </c>
      <c r="BJ289" s="24" t="s">
        <v>82</v>
      </c>
      <c r="BK289" s="203">
        <f>ROUND(I289*H289,2)</f>
        <v>0</v>
      </c>
      <c r="BL289" s="24" t="s">
        <v>208</v>
      </c>
      <c r="BM289" s="24" t="s">
        <v>3074</v>
      </c>
    </row>
    <row r="290" spans="2:47" s="1" customFormat="1" ht="27">
      <c r="B290" s="40"/>
      <c r="C290" s="62"/>
      <c r="D290" s="222" t="s">
        <v>958</v>
      </c>
      <c r="E290" s="62"/>
      <c r="F290" s="274" t="s">
        <v>3075</v>
      </c>
      <c r="G290" s="62"/>
      <c r="H290" s="62"/>
      <c r="I290" s="162"/>
      <c r="J290" s="62"/>
      <c r="K290" s="62"/>
      <c r="L290" s="60"/>
      <c r="M290" s="256"/>
      <c r="N290" s="41"/>
      <c r="O290" s="41"/>
      <c r="P290" s="41"/>
      <c r="Q290" s="41"/>
      <c r="R290" s="41"/>
      <c r="S290" s="41"/>
      <c r="T290" s="77"/>
      <c r="AT290" s="24" t="s">
        <v>958</v>
      </c>
      <c r="AU290" s="24" t="s">
        <v>84</v>
      </c>
    </row>
    <row r="291" spans="2:65" s="1" customFormat="1" ht="44.25" customHeight="1">
      <c r="B291" s="40"/>
      <c r="C291" s="192" t="s">
        <v>642</v>
      </c>
      <c r="D291" s="192" t="s">
        <v>146</v>
      </c>
      <c r="E291" s="193" t="s">
        <v>3076</v>
      </c>
      <c r="F291" s="194" t="s">
        <v>3077</v>
      </c>
      <c r="G291" s="195" t="s">
        <v>263</v>
      </c>
      <c r="H291" s="196">
        <v>7.015</v>
      </c>
      <c r="I291" s="197"/>
      <c r="J291" s="198">
        <f>ROUND(I291*H291,2)</f>
        <v>0</v>
      </c>
      <c r="K291" s="194" t="s">
        <v>150</v>
      </c>
      <c r="L291" s="60"/>
      <c r="M291" s="199" t="s">
        <v>21</v>
      </c>
      <c r="N291" s="200" t="s">
        <v>45</v>
      </c>
      <c r="O291" s="41"/>
      <c r="P291" s="201">
        <f>O291*H291</f>
        <v>0</v>
      </c>
      <c r="Q291" s="201">
        <v>0</v>
      </c>
      <c r="R291" s="201">
        <f>Q291*H291</f>
        <v>0</v>
      </c>
      <c r="S291" s="201">
        <v>0</v>
      </c>
      <c r="T291" s="202">
        <f>S291*H291</f>
        <v>0</v>
      </c>
      <c r="AR291" s="24" t="s">
        <v>208</v>
      </c>
      <c r="AT291" s="24" t="s">
        <v>146</v>
      </c>
      <c r="AU291" s="24" t="s">
        <v>84</v>
      </c>
      <c r="AY291" s="24" t="s">
        <v>143</v>
      </c>
      <c r="BE291" s="203">
        <f>IF(N291="základní",J291,0)</f>
        <v>0</v>
      </c>
      <c r="BF291" s="203">
        <f>IF(N291="snížená",J291,0)</f>
        <v>0</v>
      </c>
      <c r="BG291" s="203">
        <f>IF(N291="zákl. přenesená",J291,0)</f>
        <v>0</v>
      </c>
      <c r="BH291" s="203">
        <f>IF(N291="sníž. přenesená",J291,0)</f>
        <v>0</v>
      </c>
      <c r="BI291" s="203">
        <f>IF(N291="nulová",J291,0)</f>
        <v>0</v>
      </c>
      <c r="BJ291" s="24" t="s">
        <v>82</v>
      </c>
      <c r="BK291" s="203">
        <f>ROUND(I291*H291,2)</f>
        <v>0</v>
      </c>
      <c r="BL291" s="24" t="s">
        <v>208</v>
      </c>
      <c r="BM291" s="24" t="s">
        <v>3078</v>
      </c>
    </row>
    <row r="292" spans="2:47" s="1" customFormat="1" ht="54">
      <c r="B292" s="40"/>
      <c r="C292" s="62"/>
      <c r="D292" s="204" t="s">
        <v>958</v>
      </c>
      <c r="E292" s="62"/>
      <c r="F292" s="205" t="s">
        <v>3079</v>
      </c>
      <c r="G292" s="62"/>
      <c r="H292" s="62"/>
      <c r="I292" s="162"/>
      <c r="J292" s="62"/>
      <c r="K292" s="62"/>
      <c r="L292" s="60"/>
      <c r="M292" s="206"/>
      <c r="N292" s="207"/>
      <c r="O292" s="207"/>
      <c r="P292" s="207"/>
      <c r="Q292" s="207"/>
      <c r="R292" s="207"/>
      <c r="S292" s="207"/>
      <c r="T292" s="208"/>
      <c r="AT292" s="24" t="s">
        <v>958</v>
      </c>
      <c r="AU292" s="24" t="s">
        <v>84</v>
      </c>
    </row>
    <row r="293" spans="2:12" s="1" customFormat="1" ht="6.95" customHeight="1">
      <c r="B293" s="55"/>
      <c r="C293" s="56"/>
      <c r="D293" s="56"/>
      <c r="E293" s="56"/>
      <c r="F293" s="56"/>
      <c r="G293" s="56"/>
      <c r="H293" s="56"/>
      <c r="I293" s="138"/>
      <c r="J293" s="56"/>
      <c r="K293" s="56"/>
      <c r="L293" s="60"/>
    </row>
  </sheetData>
  <sheetProtection algorithmName="SHA-512" hashValue="WoWZU17bAz1om6M3Zqh71TI+vsDZ9MC/y/i6RvGD2IMDnA+gZArMvw43szSsIG59QT4kcNgvS3yTrlj3rjk5rg==" saltValue="S5zVrpZcVMqrVVv19h7aCg==" spinCount="100000" sheet="1" objects="1" scenarios="1" formatCells="0" formatColumns="0" formatRows="0" sort="0" autoFilter="0"/>
  <autoFilter ref="C89:K292"/>
  <mergeCells count="9">
    <mergeCell ref="E80:H80"/>
    <mergeCell ref="E82:H82"/>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2:K216"/>
  <sheetViews>
    <sheetView showGridLines="0" workbookViewId="0" topLeftCell="A1"/>
  </sheetViews>
  <sheetFormatPr defaultColWidth="9.33203125" defaultRowHeight="13.5"/>
  <cols>
    <col min="1" max="1" width="8.33203125" style="284" customWidth="1"/>
    <col min="2" max="2" width="1.66796875" style="284" customWidth="1"/>
    <col min="3" max="4" width="5" style="284" customWidth="1"/>
    <col min="5" max="5" width="11.66015625" style="284" customWidth="1"/>
    <col min="6" max="6" width="9.16015625" style="284" customWidth="1"/>
    <col min="7" max="7" width="5" style="284" customWidth="1"/>
    <col min="8" max="8" width="77.83203125" style="284" customWidth="1"/>
    <col min="9" max="10" width="20" style="284" customWidth="1"/>
    <col min="11" max="11" width="1.66796875" style="284" customWidth="1"/>
  </cols>
  <sheetData>
    <row r="1" ht="37.5" customHeight="1"/>
    <row r="2" spans="2:11" ht="7.5" customHeight="1">
      <c r="B2" s="285"/>
      <c r="C2" s="286"/>
      <c r="D2" s="286"/>
      <c r="E2" s="286"/>
      <c r="F2" s="286"/>
      <c r="G2" s="286"/>
      <c r="H2" s="286"/>
      <c r="I2" s="286"/>
      <c r="J2" s="286"/>
      <c r="K2" s="287"/>
    </row>
    <row r="3" spans="2:11" s="15" customFormat="1" ht="45" customHeight="1">
      <c r="B3" s="288"/>
      <c r="C3" s="409" t="s">
        <v>3080</v>
      </c>
      <c r="D3" s="409"/>
      <c r="E3" s="409"/>
      <c r="F3" s="409"/>
      <c r="G3" s="409"/>
      <c r="H3" s="409"/>
      <c r="I3" s="409"/>
      <c r="J3" s="409"/>
      <c r="K3" s="289"/>
    </row>
    <row r="4" spans="2:11" ht="25.5" customHeight="1">
      <c r="B4" s="290"/>
      <c r="C4" s="410" t="s">
        <v>3081</v>
      </c>
      <c r="D4" s="410"/>
      <c r="E4" s="410"/>
      <c r="F4" s="410"/>
      <c r="G4" s="410"/>
      <c r="H4" s="410"/>
      <c r="I4" s="410"/>
      <c r="J4" s="410"/>
      <c r="K4" s="291"/>
    </row>
    <row r="5" spans="2:11" ht="5.25" customHeight="1">
      <c r="B5" s="290"/>
      <c r="C5" s="292"/>
      <c r="D5" s="292"/>
      <c r="E5" s="292"/>
      <c r="F5" s="292"/>
      <c r="G5" s="292"/>
      <c r="H5" s="292"/>
      <c r="I5" s="292"/>
      <c r="J5" s="292"/>
      <c r="K5" s="291"/>
    </row>
    <row r="6" spans="2:11" ht="15" customHeight="1">
      <c r="B6" s="290"/>
      <c r="C6" s="408" t="s">
        <v>3082</v>
      </c>
      <c r="D6" s="408"/>
      <c r="E6" s="408"/>
      <c r="F6" s="408"/>
      <c r="G6" s="408"/>
      <c r="H6" s="408"/>
      <c r="I6" s="408"/>
      <c r="J6" s="408"/>
      <c r="K6" s="291"/>
    </row>
    <row r="7" spans="2:11" ht="15" customHeight="1">
      <c r="B7" s="294"/>
      <c r="C7" s="408" t="s">
        <v>3083</v>
      </c>
      <c r="D7" s="408"/>
      <c r="E7" s="408"/>
      <c r="F7" s="408"/>
      <c r="G7" s="408"/>
      <c r="H7" s="408"/>
      <c r="I7" s="408"/>
      <c r="J7" s="408"/>
      <c r="K7" s="291"/>
    </row>
    <row r="8" spans="2:11" ht="12.75" customHeight="1">
      <c r="B8" s="294"/>
      <c r="C8" s="293"/>
      <c r="D8" s="293"/>
      <c r="E8" s="293"/>
      <c r="F8" s="293"/>
      <c r="G8" s="293"/>
      <c r="H8" s="293"/>
      <c r="I8" s="293"/>
      <c r="J8" s="293"/>
      <c r="K8" s="291"/>
    </row>
    <row r="9" spans="2:11" ht="15" customHeight="1">
      <c r="B9" s="294"/>
      <c r="C9" s="408" t="s">
        <v>3084</v>
      </c>
      <c r="D9" s="408"/>
      <c r="E9" s="408"/>
      <c r="F9" s="408"/>
      <c r="G9" s="408"/>
      <c r="H9" s="408"/>
      <c r="I9" s="408"/>
      <c r="J9" s="408"/>
      <c r="K9" s="291"/>
    </row>
    <row r="10" spans="2:11" ht="15" customHeight="1">
      <c r="B10" s="294"/>
      <c r="C10" s="293"/>
      <c r="D10" s="408" t="s">
        <v>3085</v>
      </c>
      <c r="E10" s="408"/>
      <c r="F10" s="408"/>
      <c r="G10" s="408"/>
      <c r="H10" s="408"/>
      <c r="I10" s="408"/>
      <c r="J10" s="408"/>
      <c r="K10" s="291"/>
    </row>
    <row r="11" spans="2:11" ht="15" customHeight="1">
      <c r="B11" s="294"/>
      <c r="C11" s="295"/>
      <c r="D11" s="408" t="s">
        <v>3086</v>
      </c>
      <c r="E11" s="408"/>
      <c r="F11" s="408"/>
      <c r="G11" s="408"/>
      <c r="H11" s="408"/>
      <c r="I11" s="408"/>
      <c r="J11" s="408"/>
      <c r="K11" s="291"/>
    </row>
    <row r="12" spans="2:11" ht="12.75" customHeight="1">
      <c r="B12" s="294"/>
      <c r="C12" s="295"/>
      <c r="D12" s="295"/>
      <c r="E12" s="295"/>
      <c r="F12" s="295"/>
      <c r="G12" s="295"/>
      <c r="H12" s="295"/>
      <c r="I12" s="295"/>
      <c r="J12" s="295"/>
      <c r="K12" s="291"/>
    </row>
    <row r="13" spans="2:11" ht="15" customHeight="1">
      <c r="B13" s="294"/>
      <c r="C13" s="295"/>
      <c r="D13" s="408" t="s">
        <v>3087</v>
      </c>
      <c r="E13" s="408"/>
      <c r="F13" s="408"/>
      <c r="G13" s="408"/>
      <c r="H13" s="408"/>
      <c r="I13" s="408"/>
      <c r="J13" s="408"/>
      <c r="K13" s="291"/>
    </row>
    <row r="14" spans="2:11" ht="15" customHeight="1">
      <c r="B14" s="294"/>
      <c r="C14" s="295"/>
      <c r="D14" s="408" t="s">
        <v>3088</v>
      </c>
      <c r="E14" s="408"/>
      <c r="F14" s="408"/>
      <c r="G14" s="408"/>
      <c r="H14" s="408"/>
      <c r="I14" s="408"/>
      <c r="J14" s="408"/>
      <c r="K14" s="291"/>
    </row>
    <row r="15" spans="2:11" ht="15" customHeight="1">
      <c r="B15" s="294"/>
      <c r="C15" s="295"/>
      <c r="D15" s="408" t="s">
        <v>3089</v>
      </c>
      <c r="E15" s="408"/>
      <c r="F15" s="408"/>
      <c r="G15" s="408"/>
      <c r="H15" s="408"/>
      <c r="I15" s="408"/>
      <c r="J15" s="408"/>
      <c r="K15" s="291"/>
    </row>
    <row r="16" spans="2:11" ht="15" customHeight="1">
      <c r="B16" s="294"/>
      <c r="C16" s="295"/>
      <c r="D16" s="295"/>
      <c r="E16" s="296" t="s">
        <v>81</v>
      </c>
      <c r="F16" s="408" t="s">
        <v>3090</v>
      </c>
      <c r="G16" s="408"/>
      <c r="H16" s="408"/>
      <c r="I16" s="408"/>
      <c r="J16" s="408"/>
      <c r="K16" s="291"/>
    </row>
    <row r="17" spans="2:11" ht="15" customHeight="1">
      <c r="B17" s="294"/>
      <c r="C17" s="295"/>
      <c r="D17" s="295"/>
      <c r="E17" s="296" t="s">
        <v>105</v>
      </c>
      <c r="F17" s="408" t="s">
        <v>3091</v>
      </c>
      <c r="G17" s="408"/>
      <c r="H17" s="408"/>
      <c r="I17" s="408"/>
      <c r="J17" s="408"/>
      <c r="K17" s="291"/>
    </row>
    <row r="18" spans="2:11" ht="15" customHeight="1">
      <c r="B18" s="294"/>
      <c r="C18" s="295"/>
      <c r="D18" s="295"/>
      <c r="E18" s="296" t="s">
        <v>3092</v>
      </c>
      <c r="F18" s="408" t="s">
        <v>3093</v>
      </c>
      <c r="G18" s="408"/>
      <c r="H18" s="408"/>
      <c r="I18" s="408"/>
      <c r="J18" s="408"/>
      <c r="K18" s="291"/>
    </row>
    <row r="19" spans="2:11" ht="15" customHeight="1">
      <c r="B19" s="294"/>
      <c r="C19" s="295"/>
      <c r="D19" s="295"/>
      <c r="E19" s="296" t="s">
        <v>3094</v>
      </c>
      <c r="F19" s="408" t="s">
        <v>3095</v>
      </c>
      <c r="G19" s="408"/>
      <c r="H19" s="408"/>
      <c r="I19" s="408"/>
      <c r="J19" s="408"/>
      <c r="K19" s="291"/>
    </row>
    <row r="20" spans="2:11" ht="15" customHeight="1">
      <c r="B20" s="294"/>
      <c r="C20" s="295"/>
      <c r="D20" s="295"/>
      <c r="E20" s="296" t="s">
        <v>3096</v>
      </c>
      <c r="F20" s="408" t="s">
        <v>2633</v>
      </c>
      <c r="G20" s="408"/>
      <c r="H20" s="408"/>
      <c r="I20" s="408"/>
      <c r="J20" s="408"/>
      <c r="K20" s="291"/>
    </row>
    <row r="21" spans="2:11" ht="15" customHeight="1">
      <c r="B21" s="294"/>
      <c r="C21" s="295"/>
      <c r="D21" s="295"/>
      <c r="E21" s="296" t="s">
        <v>3097</v>
      </c>
      <c r="F21" s="408" t="s">
        <v>3098</v>
      </c>
      <c r="G21" s="408"/>
      <c r="H21" s="408"/>
      <c r="I21" s="408"/>
      <c r="J21" s="408"/>
      <c r="K21" s="291"/>
    </row>
    <row r="22" spans="2:11" ht="12.75" customHeight="1">
      <c r="B22" s="294"/>
      <c r="C22" s="295"/>
      <c r="D22" s="295"/>
      <c r="E22" s="295"/>
      <c r="F22" s="295"/>
      <c r="G22" s="295"/>
      <c r="H22" s="295"/>
      <c r="I22" s="295"/>
      <c r="J22" s="295"/>
      <c r="K22" s="291"/>
    </row>
    <row r="23" spans="2:11" ht="15" customHeight="1">
      <c r="B23" s="294"/>
      <c r="C23" s="408" t="s">
        <v>3099</v>
      </c>
      <c r="D23" s="408"/>
      <c r="E23" s="408"/>
      <c r="F23" s="408"/>
      <c r="G23" s="408"/>
      <c r="H23" s="408"/>
      <c r="I23" s="408"/>
      <c r="J23" s="408"/>
      <c r="K23" s="291"/>
    </row>
    <row r="24" spans="2:11" ht="15" customHeight="1">
      <c r="B24" s="294"/>
      <c r="C24" s="408" t="s">
        <v>3100</v>
      </c>
      <c r="D24" s="408"/>
      <c r="E24" s="408"/>
      <c r="F24" s="408"/>
      <c r="G24" s="408"/>
      <c r="H24" s="408"/>
      <c r="I24" s="408"/>
      <c r="J24" s="408"/>
      <c r="K24" s="291"/>
    </row>
    <row r="25" spans="2:11" ht="15" customHeight="1">
      <c r="B25" s="294"/>
      <c r="C25" s="293"/>
      <c r="D25" s="408" t="s">
        <v>3101</v>
      </c>
      <c r="E25" s="408"/>
      <c r="F25" s="408"/>
      <c r="G25" s="408"/>
      <c r="H25" s="408"/>
      <c r="I25" s="408"/>
      <c r="J25" s="408"/>
      <c r="K25" s="291"/>
    </row>
    <row r="26" spans="2:11" ht="15" customHeight="1">
      <c r="B26" s="294"/>
      <c r="C26" s="295"/>
      <c r="D26" s="408" t="s">
        <v>3102</v>
      </c>
      <c r="E26" s="408"/>
      <c r="F26" s="408"/>
      <c r="G26" s="408"/>
      <c r="H26" s="408"/>
      <c r="I26" s="408"/>
      <c r="J26" s="408"/>
      <c r="K26" s="291"/>
    </row>
    <row r="27" spans="2:11" ht="12.75" customHeight="1">
      <c r="B27" s="294"/>
      <c r="C27" s="295"/>
      <c r="D27" s="295"/>
      <c r="E27" s="295"/>
      <c r="F27" s="295"/>
      <c r="G27" s="295"/>
      <c r="H27" s="295"/>
      <c r="I27" s="295"/>
      <c r="J27" s="295"/>
      <c r="K27" s="291"/>
    </row>
    <row r="28" spans="2:11" ht="15" customHeight="1">
      <c r="B28" s="294"/>
      <c r="C28" s="295"/>
      <c r="D28" s="408" t="s">
        <v>3103</v>
      </c>
      <c r="E28" s="408"/>
      <c r="F28" s="408"/>
      <c r="G28" s="408"/>
      <c r="H28" s="408"/>
      <c r="I28" s="408"/>
      <c r="J28" s="408"/>
      <c r="K28" s="291"/>
    </row>
    <row r="29" spans="2:11" ht="15" customHeight="1">
      <c r="B29" s="294"/>
      <c r="C29" s="295"/>
      <c r="D29" s="408" t="s">
        <v>3104</v>
      </c>
      <c r="E29" s="408"/>
      <c r="F29" s="408"/>
      <c r="G29" s="408"/>
      <c r="H29" s="408"/>
      <c r="I29" s="408"/>
      <c r="J29" s="408"/>
      <c r="K29" s="291"/>
    </row>
    <row r="30" spans="2:11" ht="12.75" customHeight="1">
      <c r="B30" s="294"/>
      <c r="C30" s="295"/>
      <c r="D30" s="295"/>
      <c r="E30" s="295"/>
      <c r="F30" s="295"/>
      <c r="G30" s="295"/>
      <c r="H30" s="295"/>
      <c r="I30" s="295"/>
      <c r="J30" s="295"/>
      <c r="K30" s="291"/>
    </row>
    <row r="31" spans="2:11" ht="15" customHeight="1">
      <c r="B31" s="294"/>
      <c r="C31" s="295"/>
      <c r="D31" s="408" t="s">
        <v>3105</v>
      </c>
      <c r="E31" s="408"/>
      <c r="F31" s="408"/>
      <c r="G31" s="408"/>
      <c r="H31" s="408"/>
      <c r="I31" s="408"/>
      <c r="J31" s="408"/>
      <c r="K31" s="291"/>
    </row>
    <row r="32" spans="2:11" ht="15" customHeight="1">
      <c r="B32" s="294"/>
      <c r="C32" s="295"/>
      <c r="D32" s="408" t="s">
        <v>3106</v>
      </c>
      <c r="E32" s="408"/>
      <c r="F32" s="408"/>
      <c r="G32" s="408"/>
      <c r="H32" s="408"/>
      <c r="I32" s="408"/>
      <c r="J32" s="408"/>
      <c r="K32" s="291"/>
    </row>
    <row r="33" spans="2:11" ht="15" customHeight="1">
      <c r="B33" s="294"/>
      <c r="C33" s="295"/>
      <c r="D33" s="408" t="s">
        <v>3107</v>
      </c>
      <c r="E33" s="408"/>
      <c r="F33" s="408"/>
      <c r="G33" s="408"/>
      <c r="H33" s="408"/>
      <c r="I33" s="408"/>
      <c r="J33" s="408"/>
      <c r="K33" s="291"/>
    </row>
    <row r="34" spans="2:11" ht="15" customHeight="1">
      <c r="B34" s="294"/>
      <c r="C34" s="295"/>
      <c r="D34" s="293"/>
      <c r="E34" s="297" t="s">
        <v>128</v>
      </c>
      <c r="F34" s="293"/>
      <c r="G34" s="408" t="s">
        <v>3108</v>
      </c>
      <c r="H34" s="408"/>
      <c r="I34" s="408"/>
      <c r="J34" s="408"/>
      <c r="K34" s="291"/>
    </row>
    <row r="35" spans="2:11" ht="30.75" customHeight="1">
      <c r="B35" s="294"/>
      <c r="C35" s="295"/>
      <c r="D35" s="293"/>
      <c r="E35" s="297" t="s">
        <v>3109</v>
      </c>
      <c r="F35" s="293"/>
      <c r="G35" s="408" t="s">
        <v>3110</v>
      </c>
      <c r="H35" s="408"/>
      <c r="I35" s="408"/>
      <c r="J35" s="408"/>
      <c r="K35" s="291"/>
    </row>
    <row r="36" spans="2:11" ht="15" customHeight="1">
      <c r="B36" s="294"/>
      <c r="C36" s="295"/>
      <c r="D36" s="293"/>
      <c r="E36" s="297" t="s">
        <v>55</v>
      </c>
      <c r="F36" s="293"/>
      <c r="G36" s="408" t="s">
        <v>3111</v>
      </c>
      <c r="H36" s="408"/>
      <c r="I36" s="408"/>
      <c r="J36" s="408"/>
      <c r="K36" s="291"/>
    </row>
    <row r="37" spans="2:11" ht="15" customHeight="1">
      <c r="B37" s="294"/>
      <c r="C37" s="295"/>
      <c r="D37" s="293"/>
      <c r="E37" s="297" t="s">
        <v>129</v>
      </c>
      <c r="F37" s="293"/>
      <c r="G37" s="408" t="s">
        <v>3112</v>
      </c>
      <c r="H37" s="408"/>
      <c r="I37" s="408"/>
      <c r="J37" s="408"/>
      <c r="K37" s="291"/>
    </row>
    <row r="38" spans="2:11" ht="15" customHeight="1">
      <c r="B38" s="294"/>
      <c r="C38" s="295"/>
      <c r="D38" s="293"/>
      <c r="E38" s="297" t="s">
        <v>130</v>
      </c>
      <c r="F38" s="293"/>
      <c r="G38" s="408" t="s">
        <v>3113</v>
      </c>
      <c r="H38" s="408"/>
      <c r="I38" s="408"/>
      <c r="J38" s="408"/>
      <c r="K38" s="291"/>
    </row>
    <row r="39" spans="2:11" ht="15" customHeight="1">
      <c r="B39" s="294"/>
      <c r="C39" s="295"/>
      <c r="D39" s="293"/>
      <c r="E39" s="297" t="s">
        <v>131</v>
      </c>
      <c r="F39" s="293"/>
      <c r="G39" s="408" t="s">
        <v>3114</v>
      </c>
      <c r="H39" s="408"/>
      <c r="I39" s="408"/>
      <c r="J39" s="408"/>
      <c r="K39" s="291"/>
    </row>
    <row r="40" spans="2:11" ht="15" customHeight="1">
      <c r="B40" s="294"/>
      <c r="C40" s="295"/>
      <c r="D40" s="293"/>
      <c r="E40" s="297" t="s">
        <v>3115</v>
      </c>
      <c r="F40" s="293"/>
      <c r="G40" s="408" t="s">
        <v>3116</v>
      </c>
      <c r="H40" s="408"/>
      <c r="I40" s="408"/>
      <c r="J40" s="408"/>
      <c r="K40" s="291"/>
    </row>
    <row r="41" spans="2:11" ht="15" customHeight="1">
      <c r="B41" s="294"/>
      <c r="C41" s="295"/>
      <c r="D41" s="293"/>
      <c r="E41" s="297"/>
      <c r="F41" s="293"/>
      <c r="G41" s="408" t="s">
        <v>3117</v>
      </c>
      <c r="H41" s="408"/>
      <c r="I41" s="408"/>
      <c r="J41" s="408"/>
      <c r="K41" s="291"/>
    </row>
    <row r="42" spans="2:11" ht="15" customHeight="1">
      <c r="B42" s="294"/>
      <c r="C42" s="295"/>
      <c r="D42" s="293"/>
      <c r="E42" s="297" t="s">
        <v>3118</v>
      </c>
      <c r="F42" s="293"/>
      <c r="G42" s="408" t="s">
        <v>3119</v>
      </c>
      <c r="H42" s="408"/>
      <c r="I42" s="408"/>
      <c r="J42" s="408"/>
      <c r="K42" s="291"/>
    </row>
    <row r="43" spans="2:11" ht="15" customHeight="1">
      <c r="B43" s="294"/>
      <c r="C43" s="295"/>
      <c r="D43" s="293"/>
      <c r="E43" s="297" t="s">
        <v>133</v>
      </c>
      <c r="F43" s="293"/>
      <c r="G43" s="408" t="s">
        <v>3120</v>
      </c>
      <c r="H43" s="408"/>
      <c r="I43" s="408"/>
      <c r="J43" s="408"/>
      <c r="K43" s="291"/>
    </row>
    <row r="44" spans="2:11" ht="12.75" customHeight="1">
      <c r="B44" s="294"/>
      <c r="C44" s="295"/>
      <c r="D44" s="293"/>
      <c r="E44" s="293"/>
      <c r="F44" s="293"/>
      <c r="G44" s="293"/>
      <c r="H44" s="293"/>
      <c r="I44" s="293"/>
      <c r="J44" s="293"/>
      <c r="K44" s="291"/>
    </row>
    <row r="45" spans="2:11" ht="15" customHeight="1">
      <c r="B45" s="294"/>
      <c r="C45" s="295"/>
      <c r="D45" s="408" t="s">
        <v>3121</v>
      </c>
      <c r="E45" s="408"/>
      <c r="F45" s="408"/>
      <c r="G45" s="408"/>
      <c r="H45" s="408"/>
      <c r="I45" s="408"/>
      <c r="J45" s="408"/>
      <c r="K45" s="291"/>
    </row>
    <row r="46" spans="2:11" ht="15" customHeight="1">
      <c r="B46" s="294"/>
      <c r="C46" s="295"/>
      <c r="D46" s="295"/>
      <c r="E46" s="408" t="s">
        <v>3122</v>
      </c>
      <c r="F46" s="408"/>
      <c r="G46" s="408"/>
      <c r="H46" s="408"/>
      <c r="I46" s="408"/>
      <c r="J46" s="408"/>
      <c r="K46" s="291"/>
    </row>
    <row r="47" spans="2:11" ht="15" customHeight="1">
      <c r="B47" s="294"/>
      <c r="C47" s="295"/>
      <c r="D47" s="295"/>
      <c r="E47" s="408" t="s">
        <v>3123</v>
      </c>
      <c r="F47" s="408"/>
      <c r="G47" s="408"/>
      <c r="H47" s="408"/>
      <c r="I47" s="408"/>
      <c r="J47" s="408"/>
      <c r="K47" s="291"/>
    </row>
    <row r="48" spans="2:11" ht="15" customHeight="1">
      <c r="B48" s="294"/>
      <c r="C48" s="295"/>
      <c r="D48" s="295"/>
      <c r="E48" s="408" t="s">
        <v>3124</v>
      </c>
      <c r="F48" s="408"/>
      <c r="G48" s="408"/>
      <c r="H48" s="408"/>
      <c r="I48" s="408"/>
      <c r="J48" s="408"/>
      <c r="K48" s="291"/>
    </row>
    <row r="49" spans="2:11" ht="15" customHeight="1">
      <c r="B49" s="294"/>
      <c r="C49" s="295"/>
      <c r="D49" s="408" t="s">
        <v>3125</v>
      </c>
      <c r="E49" s="408"/>
      <c r="F49" s="408"/>
      <c r="G49" s="408"/>
      <c r="H49" s="408"/>
      <c r="I49" s="408"/>
      <c r="J49" s="408"/>
      <c r="K49" s="291"/>
    </row>
    <row r="50" spans="2:11" ht="25.5" customHeight="1">
      <c r="B50" s="290"/>
      <c r="C50" s="410" t="s">
        <v>3126</v>
      </c>
      <c r="D50" s="410"/>
      <c r="E50" s="410"/>
      <c r="F50" s="410"/>
      <c r="G50" s="410"/>
      <c r="H50" s="410"/>
      <c r="I50" s="410"/>
      <c r="J50" s="410"/>
      <c r="K50" s="291"/>
    </row>
    <row r="51" spans="2:11" ht="5.25" customHeight="1">
      <c r="B51" s="290"/>
      <c r="C51" s="292"/>
      <c r="D51" s="292"/>
      <c r="E51" s="292"/>
      <c r="F51" s="292"/>
      <c r="G51" s="292"/>
      <c r="H51" s="292"/>
      <c r="I51" s="292"/>
      <c r="J51" s="292"/>
      <c r="K51" s="291"/>
    </row>
    <row r="52" spans="2:11" ht="15" customHeight="1">
      <c r="B52" s="290"/>
      <c r="C52" s="408" t="s">
        <v>3127</v>
      </c>
      <c r="D52" s="408"/>
      <c r="E52" s="408"/>
      <c r="F52" s="408"/>
      <c r="G52" s="408"/>
      <c r="H52" s="408"/>
      <c r="I52" s="408"/>
      <c r="J52" s="408"/>
      <c r="K52" s="291"/>
    </row>
    <row r="53" spans="2:11" ht="15" customHeight="1">
      <c r="B53" s="290"/>
      <c r="C53" s="408" t="s">
        <v>3128</v>
      </c>
      <c r="D53" s="408"/>
      <c r="E53" s="408"/>
      <c r="F53" s="408"/>
      <c r="G53" s="408"/>
      <c r="H53" s="408"/>
      <c r="I53" s="408"/>
      <c r="J53" s="408"/>
      <c r="K53" s="291"/>
    </row>
    <row r="54" spans="2:11" ht="12.75" customHeight="1">
      <c r="B54" s="290"/>
      <c r="C54" s="293"/>
      <c r="D54" s="293"/>
      <c r="E54" s="293"/>
      <c r="F54" s="293"/>
      <c r="G54" s="293"/>
      <c r="H54" s="293"/>
      <c r="I54" s="293"/>
      <c r="J54" s="293"/>
      <c r="K54" s="291"/>
    </row>
    <row r="55" spans="2:11" ht="15" customHeight="1">
      <c r="B55" s="290"/>
      <c r="C55" s="408" t="s">
        <v>3129</v>
      </c>
      <c r="D55" s="408"/>
      <c r="E55" s="408"/>
      <c r="F55" s="408"/>
      <c r="G55" s="408"/>
      <c r="H55" s="408"/>
      <c r="I55" s="408"/>
      <c r="J55" s="408"/>
      <c r="K55" s="291"/>
    </row>
    <row r="56" spans="2:11" ht="15" customHeight="1">
      <c r="B56" s="290"/>
      <c r="C56" s="295"/>
      <c r="D56" s="408" t="s">
        <v>3130</v>
      </c>
      <c r="E56" s="408"/>
      <c r="F56" s="408"/>
      <c r="G56" s="408"/>
      <c r="H56" s="408"/>
      <c r="I56" s="408"/>
      <c r="J56" s="408"/>
      <c r="K56" s="291"/>
    </row>
    <row r="57" spans="2:11" ht="15" customHeight="1">
      <c r="B57" s="290"/>
      <c r="C57" s="295"/>
      <c r="D57" s="408" t="s">
        <v>3131</v>
      </c>
      <c r="E57" s="408"/>
      <c r="F57" s="408"/>
      <c r="G57" s="408"/>
      <c r="H57" s="408"/>
      <c r="I57" s="408"/>
      <c r="J57" s="408"/>
      <c r="K57" s="291"/>
    </row>
    <row r="58" spans="2:11" ht="15" customHeight="1">
      <c r="B58" s="290"/>
      <c r="C58" s="295"/>
      <c r="D58" s="408" t="s">
        <v>3132</v>
      </c>
      <c r="E58" s="408"/>
      <c r="F58" s="408"/>
      <c r="G58" s="408"/>
      <c r="H58" s="408"/>
      <c r="I58" s="408"/>
      <c r="J58" s="408"/>
      <c r="K58" s="291"/>
    </row>
    <row r="59" spans="2:11" ht="15" customHeight="1">
      <c r="B59" s="290"/>
      <c r="C59" s="295"/>
      <c r="D59" s="408" t="s">
        <v>3133</v>
      </c>
      <c r="E59" s="408"/>
      <c r="F59" s="408"/>
      <c r="G59" s="408"/>
      <c r="H59" s="408"/>
      <c r="I59" s="408"/>
      <c r="J59" s="408"/>
      <c r="K59" s="291"/>
    </row>
    <row r="60" spans="2:11" ht="15" customHeight="1">
      <c r="B60" s="290"/>
      <c r="C60" s="295"/>
      <c r="D60" s="412" t="s">
        <v>3134</v>
      </c>
      <c r="E60" s="412"/>
      <c r="F60" s="412"/>
      <c r="G60" s="412"/>
      <c r="H60" s="412"/>
      <c r="I60" s="412"/>
      <c r="J60" s="412"/>
      <c r="K60" s="291"/>
    </row>
    <row r="61" spans="2:11" ht="15" customHeight="1">
      <c r="B61" s="290"/>
      <c r="C61" s="295"/>
      <c r="D61" s="408" t="s">
        <v>3135</v>
      </c>
      <c r="E61" s="408"/>
      <c r="F61" s="408"/>
      <c r="G61" s="408"/>
      <c r="H61" s="408"/>
      <c r="I61" s="408"/>
      <c r="J61" s="408"/>
      <c r="K61" s="291"/>
    </row>
    <row r="62" spans="2:11" ht="12.75" customHeight="1">
      <c r="B62" s="290"/>
      <c r="C62" s="295"/>
      <c r="D62" s="295"/>
      <c r="E62" s="298"/>
      <c r="F62" s="295"/>
      <c r="G62" s="295"/>
      <c r="H62" s="295"/>
      <c r="I62" s="295"/>
      <c r="J62" s="295"/>
      <c r="K62" s="291"/>
    </row>
    <row r="63" spans="2:11" ht="15" customHeight="1">
      <c r="B63" s="290"/>
      <c r="C63" s="295"/>
      <c r="D63" s="408" t="s">
        <v>3136</v>
      </c>
      <c r="E63" s="408"/>
      <c r="F63" s="408"/>
      <c r="G63" s="408"/>
      <c r="H63" s="408"/>
      <c r="I63" s="408"/>
      <c r="J63" s="408"/>
      <c r="K63" s="291"/>
    </row>
    <row r="64" spans="2:11" ht="15" customHeight="1">
      <c r="B64" s="290"/>
      <c r="C64" s="295"/>
      <c r="D64" s="412" t="s">
        <v>3137</v>
      </c>
      <c r="E64" s="412"/>
      <c r="F64" s="412"/>
      <c r="G64" s="412"/>
      <c r="H64" s="412"/>
      <c r="I64" s="412"/>
      <c r="J64" s="412"/>
      <c r="K64" s="291"/>
    </row>
    <row r="65" spans="2:11" ht="15" customHeight="1">
      <c r="B65" s="290"/>
      <c r="C65" s="295"/>
      <c r="D65" s="408" t="s">
        <v>3138</v>
      </c>
      <c r="E65" s="408"/>
      <c r="F65" s="408"/>
      <c r="G65" s="408"/>
      <c r="H65" s="408"/>
      <c r="I65" s="408"/>
      <c r="J65" s="408"/>
      <c r="K65" s="291"/>
    </row>
    <row r="66" spans="2:11" ht="15" customHeight="1">
      <c r="B66" s="290"/>
      <c r="C66" s="295"/>
      <c r="D66" s="408" t="s">
        <v>3139</v>
      </c>
      <c r="E66" s="408"/>
      <c r="F66" s="408"/>
      <c r="G66" s="408"/>
      <c r="H66" s="408"/>
      <c r="I66" s="408"/>
      <c r="J66" s="408"/>
      <c r="K66" s="291"/>
    </row>
    <row r="67" spans="2:11" ht="15" customHeight="1">
      <c r="B67" s="290"/>
      <c r="C67" s="295"/>
      <c r="D67" s="408" t="s">
        <v>3140</v>
      </c>
      <c r="E67" s="408"/>
      <c r="F67" s="408"/>
      <c r="G67" s="408"/>
      <c r="H67" s="408"/>
      <c r="I67" s="408"/>
      <c r="J67" s="408"/>
      <c r="K67" s="291"/>
    </row>
    <row r="68" spans="2:11" ht="15" customHeight="1">
      <c r="B68" s="290"/>
      <c r="C68" s="295"/>
      <c r="D68" s="408" t="s">
        <v>3141</v>
      </c>
      <c r="E68" s="408"/>
      <c r="F68" s="408"/>
      <c r="G68" s="408"/>
      <c r="H68" s="408"/>
      <c r="I68" s="408"/>
      <c r="J68" s="408"/>
      <c r="K68" s="291"/>
    </row>
    <row r="69" spans="2:11" ht="12.75" customHeight="1">
      <c r="B69" s="299"/>
      <c r="C69" s="300"/>
      <c r="D69" s="300"/>
      <c r="E69" s="300"/>
      <c r="F69" s="300"/>
      <c r="G69" s="300"/>
      <c r="H69" s="300"/>
      <c r="I69" s="300"/>
      <c r="J69" s="300"/>
      <c r="K69" s="301"/>
    </row>
    <row r="70" spans="2:11" ht="18.75" customHeight="1">
      <c r="B70" s="302"/>
      <c r="C70" s="302"/>
      <c r="D70" s="302"/>
      <c r="E70" s="302"/>
      <c r="F70" s="302"/>
      <c r="G70" s="302"/>
      <c r="H70" s="302"/>
      <c r="I70" s="302"/>
      <c r="J70" s="302"/>
      <c r="K70" s="303"/>
    </row>
    <row r="71" spans="2:11" ht="18.75" customHeight="1">
      <c r="B71" s="303"/>
      <c r="C71" s="303"/>
      <c r="D71" s="303"/>
      <c r="E71" s="303"/>
      <c r="F71" s="303"/>
      <c r="G71" s="303"/>
      <c r="H71" s="303"/>
      <c r="I71" s="303"/>
      <c r="J71" s="303"/>
      <c r="K71" s="303"/>
    </row>
    <row r="72" spans="2:11" ht="7.5" customHeight="1">
      <c r="B72" s="304"/>
      <c r="C72" s="305"/>
      <c r="D72" s="305"/>
      <c r="E72" s="305"/>
      <c r="F72" s="305"/>
      <c r="G72" s="305"/>
      <c r="H72" s="305"/>
      <c r="I72" s="305"/>
      <c r="J72" s="305"/>
      <c r="K72" s="306"/>
    </row>
    <row r="73" spans="2:11" ht="45" customHeight="1">
      <c r="B73" s="307"/>
      <c r="C73" s="413" t="s">
        <v>114</v>
      </c>
      <c r="D73" s="413"/>
      <c r="E73" s="413"/>
      <c r="F73" s="413"/>
      <c r="G73" s="413"/>
      <c r="H73" s="413"/>
      <c r="I73" s="413"/>
      <c r="J73" s="413"/>
      <c r="K73" s="308"/>
    </row>
    <row r="74" spans="2:11" ht="17.25" customHeight="1">
      <c r="B74" s="307"/>
      <c r="C74" s="309" t="s">
        <v>3142</v>
      </c>
      <c r="D74" s="309"/>
      <c r="E74" s="309"/>
      <c r="F74" s="309" t="s">
        <v>3143</v>
      </c>
      <c r="G74" s="310"/>
      <c r="H74" s="309" t="s">
        <v>129</v>
      </c>
      <c r="I74" s="309" t="s">
        <v>59</v>
      </c>
      <c r="J74" s="309" t="s">
        <v>3144</v>
      </c>
      <c r="K74" s="308"/>
    </row>
    <row r="75" spans="2:11" ht="17.25" customHeight="1">
      <c r="B75" s="307"/>
      <c r="C75" s="311" t="s">
        <v>3145</v>
      </c>
      <c r="D75" s="311"/>
      <c r="E75" s="311"/>
      <c r="F75" s="312" t="s">
        <v>3146</v>
      </c>
      <c r="G75" s="313"/>
      <c r="H75" s="311"/>
      <c r="I75" s="311"/>
      <c r="J75" s="311" t="s">
        <v>3147</v>
      </c>
      <c r="K75" s="308"/>
    </row>
    <row r="76" spans="2:11" ht="5.25" customHeight="1">
      <c r="B76" s="307"/>
      <c r="C76" s="314"/>
      <c r="D76" s="314"/>
      <c r="E76" s="314"/>
      <c r="F76" s="314"/>
      <c r="G76" s="315"/>
      <c r="H76" s="314"/>
      <c r="I76" s="314"/>
      <c r="J76" s="314"/>
      <c r="K76" s="308"/>
    </row>
    <row r="77" spans="2:11" ht="15" customHeight="1">
      <c r="B77" s="307"/>
      <c r="C77" s="297" t="s">
        <v>55</v>
      </c>
      <c r="D77" s="314"/>
      <c r="E77" s="314"/>
      <c r="F77" s="316" t="s">
        <v>3148</v>
      </c>
      <c r="G77" s="315"/>
      <c r="H77" s="297" t="s">
        <v>3149</v>
      </c>
      <c r="I77" s="297" t="s">
        <v>3150</v>
      </c>
      <c r="J77" s="297">
        <v>20</v>
      </c>
      <c r="K77" s="308"/>
    </row>
    <row r="78" spans="2:11" ht="15" customHeight="1">
      <c r="B78" s="307"/>
      <c r="C78" s="297" t="s">
        <v>3151</v>
      </c>
      <c r="D78" s="297"/>
      <c r="E78" s="297"/>
      <c r="F78" s="316" t="s">
        <v>3148</v>
      </c>
      <c r="G78" s="315"/>
      <c r="H78" s="297" t="s">
        <v>3152</v>
      </c>
      <c r="I78" s="297" t="s">
        <v>3150</v>
      </c>
      <c r="J78" s="297">
        <v>120</v>
      </c>
      <c r="K78" s="308"/>
    </row>
    <row r="79" spans="2:11" ht="15" customHeight="1">
      <c r="B79" s="317"/>
      <c r="C79" s="297" t="s">
        <v>3153</v>
      </c>
      <c r="D79" s="297"/>
      <c r="E79" s="297"/>
      <c r="F79" s="316" t="s">
        <v>3154</v>
      </c>
      <c r="G79" s="315"/>
      <c r="H79" s="297" t="s">
        <v>3155</v>
      </c>
      <c r="I79" s="297" t="s">
        <v>3150</v>
      </c>
      <c r="J79" s="297">
        <v>50</v>
      </c>
      <c r="K79" s="308"/>
    </row>
    <row r="80" spans="2:11" ht="15" customHeight="1">
      <c r="B80" s="317"/>
      <c r="C80" s="297" t="s">
        <v>3156</v>
      </c>
      <c r="D80" s="297"/>
      <c r="E80" s="297"/>
      <c r="F80" s="316" t="s">
        <v>3148</v>
      </c>
      <c r="G80" s="315"/>
      <c r="H80" s="297" t="s">
        <v>3157</v>
      </c>
      <c r="I80" s="297" t="s">
        <v>3158</v>
      </c>
      <c r="J80" s="297"/>
      <c r="K80" s="308"/>
    </row>
    <row r="81" spans="2:11" ht="15" customHeight="1">
      <c r="B81" s="317"/>
      <c r="C81" s="318" t="s">
        <v>3159</v>
      </c>
      <c r="D81" s="318"/>
      <c r="E81" s="318"/>
      <c r="F81" s="319" t="s">
        <v>3154</v>
      </c>
      <c r="G81" s="318"/>
      <c r="H81" s="318" t="s">
        <v>3160</v>
      </c>
      <c r="I81" s="318" t="s">
        <v>3150</v>
      </c>
      <c r="J81" s="318">
        <v>15</v>
      </c>
      <c r="K81" s="308"/>
    </row>
    <row r="82" spans="2:11" ht="15" customHeight="1">
      <c r="B82" s="317"/>
      <c r="C82" s="318" t="s">
        <v>3161</v>
      </c>
      <c r="D82" s="318"/>
      <c r="E82" s="318"/>
      <c r="F82" s="319" t="s">
        <v>3154</v>
      </c>
      <c r="G82" s="318"/>
      <c r="H82" s="318" t="s">
        <v>3162</v>
      </c>
      <c r="I82" s="318" t="s">
        <v>3150</v>
      </c>
      <c r="J82" s="318">
        <v>15</v>
      </c>
      <c r="K82" s="308"/>
    </row>
    <row r="83" spans="2:11" ht="15" customHeight="1">
      <c r="B83" s="317"/>
      <c r="C83" s="318" t="s">
        <v>3163</v>
      </c>
      <c r="D83" s="318"/>
      <c r="E83" s="318"/>
      <c r="F83" s="319" t="s">
        <v>3154</v>
      </c>
      <c r="G83" s="318"/>
      <c r="H83" s="318" t="s">
        <v>3164</v>
      </c>
      <c r="I83" s="318" t="s">
        <v>3150</v>
      </c>
      <c r="J83" s="318">
        <v>20</v>
      </c>
      <c r="K83" s="308"/>
    </row>
    <row r="84" spans="2:11" ht="15" customHeight="1">
      <c r="B84" s="317"/>
      <c r="C84" s="318" t="s">
        <v>3165</v>
      </c>
      <c r="D84" s="318"/>
      <c r="E84" s="318"/>
      <c r="F84" s="319" t="s">
        <v>3154</v>
      </c>
      <c r="G84" s="318"/>
      <c r="H84" s="318" t="s">
        <v>3166</v>
      </c>
      <c r="I84" s="318" t="s">
        <v>3150</v>
      </c>
      <c r="J84" s="318">
        <v>20</v>
      </c>
      <c r="K84" s="308"/>
    </row>
    <row r="85" spans="2:11" ht="15" customHeight="1">
      <c r="B85" s="317"/>
      <c r="C85" s="297" t="s">
        <v>3167</v>
      </c>
      <c r="D85" s="297"/>
      <c r="E85" s="297"/>
      <c r="F85" s="316" t="s">
        <v>3154</v>
      </c>
      <c r="G85" s="315"/>
      <c r="H85" s="297" t="s">
        <v>3168</v>
      </c>
      <c r="I85" s="297" t="s">
        <v>3150</v>
      </c>
      <c r="J85" s="297">
        <v>50</v>
      </c>
      <c r="K85" s="308"/>
    </row>
    <row r="86" spans="2:11" ht="15" customHeight="1">
      <c r="B86" s="317"/>
      <c r="C86" s="297" t="s">
        <v>3169</v>
      </c>
      <c r="D86" s="297"/>
      <c r="E86" s="297"/>
      <c r="F86" s="316" t="s">
        <v>3154</v>
      </c>
      <c r="G86" s="315"/>
      <c r="H86" s="297" t="s">
        <v>3170</v>
      </c>
      <c r="I86" s="297" t="s">
        <v>3150</v>
      </c>
      <c r="J86" s="297">
        <v>20</v>
      </c>
      <c r="K86" s="308"/>
    </row>
    <row r="87" spans="2:11" ht="15" customHeight="1">
      <c r="B87" s="317"/>
      <c r="C87" s="297" t="s">
        <v>3171</v>
      </c>
      <c r="D87" s="297"/>
      <c r="E87" s="297"/>
      <c r="F87" s="316" t="s">
        <v>3154</v>
      </c>
      <c r="G87" s="315"/>
      <c r="H87" s="297" t="s">
        <v>3172</v>
      </c>
      <c r="I87" s="297" t="s">
        <v>3150</v>
      </c>
      <c r="J87" s="297">
        <v>20</v>
      </c>
      <c r="K87" s="308"/>
    </row>
    <row r="88" spans="2:11" ht="15" customHeight="1">
      <c r="B88" s="317"/>
      <c r="C88" s="297" t="s">
        <v>3173</v>
      </c>
      <c r="D88" s="297"/>
      <c r="E88" s="297"/>
      <c r="F88" s="316" t="s">
        <v>3154</v>
      </c>
      <c r="G88" s="315"/>
      <c r="H88" s="297" t="s">
        <v>3174</v>
      </c>
      <c r="I88" s="297" t="s">
        <v>3150</v>
      </c>
      <c r="J88" s="297">
        <v>50</v>
      </c>
      <c r="K88" s="308"/>
    </row>
    <row r="89" spans="2:11" ht="15" customHeight="1">
      <c r="B89" s="317"/>
      <c r="C89" s="297" t="s">
        <v>3175</v>
      </c>
      <c r="D89" s="297"/>
      <c r="E89" s="297"/>
      <c r="F89" s="316" t="s">
        <v>3154</v>
      </c>
      <c r="G89" s="315"/>
      <c r="H89" s="297" t="s">
        <v>3175</v>
      </c>
      <c r="I89" s="297" t="s">
        <v>3150</v>
      </c>
      <c r="J89" s="297">
        <v>50</v>
      </c>
      <c r="K89" s="308"/>
    </row>
    <row r="90" spans="2:11" ht="15" customHeight="1">
      <c r="B90" s="317"/>
      <c r="C90" s="297" t="s">
        <v>134</v>
      </c>
      <c r="D90" s="297"/>
      <c r="E90" s="297"/>
      <c r="F90" s="316" t="s">
        <v>3154</v>
      </c>
      <c r="G90" s="315"/>
      <c r="H90" s="297" t="s">
        <v>3176</v>
      </c>
      <c r="I90" s="297" t="s">
        <v>3150</v>
      </c>
      <c r="J90" s="297">
        <v>255</v>
      </c>
      <c r="K90" s="308"/>
    </row>
    <row r="91" spans="2:11" ht="15" customHeight="1">
      <c r="B91" s="317"/>
      <c r="C91" s="297" t="s">
        <v>3177</v>
      </c>
      <c r="D91" s="297"/>
      <c r="E91" s="297"/>
      <c r="F91" s="316" t="s">
        <v>3148</v>
      </c>
      <c r="G91" s="315"/>
      <c r="H91" s="297" t="s">
        <v>3178</v>
      </c>
      <c r="I91" s="297" t="s">
        <v>3179</v>
      </c>
      <c r="J91" s="297"/>
      <c r="K91" s="308"/>
    </row>
    <row r="92" spans="2:11" ht="15" customHeight="1">
      <c r="B92" s="317"/>
      <c r="C92" s="297" t="s">
        <v>3180</v>
      </c>
      <c r="D92" s="297"/>
      <c r="E92" s="297"/>
      <c r="F92" s="316" t="s">
        <v>3148</v>
      </c>
      <c r="G92" s="315"/>
      <c r="H92" s="297" t="s">
        <v>3181</v>
      </c>
      <c r="I92" s="297" t="s">
        <v>3182</v>
      </c>
      <c r="J92" s="297"/>
      <c r="K92" s="308"/>
    </row>
    <row r="93" spans="2:11" ht="15" customHeight="1">
      <c r="B93" s="317"/>
      <c r="C93" s="297" t="s">
        <v>3183</v>
      </c>
      <c r="D93" s="297"/>
      <c r="E93" s="297"/>
      <c r="F93" s="316" t="s">
        <v>3148</v>
      </c>
      <c r="G93" s="315"/>
      <c r="H93" s="297" t="s">
        <v>3183</v>
      </c>
      <c r="I93" s="297" t="s">
        <v>3182</v>
      </c>
      <c r="J93" s="297"/>
      <c r="K93" s="308"/>
    </row>
    <row r="94" spans="2:11" ht="15" customHeight="1">
      <c r="B94" s="317"/>
      <c r="C94" s="297" t="s">
        <v>40</v>
      </c>
      <c r="D94" s="297"/>
      <c r="E94" s="297"/>
      <c r="F94" s="316" t="s">
        <v>3148</v>
      </c>
      <c r="G94" s="315"/>
      <c r="H94" s="297" t="s">
        <v>3184</v>
      </c>
      <c r="I94" s="297" t="s">
        <v>3182</v>
      </c>
      <c r="J94" s="297"/>
      <c r="K94" s="308"/>
    </row>
    <row r="95" spans="2:11" ht="15" customHeight="1">
      <c r="B95" s="317"/>
      <c r="C95" s="297" t="s">
        <v>50</v>
      </c>
      <c r="D95" s="297"/>
      <c r="E95" s="297"/>
      <c r="F95" s="316" t="s">
        <v>3148</v>
      </c>
      <c r="G95" s="315"/>
      <c r="H95" s="297" t="s">
        <v>3185</v>
      </c>
      <c r="I95" s="297" t="s">
        <v>3182</v>
      </c>
      <c r="J95" s="297"/>
      <c r="K95" s="308"/>
    </row>
    <row r="96" spans="2:11" ht="15" customHeight="1">
      <c r="B96" s="320"/>
      <c r="C96" s="321"/>
      <c r="D96" s="321"/>
      <c r="E96" s="321"/>
      <c r="F96" s="321"/>
      <c r="G96" s="321"/>
      <c r="H96" s="321"/>
      <c r="I96" s="321"/>
      <c r="J96" s="321"/>
      <c r="K96" s="322"/>
    </row>
    <row r="97" spans="2:11" ht="18.75" customHeight="1">
      <c r="B97" s="323"/>
      <c r="C97" s="324"/>
      <c r="D97" s="324"/>
      <c r="E97" s="324"/>
      <c r="F97" s="324"/>
      <c r="G97" s="324"/>
      <c r="H97" s="324"/>
      <c r="I97" s="324"/>
      <c r="J97" s="324"/>
      <c r="K97" s="323"/>
    </row>
    <row r="98" spans="2:11" ht="18.75" customHeight="1">
      <c r="B98" s="303"/>
      <c r="C98" s="303"/>
      <c r="D98" s="303"/>
      <c r="E98" s="303"/>
      <c r="F98" s="303"/>
      <c r="G98" s="303"/>
      <c r="H98" s="303"/>
      <c r="I98" s="303"/>
      <c r="J98" s="303"/>
      <c r="K98" s="303"/>
    </row>
    <row r="99" spans="2:11" ht="7.5" customHeight="1">
      <c r="B99" s="304"/>
      <c r="C99" s="305"/>
      <c r="D99" s="305"/>
      <c r="E99" s="305"/>
      <c r="F99" s="305"/>
      <c r="G99" s="305"/>
      <c r="H99" s="305"/>
      <c r="I99" s="305"/>
      <c r="J99" s="305"/>
      <c r="K99" s="306"/>
    </row>
    <row r="100" spans="2:11" ht="45" customHeight="1">
      <c r="B100" s="307"/>
      <c r="C100" s="413" t="s">
        <v>3186</v>
      </c>
      <c r="D100" s="413"/>
      <c r="E100" s="413"/>
      <c r="F100" s="413"/>
      <c r="G100" s="413"/>
      <c r="H100" s="413"/>
      <c r="I100" s="413"/>
      <c r="J100" s="413"/>
      <c r="K100" s="308"/>
    </row>
    <row r="101" spans="2:11" ht="17.25" customHeight="1">
      <c r="B101" s="307"/>
      <c r="C101" s="309" t="s">
        <v>3142</v>
      </c>
      <c r="D101" s="309"/>
      <c r="E101" s="309"/>
      <c r="F101" s="309" t="s">
        <v>3143</v>
      </c>
      <c r="G101" s="310"/>
      <c r="H101" s="309" t="s">
        <v>129</v>
      </c>
      <c r="I101" s="309" t="s">
        <v>59</v>
      </c>
      <c r="J101" s="309" t="s">
        <v>3144</v>
      </c>
      <c r="K101" s="308"/>
    </row>
    <row r="102" spans="2:11" ht="17.25" customHeight="1">
      <c r="B102" s="307"/>
      <c r="C102" s="311" t="s">
        <v>3145</v>
      </c>
      <c r="D102" s="311"/>
      <c r="E102" s="311"/>
      <c r="F102" s="312" t="s">
        <v>3146</v>
      </c>
      <c r="G102" s="313"/>
      <c r="H102" s="311"/>
      <c r="I102" s="311"/>
      <c r="J102" s="311" t="s">
        <v>3147</v>
      </c>
      <c r="K102" s="308"/>
    </row>
    <row r="103" spans="2:11" ht="5.25" customHeight="1">
      <c r="B103" s="307"/>
      <c r="C103" s="309"/>
      <c r="D103" s="309"/>
      <c r="E103" s="309"/>
      <c r="F103" s="309"/>
      <c r="G103" s="325"/>
      <c r="H103" s="309"/>
      <c r="I103" s="309"/>
      <c r="J103" s="309"/>
      <c r="K103" s="308"/>
    </row>
    <row r="104" spans="2:11" ht="15" customHeight="1">
      <c r="B104" s="307"/>
      <c r="C104" s="297" t="s">
        <v>55</v>
      </c>
      <c r="D104" s="314"/>
      <c r="E104" s="314"/>
      <c r="F104" s="316" t="s">
        <v>3148</v>
      </c>
      <c r="G104" s="325"/>
      <c r="H104" s="297" t="s">
        <v>3187</v>
      </c>
      <c r="I104" s="297" t="s">
        <v>3150</v>
      </c>
      <c r="J104" s="297">
        <v>20</v>
      </c>
      <c r="K104" s="308"/>
    </row>
    <row r="105" spans="2:11" ht="15" customHeight="1">
      <c r="B105" s="307"/>
      <c r="C105" s="297" t="s">
        <v>3151</v>
      </c>
      <c r="D105" s="297"/>
      <c r="E105" s="297"/>
      <c r="F105" s="316" t="s">
        <v>3148</v>
      </c>
      <c r="G105" s="297"/>
      <c r="H105" s="297" t="s">
        <v>3187</v>
      </c>
      <c r="I105" s="297" t="s">
        <v>3150</v>
      </c>
      <c r="J105" s="297">
        <v>120</v>
      </c>
      <c r="K105" s="308"/>
    </row>
    <row r="106" spans="2:11" ht="15" customHeight="1">
      <c r="B106" s="317"/>
      <c r="C106" s="297" t="s">
        <v>3153</v>
      </c>
      <c r="D106" s="297"/>
      <c r="E106" s="297"/>
      <c r="F106" s="316" t="s">
        <v>3154</v>
      </c>
      <c r="G106" s="297"/>
      <c r="H106" s="297" t="s">
        <v>3187</v>
      </c>
      <c r="I106" s="297" t="s">
        <v>3150</v>
      </c>
      <c r="J106" s="297">
        <v>50</v>
      </c>
      <c r="K106" s="308"/>
    </row>
    <row r="107" spans="2:11" ht="15" customHeight="1">
      <c r="B107" s="317"/>
      <c r="C107" s="297" t="s">
        <v>3156</v>
      </c>
      <c r="D107" s="297"/>
      <c r="E107" s="297"/>
      <c r="F107" s="316" t="s">
        <v>3148</v>
      </c>
      <c r="G107" s="297"/>
      <c r="H107" s="297" t="s">
        <v>3187</v>
      </c>
      <c r="I107" s="297" t="s">
        <v>3158</v>
      </c>
      <c r="J107" s="297"/>
      <c r="K107" s="308"/>
    </row>
    <row r="108" spans="2:11" ht="15" customHeight="1">
      <c r="B108" s="317"/>
      <c r="C108" s="297" t="s">
        <v>3167</v>
      </c>
      <c r="D108" s="297"/>
      <c r="E108" s="297"/>
      <c r="F108" s="316" t="s">
        <v>3154</v>
      </c>
      <c r="G108" s="297"/>
      <c r="H108" s="297" t="s">
        <v>3187</v>
      </c>
      <c r="I108" s="297" t="s">
        <v>3150</v>
      </c>
      <c r="J108" s="297">
        <v>50</v>
      </c>
      <c r="K108" s="308"/>
    </row>
    <row r="109" spans="2:11" ht="15" customHeight="1">
      <c r="B109" s="317"/>
      <c r="C109" s="297" t="s">
        <v>3175</v>
      </c>
      <c r="D109" s="297"/>
      <c r="E109" s="297"/>
      <c r="F109" s="316" t="s">
        <v>3154</v>
      </c>
      <c r="G109" s="297"/>
      <c r="H109" s="297" t="s">
        <v>3187</v>
      </c>
      <c r="I109" s="297" t="s">
        <v>3150</v>
      </c>
      <c r="J109" s="297">
        <v>50</v>
      </c>
      <c r="K109" s="308"/>
    </row>
    <row r="110" spans="2:11" ht="15" customHeight="1">
      <c r="B110" s="317"/>
      <c r="C110" s="297" t="s">
        <v>3173</v>
      </c>
      <c r="D110" s="297"/>
      <c r="E110" s="297"/>
      <c r="F110" s="316" t="s">
        <v>3154</v>
      </c>
      <c r="G110" s="297"/>
      <c r="H110" s="297" t="s">
        <v>3187</v>
      </c>
      <c r="I110" s="297" t="s">
        <v>3150</v>
      </c>
      <c r="J110" s="297">
        <v>50</v>
      </c>
      <c r="K110" s="308"/>
    </row>
    <row r="111" spans="2:11" ht="15" customHeight="1">
      <c r="B111" s="317"/>
      <c r="C111" s="297" t="s">
        <v>55</v>
      </c>
      <c r="D111" s="297"/>
      <c r="E111" s="297"/>
      <c r="F111" s="316" t="s">
        <v>3148</v>
      </c>
      <c r="G111" s="297"/>
      <c r="H111" s="297" t="s">
        <v>3188</v>
      </c>
      <c r="I111" s="297" t="s">
        <v>3150</v>
      </c>
      <c r="J111" s="297">
        <v>20</v>
      </c>
      <c r="K111" s="308"/>
    </row>
    <row r="112" spans="2:11" ht="15" customHeight="1">
      <c r="B112" s="317"/>
      <c r="C112" s="297" t="s">
        <v>3189</v>
      </c>
      <c r="D112" s="297"/>
      <c r="E112" s="297"/>
      <c r="F112" s="316" t="s">
        <v>3148</v>
      </c>
      <c r="G112" s="297"/>
      <c r="H112" s="297" t="s">
        <v>3190</v>
      </c>
      <c r="I112" s="297" t="s">
        <v>3150</v>
      </c>
      <c r="J112" s="297">
        <v>120</v>
      </c>
      <c r="K112" s="308"/>
    </row>
    <row r="113" spans="2:11" ht="15" customHeight="1">
      <c r="B113" s="317"/>
      <c r="C113" s="297" t="s">
        <v>40</v>
      </c>
      <c r="D113" s="297"/>
      <c r="E113" s="297"/>
      <c r="F113" s="316" t="s">
        <v>3148</v>
      </c>
      <c r="G113" s="297"/>
      <c r="H113" s="297" t="s">
        <v>3191</v>
      </c>
      <c r="I113" s="297" t="s">
        <v>3182</v>
      </c>
      <c r="J113" s="297"/>
      <c r="K113" s="308"/>
    </row>
    <row r="114" spans="2:11" ht="15" customHeight="1">
      <c r="B114" s="317"/>
      <c r="C114" s="297" t="s">
        <v>50</v>
      </c>
      <c r="D114" s="297"/>
      <c r="E114" s="297"/>
      <c r="F114" s="316" t="s">
        <v>3148</v>
      </c>
      <c r="G114" s="297"/>
      <c r="H114" s="297" t="s">
        <v>3192</v>
      </c>
      <c r="I114" s="297" t="s">
        <v>3182</v>
      </c>
      <c r="J114" s="297"/>
      <c r="K114" s="308"/>
    </row>
    <row r="115" spans="2:11" ht="15" customHeight="1">
      <c r="B115" s="317"/>
      <c r="C115" s="297" t="s">
        <v>59</v>
      </c>
      <c r="D115" s="297"/>
      <c r="E115" s="297"/>
      <c r="F115" s="316" t="s">
        <v>3148</v>
      </c>
      <c r="G115" s="297"/>
      <c r="H115" s="297" t="s">
        <v>3193</v>
      </c>
      <c r="I115" s="297" t="s">
        <v>3194</v>
      </c>
      <c r="J115" s="297"/>
      <c r="K115" s="308"/>
    </row>
    <row r="116" spans="2:11" ht="15" customHeight="1">
      <c r="B116" s="320"/>
      <c r="C116" s="326"/>
      <c r="D116" s="326"/>
      <c r="E116" s="326"/>
      <c r="F116" s="326"/>
      <c r="G116" s="326"/>
      <c r="H116" s="326"/>
      <c r="I116" s="326"/>
      <c r="J116" s="326"/>
      <c r="K116" s="322"/>
    </row>
    <row r="117" spans="2:11" ht="18.75" customHeight="1">
      <c r="B117" s="327"/>
      <c r="C117" s="293"/>
      <c r="D117" s="293"/>
      <c r="E117" s="293"/>
      <c r="F117" s="328"/>
      <c r="G117" s="293"/>
      <c r="H117" s="293"/>
      <c r="I117" s="293"/>
      <c r="J117" s="293"/>
      <c r="K117" s="327"/>
    </row>
    <row r="118" spans="2:11" ht="18.75" customHeight="1">
      <c r="B118" s="303"/>
      <c r="C118" s="303"/>
      <c r="D118" s="303"/>
      <c r="E118" s="303"/>
      <c r="F118" s="303"/>
      <c r="G118" s="303"/>
      <c r="H118" s="303"/>
      <c r="I118" s="303"/>
      <c r="J118" s="303"/>
      <c r="K118" s="303"/>
    </row>
    <row r="119" spans="2:11" ht="7.5" customHeight="1">
      <c r="B119" s="329"/>
      <c r="C119" s="330"/>
      <c r="D119" s="330"/>
      <c r="E119" s="330"/>
      <c r="F119" s="330"/>
      <c r="G119" s="330"/>
      <c r="H119" s="330"/>
      <c r="I119" s="330"/>
      <c r="J119" s="330"/>
      <c r="K119" s="331"/>
    </row>
    <row r="120" spans="2:11" ht="45" customHeight="1">
      <c r="B120" s="332"/>
      <c r="C120" s="409" t="s">
        <v>3195</v>
      </c>
      <c r="D120" s="409"/>
      <c r="E120" s="409"/>
      <c r="F120" s="409"/>
      <c r="G120" s="409"/>
      <c r="H120" s="409"/>
      <c r="I120" s="409"/>
      <c r="J120" s="409"/>
      <c r="K120" s="333"/>
    </row>
    <row r="121" spans="2:11" ht="17.25" customHeight="1">
      <c r="B121" s="334"/>
      <c r="C121" s="309" t="s">
        <v>3142</v>
      </c>
      <c r="D121" s="309"/>
      <c r="E121" s="309"/>
      <c r="F121" s="309" t="s">
        <v>3143</v>
      </c>
      <c r="G121" s="310"/>
      <c r="H121" s="309" t="s">
        <v>129</v>
      </c>
      <c r="I121" s="309" t="s">
        <v>59</v>
      </c>
      <c r="J121" s="309" t="s">
        <v>3144</v>
      </c>
      <c r="K121" s="335"/>
    </row>
    <row r="122" spans="2:11" ht="17.25" customHeight="1">
      <c r="B122" s="334"/>
      <c r="C122" s="311" t="s">
        <v>3145</v>
      </c>
      <c r="D122" s="311"/>
      <c r="E122" s="311"/>
      <c r="F122" s="312" t="s">
        <v>3146</v>
      </c>
      <c r="G122" s="313"/>
      <c r="H122" s="311"/>
      <c r="I122" s="311"/>
      <c r="J122" s="311" t="s">
        <v>3147</v>
      </c>
      <c r="K122" s="335"/>
    </row>
    <row r="123" spans="2:11" ht="5.25" customHeight="1">
      <c r="B123" s="336"/>
      <c r="C123" s="314"/>
      <c r="D123" s="314"/>
      <c r="E123" s="314"/>
      <c r="F123" s="314"/>
      <c r="G123" s="297"/>
      <c r="H123" s="314"/>
      <c r="I123" s="314"/>
      <c r="J123" s="314"/>
      <c r="K123" s="337"/>
    </row>
    <row r="124" spans="2:11" ht="15" customHeight="1">
      <c r="B124" s="336"/>
      <c r="C124" s="297" t="s">
        <v>3151</v>
      </c>
      <c r="D124" s="314"/>
      <c r="E124" s="314"/>
      <c r="F124" s="316" t="s">
        <v>3148</v>
      </c>
      <c r="G124" s="297"/>
      <c r="H124" s="297" t="s">
        <v>3187</v>
      </c>
      <c r="I124" s="297" t="s">
        <v>3150</v>
      </c>
      <c r="J124" s="297">
        <v>120</v>
      </c>
      <c r="K124" s="338"/>
    </row>
    <row r="125" spans="2:11" ht="15" customHeight="1">
      <c r="B125" s="336"/>
      <c r="C125" s="297" t="s">
        <v>3196</v>
      </c>
      <c r="D125" s="297"/>
      <c r="E125" s="297"/>
      <c r="F125" s="316" t="s">
        <v>3148</v>
      </c>
      <c r="G125" s="297"/>
      <c r="H125" s="297" t="s">
        <v>3197</v>
      </c>
      <c r="I125" s="297" t="s">
        <v>3150</v>
      </c>
      <c r="J125" s="297" t="s">
        <v>3198</v>
      </c>
      <c r="K125" s="338"/>
    </row>
    <row r="126" spans="2:11" ht="15" customHeight="1">
      <c r="B126" s="336"/>
      <c r="C126" s="297" t="s">
        <v>3097</v>
      </c>
      <c r="D126" s="297"/>
      <c r="E126" s="297"/>
      <c r="F126" s="316" t="s">
        <v>3148</v>
      </c>
      <c r="G126" s="297"/>
      <c r="H126" s="297" t="s">
        <v>3199</v>
      </c>
      <c r="I126" s="297" t="s">
        <v>3150</v>
      </c>
      <c r="J126" s="297" t="s">
        <v>3198</v>
      </c>
      <c r="K126" s="338"/>
    </row>
    <row r="127" spans="2:11" ht="15" customHeight="1">
      <c r="B127" s="336"/>
      <c r="C127" s="297" t="s">
        <v>3159</v>
      </c>
      <c r="D127" s="297"/>
      <c r="E127" s="297"/>
      <c r="F127" s="316" t="s">
        <v>3154</v>
      </c>
      <c r="G127" s="297"/>
      <c r="H127" s="297" t="s">
        <v>3160</v>
      </c>
      <c r="I127" s="297" t="s">
        <v>3150</v>
      </c>
      <c r="J127" s="297">
        <v>15</v>
      </c>
      <c r="K127" s="338"/>
    </row>
    <row r="128" spans="2:11" ht="15" customHeight="1">
      <c r="B128" s="336"/>
      <c r="C128" s="318" t="s">
        <v>3161</v>
      </c>
      <c r="D128" s="318"/>
      <c r="E128" s="318"/>
      <c r="F128" s="319" t="s">
        <v>3154</v>
      </c>
      <c r="G128" s="318"/>
      <c r="H128" s="318" t="s">
        <v>3162</v>
      </c>
      <c r="I128" s="318" t="s">
        <v>3150</v>
      </c>
      <c r="J128" s="318">
        <v>15</v>
      </c>
      <c r="K128" s="338"/>
    </row>
    <row r="129" spans="2:11" ht="15" customHeight="1">
      <c r="B129" s="336"/>
      <c r="C129" s="318" t="s">
        <v>3163</v>
      </c>
      <c r="D129" s="318"/>
      <c r="E129" s="318"/>
      <c r="F129" s="319" t="s">
        <v>3154</v>
      </c>
      <c r="G129" s="318"/>
      <c r="H129" s="318" t="s">
        <v>3164</v>
      </c>
      <c r="I129" s="318" t="s">
        <v>3150</v>
      </c>
      <c r="J129" s="318">
        <v>20</v>
      </c>
      <c r="K129" s="338"/>
    </row>
    <row r="130" spans="2:11" ht="15" customHeight="1">
      <c r="B130" s="336"/>
      <c r="C130" s="318" t="s">
        <v>3165</v>
      </c>
      <c r="D130" s="318"/>
      <c r="E130" s="318"/>
      <c r="F130" s="319" t="s">
        <v>3154</v>
      </c>
      <c r="G130" s="318"/>
      <c r="H130" s="318" t="s">
        <v>3166</v>
      </c>
      <c r="I130" s="318" t="s">
        <v>3150</v>
      </c>
      <c r="J130" s="318">
        <v>20</v>
      </c>
      <c r="K130" s="338"/>
    </row>
    <row r="131" spans="2:11" ht="15" customHeight="1">
      <c r="B131" s="336"/>
      <c r="C131" s="297" t="s">
        <v>3153</v>
      </c>
      <c r="D131" s="297"/>
      <c r="E131" s="297"/>
      <c r="F131" s="316" t="s">
        <v>3154</v>
      </c>
      <c r="G131" s="297"/>
      <c r="H131" s="297" t="s">
        <v>3187</v>
      </c>
      <c r="I131" s="297" t="s">
        <v>3150</v>
      </c>
      <c r="J131" s="297">
        <v>50</v>
      </c>
      <c r="K131" s="338"/>
    </row>
    <row r="132" spans="2:11" ht="15" customHeight="1">
      <c r="B132" s="336"/>
      <c r="C132" s="297" t="s">
        <v>3167</v>
      </c>
      <c r="D132" s="297"/>
      <c r="E132" s="297"/>
      <c r="F132" s="316" t="s">
        <v>3154</v>
      </c>
      <c r="G132" s="297"/>
      <c r="H132" s="297" t="s">
        <v>3187</v>
      </c>
      <c r="I132" s="297" t="s">
        <v>3150</v>
      </c>
      <c r="J132" s="297">
        <v>50</v>
      </c>
      <c r="K132" s="338"/>
    </row>
    <row r="133" spans="2:11" ht="15" customHeight="1">
      <c r="B133" s="336"/>
      <c r="C133" s="297" t="s">
        <v>3173</v>
      </c>
      <c r="D133" s="297"/>
      <c r="E133" s="297"/>
      <c r="F133" s="316" t="s">
        <v>3154</v>
      </c>
      <c r="G133" s="297"/>
      <c r="H133" s="297" t="s">
        <v>3187</v>
      </c>
      <c r="I133" s="297" t="s">
        <v>3150</v>
      </c>
      <c r="J133" s="297">
        <v>50</v>
      </c>
      <c r="K133" s="338"/>
    </row>
    <row r="134" spans="2:11" ht="15" customHeight="1">
      <c r="B134" s="336"/>
      <c r="C134" s="297" t="s">
        <v>3175</v>
      </c>
      <c r="D134" s="297"/>
      <c r="E134" s="297"/>
      <c r="F134" s="316" t="s">
        <v>3154</v>
      </c>
      <c r="G134" s="297"/>
      <c r="H134" s="297" t="s">
        <v>3187</v>
      </c>
      <c r="I134" s="297" t="s">
        <v>3150</v>
      </c>
      <c r="J134" s="297">
        <v>50</v>
      </c>
      <c r="K134" s="338"/>
    </row>
    <row r="135" spans="2:11" ht="15" customHeight="1">
      <c r="B135" s="336"/>
      <c r="C135" s="297" t="s">
        <v>134</v>
      </c>
      <c r="D135" s="297"/>
      <c r="E135" s="297"/>
      <c r="F135" s="316" t="s">
        <v>3154</v>
      </c>
      <c r="G135" s="297"/>
      <c r="H135" s="297" t="s">
        <v>3200</v>
      </c>
      <c r="I135" s="297" t="s">
        <v>3150</v>
      </c>
      <c r="J135" s="297">
        <v>255</v>
      </c>
      <c r="K135" s="338"/>
    </row>
    <row r="136" spans="2:11" ht="15" customHeight="1">
      <c r="B136" s="336"/>
      <c r="C136" s="297" t="s">
        <v>3177</v>
      </c>
      <c r="D136" s="297"/>
      <c r="E136" s="297"/>
      <c r="F136" s="316" t="s">
        <v>3148</v>
      </c>
      <c r="G136" s="297"/>
      <c r="H136" s="297" t="s">
        <v>3201</v>
      </c>
      <c r="I136" s="297" t="s">
        <v>3179</v>
      </c>
      <c r="J136" s="297"/>
      <c r="K136" s="338"/>
    </row>
    <row r="137" spans="2:11" ht="15" customHeight="1">
      <c r="B137" s="336"/>
      <c r="C137" s="297" t="s">
        <v>3180</v>
      </c>
      <c r="D137" s="297"/>
      <c r="E137" s="297"/>
      <c r="F137" s="316" t="s">
        <v>3148</v>
      </c>
      <c r="G137" s="297"/>
      <c r="H137" s="297" t="s">
        <v>3202</v>
      </c>
      <c r="I137" s="297" t="s">
        <v>3182</v>
      </c>
      <c r="J137" s="297"/>
      <c r="K137" s="338"/>
    </row>
    <row r="138" spans="2:11" ht="15" customHeight="1">
      <c r="B138" s="336"/>
      <c r="C138" s="297" t="s">
        <v>3183</v>
      </c>
      <c r="D138" s="297"/>
      <c r="E138" s="297"/>
      <c r="F138" s="316" t="s">
        <v>3148</v>
      </c>
      <c r="G138" s="297"/>
      <c r="H138" s="297" t="s">
        <v>3183</v>
      </c>
      <c r="I138" s="297" t="s">
        <v>3182</v>
      </c>
      <c r="J138" s="297"/>
      <c r="K138" s="338"/>
    </row>
    <row r="139" spans="2:11" ht="15" customHeight="1">
      <c r="B139" s="336"/>
      <c r="C139" s="297" t="s">
        <v>40</v>
      </c>
      <c r="D139" s="297"/>
      <c r="E139" s="297"/>
      <c r="F139" s="316" t="s">
        <v>3148</v>
      </c>
      <c r="G139" s="297"/>
      <c r="H139" s="297" t="s">
        <v>3203</v>
      </c>
      <c r="I139" s="297" t="s">
        <v>3182</v>
      </c>
      <c r="J139" s="297"/>
      <c r="K139" s="338"/>
    </row>
    <row r="140" spans="2:11" ht="15" customHeight="1">
      <c r="B140" s="336"/>
      <c r="C140" s="297" t="s">
        <v>3204</v>
      </c>
      <c r="D140" s="297"/>
      <c r="E140" s="297"/>
      <c r="F140" s="316" t="s">
        <v>3148</v>
      </c>
      <c r="G140" s="297"/>
      <c r="H140" s="297" t="s">
        <v>3205</v>
      </c>
      <c r="I140" s="297" t="s">
        <v>3182</v>
      </c>
      <c r="J140" s="297"/>
      <c r="K140" s="338"/>
    </row>
    <row r="141" spans="2:11" ht="15" customHeight="1">
      <c r="B141" s="339"/>
      <c r="C141" s="340"/>
      <c r="D141" s="340"/>
      <c r="E141" s="340"/>
      <c r="F141" s="340"/>
      <c r="G141" s="340"/>
      <c r="H141" s="340"/>
      <c r="I141" s="340"/>
      <c r="J141" s="340"/>
      <c r="K141" s="341"/>
    </row>
    <row r="142" spans="2:11" ht="18.75" customHeight="1">
      <c r="B142" s="293"/>
      <c r="C142" s="293"/>
      <c r="D142" s="293"/>
      <c r="E142" s="293"/>
      <c r="F142" s="328"/>
      <c r="G142" s="293"/>
      <c r="H142" s="293"/>
      <c r="I142" s="293"/>
      <c r="J142" s="293"/>
      <c r="K142" s="293"/>
    </row>
    <row r="143" spans="2:11" ht="18.75" customHeight="1">
      <c r="B143" s="303"/>
      <c r="C143" s="303"/>
      <c r="D143" s="303"/>
      <c r="E143" s="303"/>
      <c r="F143" s="303"/>
      <c r="G143" s="303"/>
      <c r="H143" s="303"/>
      <c r="I143" s="303"/>
      <c r="J143" s="303"/>
      <c r="K143" s="303"/>
    </row>
    <row r="144" spans="2:11" ht="7.5" customHeight="1">
      <c r="B144" s="304"/>
      <c r="C144" s="305"/>
      <c r="D144" s="305"/>
      <c r="E144" s="305"/>
      <c r="F144" s="305"/>
      <c r="G144" s="305"/>
      <c r="H144" s="305"/>
      <c r="I144" s="305"/>
      <c r="J144" s="305"/>
      <c r="K144" s="306"/>
    </row>
    <row r="145" spans="2:11" ht="45" customHeight="1">
      <c r="B145" s="307"/>
      <c r="C145" s="413" t="s">
        <v>3206</v>
      </c>
      <c r="D145" s="413"/>
      <c r="E145" s="413"/>
      <c r="F145" s="413"/>
      <c r="G145" s="413"/>
      <c r="H145" s="413"/>
      <c r="I145" s="413"/>
      <c r="J145" s="413"/>
      <c r="K145" s="308"/>
    </row>
    <row r="146" spans="2:11" ht="17.25" customHeight="1">
      <c r="B146" s="307"/>
      <c r="C146" s="309" t="s">
        <v>3142</v>
      </c>
      <c r="D146" s="309"/>
      <c r="E146" s="309"/>
      <c r="F146" s="309" t="s">
        <v>3143</v>
      </c>
      <c r="G146" s="310"/>
      <c r="H146" s="309" t="s">
        <v>129</v>
      </c>
      <c r="I146" s="309" t="s">
        <v>59</v>
      </c>
      <c r="J146" s="309" t="s">
        <v>3144</v>
      </c>
      <c r="K146" s="308"/>
    </row>
    <row r="147" spans="2:11" ht="17.25" customHeight="1">
      <c r="B147" s="307"/>
      <c r="C147" s="311" t="s">
        <v>3145</v>
      </c>
      <c r="D147" s="311"/>
      <c r="E147" s="311"/>
      <c r="F147" s="312" t="s">
        <v>3146</v>
      </c>
      <c r="G147" s="313"/>
      <c r="H147" s="311"/>
      <c r="I147" s="311"/>
      <c r="J147" s="311" t="s">
        <v>3147</v>
      </c>
      <c r="K147" s="308"/>
    </row>
    <row r="148" spans="2:11" ht="5.25" customHeight="1">
      <c r="B148" s="317"/>
      <c r="C148" s="314"/>
      <c r="D148" s="314"/>
      <c r="E148" s="314"/>
      <c r="F148" s="314"/>
      <c r="G148" s="315"/>
      <c r="H148" s="314"/>
      <c r="I148" s="314"/>
      <c r="J148" s="314"/>
      <c r="K148" s="338"/>
    </row>
    <row r="149" spans="2:11" ht="15" customHeight="1">
      <c r="B149" s="317"/>
      <c r="C149" s="342" t="s">
        <v>3151</v>
      </c>
      <c r="D149" s="297"/>
      <c r="E149" s="297"/>
      <c r="F149" s="343" t="s">
        <v>3148</v>
      </c>
      <c r="G149" s="297"/>
      <c r="H149" s="342" t="s">
        <v>3187</v>
      </c>
      <c r="I149" s="342" t="s">
        <v>3150</v>
      </c>
      <c r="J149" s="342">
        <v>120</v>
      </c>
      <c r="K149" s="338"/>
    </row>
    <row r="150" spans="2:11" ht="15" customHeight="1">
      <c r="B150" s="317"/>
      <c r="C150" s="342" t="s">
        <v>3196</v>
      </c>
      <c r="D150" s="297"/>
      <c r="E150" s="297"/>
      <c r="F150" s="343" t="s">
        <v>3148</v>
      </c>
      <c r="G150" s="297"/>
      <c r="H150" s="342" t="s">
        <v>3207</v>
      </c>
      <c r="I150" s="342" t="s">
        <v>3150</v>
      </c>
      <c r="J150" s="342" t="s">
        <v>3198</v>
      </c>
      <c r="K150" s="338"/>
    </row>
    <row r="151" spans="2:11" ht="15" customHeight="1">
      <c r="B151" s="317"/>
      <c r="C151" s="342" t="s">
        <v>3097</v>
      </c>
      <c r="D151" s="297"/>
      <c r="E151" s="297"/>
      <c r="F151" s="343" t="s">
        <v>3148</v>
      </c>
      <c r="G151" s="297"/>
      <c r="H151" s="342" t="s">
        <v>3208</v>
      </c>
      <c r="I151" s="342" t="s">
        <v>3150</v>
      </c>
      <c r="J151" s="342" t="s">
        <v>3198</v>
      </c>
      <c r="K151" s="338"/>
    </row>
    <row r="152" spans="2:11" ht="15" customHeight="1">
      <c r="B152" s="317"/>
      <c r="C152" s="342" t="s">
        <v>3153</v>
      </c>
      <c r="D152" s="297"/>
      <c r="E152" s="297"/>
      <c r="F152" s="343" t="s">
        <v>3154</v>
      </c>
      <c r="G152" s="297"/>
      <c r="H152" s="342" t="s">
        <v>3187</v>
      </c>
      <c r="I152" s="342" t="s">
        <v>3150</v>
      </c>
      <c r="J152" s="342">
        <v>50</v>
      </c>
      <c r="K152" s="338"/>
    </row>
    <row r="153" spans="2:11" ht="15" customHeight="1">
      <c r="B153" s="317"/>
      <c r="C153" s="342" t="s">
        <v>3156</v>
      </c>
      <c r="D153" s="297"/>
      <c r="E153" s="297"/>
      <c r="F153" s="343" t="s">
        <v>3148</v>
      </c>
      <c r="G153" s="297"/>
      <c r="H153" s="342" t="s">
        <v>3187</v>
      </c>
      <c r="I153" s="342" t="s">
        <v>3158</v>
      </c>
      <c r="J153" s="342"/>
      <c r="K153" s="338"/>
    </row>
    <row r="154" spans="2:11" ht="15" customHeight="1">
      <c r="B154" s="317"/>
      <c r="C154" s="342" t="s">
        <v>3167</v>
      </c>
      <c r="D154" s="297"/>
      <c r="E154" s="297"/>
      <c r="F154" s="343" t="s">
        <v>3154</v>
      </c>
      <c r="G154" s="297"/>
      <c r="H154" s="342" t="s">
        <v>3187</v>
      </c>
      <c r="I154" s="342" t="s">
        <v>3150</v>
      </c>
      <c r="J154" s="342">
        <v>50</v>
      </c>
      <c r="K154" s="338"/>
    </row>
    <row r="155" spans="2:11" ht="15" customHeight="1">
      <c r="B155" s="317"/>
      <c r="C155" s="342" t="s">
        <v>3175</v>
      </c>
      <c r="D155" s="297"/>
      <c r="E155" s="297"/>
      <c r="F155" s="343" t="s">
        <v>3154</v>
      </c>
      <c r="G155" s="297"/>
      <c r="H155" s="342" t="s">
        <v>3187</v>
      </c>
      <c r="I155" s="342" t="s">
        <v>3150</v>
      </c>
      <c r="J155" s="342">
        <v>50</v>
      </c>
      <c r="K155" s="338"/>
    </row>
    <row r="156" spans="2:11" ht="15" customHeight="1">
      <c r="B156" s="317"/>
      <c r="C156" s="342" t="s">
        <v>3173</v>
      </c>
      <c r="D156" s="297"/>
      <c r="E156" s="297"/>
      <c r="F156" s="343" t="s">
        <v>3154</v>
      </c>
      <c r="G156" s="297"/>
      <c r="H156" s="342" t="s">
        <v>3187</v>
      </c>
      <c r="I156" s="342" t="s">
        <v>3150</v>
      </c>
      <c r="J156" s="342">
        <v>50</v>
      </c>
      <c r="K156" s="338"/>
    </row>
    <row r="157" spans="2:11" ht="15" customHeight="1">
      <c r="B157" s="317"/>
      <c r="C157" s="342" t="s">
        <v>119</v>
      </c>
      <c r="D157" s="297"/>
      <c r="E157" s="297"/>
      <c r="F157" s="343" t="s">
        <v>3148</v>
      </c>
      <c r="G157" s="297"/>
      <c r="H157" s="342" t="s">
        <v>3209</v>
      </c>
      <c r="I157" s="342" t="s">
        <v>3150</v>
      </c>
      <c r="J157" s="342" t="s">
        <v>3210</v>
      </c>
      <c r="K157" s="338"/>
    </row>
    <row r="158" spans="2:11" ht="15" customHeight="1">
      <c r="B158" s="317"/>
      <c r="C158" s="342" t="s">
        <v>3211</v>
      </c>
      <c r="D158" s="297"/>
      <c r="E158" s="297"/>
      <c r="F158" s="343" t="s">
        <v>3148</v>
      </c>
      <c r="G158" s="297"/>
      <c r="H158" s="342" t="s">
        <v>3212</v>
      </c>
      <c r="I158" s="342" t="s">
        <v>3182</v>
      </c>
      <c r="J158" s="342"/>
      <c r="K158" s="338"/>
    </row>
    <row r="159" spans="2:11" ht="15" customHeight="1">
      <c r="B159" s="344"/>
      <c r="C159" s="326"/>
      <c r="D159" s="326"/>
      <c r="E159" s="326"/>
      <c r="F159" s="326"/>
      <c r="G159" s="326"/>
      <c r="H159" s="326"/>
      <c r="I159" s="326"/>
      <c r="J159" s="326"/>
      <c r="K159" s="345"/>
    </row>
    <row r="160" spans="2:11" ht="18.75" customHeight="1">
      <c r="B160" s="293"/>
      <c r="C160" s="297"/>
      <c r="D160" s="297"/>
      <c r="E160" s="297"/>
      <c r="F160" s="316"/>
      <c r="G160" s="297"/>
      <c r="H160" s="297"/>
      <c r="I160" s="297"/>
      <c r="J160" s="297"/>
      <c r="K160" s="293"/>
    </row>
    <row r="161" spans="2:11" ht="18.75" customHeight="1">
      <c r="B161" s="303"/>
      <c r="C161" s="303"/>
      <c r="D161" s="303"/>
      <c r="E161" s="303"/>
      <c r="F161" s="303"/>
      <c r="G161" s="303"/>
      <c r="H161" s="303"/>
      <c r="I161" s="303"/>
      <c r="J161" s="303"/>
      <c r="K161" s="303"/>
    </row>
    <row r="162" spans="2:11" ht="7.5" customHeight="1">
      <c r="B162" s="285"/>
      <c r="C162" s="286"/>
      <c r="D162" s="286"/>
      <c r="E162" s="286"/>
      <c r="F162" s="286"/>
      <c r="G162" s="286"/>
      <c r="H162" s="286"/>
      <c r="I162" s="286"/>
      <c r="J162" s="286"/>
      <c r="K162" s="287"/>
    </row>
    <row r="163" spans="2:11" ht="45" customHeight="1">
      <c r="B163" s="288"/>
      <c r="C163" s="409" t="s">
        <v>3213</v>
      </c>
      <c r="D163" s="409"/>
      <c r="E163" s="409"/>
      <c r="F163" s="409"/>
      <c r="G163" s="409"/>
      <c r="H163" s="409"/>
      <c r="I163" s="409"/>
      <c r="J163" s="409"/>
      <c r="K163" s="289"/>
    </row>
    <row r="164" spans="2:11" ht="17.25" customHeight="1">
      <c r="B164" s="288"/>
      <c r="C164" s="309" t="s">
        <v>3142</v>
      </c>
      <c r="D164" s="309"/>
      <c r="E164" s="309"/>
      <c r="F164" s="309" t="s">
        <v>3143</v>
      </c>
      <c r="G164" s="346"/>
      <c r="H164" s="347" t="s">
        <v>129</v>
      </c>
      <c r="I164" s="347" t="s">
        <v>59</v>
      </c>
      <c r="J164" s="309" t="s">
        <v>3144</v>
      </c>
      <c r="K164" s="289"/>
    </row>
    <row r="165" spans="2:11" ht="17.25" customHeight="1">
      <c r="B165" s="290"/>
      <c r="C165" s="311" t="s">
        <v>3145</v>
      </c>
      <c r="D165" s="311"/>
      <c r="E165" s="311"/>
      <c r="F165" s="312" t="s">
        <v>3146</v>
      </c>
      <c r="G165" s="348"/>
      <c r="H165" s="349"/>
      <c r="I165" s="349"/>
      <c r="J165" s="311" t="s">
        <v>3147</v>
      </c>
      <c r="K165" s="291"/>
    </row>
    <row r="166" spans="2:11" ht="5.25" customHeight="1">
      <c r="B166" s="317"/>
      <c r="C166" s="314"/>
      <c r="D166" s="314"/>
      <c r="E166" s="314"/>
      <c r="F166" s="314"/>
      <c r="G166" s="315"/>
      <c r="H166" s="314"/>
      <c r="I166" s="314"/>
      <c r="J166" s="314"/>
      <c r="K166" s="338"/>
    </row>
    <row r="167" spans="2:11" ht="15" customHeight="1">
      <c r="B167" s="317"/>
      <c r="C167" s="297" t="s">
        <v>3151</v>
      </c>
      <c r="D167" s="297"/>
      <c r="E167" s="297"/>
      <c r="F167" s="316" t="s">
        <v>3148</v>
      </c>
      <c r="G167" s="297"/>
      <c r="H167" s="297" t="s">
        <v>3187</v>
      </c>
      <c r="I167" s="297" t="s">
        <v>3150</v>
      </c>
      <c r="J167" s="297">
        <v>120</v>
      </c>
      <c r="K167" s="338"/>
    </row>
    <row r="168" spans="2:11" ht="15" customHeight="1">
      <c r="B168" s="317"/>
      <c r="C168" s="297" t="s">
        <v>3196</v>
      </c>
      <c r="D168" s="297"/>
      <c r="E168" s="297"/>
      <c r="F168" s="316" t="s">
        <v>3148</v>
      </c>
      <c r="G168" s="297"/>
      <c r="H168" s="297" t="s">
        <v>3197</v>
      </c>
      <c r="I168" s="297" t="s">
        <v>3150</v>
      </c>
      <c r="J168" s="297" t="s">
        <v>3198</v>
      </c>
      <c r="K168" s="338"/>
    </row>
    <row r="169" spans="2:11" ht="15" customHeight="1">
      <c r="B169" s="317"/>
      <c r="C169" s="297" t="s">
        <v>3097</v>
      </c>
      <c r="D169" s="297"/>
      <c r="E169" s="297"/>
      <c r="F169" s="316" t="s">
        <v>3148</v>
      </c>
      <c r="G169" s="297"/>
      <c r="H169" s="297" t="s">
        <v>3214</v>
      </c>
      <c r="I169" s="297" t="s">
        <v>3150</v>
      </c>
      <c r="J169" s="297" t="s">
        <v>3198</v>
      </c>
      <c r="K169" s="338"/>
    </row>
    <row r="170" spans="2:11" ht="15" customHeight="1">
      <c r="B170" s="317"/>
      <c r="C170" s="297" t="s">
        <v>3153</v>
      </c>
      <c r="D170" s="297"/>
      <c r="E170" s="297"/>
      <c r="F170" s="316" t="s">
        <v>3154</v>
      </c>
      <c r="G170" s="297"/>
      <c r="H170" s="297" t="s">
        <v>3214</v>
      </c>
      <c r="I170" s="297" t="s">
        <v>3150</v>
      </c>
      <c r="J170" s="297">
        <v>50</v>
      </c>
      <c r="K170" s="338"/>
    </row>
    <row r="171" spans="2:11" ht="15" customHeight="1">
      <c r="B171" s="317"/>
      <c r="C171" s="297" t="s">
        <v>3156</v>
      </c>
      <c r="D171" s="297"/>
      <c r="E171" s="297"/>
      <c r="F171" s="316" t="s">
        <v>3148</v>
      </c>
      <c r="G171" s="297"/>
      <c r="H171" s="297" t="s">
        <v>3214</v>
      </c>
      <c r="I171" s="297" t="s">
        <v>3158</v>
      </c>
      <c r="J171" s="297"/>
      <c r="K171" s="338"/>
    </row>
    <row r="172" spans="2:11" ht="15" customHeight="1">
      <c r="B172" s="317"/>
      <c r="C172" s="297" t="s">
        <v>3167</v>
      </c>
      <c r="D172" s="297"/>
      <c r="E172" s="297"/>
      <c r="F172" s="316" t="s">
        <v>3154</v>
      </c>
      <c r="G172" s="297"/>
      <c r="H172" s="297" t="s">
        <v>3214</v>
      </c>
      <c r="I172" s="297" t="s">
        <v>3150</v>
      </c>
      <c r="J172" s="297">
        <v>50</v>
      </c>
      <c r="K172" s="338"/>
    </row>
    <row r="173" spans="2:11" ht="15" customHeight="1">
      <c r="B173" s="317"/>
      <c r="C173" s="297" t="s">
        <v>3175</v>
      </c>
      <c r="D173" s="297"/>
      <c r="E173" s="297"/>
      <c r="F173" s="316" t="s">
        <v>3154</v>
      </c>
      <c r="G173" s="297"/>
      <c r="H173" s="297" t="s">
        <v>3214</v>
      </c>
      <c r="I173" s="297" t="s">
        <v>3150</v>
      </c>
      <c r="J173" s="297">
        <v>50</v>
      </c>
      <c r="K173" s="338"/>
    </row>
    <row r="174" spans="2:11" ht="15" customHeight="1">
      <c r="B174" s="317"/>
      <c r="C174" s="297" t="s">
        <v>3173</v>
      </c>
      <c r="D174" s="297"/>
      <c r="E174" s="297"/>
      <c r="F174" s="316" t="s">
        <v>3154</v>
      </c>
      <c r="G174" s="297"/>
      <c r="H174" s="297" t="s">
        <v>3214</v>
      </c>
      <c r="I174" s="297" t="s">
        <v>3150</v>
      </c>
      <c r="J174" s="297">
        <v>50</v>
      </c>
      <c r="K174" s="338"/>
    </row>
    <row r="175" spans="2:11" ht="15" customHeight="1">
      <c r="B175" s="317"/>
      <c r="C175" s="297" t="s">
        <v>128</v>
      </c>
      <c r="D175" s="297"/>
      <c r="E175" s="297"/>
      <c r="F175" s="316" t="s">
        <v>3148</v>
      </c>
      <c r="G175" s="297"/>
      <c r="H175" s="297" t="s">
        <v>3215</v>
      </c>
      <c r="I175" s="297" t="s">
        <v>3216</v>
      </c>
      <c r="J175" s="297"/>
      <c r="K175" s="338"/>
    </row>
    <row r="176" spans="2:11" ht="15" customHeight="1">
      <c r="B176" s="317"/>
      <c r="C176" s="297" t="s">
        <v>59</v>
      </c>
      <c r="D176" s="297"/>
      <c r="E176" s="297"/>
      <c r="F176" s="316" t="s">
        <v>3148</v>
      </c>
      <c r="G176" s="297"/>
      <c r="H176" s="297" t="s">
        <v>3217</v>
      </c>
      <c r="I176" s="297" t="s">
        <v>3218</v>
      </c>
      <c r="J176" s="297">
        <v>1</v>
      </c>
      <c r="K176" s="338"/>
    </row>
    <row r="177" spans="2:11" ht="15" customHeight="1">
      <c r="B177" s="317"/>
      <c r="C177" s="297" t="s">
        <v>55</v>
      </c>
      <c r="D177" s="297"/>
      <c r="E177" s="297"/>
      <c r="F177" s="316" t="s">
        <v>3148</v>
      </c>
      <c r="G177" s="297"/>
      <c r="H177" s="297" t="s">
        <v>3219</v>
      </c>
      <c r="I177" s="297" t="s">
        <v>3150</v>
      </c>
      <c r="J177" s="297">
        <v>20</v>
      </c>
      <c r="K177" s="338"/>
    </row>
    <row r="178" spans="2:11" ht="15" customHeight="1">
      <c r="B178" s="317"/>
      <c r="C178" s="297" t="s">
        <v>129</v>
      </c>
      <c r="D178" s="297"/>
      <c r="E178" s="297"/>
      <c r="F178" s="316" t="s">
        <v>3148</v>
      </c>
      <c r="G178" s="297"/>
      <c r="H178" s="297" t="s">
        <v>3220</v>
      </c>
      <c r="I178" s="297" t="s">
        <v>3150</v>
      </c>
      <c r="J178" s="297">
        <v>255</v>
      </c>
      <c r="K178" s="338"/>
    </row>
    <row r="179" spans="2:11" ht="15" customHeight="1">
      <c r="B179" s="317"/>
      <c r="C179" s="297" t="s">
        <v>130</v>
      </c>
      <c r="D179" s="297"/>
      <c r="E179" s="297"/>
      <c r="F179" s="316" t="s">
        <v>3148</v>
      </c>
      <c r="G179" s="297"/>
      <c r="H179" s="297" t="s">
        <v>3113</v>
      </c>
      <c r="I179" s="297" t="s">
        <v>3150</v>
      </c>
      <c r="J179" s="297">
        <v>10</v>
      </c>
      <c r="K179" s="338"/>
    </row>
    <row r="180" spans="2:11" ht="15" customHeight="1">
      <c r="B180" s="317"/>
      <c r="C180" s="297" t="s">
        <v>131</v>
      </c>
      <c r="D180" s="297"/>
      <c r="E180" s="297"/>
      <c r="F180" s="316" t="s">
        <v>3148</v>
      </c>
      <c r="G180" s="297"/>
      <c r="H180" s="297" t="s">
        <v>3221</v>
      </c>
      <c r="I180" s="297" t="s">
        <v>3182</v>
      </c>
      <c r="J180" s="297"/>
      <c r="K180" s="338"/>
    </row>
    <row r="181" spans="2:11" ht="15" customHeight="1">
      <c r="B181" s="317"/>
      <c r="C181" s="297" t="s">
        <v>3222</v>
      </c>
      <c r="D181" s="297"/>
      <c r="E181" s="297"/>
      <c r="F181" s="316" t="s">
        <v>3148</v>
      </c>
      <c r="G181" s="297"/>
      <c r="H181" s="297" t="s">
        <v>3223</v>
      </c>
      <c r="I181" s="297" t="s">
        <v>3182</v>
      </c>
      <c r="J181" s="297"/>
      <c r="K181" s="338"/>
    </row>
    <row r="182" spans="2:11" ht="15" customHeight="1">
      <c r="B182" s="317"/>
      <c r="C182" s="297" t="s">
        <v>3211</v>
      </c>
      <c r="D182" s="297"/>
      <c r="E182" s="297"/>
      <c r="F182" s="316" t="s">
        <v>3148</v>
      </c>
      <c r="G182" s="297"/>
      <c r="H182" s="297" t="s">
        <v>3224</v>
      </c>
      <c r="I182" s="297" t="s">
        <v>3182</v>
      </c>
      <c r="J182" s="297"/>
      <c r="K182" s="338"/>
    </row>
    <row r="183" spans="2:11" ht="15" customHeight="1">
      <c r="B183" s="317"/>
      <c r="C183" s="297" t="s">
        <v>133</v>
      </c>
      <c r="D183" s="297"/>
      <c r="E183" s="297"/>
      <c r="F183" s="316" t="s">
        <v>3154</v>
      </c>
      <c r="G183" s="297"/>
      <c r="H183" s="297" t="s">
        <v>3225</v>
      </c>
      <c r="I183" s="297" t="s">
        <v>3150</v>
      </c>
      <c r="J183" s="297">
        <v>50</v>
      </c>
      <c r="K183" s="338"/>
    </row>
    <row r="184" spans="2:11" ht="15" customHeight="1">
      <c r="B184" s="317"/>
      <c r="C184" s="297" t="s">
        <v>3226</v>
      </c>
      <c r="D184" s="297"/>
      <c r="E184" s="297"/>
      <c r="F184" s="316" t="s">
        <v>3154</v>
      </c>
      <c r="G184" s="297"/>
      <c r="H184" s="297" t="s">
        <v>3227</v>
      </c>
      <c r="I184" s="297" t="s">
        <v>3228</v>
      </c>
      <c r="J184" s="297"/>
      <c r="K184" s="338"/>
    </row>
    <row r="185" spans="2:11" ht="15" customHeight="1">
      <c r="B185" s="317"/>
      <c r="C185" s="297" t="s">
        <v>3229</v>
      </c>
      <c r="D185" s="297"/>
      <c r="E185" s="297"/>
      <c r="F185" s="316" t="s">
        <v>3154</v>
      </c>
      <c r="G185" s="297"/>
      <c r="H185" s="297" t="s">
        <v>3230</v>
      </c>
      <c r="I185" s="297" t="s">
        <v>3228</v>
      </c>
      <c r="J185" s="297"/>
      <c r="K185" s="338"/>
    </row>
    <row r="186" spans="2:11" ht="15" customHeight="1">
      <c r="B186" s="317"/>
      <c r="C186" s="297" t="s">
        <v>3231</v>
      </c>
      <c r="D186" s="297"/>
      <c r="E186" s="297"/>
      <c r="F186" s="316" t="s">
        <v>3154</v>
      </c>
      <c r="G186" s="297"/>
      <c r="H186" s="297" t="s">
        <v>3232</v>
      </c>
      <c r="I186" s="297" t="s">
        <v>3228</v>
      </c>
      <c r="J186" s="297"/>
      <c r="K186" s="338"/>
    </row>
    <row r="187" spans="2:11" ht="15" customHeight="1">
      <c r="B187" s="317"/>
      <c r="C187" s="350" t="s">
        <v>3233</v>
      </c>
      <c r="D187" s="297"/>
      <c r="E187" s="297"/>
      <c r="F187" s="316" t="s">
        <v>3154</v>
      </c>
      <c r="G187" s="297"/>
      <c r="H187" s="297" t="s">
        <v>3234</v>
      </c>
      <c r="I187" s="297" t="s">
        <v>3235</v>
      </c>
      <c r="J187" s="351" t="s">
        <v>3236</v>
      </c>
      <c r="K187" s="338"/>
    </row>
    <row r="188" spans="2:11" ht="15" customHeight="1">
      <c r="B188" s="317"/>
      <c r="C188" s="302" t="s">
        <v>44</v>
      </c>
      <c r="D188" s="297"/>
      <c r="E188" s="297"/>
      <c r="F188" s="316" t="s">
        <v>3148</v>
      </c>
      <c r="G188" s="297"/>
      <c r="H188" s="293" t="s">
        <v>3237</v>
      </c>
      <c r="I188" s="297" t="s">
        <v>3238</v>
      </c>
      <c r="J188" s="297"/>
      <c r="K188" s="338"/>
    </row>
    <row r="189" spans="2:11" ht="15" customHeight="1">
      <c r="B189" s="317"/>
      <c r="C189" s="302" t="s">
        <v>3239</v>
      </c>
      <c r="D189" s="297"/>
      <c r="E189" s="297"/>
      <c r="F189" s="316" t="s">
        <v>3148</v>
      </c>
      <c r="G189" s="297"/>
      <c r="H189" s="297" t="s">
        <v>3240</v>
      </c>
      <c r="I189" s="297" t="s">
        <v>3182</v>
      </c>
      <c r="J189" s="297"/>
      <c r="K189" s="338"/>
    </row>
    <row r="190" spans="2:11" ht="15" customHeight="1">
      <c r="B190" s="317"/>
      <c r="C190" s="302" t="s">
        <v>3241</v>
      </c>
      <c r="D190" s="297"/>
      <c r="E190" s="297"/>
      <c r="F190" s="316" t="s">
        <v>3148</v>
      </c>
      <c r="G190" s="297"/>
      <c r="H190" s="297" t="s">
        <v>3242</v>
      </c>
      <c r="I190" s="297" t="s">
        <v>3182</v>
      </c>
      <c r="J190" s="297"/>
      <c r="K190" s="338"/>
    </row>
    <row r="191" spans="2:11" ht="15" customHeight="1">
      <c r="B191" s="317"/>
      <c r="C191" s="302" t="s">
        <v>3243</v>
      </c>
      <c r="D191" s="297"/>
      <c r="E191" s="297"/>
      <c r="F191" s="316" t="s">
        <v>3154</v>
      </c>
      <c r="G191" s="297"/>
      <c r="H191" s="297" t="s">
        <v>3244</v>
      </c>
      <c r="I191" s="297" t="s">
        <v>3182</v>
      </c>
      <c r="J191" s="297"/>
      <c r="K191" s="338"/>
    </row>
    <row r="192" spans="2:11" ht="15" customHeight="1">
      <c r="B192" s="344"/>
      <c r="C192" s="352"/>
      <c r="D192" s="326"/>
      <c r="E192" s="326"/>
      <c r="F192" s="326"/>
      <c r="G192" s="326"/>
      <c r="H192" s="326"/>
      <c r="I192" s="326"/>
      <c r="J192" s="326"/>
      <c r="K192" s="345"/>
    </row>
    <row r="193" spans="2:11" ht="18.75" customHeight="1">
      <c r="B193" s="293"/>
      <c r="C193" s="297"/>
      <c r="D193" s="297"/>
      <c r="E193" s="297"/>
      <c r="F193" s="316"/>
      <c r="G193" s="297"/>
      <c r="H193" s="297"/>
      <c r="I193" s="297"/>
      <c r="J193" s="297"/>
      <c r="K193" s="293"/>
    </row>
    <row r="194" spans="2:11" ht="18.75" customHeight="1">
      <c r="B194" s="293"/>
      <c r="C194" s="297"/>
      <c r="D194" s="297"/>
      <c r="E194" s="297"/>
      <c r="F194" s="316"/>
      <c r="G194" s="297"/>
      <c r="H194" s="297"/>
      <c r="I194" s="297"/>
      <c r="J194" s="297"/>
      <c r="K194" s="293"/>
    </row>
    <row r="195" spans="2:11" ht="18.75" customHeight="1">
      <c r="B195" s="303"/>
      <c r="C195" s="303"/>
      <c r="D195" s="303"/>
      <c r="E195" s="303"/>
      <c r="F195" s="303"/>
      <c r="G195" s="303"/>
      <c r="H195" s="303"/>
      <c r="I195" s="303"/>
      <c r="J195" s="303"/>
      <c r="K195" s="303"/>
    </row>
    <row r="196" spans="2:11" ht="13.5">
      <c r="B196" s="285"/>
      <c r="C196" s="286"/>
      <c r="D196" s="286"/>
      <c r="E196" s="286"/>
      <c r="F196" s="286"/>
      <c r="G196" s="286"/>
      <c r="H196" s="286"/>
      <c r="I196" s="286"/>
      <c r="J196" s="286"/>
      <c r="K196" s="287"/>
    </row>
    <row r="197" spans="2:11" ht="21">
      <c r="B197" s="288"/>
      <c r="C197" s="409" t="s">
        <v>3245</v>
      </c>
      <c r="D197" s="409"/>
      <c r="E197" s="409"/>
      <c r="F197" s="409"/>
      <c r="G197" s="409"/>
      <c r="H197" s="409"/>
      <c r="I197" s="409"/>
      <c r="J197" s="409"/>
      <c r="K197" s="289"/>
    </row>
    <row r="198" spans="2:11" ht="25.5" customHeight="1">
      <c r="B198" s="288"/>
      <c r="C198" s="353" t="s">
        <v>3246</v>
      </c>
      <c r="D198" s="353"/>
      <c r="E198" s="353"/>
      <c r="F198" s="353" t="s">
        <v>3247</v>
      </c>
      <c r="G198" s="354"/>
      <c r="H198" s="414" t="s">
        <v>3248</v>
      </c>
      <c r="I198" s="414"/>
      <c r="J198" s="414"/>
      <c r="K198" s="289"/>
    </row>
    <row r="199" spans="2:11" ht="5.25" customHeight="1">
      <c r="B199" s="317"/>
      <c r="C199" s="314"/>
      <c r="D199" s="314"/>
      <c r="E199" s="314"/>
      <c r="F199" s="314"/>
      <c r="G199" s="297"/>
      <c r="H199" s="314"/>
      <c r="I199" s="314"/>
      <c r="J199" s="314"/>
      <c r="K199" s="338"/>
    </row>
    <row r="200" spans="2:11" ht="15" customHeight="1">
      <c r="B200" s="317"/>
      <c r="C200" s="297" t="s">
        <v>3238</v>
      </c>
      <c r="D200" s="297"/>
      <c r="E200" s="297"/>
      <c r="F200" s="316" t="s">
        <v>45</v>
      </c>
      <c r="G200" s="297"/>
      <c r="H200" s="411" t="s">
        <v>3249</v>
      </c>
      <c r="I200" s="411"/>
      <c r="J200" s="411"/>
      <c r="K200" s="338"/>
    </row>
    <row r="201" spans="2:11" ht="15" customHeight="1">
      <c r="B201" s="317"/>
      <c r="C201" s="323"/>
      <c r="D201" s="297"/>
      <c r="E201" s="297"/>
      <c r="F201" s="316" t="s">
        <v>46</v>
      </c>
      <c r="G201" s="297"/>
      <c r="H201" s="411" t="s">
        <v>3250</v>
      </c>
      <c r="I201" s="411"/>
      <c r="J201" s="411"/>
      <c r="K201" s="338"/>
    </row>
    <row r="202" spans="2:11" ht="15" customHeight="1">
      <c r="B202" s="317"/>
      <c r="C202" s="323"/>
      <c r="D202" s="297"/>
      <c r="E202" s="297"/>
      <c r="F202" s="316" t="s">
        <v>49</v>
      </c>
      <c r="G202" s="297"/>
      <c r="H202" s="411" t="s">
        <v>3251</v>
      </c>
      <c r="I202" s="411"/>
      <c r="J202" s="411"/>
      <c r="K202" s="338"/>
    </row>
    <row r="203" spans="2:11" ht="15" customHeight="1">
      <c r="B203" s="317"/>
      <c r="C203" s="297"/>
      <c r="D203" s="297"/>
      <c r="E203" s="297"/>
      <c r="F203" s="316" t="s">
        <v>47</v>
      </c>
      <c r="G203" s="297"/>
      <c r="H203" s="411" t="s">
        <v>3252</v>
      </c>
      <c r="I203" s="411"/>
      <c r="J203" s="411"/>
      <c r="K203" s="338"/>
    </row>
    <row r="204" spans="2:11" ht="15" customHeight="1">
      <c r="B204" s="317"/>
      <c r="C204" s="297"/>
      <c r="D204" s="297"/>
      <c r="E204" s="297"/>
      <c r="F204" s="316" t="s">
        <v>48</v>
      </c>
      <c r="G204" s="297"/>
      <c r="H204" s="411" t="s">
        <v>3253</v>
      </c>
      <c r="I204" s="411"/>
      <c r="J204" s="411"/>
      <c r="K204" s="338"/>
    </row>
    <row r="205" spans="2:11" ht="15" customHeight="1">
      <c r="B205" s="317"/>
      <c r="C205" s="297"/>
      <c r="D205" s="297"/>
      <c r="E205" s="297"/>
      <c r="F205" s="316"/>
      <c r="G205" s="297"/>
      <c r="H205" s="297"/>
      <c r="I205" s="297"/>
      <c r="J205" s="297"/>
      <c r="K205" s="338"/>
    </row>
    <row r="206" spans="2:11" ht="15" customHeight="1">
      <c r="B206" s="317"/>
      <c r="C206" s="297" t="s">
        <v>3194</v>
      </c>
      <c r="D206" s="297"/>
      <c r="E206" s="297"/>
      <c r="F206" s="316" t="s">
        <v>81</v>
      </c>
      <c r="G206" s="297"/>
      <c r="H206" s="411" t="s">
        <v>3254</v>
      </c>
      <c r="I206" s="411"/>
      <c r="J206" s="411"/>
      <c r="K206" s="338"/>
    </row>
    <row r="207" spans="2:11" ht="15" customHeight="1">
      <c r="B207" s="317"/>
      <c r="C207" s="323"/>
      <c r="D207" s="297"/>
      <c r="E207" s="297"/>
      <c r="F207" s="316" t="s">
        <v>3092</v>
      </c>
      <c r="G207" s="297"/>
      <c r="H207" s="411" t="s">
        <v>3093</v>
      </c>
      <c r="I207" s="411"/>
      <c r="J207" s="411"/>
      <c r="K207" s="338"/>
    </row>
    <row r="208" spans="2:11" ht="15" customHeight="1">
      <c r="B208" s="317"/>
      <c r="C208" s="297"/>
      <c r="D208" s="297"/>
      <c r="E208" s="297"/>
      <c r="F208" s="316" t="s">
        <v>105</v>
      </c>
      <c r="G208" s="297"/>
      <c r="H208" s="411" t="s">
        <v>3255</v>
      </c>
      <c r="I208" s="411"/>
      <c r="J208" s="411"/>
      <c r="K208" s="338"/>
    </row>
    <row r="209" spans="2:11" ht="15" customHeight="1">
      <c r="B209" s="355"/>
      <c r="C209" s="323"/>
      <c r="D209" s="323"/>
      <c r="E209" s="323"/>
      <c r="F209" s="316" t="s">
        <v>3094</v>
      </c>
      <c r="G209" s="302"/>
      <c r="H209" s="415" t="s">
        <v>3095</v>
      </c>
      <c r="I209" s="415"/>
      <c r="J209" s="415"/>
      <c r="K209" s="356"/>
    </row>
    <row r="210" spans="2:11" ht="15" customHeight="1">
      <c r="B210" s="355"/>
      <c r="C210" s="323"/>
      <c r="D210" s="323"/>
      <c r="E210" s="323"/>
      <c r="F210" s="316" t="s">
        <v>3096</v>
      </c>
      <c r="G210" s="302"/>
      <c r="H210" s="415" t="s">
        <v>3256</v>
      </c>
      <c r="I210" s="415"/>
      <c r="J210" s="415"/>
      <c r="K210" s="356"/>
    </row>
    <row r="211" spans="2:11" ht="15" customHeight="1">
      <c r="B211" s="355"/>
      <c r="C211" s="323"/>
      <c r="D211" s="323"/>
      <c r="E211" s="323"/>
      <c r="F211" s="357"/>
      <c r="G211" s="302"/>
      <c r="H211" s="358"/>
      <c r="I211" s="358"/>
      <c r="J211" s="358"/>
      <c r="K211" s="356"/>
    </row>
    <row r="212" spans="2:11" ht="15" customHeight="1">
      <c r="B212" s="355"/>
      <c r="C212" s="297" t="s">
        <v>3218</v>
      </c>
      <c r="D212" s="323"/>
      <c r="E212" s="323"/>
      <c r="F212" s="316">
        <v>1</v>
      </c>
      <c r="G212" s="302"/>
      <c r="H212" s="415" t="s">
        <v>3257</v>
      </c>
      <c r="I212" s="415"/>
      <c r="J212" s="415"/>
      <c r="K212" s="356"/>
    </row>
    <row r="213" spans="2:11" ht="15" customHeight="1">
      <c r="B213" s="355"/>
      <c r="C213" s="323"/>
      <c r="D213" s="323"/>
      <c r="E213" s="323"/>
      <c r="F213" s="316">
        <v>2</v>
      </c>
      <c r="G213" s="302"/>
      <c r="H213" s="415" t="s">
        <v>3258</v>
      </c>
      <c r="I213" s="415"/>
      <c r="J213" s="415"/>
      <c r="K213" s="356"/>
    </row>
    <row r="214" spans="2:11" ht="15" customHeight="1">
      <c r="B214" s="355"/>
      <c r="C214" s="323"/>
      <c r="D214" s="323"/>
      <c r="E214" s="323"/>
      <c r="F214" s="316">
        <v>3</v>
      </c>
      <c r="G214" s="302"/>
      <c r="H214" s="415" t="s">
        <v>3259</v>
      </c>
      <c r="I214" s="415"/>
      <c r="J214" s="415"/>
      <c r="K214" s="356"/>
    </row>
    <row r="215" spans="2:11" ht="15" customHeight="1">
      <c r="B215" s="355"/>
      <c r="C215" s="323"/>
      <c r="D215" s="323"/>
      <c r="E215" s="323"/>
      <c r="F215" s="316">
        <v>4</v>
      </c>
      <c r="G215" s="302"/>
      <c r="H215" s="415" t="s">
        <v>3260</v>
      </c>
      <c r="I215" s="415"/>
      <c r="J215" s="415"/>
      <c r="K215" s="356"/>
    </row>
    <row r="216" spans="2:11" ht="12.75" customHeight="1">
      <c r="B216" s="359"/>
      <c r="C216" s="360"/>
      <c r="D216" s="360"/>
      <c r="E216" s="360"/>
      <c r="F216" s="360"/>
      <c r="G216" s="360"/>
      <c r="H216" s="360"/>
      <c r="I216" s="360"/>
      <c r="J216" s="360"/>
      <c r="K216" s="361"/>
    </row>
  </sheetData>
  <sheetProtection algorithmName="SHA-512" hashValue="SvEqoJ9TzTXP+J8R1KeQ7dBZ/LsuTb2A2js7FhbzzrjvbtdBhmQJ0+YNKc6mvnkfEsbW7p8LPD5h//ICD5+xQA==" saltValue="W+SmlRBfnFSBZPjJvmXszQ==" spinCount="100000" sheet="1" objects="1" scenarios="1" formatCells="0" formatColumns="0" formatRows="0" sort="0" autoFilter="0"/>
  <mergeCells count="77">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33:J33"/>
    <mergeCell ref="G34:J34"/>
    <mergeCell ref="G35:J35"/>
    <mergeCell ref="D49:J49"/>
    <mergeCell ref="E48:J48"/>
    <mergeCell ref="G36:J36"/>
    <mergeCell ref="G37:J37"/>
    <mergeCell ref="D31:J31"/>
    <mergeCell ref="C24:J24"/>
    <mergeCell ref="D32:J32"/>
    <mergeCell ref="F18:J18"/>
    <mergeCell ref="F21:J21"/>
    <mergeCell ref="C23:J23"/>
    <mergeCell ref="D25:J25"/>
    <mergeCell ref="D26:J26"/>
    <mergeCell ref="D28:J28"/>
    <mergeCell ref="D29:J29"/>
    <mergeCell ref="F19:J19"/>
    <mergeCell ref="F20:J20"/>
    <mergeCell ref="D14:J14"/>
    <mergeCell ref="D15:J15"/>
    <mergeCell ref="F16:J16"/>
    <mergeCell ref="F17:J17"/>
    <mergeCell ref="C9:J9"/>
    <mergeCell ref="D10:J10"/>
    <mergeCell ref="D13:J13"/>
    <mergeCell ref="C3:J3"/>
    <mergeCell ref="C4:J4"/>
    <mergeCell ref="C6:J6"/>
    <mergeCell ref="C7:J7"/>
    <mergeCell ref="D11:J11"/>
  </mergeCells>
  <printOptions/>
  <pageMargins left="0.5902778" right="0.5902778" top="0.5902778" bottom="0.5902778" header="0" footer="0"/>
  <pageSetup fitToHeight="1" fitToWidth="1" horizontalDpi="600" verticalDpi="600" orientation="portrait" paperSize="9" scale="7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R89"/>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1"/>
      <c r="C1" s="111"/>
      <c r="D1" s="112" t="s">
        <v>1</v>
      </c>
      <c r="E1" s="111"/>
      <c r="F1" s="113" t="s">
        <v>110</v>
      </c>
      <c r="G1" s="403" t="s">
        <v>111</v>
      </c>
      <c r="H1" s="403"/>
      <c r="I1" s="114"/>
      <c r="J1" s="113" t="s">
        <v>112</v>
      </c>
      <c r="K1" s="112" t="s">
        <v>113</v>
      </c>
      <c r="L1" s="113" t="s">
        <v>114</v>
      </c>
      <c r="M1" s="113"/>
      <c r="N1" s="113"/>
      <c r="O1" s="113"/>
      <c r="P1" s="113"/>
      <c r="Q1" s="113"/>
      <c r="R1" s="113"/>
      <c r="S1" s="113"/>
      <c r="T1" s="113"/>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62"/>
      <c r="M2" s="362"/>
      <c r="N2" s="362"/>
      <c r="O2" s="362"/>
      <c r="P2" s="362"/>
      <c r="Q2" s="362"/>
      <c r="R2" s="362"/>
      <c r="S2" s="362"/>
      <c r="T2" s="362"/>
      <c r="U2" s="362"/>
      <c r="V2" s="362"/>
      <c r="AT2" s="24" t="s">
        <v>83</v>
      </c>
    </row>
    <row r="3" spans="2:46" ht="6.95" customHeight="1">
      <c r="B3" s="25"/>
      <c r="C3" s="26"/>
      <c r="D3" s="26"/>
      <c r="E3" s="26"/>
      <c r="F3" s="26"/>
      <c r="G3" s="26"/>
      <c r="H3" s="26"/>
      <c r="I3" s="115"/>
      <c r="J3" s="26"/>
      <c r="K3" s="27"/>
      <c r="AT3" s="24" t="s">
        <v>84</v>
      </c>
    </row>
    <row r="4" spans="2:46" ht="36.95" customHeight="1">
      <c r="B4" s="28"/>
      <c r="C4" s="29"/>
      <c r="D4" s="30" t="s">
        <v>115</v>
      </c>
      <c r="E4" s="29"/>
      <c r="F4" s="29"/>
      <c r="G4" s="29"/>
      <c r="H4" s="29"/>
      <c r="I4" s="116"/>
      <c r="J4" s="29"/>
      <c r="K4" s="31"/>
      <c r="M4" s="32" t="s">
        <v>12</v>
      </c>
      <c r="AT4" s="24" t="s">
        <v>6</v>
      </c>
    </row>
    <row r="5" spans="2:11" ht="6.95" customHeight="1">
      <c r="B5" s="28"/>
      <c r="C5" s="29"/>
      <c r="D5" s="29"/>
      <c r="E5" s="29"/>
      <c r="F5" s="29"/>
      <c r="G5" s="29"/>
      <c r="H5" s="29"/>
      <c r="I5" s="116"/>
      <c r="J5" s="29"/>
      <c r="K5" s="31"/>
    </row>
    <row r="6" spans="2:11" ht="15">
      <c r="B6" s="28"/>
      <c r="C6" s="29"/>
      <c r="D6" s="37" t="s">
        <v>18</v>
      </c>
      <c r="E6" s="29"/>
      <c r="F6" s="29"/>
      <c r="G6" s="29"/>
      <c r="H6" s="29"/>
      <c r="I6" s="116"/>
      <c r="J6" s="29"/>
      <c r="K6" s="31"/>
    </row>
    <row r="7" spans="2:11" ht="22.5" customHeight="1">
      <c r="B7" s="28"/>
      <c r="C7" s="29"/>
      <c r="D7" s="29"/>
      <c r="E7" s="404" t="str">
        <f>'Rekapitulace stavby'!K6</f>
        <v>Novostavba budovy Fokus Turnov</v>
      </c>
      <c r="F7" s="405"/>
      <c r="G7" s="405"/>
      <c r="H7" s="405"/>
      <c r="I7" s="116"/>
      <c r="J7" s="29"/>
      <c r="K7" s="31"/>
    </row>
    <row r="8" spans="2:11" s="1" customFormat="1" ht="15">
      <c r="B8" s="40"/>
      <c r="C8" s="41"/>
      <c r="D8" s="37" t="s">
        <v>116</v>
      </c>
      <c r="E8" s="41"/>
      <c r="F8" s="41"/>
      <c r="G8" s="41"/>
      <c r="H8" s="41"/>
      <c r="I8" s="117"/>
      <c r="J8" s="41"/>
      <c r="K8" s="44"/>
    </row>
    <row r="9" spans="2:11" s="1" customFormat="1" ht="36.95" customHeight="1">
      <c r="B9" s="40"/>
      <c r="C9" s="41"/>
      <c r="D9" s="41"/>
      <c r="E9" s="406" t="s">
        <v>117</v>
      </c>
      <c r="F9" s="407"/>
      <c r="G9" s="407"/>
      <c r="H9" s="407"/>
      <c r="I9" s="117"/>
      <c r="J9" s="41"/>
      <c r="K9" s="44"/>
    </row>
    <row r="10" spans="2:11" s="1" customFormat="1" ht="13.5">
      <c r="B10" s="40"/>
      <c r="C10" s="41"/>
      <c r="D10" s="41"/>
      <c r="E10" s="41"/>
      <c r="F10" s="41"/>
      <c r="G10" s="41"/>
      <c r="H10" s="41"/>
      <c r="I10" s="117"/>
      <c r="J10" s="41"/>
      <c r="K10" s="44"/>
    </row>
    <row r="11" spans="2:11" s="1" customFormat="1" ht="14.45" customHeight="1">
      <c r="B11" s="40"/>
      <c r="C11" s="41"/>
      <c r="D11" s="37" t="s">
        <v>20</v>
      </c>
      <c r="E11" s="41"/>
      <c r="F11" s="35" t="s">
        <v>21</v>
      </c>
      <c r="G11" s="41"/>
      <c r="H11" s="41"/>
      <c r="I11" s="118" t="s">
        <v>22</v>
      </c>
      <c r="J11" s="35" t="s">
        <v>21</v>
      </c>
      <c r="K11" s="44"/>
    </row>
    <row r="12" spans="2:11" s="1" customFormat="1" ht="14.45" customHeight="1">
      <c r="B12" s="40"/>
      <c r="C12" s="41"/>
      <c r="D12" s="37" t="s">
        <v>23</v>
      </c>
      <c r="E12" s="41"/>
      <c r="F12" s="35" t="s">
        <v>24</v>
      </c>
      <c r="G12" s="41"/>
      <c r="H12" s="41"/>
      <c r="I12" s="118" t="s">
        <v>25</v>
      </c>
      <c r="J12" s="119">
        <f>'Rekapitulace stavby'!AN8</f>
        <v>43776</v>
      </c>
      <c r="K12" s="44"/>
    </row>
    <row r="13" spans="2:11" s="1" customFormat="1" ht="10.9" customHeight="1">
      <c r="B13" s="40"/>
      <c r="C13" s="41"/>
      <c r="D13" s="41"/>
      <c r="E13" s="41"/>
      <c r="F13" s="41"/>
      <c r="G13" s="41"/>
      <c r="H13" s="41"/>
      <c r="I13" s="117"/>
      <c r="J13" s="41"/>
      <c r="K13" s="44"/>
    </row>
    <row r="14" spans="2:11" s="1" customFormat="1" ht="14.45" customHeight="1">
      <c r="B14" s="40"/>
      <c r="C14" s="41"/>
      <c r="D14" s="37" t="s">
        <v>26</v>
      </c>
      <c r="E14" s="41"/>
      <c r="F14" s="41"/>
      <c r="G14" s="41"/>
      <c r="H14" s="41"/>
      <c r="I14" s="118" t="s">
        <v>27</v>
      </c>
      <c r="J14" s="35" t="s">
        <v>28</v>
      </c>
      <c r="K14" s="44"/>
    </row>
    <row r="15" spans="2:11" s="1" customFormat="1" ht="18" customHeight="1">
      <c r="B15" s="40"/>
      <c r="C15" s="41"/>
      <c r="D15" s="41"/>
      <c r="E15" s="35" t="s">
        <v>29</v>
      </c>
      <c r="F15" s="41"/>
      <c r="G15" s="41"/>
      <c r="H15" s="41"/>
      <c r="I15" s="118" t="s">
        <v>30</v>
      </c>
      <c r="J15" s="35" t="s">
        <v>31</v>
      </c>
      <c r="K15" s="44"/>
    </row>
    <row r="16" spans="2:11" s="1" customFormat="1" ht="6.95" customHeight="1">
      <c r="B16" s="40"/>
      <c r="C16" s="41"/>
      <c r="D16" s="41"/>
      <c r="E16" s="41"/>
      <c r="F16" s="41"/>
      <c r="G16" s="41"/>
      <c r="H16" s="41"/>
      <c r="I16" s="117"/>
      <c r="J16" s="41"/>
      <c r="K16" s="44"/>
    </row>
    <row r="17" spans="2:11" s="1" customFormat="1" ht="14.45" customHeight="1">
      <c r="B17" s="40"/>
      <c r="C17" s="41"/>
      <c r="D17" s="37" t="s">
        <v>32</v>
      </c>
      <c r="E17" s="41"/>
      <c r="F17" s="41"/>
      <c r="G17" s="41"/>
      <c r="H17" s="41"/>
      <c r="I17" s="118" t="s">
        <v>27</v>
      </c>
      <c r="J17" s="35" t="str">
        <f>IF('Rekapitulace stavby'!AN13="Vyplň údaj","",IF('Rekapitulace stavby'!AN13="","",'Rekapitulace stavby'!AN13))</f>
        <v/>
      </c>
      <c r="K17" s="44"/>
    </row>
    <row r="18" spans="2:11" s="1" customFormat="1" ht="18" customHeight="1">
      <c r="B18" s="40"/>
      <c r="C18" s="41"/>
      <c r="D18" s="41"/>
      <c r="E18" s="35" t="str">
        <f>IF('Rekapitulace stavby'!E14="Vyplň údaj","",IF('Rekapitulace stavby'!E14="","",'Rekapitulace stavby'!E14))</f>
        <v/>
      </c>
      <c r="F18" s="41"/>
      <c r="G18" s="41"/>
      <c r="H18" s="41"/>
      <c r="I18" s="118" t="s">
        <v>30</v>
      </c>
      <c r="J18" s="35" t="str">
        <f>IF('Rekapitulace stavby'!AN14="Vyplň údaj","",IF('Rekapitulace stavby'!AN14="","",'Rekapitulace stavby'!AN14))</f>
        <v/>
      </c>
      <c r="K18" s="44"/>
    </row>
    <row r="19" spans="2:11" s="1" customFormat="1" ht="6.95" customHeight="1">
      <c r="B19" s="40"/>
      <c r="C19" s="41"/>
      <c r="D19" s="41"/>
      <c r="E19" s="41"/>
      <c r="F19" s="41"/>
      <c r="G19" s="41"/>
      <c r="H19" s="41"/>
      <c r="I19" s="117"/>
      <c r="J19" s="41"/>
      <c r="K19" s="44"/>
    </row>
    <row r="20" spans="2:11" s="1" customFormat="1" ht="14.45" customHeight="1">
      <c r="B20" s="40"/>
      <c r="C20" s="41"/>
      <c r="D20" s="37" t="s">
        <v>34</v>
      </c>
      <c r="E20" s="41"/>
      <c r="F20" s="41"/>
      <c r="G20" s="41"/>
      <c r="H20" s="41"/>
      <c r="I20" s="118" t="s">
        <v>27</v>
      </c>
      <c r="J20" s="35" t="s">
        <v>35</v>
      </c>
      <c r="K20" s="44"/>
    </row>
    <row r="21" spans="2:11" s="1" customFormat="1" ht="18" customHeight="1">
      <c r="B21" s="40"/>
      <c r="C21" s="41"/>
      <c r="D21" s="41"/>
      <c r="E21" s="35" t="s">
        <v>36</v>
      </c>
      <c r="F21" s="41"/>
      <c r="G21" s="41"/>
      <c r="H21" s="41"/>
      <c r="I21" s="118" t="s">
        <v>30</v>
      </c>
      <c r="J21" s="35" t="s">
        <v>37</v>
      </c>
      <c r="K21" s="44"/>
    </row>
    <row r="22" spans="2:11" s="1" customFormat="1" ht="6.95" customHeight="1">
      <c r="B22" s="40"/>
      <c r="C22" s="41"/>
      <c r="D22" s="41"/>
      <c r="E22" s="41"/>
      <c r="F22" s="41"/>
      <c r="G22" s="41"/>
      <c r="H22" s="41"/>
      <c r="I22" s="117"/>
      <c r="J22" s="41"/>
      <c r="K22" s="44"/>
    </row>
    <row r="23" spans="2:11" s="1" customFormat="1" ht="14.45" customHeight="1">
      <c r="B23" s="40"/>
      <c r="C23" s="41"/>
      <c r="D23" s="37" t="s">
        <v>39</v>
      </c>
      <c r="E23" s="41"/>
      <c r="F23" s="41"/>
      <c r="G23" s="41"/>
      <c r="H23" s="41"/>
      <c r="I23" s="117"/>
      <c r="J23" s="41"/>
      <c r="K23" s="44"/>
    </row>
    <row r="24" spans="2:11" s="6" customFormat="1" ht="22.5" customHeight="1">
      <c r="B24" s="120"/>
      <c r="C24" s="121"/>
      <c r="D24" s="121"/>
      <c r="E24" s="396" t="s">
        <v>21</v>
      </c>
      <c r="F24" s="396"/>
      <c r="G24" s="396"/>
      <c r="H24" s="396"/>
      <c r="I24" s="122"/>
      <c r="J24" s="121"/>
      <c r="K24" s="123"/>
    </row>
    <row r="25" spans="2:11" s="1" customFormat="1" ht="6.95" customHeight="1">
      <c r="B25" s="40"/>
      <c r="C25" s="41"/>
      <c r="D25" s="41"/>
      <c r="E25" s="41"/>
      <c r="F25" s="41"/>
      <c r="G25" s="41"/>
      <c r="H25" s="41"/>
      <c r="I25" s="117"/>
      <c r="J25" s="41"/>
      <c r="K25" s="44"/>
    </row>
    <row r="26" spans="2:11" s="1" customFormat="1" ht="6.95" customHeight="1">
      <c r="B26" s="40"/>
      <c r="C26" s="41"/>
      <c r="D26" s="84"/>
      <c r="E26" s="84"/>
      <c r="F26" s="84"/>
      <c r="G26" s="84"/>
      <c r="H26" s="84"/>
      <c r="I26" s="124"/>
      <c r="J26" s="84"/>
      <c r="K26" s="125"/>
    </row>
    <row r="27" spans="2:11" s="1" customFormat="1" ht="25.35" customHeight="1">
      <c r="B27" s="40"/>
      <c r="C27" s="41"/>
      <c r="D27" s="126" t="s">
        <v>40</v>
      </c>
      <c r="E27" s="41"/>
      <c r="F27" s="41"/>
      <c r="G27" s="41"/>
      <c r="H27" s="41"/>
      <c r="I27" s="117"/>
      <c r="J27" s="127">
        <f>ROUND(J80,2)</f>
        <v>0</v>
      </c>
      <c r="K27" s="44"/>
    </row>
    <row r="28" spans="2:11" s="1" customFormat="1" ht="6.95" customHeight="1">
      <c r="B28" s="40"/>
      <c r="C28" s="41"/>
      <c r="D28" s="84"/>
      <c r="E28" s="84"/>
      <c r="F28" s="84"/>
      <c r="G28" s="84"/>
      <c r="H28" s="84"/>
      <c r="I28" s="124"/>
      <c r="J28" s="84"/>
      <c r="K28" s="125"/>
    </row>
    <row r="29" spans="2:11" s="1" customFormat="1" ht="14.45" customHeight="1">
      <c r="B29" s="40"/>
      <c r="C29" s="41"/>
      <c r="D29" s="41"/>
      <c r="E29" s="41"/>
      <c r="F29" s="45" t="s">
        <v>42</v>
      </c>
      <c r="G29" s="41"/>
      <c r="H29" s="41"/>
      <c r="I29" s="128" t="s">
        <v>41</v>
      </c>
      <c r="J29" s="45" t="s">
        <v>43</v>
      </c>
      <c r="K29" s="44"/>
    </row>
    <row r="30" spans="2:11" s="1" customFormat="1" ht="14.45" customHeight="1">
      <c r="B30" s="40"/>
      <c r="C30" s="41"/>
      <c r="D30" s="48" t="s">
        <v>44</v>
      </c>
      <c r="E30" s="48" t="s">
        <v>45</v>
      </c>
      <c r="F30" s="129">
        <f>ROUND(SUM(BE80:BE88),2)</f>
        <v>0</v>
      </c>
      <c r="G30" s="41"/>
      <c r="H30" s="41"/>
      <c r="I30" s="130">
        <v>0.21</v>
      </c>
      <c r="J30" s="129">
        <f>ROUND(ROUND((SUM(BE80:BE88)),2)*I30,2)</f>
        <v>0</v>
      </c>
      <c r="K30" s="44"/>
    </row>
    <row r="31" spans="2:11" s="1" customFormat="1" ht="14.45" customHeight="1">
      <c r="B31" s="40"/>
      <c r="C31" s="41"/>
      <c r="D31" s="41"/>
      <c r="E31" s="48" t="s">
        <v>46</v>
      </c>
      <c r="F31" s="129">
        <f>ROUND(SUM(BF80:BF88),2)</f>
        <v>0</v>
      </c>
      <c r="G31" s="41"/>
      <c r="H31" s="41"/>
      <c r="I31" s="130">
        <v>0.15</v>
      </c>
      <c r="J31" s="129">
        <f>ROUND(ROUND((SUM(BF80:BF88)),2)*I31,2)</f>
        <v>0</v>
      </c>
      <c r="K31" s="44"/>
    </row>
    <row r="32" spans="2:11" s="1" customFormat="1" ht="14.45" customHeight="1" hidden="1">
      <c r="B32" s="40"/>
      <c r="C32" s="41"/>
      <c r="D32" s="41"/>
      <c r="E32" s="48" t="s">
        <v>47</v>
      </c>
      <c r="F32" s="129">
        <f>ROUND(SUM(BG80:BG88),2)</f>
        <v>0</v>
      </c>
      <c r="G32" s="41"/>
      <c r="H32" s="41"/>
      <c r="I32" s="130">
        <v>0.21</v>
      </c>
      <c r="J32" s="129">
        <v>0</v>
      </c>
      <c r="K32" s="44"/>
    </row>
    <row r="33" spans="2:11" s="1" customFormat="1" ht="14.45" customHeight="1" hidden="1">
      <c r="B33" s="40"/>
      <c r="C33" s="41"/>
      <c r="D33" s="41"/>
      <c r="E33" s="48" t="s">
        <v>48</v>
      </c>
      <c r="F33" s="129">
        <f>ROUND(SUM(BH80:BH88),2)</f>
        <v>0</v>
      </c>
      <c r="G33" s="41"/>
      <c r="H33" s="41"/>
      <c r="I33" s="130">
        <v>0.15</v>
      </c>
      <c r="J33" s="129">
        <v>0</v>
      </c>
      <c r="K33" s="44"/>
    </row>
    <row r="34" spans="2:11" s="1" customFormat="1" ht="14.45" customHeight="1" hidden="1">
      <c r="B34" s="40"/>
      <c r="C34" s="41"/>
      <c r="D34" s="41"/>
      <c r="E34" s="48" t="s">
        <v>49</v>
      </c>
      <c r="F34" s="129">
        <f>ROUND(SUM(BI80:BI88),2)</f>
        <v>0</v>
      </c>
      <c r="G34" s="41"/>
      <c r="H34" s="41"/>
      <c r="I34" s="130">
        <v>0</v>
      </c>
      <c r="J34" s="129">
        <v>0</v>
      </c>
      <c r="K34" s="44"/>
    </row>
    <row r="35" spans="2:11" s="1" customFormat="1" ht="6.95" customHeight="1">
      <c r="B35" s="40"/>
      <c r="C35" s="41"/>
      <c r="D35" s="41"/>
      <c r="E35" s="41"/>
      <c r="F35" s="41"/>
      <c r="G35" s="41"/>
      <c r="H35" s="41"/>
      <c r="I35" s="117"/>
      <c r="J35" s="41"/>
      <c r="K35" s="44"/>
    </row>
    <row r="36" spans="2:11" s="1" customFormat="1" ht="25.35" customHeight="1">
      <c r="B36" s="40"/>
      <c r="C36" s="131"/>
      <c r="D36" s="132" t="s">
        <v>50</v>
      </c>
      <c r="E36" s="78"/>
      <c r="F36" s="78"/>
      <c r="G36" s="133" t="s">
        <v>51</v>
      </c>
      <c r="H36" s="134" t="s">
        <v>52</v>
      </c>
      <c r="I36" s="135"/>
      <c r="J36" s="136">
        <f>SUM(J27:J34)</f>
        <v>0</v>
      </c>
      <c r="K36" s="137"/>
    </row>
    <row r="37" spans="2:11" s="1" customFormat="1" ht="14.45" customHeight="1">
      <c r="B37" s="55"/>
      <c r="C37" s="56"/>
      <c r="D37" s="56"/>
      <c r="E37" s="56"/>
      <c r="F37" s="56"/>
      <c r="G37" s="56"/>
      <c r="H37" s="56"/>
      <c r="I37" s="138"/>
      <c r="J37" s="56"/>
      <c r="K37" s="57"/>
    </row>
    <row r="41" spans="2:11" s="1" customFormat="1" ht="6.95" customHeight="1">
      <c r="B41" s="139"/>
      <c r="C41" s="140"/>
      <c r="D41" s="140"/>
      <c r="E41" s="140"/>
      <c r="F41" s="140"/>
      <c r="G41" s="140"/>
      <c r="H41" s="140"/>
      <c r="I41" s="141"/>
      <c r="J41" s="140"/>
      <c r="K41" s="142"/>
    </row>
    <row r="42" spans="2:11" s="1" customFormat="1" ht="36.95" customHeight="1">
      <c r="B42" s="40"/>
      <c r="C42" s="30" t="s">
        <v>118</v>
      </c>
      <c r="D42" s="41"/>
      <c r="E42" s="41"/>
      <c r="F42" s="41"/>
      <c r="G42" s="41"/>
      <c r="H42" s="41"/>
      <c r="I42" s="117"/>
      <c r="J42" s="41"/>
      <c r="K42" s="44"/>
    </row>
    <row r="43" spans="2:11" s="1" customFormat="1" ht="6.95" customHeight="1">
      <c r="B43" s="40"/>
      <c r="C43" s="41"/>
      <c r="D43" s="41"/>
      <c r="E43" s="41"/>
      <c r="F43" s="41"/>
      <c r="G43" s="41"/>
      <c r="H43" s="41"/>
      <c r="I43" s="117"/>
      <c r="J43" s="41"/>
      <c r="K43" s="44"/>
    </row>
    <row r="44" spans="2:11" s="1" customFormat="1" ht="14.45" customHeight="1">
      <c r="B44" s="40"/>
      <c r="C44" s="37" t="s">
        <v>18</v>
      </c>
      <c r="D44" s="41"/>
      <c r="E44" s="41"/>
      <c r="F44" s="41"/>
      <c r="G44" s="41"/>
      <c r="H44" s="41"/>
      <c r="I44" s="117"/>
      <c r="J44" s="41"/>
      <c r="K44" s="44"/>
    </row>
    <row r="45" spans="2:11" s="1" customFormat="1" ht="22.5" customHeight="1">
      <c r="B45" s="40"/>
      <c r="C45" s="41"/>
      <c r="D45" s="41"/>
      <c r="E45" s="404" t="str">
        <f>E7</f>
        <v>Novostavba budovy Fokus Turnov</v>
      </c>
      <c r="F45" s="405"/>
      <c r="G45" s="405"/>
      <c r="H45" s="405"/>
      <c r="I45" s="117"/>
      <c r="J45" s="41"/>
      <c r="K45" s="44"/>
    </row>
    <row r="46" spans="2:11" s="1" customFormat="1" ht="14.45" customHeight="1">
      <c r="B46" s="40"/>
      <c r="C46" s="37" t="s">
        <v>116</v>
      </c>
      <c r="D46" s="41"/>
      <c r="E46" s="41"/>
      <c r="F46" s="41"/>
      <c r="G46" s="41"/>
      <c r="H46" s="41"/>
      <c r="I46" s="117"/>
      <c r="J46" s="41"/>
      <c r="K46" s="44"/>
    </row>
    <row r="47" spans="2:11" s="1" customFormat="1" ht="23.25" customHeight="1">
      <c r="B47" s="40"/>
      <c r="C47" s="41"/>
      <c r="D47" s="41"/>
      <c r="E47" s="406" t="str">
        <f>E9</f>
        <v>SO 00 - Vedlejší rozpočtové náklady</v>
      </c>
      <c r="F47" s="407"/>
      <c r="G47" s="407"/>
      <c r="H47" s="407"/>
      <c r="I47" s="117"/>
      <c r="J47" s="41"/>
      <c r="K47" s="44"/>
    </row>
    <row r="48" spans="2:11" s="1" customFormat="1" ht="6.95" customHeight="1">
      <c r="B48" s="40"/>
      <c r="C48" s="41"/>
      <c r="D48" s="41"/>
      <c r="E48" s="41"/>
      <c r="F48" s="41"/>
      <c r="G48" s="41"/>
      <c r="H48" s="41"/>
      <c r="I48" s="117"/>
      <c r="J48" s="41"/>
      <c r="K48" s="44"/>
    </row>
    <row r="49" spans="2:11" s="1" customFormat="1" ht="18" customHeight="1">
      <c r="B49" s="40"/>
      <c r="C49" s="37" t="s">
        <v>23</v>
      </c>
      <c r="D49" s="41"/>
      <c r="E49" s="41"/>
      <c r="F49" s="35" t="str">
        <f>F12</f>
        <v>Skálova 415, 511 01 Turnov</v>
      </c>
      <c r="G49" s="41"/>
      <c r="H49" s="41"/>
      <c r="I49" s="118" t="s">
        <v>25</v>
      </c>
      <c r="J49" s="119">
        <f>IF(J12="","",J12)</f>
        <v>43776</v>
      </c>
      <c r="K49" s="44"/>
    </row>
    <row r="50" spans="2:11" s="1" customFormat="1" ht="6.95" customHeight="1">
      <c r="B50" s="40"/>
      <c r="C50" s="41"/>
      <c r="D50" s="41"/>
      <c r="E50" s="41"/>
      <c r="F50" s="41"/>
      <c r="G50" s="41"/>
      <c r="H50" s="41"/>
      <c r="I50" s="117"/>
      <c r="J50" s="41"/>
      <c r="K50" s="44"/>
    </row>
    <row r="51" spans="2:11" s="1" customFormat="1" ht="15">
      <c r="B51" s="40"/>
      <c r="C51" s="37" t="s">
        <v>26</v>
      </c>
      <c r="D51" s="41"/>
      <c r="E51" s="41"/>
      <c r="F51" s="35" t="str">
        <f>E15</f>
        <v>Město Turnov, A. dvořáka 335, 511 01 Turnov</v>
      </c>
      <c r="G51" s="41"/>
      <c r="H51" s="41"/>
      <c r="I51" s="118" t="s">
        <v>34</v>
      </c>
      <c r="J51" s="35" t="str">
        <f>E21</f>
        <v>In. Point s.r.o, Čajkovského 1710/26, 130 00 Praha</v>
      </c>
      <c r="K51" s="44"/>
    </row>
    <row r="52" spans="2:11" s="1" customFormat="1" ht="14.45" customHeight="1">
      <c r="B52" s="40"/>
      <c r="C52" s="37" t="s">
        <v>32</v>
      </c>
      <c r="D52" s="41"/>
      <c r="E52" s="41"/>
      <c r="F52" s="35" t="str">
        <f>IF(E18="","",E18)</f>
        <v/>
      </c>
      <c r="G52" s="41"/>
      <c r="H52" s="41"/>
      <c r="I52" s="117"/>
      <c r="J52" s="41"/>
      <c r="K52" s="44"/>
    </row>
    <row r="53" spans="2:11" s="1" customFormat="1" ht="10.35" customHeight="1">
      <c r="B53" s="40"/>
      <c r="C53" s="41"/>
      <c r="D53" s="41"/>
      <c r="E53" s="41"/>
      <c r="F53" s="41"/>
      <c r="G53" s="41"/>
      <c r="H53" s="41"/>
      <c r="I53" s="117"/>
      <c r="J53" s="41"/>
      <c r="K53" s="44"/>
    </row>
    <row r="54" spans="2:11" s="1" customFormat="1" ht="29.25" customHeight="1">
      <c r="B54" s="40"/>
      <c r="C54" s="143" t="s">
        <v>119</v>
      </c>
      <c r="D54" s="131"/>
      <c r="E54" s="131"/>
      <c r="F54" s="131"/>
      <c r="G54" s="131"/>
      <c r="H54" s="131"/>
      <c r="I54" s="144"/>
      <c r="J54" s="145" t="s">
        <v>120</v>
      </c>
      <c r="K54" s="146"/>
    </row>
    <row r="55" spans="2:11" s="1" customFormat="1" ht="10.35" customHeight="1">
      <c r="B55" s="40"/>
      <c r="C55" s="41"/>
      <c r="D55" s="41"/>
      <c r="E55" s="41"/>
      <c r="F55" s="41"/>
      <c r="G55" s="41"/>
      <c r="H55" s="41"/>
      <c r="I55" s="117"/>
      <c r="J55" s="41"/>
      <c r="K55" s="44"/>
    </row>
    <row r="56" spans="2:47" s="1" customFormat="1" ht="29.25" customHeight="1">
      <c r="B56" s="40"/>
      <c r="C56" s="147" t="s">
        <v>121</v>
      </c>
      <c r="D56" s="41"/>
      <c r="E56" s="41"/>
      <c r="F56" s="41"/>
      <c r="G56" s="41"/>
      <c r="H56" s="41"/>
      <c r="I56" s="117"/>
      <c r="J56" s="127">
        <f>J80</f>
        <v>0</v>
      </c>
      <c r="K56" s="44"/>
      <c r="AU56" s="24" t="s">
        <v>122</v>
      </c>
    </row>
    <row r="57" spans="2:11" s="7" customFormat="1" ht="24.95" customHeight="1">
      <c r="B57" s="148"/>
      <c r="C57" s="149"/>
      <c r="D57" s="150" t="s">
        <v>123</v>
      </c>
      <c r="E57" s="151"/>
      <c r="F57" s="151"/>
      <c r="G57" s="151"/>
      <c r="H57" s="151"/>
      <c r="I57" s="152"/>
      <c r="J57" s="153">
        <f>J81</f>
        <v>0</v>
      </c>
      <c r="K57" s="154"/>
    </row>
    <row r="58" spans="2:11" s="8" customFormat="1" ht="19.9" customHeight="1">
      <c r="B58" s="155"/>
      <c r="C58" s="156"/>
      <c r="D58" s="157" t="s">
        <v>124</v>
      </c>
      <c r="E58" s="158"/>
      <c r="F58" s="158"/>
      <c r="G58" s="158"/>
      <c r="H58" s="158"/>
      <c r="I58" s="159"/>
      <c r="J58" s="160">
        <f>J82</f>
        <v>0</v>
      </c>
      <c r="K58" s="161"/>
    </row>
    <row r="59" spans="2:11" s="8" customFormat="1" ht="19.9" customHeight="1">
      <c r="B59" s="155"/>
      <c r="C59" s="156"/>
      <c r="D59" s="157" t="s">
        <v>125</v>
      </c>
      <c r="E59" s="158"/>
      <c r="F59" s="158"/>
      <c r="G59" s="158"/>
      <c r="H59" s="158"/>
      <c r="I59" s="159"/>
      <c r="J59" s="160">
        <f>J84</f>
        <v>0</v>
      </c>
      <c r="K59" s="161"/>
    </row>
    <row r="60" spans="2:11" s="8" customFormat="1" ht="19.9" customHeight="1">
      <c r="B60" s="155"/>
      <c r="C60" s="156"/>
      <c r="D60" s="157" t="s">
        <v>126</v>
      </c>
      <c r="E60" s="158"/>
      <c r="F60" s="158"/>
      <c r="G60" s="158"/>
      <c r="H60" s="158"/>
      <c r="I60" s="159"/>
      <c r="J60" s="160">
        <f>J86</f>
        <v>0</v>
      </c>
      <c r="K60" s="161"/>
    </row>
    <row r="61" spans="2:11" s="1" customFormat="1" ht="21.75" customHeight="1">
      <c r="B61" s="40"/>
      <c r="C61" s="41"/>
      <c r="D61" s="41"/>
      <c r="E61" s="41"/>
      <c r="F61" s="41"/>
      <c r="G61" s="41"/>
      <c r="H61" s="41"/>
      <c r="I61" s="117"/>
      <c r="J61" s="41"/>
      <c r="K61" s="44"/>
    </row>
    <row r="62" spans="2:11" s="1" customFormat="1" ht="6.95" customHeight="1">
      <c r="B62" s="55"/>
      <c r="C62" s="56"/>
      <c r="D62" s="56"/>
      <c r="E62" s="56"/>
      <c r="F62" s="56"/>
      <c r="G62" s="56"/>
      <c r="H62" s="56"/>
      <c r="I62" s="138"/>
      <c r="J62" s="56"/>
      <c r="K62" s="57"/>
    </row>
    <row r="66" spans="2:12" s="1" customFormat="1" ht="6.95" customHeight="1">
      <c r="B66" s="58"/>
      <c r="C66" s="59"/>
      <c r="D66" s="59"/>
      <c r="E66" s="59"/>
      <c r="F66" s="59"/>
      <c r="G66" s="59"/>
      <c r="H66" s="59"/>
      <c r="I66" s="141"/>
      <c r="J66" s="59"/>
      <c r="K66" s="59"/>
      <c r="L66" s="60"/>
    </row>
    <row r="67" spans="2:12" s="1" customFormat="1" ht="36.95" customHeight="1">
      <c r="B67" s="40"/>
      <c r="C67" s="61" t="s">
        <v>127</v>
      </c>
      <c r="D67" s="62"/>
      <c r="E67" s="62"/>
      <c r="F67" s="62"/>
      <c r="G67" s="62"/>
      <c r="H67" s="62"/>
      <c r="I67" s="162"/>
      <c r="J67" s="62"/>
      <c r="K67" s="62"/>
      <c r="L67" s="60"/>
    </row>
    <row r="68" spans="2:12" s="1" customFormat="1" ht="6.95" customHeight="1">
      <c r="B68" s="40"/>
      <c r="C68" s="62"/>
      <c r="D68" s="62"/>
      <c r="E68" s="62"/>
      <c r="F68" s="62"/>
      <c r="G68" s="62"/>
      <c r="H68" s="62"/>
      <c r="I68" s="162"/>
      <c r="J68" s="62"/>
      <c r="K68" s="62"/>
      <c r="L68" s="60"/>
    </row>
    <row r="69" spans="2:12" s="1" customFormat="1" ht="14.45" customHeight="1">
      <c r="B69" s="40"/>
      <c r="C69" s="64" t="s">
        <v>18</v>
      </c>
      <c r="D69" s="62"/>
      <c r="E69" s="62"/>
      <c r="F69" s="62"/>
      <c r="G69" s="62"/>
      <c r="H69" s="62"/>
      <c r="I69" s="162"/>
      <c r="J69" s="62"/>
      <c r="K69" s="62"/>
      <c r="L69" s="60"/>
    </row>
    <row r="70" spans="2:12" s="1" customFormat="1" ht="22.5" customHeight="1">
      <c r="B70" s="40"/>
      <c r="C70" s="62"/>
      <c r="D70" s="62"/>
      <c r="E70" s="400" t="str">
        <f>E7</f>
        <v>Novostavba budovy Fokus Turnov</v>
      </c>
      <c r="F70" s="401"/>
      <c r="G70" s="401"/>
      <c r="H70" s="401"/>
      <c r="I70" s="162"/>
      <c r="J70" s="62"/>
      <c r="K70" s="62"/>
      <c r="L70" s="60"/>
    </row>
    <row r="71" spans="2:12" s="1" customFormat="1" ht="14.45" customHeight="1">
      <c r="B71" s="40"/>
      <c r="C71" s="64" t="s">
        <v>116</v>
      </c>
      <c r="D71" s="62"/>
      <c r="E71" s="62"/>
      <c r="F71" s="62"/>
      <c r="G71" s="62"/>
      <c r="H71" s="62"/>
      <c r="I71" s="162"/>
      <c r="J71" s="62"/>
      <c r="K71" s="62"/>
      <c r="L71" s="60"/>
    </row>
    <row r="72" spans="2:12" s="1" customFormat="1" ht="23.25" customHeight="1">
      <c r="B72" s="40"/>
      <c r="C72" s="62"/>
      <c r="D72" s="62"/>
      <c r="E72" s="368" t="str">
        <f>E9</f>
        <v>SO 00 - Vedlejší rozpočtové náklady</v>
      </c>
      <c r="F72" s="402"/>
      <c r="G72" s="402"/>
      <c r="H72" s="402"/>
      <c r="I72" s="162"/>
      <c r="J72" s="62"/>
      <c r="K72" s="62"/>
      <c r="L72" s="60"/>
    </row>
    <row r="73" spans="2:12" s="1" customFormat="1" ht="6.95" customHeight="1">
      <c r="B73" s="40"/>
      <c r="C73" s="62"/>
      <c r="D73" s="62"/>
      <c r="E73" s="62"/>
      <c r="F73" s="62"/>
      <c r="G73" s="62"/>
      <c r="H73" s="62"/>
      <c r="I73" s="162"/>
      <c r="J73" s="62"/>
      <c r="K73" s="62"/>
      <c r="L73" s="60"/>
    </row>
    <row r="74" spans="2:12" s="1" customFormat="1" ht="18" customHeight="1">
      <c r="B74" s="40"/>
      <c r="C74" s="64" t="s">
        <v>23</v>
      </c>
      <c r="D74" s="62"/>
      <c r="E74" s="62"/>
      <c r="F74" s="163" t="str">
        <f>F12</f>
        <v>Skálova 415, 511 01 Turnov</v>
      </c>
      <c r="G74" s="62"/>
      <c r="H74" s="62"/>
      <c r="I74" s="164" t="s">
        <v>25</v>
      </c>
      <c r="J74" s="72">
        <f>IF(J12="","",J12)</f>
        <v>43776</v>
      </c>
      <c r="K74" s="62"/>
      <c r="L74" s="60"/>
    </row>
    <row r="75" spans="2:12" s="1" customFormat="1" ht="6.95" customHeight="1">
      <c r="B75" s="40"/>
      <c r="C75" s="62"/>
      <c r="D75" s="62"/>
      <c r="E75" s="62"/>
      <c r="F75" s="62"/>
      <c r="G75" s="62"/>
      <c r="H75" s="62"/>
      <c r="I75" s="162"/>
      <c r="J75" s="62"/>
      <c r="K75" s="62"/>
      <c r="L75" s="60"/>
    </row>
    <row r="76" spans="2:12" s="1" customFormat="1" ht="15">
      <c r="B76" s="40"/>
      <c r="C76" s="64" t="s">
        <v>26</v>
      </c>
      <c r="D76" s="62"/>
      <c r="E76" s="62"/>
      <c r="F76" s="163" t="str">
        <f>E15</f>
        <v>Město Turnov, A. dvořáka 335, 511 01 Turnov</v>
      </c>
      <c r="G76" s="62"/>
      <c r="H76" s="62"/>
      <c r="I76" s="164" t="s">
        <v>34</v>
      </c>
      <c r="J76" s="163" t="str">
        <f>E21</f>
        <v>In. Point s.r.o, Čajkovského 1710/26, 130 00 Praha</v>
      </c>
      <c r="K76" s="62"/>
      <c r="L76" s="60"/>
    </row>
    <row r="77" spans="2:12" s="1" customFormat="1" ht="14.45" customHeight="1">
      <c r="B77" s="40"/>
      <c r="C77" s="64" t="s">
        <v>32</v>
      </c>
      <c r="D77" s="62"/>
      <c r="E77" s="62"/>
      <c r="F77" s="163" t="str">
        <f>IF(E18="","",E18)</f>
        <v/>
      </c>
      <c r="G77" s="62"/>
      <c r="H77" s="62"/>
      <c r="I77" s="162"/>
      <c r="J77" s="62"/>
      <c r="K77" s="62"/>
      <c r="L77" s="60"/>
    </row>
    <row r="78" spans="2:12" s="1" customFormat="1" ht="10.35" customHeight="1">
      <c r="B78" s="40"/>
      <c r="C78" s="62"/>
      <c r="D78" s="62"/>
      <c r="E78" s="62"/>
      <c r="F78" s="62"/>
      <c r="G78" s="62"/>
      <c r="H78" s="62"/>
      <c r="I78" s="162"/>
      <c r="J78" s="62"/>
      <c r="K78" s="62"/>
      <c r="L78" s="60"/>
    </row>
    <row r="79" spans="2:20" s="9" customFormat="1" ht="29.25" customHeight="1">
      <c r="B79" s="165"/>
      <c r="C79" s="166" t="s">
        <v>128</v>
      </c>
      <c r="D79" s="167" t="s">
        <v>59</v>
      </c>
      <c r="E79" s="167" t="s">
        <v>55</v>
      </c>
      <c r="F79" s="167" t="s">
        <v>129</v>
      </c>
      <c r="G79" s="167" t="s">
        <v>130</v>
      </c>
      <c r="H79" s="167" t="s">
        <v>131</v>
      </c>
      <c r="I79" s="168" t="s">
        <v>132</v>
      </c>
      <c r="J79" s="167" t="s">
        <v>120</v>
      </c>
      <c r="K79" s="169" t="s">
        <v>133</v>
      </c>
      <c r="L79" s="170"/>
      <c r="M79" s="80" t="s">
        <v>134</v>
      </c>
      <c r="N79" s="81" t="s">
        <v>44</v>
      </c>
      <c r="O79" s="81" t="s">
        <v>135</v>
      </c>
      <c r="P79" s="81" t="s">
        <v>136</v>
      </c>
      <c r="Q79" s="81" t="s">
        <v>137</v>
      </c>
      <c r="R79" s="81" t="s">
        <v>138</v>
      </c>
      <c r="S79" s="81" t="s">
        <v>139</v>
      </c>
      <c r="T79" s="82" t="s">
        <v>140</v>
      </c>
    </row>
    <row r="80" spans="2:63" s="1" customFormat="1" ht="29.25" customHeight="1">
      <c r="B80" s="40"/>
      <c r="C80" s="86" t="s">
        <v>121</v>
      </c>
      <c r="D80" s="62"/>
      <c r="E80" s="62"/>
      <c r="F80" s="62"/>
      <c r="G80" s="62"/>
      <c r="H80" s="62"/>
      <c r="I80" s="162"/>
      <c r="J80" s="171">
        <f>BK80</f>
        <v>0</v>
      </c>
      <c r="K80" s="62"/>
      <c r="L80" s="60"/>
      <c r="M80" s="83"/>
      <c r="N80" s="84"/>
      <c r="O80" s="84"/>
      <c r="P80" s="172">
        <f>P81</f>
        <v>0</v>
      </c>
      <c r="Q80" s="84"/>
      <c r="R80" s="172">
        <f>R81</f>
        <v>0</v>
      </c>
      <c r="S80" s="84"/>
      <c r="T80" s="173">
        <f>T81</f>
        <v>0</v>
      </c>
      <c r="AT80" s="24" t="s">
        <v>73</v>
      </c>
      <c r="AU80" s="24" t="s">
        <v>122</v>
      </c>
      <c r="BK80" s="174">
        <f>BK81</f>
        <v>0</v>
      </c>
    </row>
    <row r="81" spans="2:63" s="10" customFormat="1" ht="37.35" customHeight="1">
      <c r="B81" s="175"/>
      <c r="C81" s="176"/>
      <c r="D81" s="177" t="s">
        <v>73</v>
      </c>
      <c r="E81" s="178" t="s">
        <v>141</v>
      </c>
      <c r="F81" s="178" t="s">
        <v>80</v>
      </c>
      <c r="G81" s="176"/>
      <c r="H81" s="176"/>
      <c r="I81" s="179"/>
      <c r="J81" s="180">
        <f>BK81</f>
        <v>0</v>
      </c>
      <c r="K81" s="176"/>
      <c r="L81" s="181"/>
      <c r="M81" s="182"/>
      <c r="N81" s="183"/>
      <c r="O81" s="183"/>
      <c r="P81" s="184">
        <f>P82+P84+P86</f>
        <v>0</v>
      </c>
      <c r="Q81" s="183"/>
      <c r="R81" s="184">
        <f>R82+R84+R86</f>
        <v>0</v>
      </c>
      <c r="S81" s="183"/>
      <c r="T81" s="185">
        <f>T82+T84+T86</f>
        <v>0</v>
      </c>
      <c r="AR81" s="186" t="s">
        <v>142</v>
      </c>
      <c r="AT81" s="187" t="s">
        <v>73</v>
      </c>
      <c r="AU81" s="187" t="s">
        <v>74</v>
      </c>
      <c r="AY81" s="186" t="s">
        <v>143</v>
      </c>
      <c r="BK81" s="188">
        <f>BK82+BK84+BK86</f>
        <v>0</v>
      </c>
    </row>
    <row r="82" spans="2:63" s="10" customFormat="1" ht="19.9" customHeight="1">
      <c r="B82" s="175"/>
      <c r="C82" s="176"/>
      <c r="D82" s="189" t="s">
        <v>73</v>
      </c>
      <c r="E82" s="190" t="s">
        <v>144</v>
      </c>
      <c r="F82" s="190" t="s">
        <v>145</v>
      </c>
      <c r="G82" s="176"/>
      <c r="H82" s="176"/>
      <c r="I82" s="179"/>
      <c r="J82" s="191">
        <f>BK82</f>
        <v>0</v>
      </c>
      <c r="K82" s="176"/>
      <c r="L82" s="181"/>
      <c r="M82" s="182"/>
      <c r="N82" s="183"/>
      <c r="O82" s="183"/>
      <c r="P82" s="184">
        <f>P83</f>
        <v>0</v>
      </c>
      <c r="Q82" s="183"/>
      <c r="R82" s="184">
        <f>R83</f>
        <v>0</v>
      </c>
      <c r="S82" s="183"/>
      <c r="T82" s="185">
        <f>T83</f>
        <v>0</v>
      </c>
      <c r="AR82" s="186" t="s">
        <v>142</v>
      </c>
      <c r="AT82" s="187" t="s">
        <v>73</v>
      </c>
      <c r="AU82" s="187" t="s">
        <v>82</v>
      </c>
      <c r="AY82" s="186" t="s">
        <v>143</v>
      </c>
      <c r="BK82" s="188">
        <f>BK83</f>
        <v>0</v>
      </c>
    </row>
    <row r="83" spans="2:65" s="1" customFormat="1" ht="31.5" customHeight="1">
      <c r="B83" s="40"/>
      <c r="C83" s="192" t="s">
        <v>82</v>
      </c>
      <c r="D83" s="192" t="s">
        <v>146</v>
      </c>
      <c r="E83" s="193" t="s">
        <v>147</v>
      </c>
      <c r="F83" s="194" t="s">
        <v>148</v>
      </c>
      <c r="G83" s="195" t="s">
        <v>149</v>
      </c>
      <c r="H83" s="196">
        <v>1</v>
      </c>
      <c r="I83" s="197"/>
      <c r="J83" s="198">
        <f>ROUND(I83*H83,2)</f>
        <v>0</v>
      </c>
      <c r="K83" s="194" t="s">
        <v>150</v>
      </c>
      <c r="L83" s="60"/>
      <c r="M83" s="199" t="s">
        <v>21</v>
      </c>
      <c r="N83" s="200" t="s">
        <v>45</v>
      </c>
      <c r="O83" s="41"/>
      <c r="P83" s="201">
        <f>O83*H83</f>
        <v>0</v>
      </c>
      <c r="Q83" s="201">
        <v>0</v>
      </c>
      <c r="R83" s="201">
        <f>Q83*H83</f>
        <v>0</v>
      </c>
      <c r="S83" s="201">
        <v>0</v>
      </c>
      <c r="T83" s="202">
        <f>S83*H83</f>
        <v>0</v>
      </c>
      <c r="AR83" s="24" t="s">
        <v>151</v>
      </c>
      <c r="AT83" s="24" t="s">
        <v>146</v>
      </c>
      <c r="AU83" s="24" t="s">
        <v>84</v>
      </c>
      <c r="AY83" s="24" t="s">
        <v>143</v>
      </c>
      <c r="BE83" s="203">
        <f>IF(N83="základní",J83,0)</f>
        <v>0</v>
      </c>
      <c r="BF83" s="203">
        <f>IF(N83="snížená",J83,0)</f>
        <v>0</v>
      </c>
      <c r="BG83" s="203">
        <f>IF(N83="zákl. přenesená",J83,0)</f>
        <v>0</v>
      </c>
      <c r="BH83" s="203">
        <f>IF(N83="sníž. přenesená",J83,0)</f>
        <v>0</v>
      </c>
      <c r="BI83" s="203">
        <f>IF(N83="nulová",J83,0)</f>
        <v>0</v>
      </c>
      <c r="BJ83" s="24" t="s">
        <v>82</v>
      </c>
      <c r="BK83" s="203">
        <f>ROUND(I83*H83,2)</f>
        <v>0</v>
      </c>
      <c r="BL83" s="24" t="s">
        <v>151</v>
      </c>
      <c r="BM83" s="24" t="s">
        <v>152</v>
      </c>
    </row>
    <row r="84" spans="2:63" s="10" customFormat="1" ht="29.85" customHeight="1">
      <c r="B84" s="175"/>
      <c r="C84" s="176"/>
      <c r="D84" s="189" t="s">
        <v>73</v>
      </c>
      <c r="E84" s="190" t="s">
        <v>153</v>
      </c>
      <c r="F84" s="190" t="s">
        <v>154</v>
      </c>
      <c r="G84" s="176"/>
      <c r="H84" s="176"/>
      <c r="I84" s="179"/>
      <c r="J84" s="191">
        <f>BK84</f>
        <v>0</v>
      </c>
      <c r="K84" s="176"/>
      <c r="L84" s="181"/>
      <c r="M84" s="182"/>
      <c r="N84" s="183"/>
      <c r="O84" s="183"/>
      <c r="P84" s="184">
        <f>P85</f>
        <v>0</v>
      </c>
      <c r="Q84" s="183"/>
      <c r="R84" s="184">
        <f>R85</f>
        <v>0</v>
      </c>
      <c r="S84" s="183"/>
      <c r="T84" s="185">
        <f>T85</f>
        <v>0</v>
      </c>
      <c r="AR84" s="186" t="s">
        <v>142</v>
      </c>
      <c r="AT84" s="187" t="s">
        <v>73</v>
      </c>
      <c r="AU84" s="187" t="s">
        <v>82</v>
      </c>
      <c r="AY84" s="186" t="s">
        <v>143</v>
      </c>
      <c r="BK84" s="188">
        <f>BK85</f>
        <v>0</v>
      </c>
    </row>
    <row r="85" spans="2:65" s="1" customFormat="1" ht="22.5" customHeight="1">
      <c r="B85" s="40"/>
      <c r="C85" s="192" t="s">
        <v>84</v>
      </c>
      <c r="D85" s="192" t="s">
        <v>146</v>
      </c>
      <c r="E85" s="193" t="s">
        <v>155</v>
      </c>
      <c r="F85" s="194" t="s">
        <v>156</v>
      </c>
      <c r="G85" s="195" t="s">
        <v>157</v>
      </c>
      <c r="H85" s="196">
        <v>1</v>
      </c>
      <c r="I85" s="197"/>
      <c r="J85" s="198">
        <f>ROUND(I85*H85,2)</f>
        <v>0</v>
      </c>
      <c r="K85" s="194" t="s">
        <v>150</v>
      </c>
      <c r="L85" s="60"/>
      <c r="M85" s="199" t="s">
        <v>21</v>
      </c>
      <c r="N85" s="200" t="s">
        <v>45</v>
      </c>
      <c r="O85" s="41"/>
      <c r="P85" s="201">
        <f>O85*H85</f>
        <v>0</v>
      </c>
      <c r="Q85" s="201">
        <v>0</v>
      </c>
      <c r="R85" s="201">
        <f>Q85*H85</f>
        <v>0</v>
      </c>
      <c r="S85" s="201">
        <v>0</v>
      </c>
      <c r="T85" s="202">
        <f>S85*H85</f>
        <v>0</v>
      </c>
      <c r="AR85" s="24" t="s">
        <v>151</v>
      </c>
      <c r="AT85" s="24" t="s">
        <v>146</v>
      </c>
      <c r="AU85" s="24" t="s">
        <v>84</v>
      </c>
      <c r="AY85" s="24" t="s">
        <v>143</v>
      </c>
      <c r="BE85" s="203">
        <f>IF(N85="základní",J85,0)</f>
        <v>0</v>
      </c>
      <c r="BF85" s="203">
        <f>IF(N85="snížená",J85,0)</f>
        <v>0</v>
      </c>
      <c r="BG85" s="203">
        <f>IF(N85="zákl. přenesená",J85,0)</f>
        <v>0</v>
      </c>
      <c r="BH85" s="203">
        <f>IF(N85="sníž. přenesená",J85,0)</f>
        <v>0</v>
      </c>
      <c r="BI85" s="203">
        <f>IF(N85="nulová",J85,0)</f>
        <v>0</v>
      </c>
      <c r="BJ85" s="24" t="s">
        <v>82</v>
      </c>
      <c r="BK85" s="203">
        <f>ROUND(I85*H85,2)</f>
        <v>0</v>
      </c>
      <c r="BL85" s="24" t="s">
        <v>151</v>
      </c>
      <c r="BM85" s="24" t="s">
        <v>158</v>
      </c>
    </row>
    <row r="86" spans="2:63" s="10" customFormat="1" ht="29.85" customHeight="1">
      <c r="B86" s="175"/>
      <c r="C86" s="176"/>
      <c r="D86" s="189" t="s">
        <v>73</v>
      </c>
      <c r="E86" s="190" t="s">
        <v>159</v>
      </c>
      <c r="F86" s="190" t="s">
        <v>160</v>
      </c>
      <c r="G86" s="176"/>
      <c r="H86" s="176"/>
      <c r="I86" s="179"/>
      <c r="J86" s="191">
        <f>BK86</f>
        <v>0</v>
      </c>
      <c r="K86" s="176"/>
      <c r="L86" s="181"/>
      <c r="M86" s="182"/>
      <c r="N86" s="183"/>
      <c r="O86" s="183"/>
      <c r="P86" s="184">
        <f>SUM(P87:P88)</f>
        <v>0</v>
      </c>
      <c r="Q86" s="183"/>
      <c r="R86" s="184">
        <f>SUM(R87:R88)</f>
        <v>0</v>
      </c>
      <c r="S86" s="183"/>
      <c r="T86" s="185">
        <f>SUM(T87:T88)</f>
        <v>0</v>
      </c>
      <c r="AR86" s="186" t="s">
        <v>142</v>
      </c>
      <c r="AT86" s="187" t="s">
        <v>73</v>
      </c>
      <c r="AU86" s="187" t="s">
        <v>82</v>
      </c>
      <c r="AY86" s="186" t="s">
        <v>143</v>
      </c>
      <c r="BK86" s="188">
        <f>SUM(BK87:BK88)</f>
        <v>0</v>
      </c>
    </row>
    <row r="87" spans="2:65" s="1" customFormat="1" ht="31.5" customHeight="1">
      <c r="B87" s="40"/>
      <c r="C87" s="192" t="s">
        <v>161</v>
      </c>
      <c r="D87" s="192" t="s">
        <v>146</v>
      </c>
      <c r="E87" s="193" t="s">
        <v>162</v>
      </c>
      <c r="F87" s="194" t="s">
        <v>163</v>
      </c>
      <c r="G87" s="195" t="s">
        <v>149</v>
      </c>
      <c r="H87" s="196">
        <v>1</v>
      </c>
      <c r="I87" s="197"/>
      <c r="J87" s="198">
        <f>ROUND(I87*H87,2)</f>
        <v>0</v>
      </c>
      <c r="K87" s="194" t="s">
        <v>150</v>
      </c>
      <c r="L87" s="60"/>
      <c r="M87" s="199" t="s">
        <v>21</v>
      </c>
      <c r="N87" s="200" t="s">
        <v>45</v>
      </c>
      <c r="O87" s="41"/>
      <c r="P87" s="201">
        <f>O87*H87</f>
        <v>0</v>
      </c>
      <c r="Q87" s="201">
        <v>0</v>
      </c>
      <c r="R87" s="201">
        <f>Q87*H87</f>
        <v>0</v>
      </c>
      <c r="S87" s="201">
        <v>0</v>
      </c>
      <c r="T87" s="202">
        <f>S87*H87</f>
        <v>0</v>
      </c>
      <c r="AR87" s="24" t="s">
        <v>151</v>
      </c>
      <c r="AT87" s="24" t="s">
        <v>146</v>
      </c>
      <c r="AU87" s="24" t="s">
        <v>84</v>
      </c>
      <c r="AY87" s="24" t="s">
        <v>143</v>
      </c>
      <c r="BE87" s="203">
        <f>IF(N87="základní",J87,0)</f>
        <v>0</v>
      </c>
      <c r="BF87" s="203">
        <f>IF(N87="snížená",J87,0)</f>
        <v>0</v>
      </c>
      <c r="BG87" s="203">
        <f>IF(N87="zákl. přenesená",J87,0)</f>
        <v>0</v>
      </c>
      <c r="BH87" s="203">
        <f>IF(N87="sníž. přenesená",J87,0)</f>
        <v>0</v>
      </c>
      <c r="BI87" s="203">
        <f>IF(N87="nulová",J87,0)</f>
        <v>0</v>
      </c>
      <c r="BJ87" s="24" t="s">
        <v>82</v>
      </c>
      <c r="BK87" s="203">
        <f>ROUND(I87*H87,2)</f>
        <v>0</v>
      </c>
      <c r="BL87" s="24" t="s">
        <v>151</v>
      </c>
      <c r="BM87" s="24" t="s">
        <v>164</v>
      </c>
    </row>
    <row r="88" spans="2:47" s="1" customFormat="1" ht="27">
      <c r="B88" s="40"/>
      <c r="C88" s="62"/>
      <c r="D88" s="204" t="s">
        <v>165</v>
      </c>
      <c r="E88" s="62"/>
      <c r="F88" s="205" t="s">
        <v>166</v>
      </c>
      <c r="G88" s="62"/>
      <c r="H88" s="62"/>
      <c r="I88" s="162"/>
      <c r="J88" s="62"/>
      <c r="K88" s="62"/>
      <c r="L88" s="60"/>
      <c r="M88" s="206"/>
      <c r="N88" s="207"/>
      <c r="O88" s="207"/>
      <c r="P88" s="207"/>
      <c r="Q88" s="207"/>
      <c r="R88" s="207"/>
      <c r="S88" s="207"/>
      <c r="T88" s="208"/>
      <c r="AT88" s="24" t="s">
        <v>165</v>
      </c>
      <c r="AU88" s="24" t="s">
        <v>84</v>
      </c>
    </row>
    <row r="89" spans="2:12" s="1" customFormat="1" ht="6.95" customHeight="1">
      <c r="B89" s="55"/>
      <c r="C89" s="56"/>
      <c r="D89" s="56"/>
      <c r="E89" s="56"/>
      <c r="F89" s="56"/>
      <c r="G89" s="56"/>
      <c r="H89" s="56"/>
      <c r="I89" s="138"/>
      <c r="J89" s="56"/>
      <c r="K89" s="56"/>
      <c r="L89" s="60"/>
    </row>
  </sheetData>
  <sheetProtection algorithmName="SHA-512" hashValue="issm98nECfoXdE6iEchXXZcmT0uFoJMkfuF2RrqpID/sRDHMSxUot0ZdDX5V9nrHkMeqUKoE0qAkqcvhIZjShA==" saltValue="td0Lscki4Hqa7qClNl3AHQ==" spinCount="100000" sheet="1" objects="1" scenarios="1" formatCells="0" formatColumns="0" formatRows="0" sort="0" autoFilter="0"/>
  <autoFilter ref="C79:K88"/>
  <mergeCells count="9">
    <mergeCell ref="E70:H70"/>
    <mergeCell ref="E72:H72"/>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R1425"/>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1"/>
      <c r="C1" s="111"/>
      <c r="D1" s="112" t="s">
        <v>1</v>
      </c>
      <c r="E1" s="111"/>
      <c r="F1" s="113" t="s">
        <v>110</v>
      </c>
      <c r="G1" s="403" t="s">
        <v>111</v>
      </c>
      <c r="H1" s="403"/>
      <c r="I1" s="114"/>
      <c r="J1" s="113" t="s">
        <v>112</v>
      </c>
      <c r="K1" s="112" t="s">
        <v>113</v>
      </c>
      <c r="L1" s="113" t="s">
        <v>114</v>
      </c>
      <c r="M1" s="113"/>
      <c r="N1" s="113"/>
      <c r="O1" s="113"/>
      <c r="P1" s="113"/>
      <c r="Q1" s="113"/>
      <c r="R1" s="113"/>
      <c r="S1" s="113"/>
      <c r="T1" s="113"/>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62"/>
      <c r="M2" s="362"/>
      <c r="N2" s="362"/>
      <c r="O2" s="362"/>
      <c r="P2" s="362"/>
      <c r="Q2" s="362"/>
      <c r="R2" s="362"/>
      <c r="S2" s="362"/>
      <c r="T2" s="362"/>
      <c r="U2" s="362"/>
      <c r="V2" s="362"/>
      <c r="AT2" s="24" t="s">
        <v>87</v>
      </c>
    </row>
    <row r="3" spans="2:46" ht="6.95" customHeight="1">
      <c r="B3" s="25"/>
      <c r="C3" s="26"/>
      <c r="D3" s="26"/>
      <c r="E3" s="26"/>
      <c r="F3" s="26"/>
      <c r="G3" s="26"/>
      <c r="H3" s="26"/>
      <c r="I3" s="115"/>
      <c r="J3" s="26"/>
      <c r="K3" s="27"/>
      <c r="AT3" s="24" t="s">
        <v>84</v>
      </c>
    </row>
    <row r="4" spans="2:46" ht="36.95" customHeight="1">
      <c r="B4" s="28"/>
      <c r="C4" s="29"/>
      <c r="D4" s="30" t="s">
        <v>115</v>
      </c>
      <c r="E4" s="29"/>
      <c r="F4" s="29"/>
      <c r="G4" s="29"/>
      <c r="H4" s="29"/>
      <c r="I4" s="116"/>
      <c r="J4" s="29"/>
      <c r="K4" s="31"/>
      <c r="M4" s="32" t="s">
        <v>12</v>
      </c>
      <c r="AT4" s="24" t="s">
        <v>6</v>
      </c>
    </row>
    <row r="5" spans="2:11" ht="6.95" customHeight="1">
      <c r="B5" s="28"/>
      <c r="C5" s="29"/>
      <c r="D5" s="29"/>
      <c r="E5" s="29"/>
      <c r="F5" s="29"/>
      <c r="G5" s="29"/>
      <c r="H5" s="29"/>
      <c r="I5" s="116"/>
      <c r="J5" s="29"/>
      <c r="K5" s="31"/>
    </row>
    <row r="6" spans="2:11" ht="15">
      <c r="B6" s="28"/>
      <c r="C6" s="29"/>
      <c r="D6" s="37" t="s">
        <v>18</v>
      </c>
      <c r="E6" s="29"/>
      <c r="F6" s="29"/>
      <c r="G6" s="29"/>
      <c r="H6" s="29"/>
      <c r="I6" s="116"/>
      <c r="J6" s="29"/>
      <c r="K6" s="31"/>
    </row>
    <row r="7" spans="2:11" ht="22.5" customHeight="1">
      <c r="B7" s="28"/>
      <c r="C7" s="29"/>
      <c r="D7" s="29"/>
      <c r="E7" s="404" t="str">
        <f>'Rekapitulace stavby'!K6</f>
        <v>Novostavba budovy Fokus Turnov</v>
      </c>
      <c r="F7" s="405"/>
      <c r="G7" s="405"/>
      <c r="H7" s="405"/>
      <c r="I7" s="116"/>
      <c r="J7" s="29"/>
      <c r="K7" s="31"/>
    </row>
    <row r="8" spans="2:11" s="1" customFormat="1" ht="15">
      <c r="B8" s="40"/>
      <c r="C8" s="41"/>
      <c r="D8" s="37" t="s">
        <v>116</v>
      </c>
      <c r="E8" s="41"/>
      <c r="F8" s="41"/>
      <c r="G8" s="41"/>
      <c r="H8" s="41"/>
      <c r="I8" s="117"/>
      <c r="J8" s="41"/>
      <c r="K8" s="44"/>
    </row>
    <row r="9" spans="2:11" s="1" customFormat="1" ht="36.95" customHeight="1">
      <c r="B9" s="40"/>
      <c r="C9" s="41"/>
      <c r="D9" s="41"/>
      <c r="E9" s="406" t="s">
        <v>167</v>
      </c>
      <c r="F9" s="407"/>
      <c r="G9" s="407"/>
      <c r="H9" s="407"/>
      <c r="I9" s="117"/>
      <c r="J9" s="41"/>
      <c r="K9" s="44"/>
    </row>
    <row r="10" spans="2:11" s="1" customFormat="1" ht="13.5">
      <c r="B10" s="40"/>
      <c r="C10" s="41"/>
      <c r="D10" s="41"/>
      <c r="E10" s="41"/>
      <c r="F10" s="41"/>
      <c r="G10" s="41"/>
      <c r="H10" s="41"/>
      <c r="I10" s="117"/>
      <c r="J10" s="41"/>
      <c r="K10" s="44"/>
    </row>
    <row r="11" spans="2:11" s="1" customFormat="1" ht="14.45" customHeight="1">
      <c r="B11" s="40"/>
      <c r="C11" s="41"/>
      <c r="D11" s="37" t="s">
        <v>20</v>
      </c>
      <c r="E11" s="41"/>
      <c r="F11" s="35" t="s">
        <v>21</v>
      </c>
      <c r="G11" s="41"/>
      <c r="H11" s="41"/>
      <c r="I11" s="118" t="s">
        <v>22</v>
      </c>
      <c r="J11" s="35" t="s">
        <v>21</v>
      </c>
      <c r="K11" s="44"/>
    </row>
    <row r="12" spans="2:11" s="1" customFormat="1" ht="14.45" customHeight="1">
      <c r="B12" s="40"/>
      <c r="C12" s="41"/>
      <c r="D12" s="37" t="s">
        <v>23</v>
      </c>
      <c r="E12" s="41"/>
      <c r="F12" s="35" t="s">
        <v>24</v>
      </c>
      <c r="G12" s="41"/>
      <c r="H12" s="41"/>
      <c r="I12" s="118" t="s">
        <v>25</v>
      </c>
      <c r="J12" s="119">
        <f>'Rekapitulace stavby'!AN8</f>
        <v>43776</v>
      </c>
      <c r="K12" s="44"/>
    </row>
    <row r="13" spans="2:11" s="1" customFormat="1" ht="10.9" customHeight="1">
      <c r="B13" s="40"/>
      <c r="C13" s="41"/>
      <c r="D13" s="41"/>
      <c r="E13" s="41"/>
      <c r="F13" s="41"/>
      <c r="G13" s="41"/>
      <c r="H13" s="41"/>
      <c r="I13" s="117"/>
      <c r="J13" s="41"/>
      <c r="K13" s="44"/>
    </row>
    <row r="14" spans="2:11" s="1" customFormat="1" ht="14.45" customHeight="1">
      <c r="B14" s="40"/>
      <c r="C14" s="41"/>
      <c r="D14" s="37" t="s">
        <v>26</v>
      </c>
      <c r="E14" s="41"/>
      <c r="F14" s="41"/>
      <c r="G14" s="41"/>
      <c r="H14" s="41"/>
      <c r="I14" s="118" t="s">
        <v>27</v>
      </c>
      <c r="J14" s="35" t="s">
        <v>28</v>
      </c>
      <c r="K14" s="44"/>
    </row>
    <row r="15" spans="2:11" s="1" customFormat="1" ht="18" customHeight="1">
      <c r="B15" s="40"/>
      <c r="C15" s="41"/>
      <c r="D15" s="41"/>
      <c r="E15" s="35" t="s">
        <v>29</v>
      </c>
      <c r="F15" s="41"/>
      <c r="G15" s="41"/>
      <c r="H15" s="41"/>
      <c r="I15" s="118" t="s">
        <v>30</v>
      </c>
      <c r="J15" s="35" t="s">
        <v>31</v>
      </c>
      <c r="K15" s="44"/>
    </row>
    <row r="16" spans="2:11" s="1" customFormat="1" ht="6.95" customHeight="1">
      <c r="B16" s="40"/>
      <c r="C16" s="41"/>
      <c r="D16" s="41"/>
      <c r="E16" s="41"/>
      <c r="F16" s="41"/>
      <c r="G16" s="41"/>
      <c r="H16" s="41"/>
      <c r="I16" s="117"/>
      <c r="J16" s="41"/>
      <c r="K16" s="44"/>
    </row>
    <row r="17" spans="2:11" s="1" customFormat="1" ht="14.45" customHeight="1">
      <c r="B17" s="40"/>
      <c r="C17" s="41"/>
      <c r="D17" s="37" t="s">
        <v>32</v>
      </c>
      <c r="E17" s="41"/>
      <c r="F17" s="41"/>
      <c r="G17" s="41"/>
      <c r="H17" s="41"/>
      <c r="I17" s="118" t="s">
        <v>27</v>
      </c>
      <c r="J17" s="35" t="str">
        <f>IF('Rekapitulace stavby'!AN13="Vyplň údaj","",IF('Rekapitulace stavby'!AN13="","",'Rekapitulace stavby'!AN13))</f>
        <v/>
      </c>
      <c r="K17" s="44"/>
    </row>
    <row r="18" spans="2:11" s="1" customFormat="1" ht="18" customHeight="1">
      <c r="B18" s="40"/>
      <c r="C18" s="41"/>
      <c r="D18" s="41"/>
      <c r="E18" s="35" t="str">
        <f>IF('Rekapitulace stavby'!E14="Vyplň údaj","",IF('Rekapitulace stavby'!E14="","",'Rekapitulace stavby'!E14))</f>
        <v/>
      </c>
      <c r="F18" s="41"/>
      <c r="G18" s="41"/>
      <c r="H18" s="41"/>
      <c r="I18" s="118" t="s">
        <v>30</v>
      </c>
      <c r="J18" s="35" t="str">
        <f>IF('Rekapitulace stavby'!AN14="Vyplň údaj","",IF('Rekapitulace stavby'!AN14="","",'Rekapitulace stavby'!AN14))</f>
        <v/>
      </c>
      <c r="K18" s="44"/>
    </row>
    <row r="19" spans="2:11" s="1" customFormat="1" ht="6.95" customHeight="1">
      <c r="B19" s="40"/>
      <c r="C19" s="41"/>
      <c r="D19" s="41"/>
      <c r="E19" s="41"/>
      <c r="F19" s="41"/>
      <c r="G19" s="41"/>
      <c r="H19" s="41"/>
      <c r="I19" s="117"/>
      <c r="J19" s="41"/>
      <c r="K19" s="44"/>
    </row>
    <row r="20" spans="2:11" s="1" customFormat="1" ht="14.45" customHeight="1">
      <c r="B20" s="40"/>
      <c r="C20" s="41"/>
      <c r="D20" s="37" t="s">
        <v>34</v>
      </c>
      <c r="E20" s="41"/>
      <c r="F20" s="41"/>
      <c r="G20" s="41"/>
      <c r="H20" s="41"/>
      <c r="I20" s="118" t="s">
        <v>27</v>
      </c>
      <c r="J20" s="35" t="s">
        <v>35</v>
      </c>
      <c r="K20" s="44"/>
    </row>
    <row r="21" spans="2:11" s="1" customFormat="1" ht="18" customHeight="1">
      <c r="B21" s="40"/>
      <c r="C21" s="41"/>
      <c r="D21" s="41"/>
      <c r="E21" s="35" t="s">
        <v>36</v>
      </c>
      <c r="F21" s="41"/>
      <c r="G21" s="41"/>
      <c r="H21" s="41"/>
      <c r="I21" s="118" t="s">
        <v>30</v>
      </c>
      <c r="J21" s="35" t="s">
        <v>37</v>
      </c>
      <c r="K21" s="44"/>
    </row>
    <row r="22" spans="2:11" s="1" customFormat="1" ht="6.95" customHeight="1">
      <c r="B22" s="40"/>
      <c r="C22" s="41"/>
      <c r="D22" s="41"/>
      <c r="E22" s="41"/>
      <c r="F22" s="41"/>
      <c r="G22" s="41"/>
      <c r="H22" s="41"/>
      <c r="I22" s="117"/>
      <c r="J22" s="41"/>
      <c r="K22" s="44"/>
    </row>
    <row r="23" spans="2:11" s="1" customFormat="1" ht="14.45" customHeight="1">
      <c r="B23" s="40"/>
      <c r="C23" s="41"/>
      <c r="D23" s="37" t="s">
        <v>39</v>
      </c>
      <c r="E23" s="41"/>
      <c r="F23" s="41"/>
      <c r="G23" s="41"/>
      <c r="H23" s="41"/>
      <c r="I23" s="117"/>
      <c r="J23" s="41"/>
      <c r="K23" s="44"/>
    </row>
    <row r="24" spans="2:11" s="6" customFormat="1" ht="22.5" customHeight="1">
      <c r="B24" s="120"/>
      <c r="C24" s="121"/>
      <c r="D24" s="121"/>
      <c r="E24" s="396" t="s">
        <v>21</v>
      </c>
      <c r="F24" s="396"/>
      <c r="G24" s="396"/>
      <c r="H24" s="396"/>
      <c r="I24" s="122"/>
      <c r="J24" s="121"/>
      <c r="K24" s="123"/>
    </row>
    <row r="25" spans="2:11" s="1" customFormat="1" ht="6.95" customHeight="1">
      <c r="B25" s="40"/>
      <c r="C25" s="41"/>
      <c r="D25" s="41"/>
      <c r="E25" s="41"/>
      <c r="F25" s="41"/>
      <c r="G25" s="41"/>
      <c r="H25" s="41"/>
      <c r="I25" s="117"/>
      <c r="J25" s="41"/>
      <c r="K25" s="44"/>
    </row>
    <row r="26" spans="2:11" s="1" customFormat="1" ht="6.95" customHeight="1">
      <c r="B26" s="40"/>
      <c r="C26" s="41"/>
      <c r="D26" s="84"/>
      <c r="E26" s="84"/>
      <c r="F26" s="84"/>
      <c r="G26" s="84"/>
      <c r="H26" s="84"/>
      <c r="I26" s="124"/>
      <c r="J26" s="84"/>
      <c r="K26" s="125"/>
    </row>
    <row r="27" spans="2:11" s="1" customFormat="1" ht="25.35" customHeight="1">
      <c r="B27" s="40"/>
      <c r="C27" s="41"/>
      <c r="D27" s="126" t="s">
        <v>40</v>
      </c>
      <c r="E27" s="41"/>
      <c r="F27" s="41"/>
      <c r="G27" s="41"/>
      <c r="H27" s="41"/>
      <c r="I27" s="117"/>
      <c r="J27" s="127">
        <f>ROUND(J110,2)</f>
        <v>0</v>
      </c>
      <c r="K27" s="44"/>
    </row>
    <row r="28" spans="2:11" s="1" customFormat="1" ht="6.95" customHeight="1">
      <c r="B28" s="40"/>
      <c r="C28" s="41"/>
      <c r="D28" s="84"/>
      <c r="E28" s="84"/>
      <c r="F28" s="84"/>
      <c r="G28" s="84"/>
      <c r="H28" s="84"/>
      <c r="I28" s="124"/>
      <c r="J28" s="84"/>
      <c r="K28" s="125"/>
    </row>
    <row r="29" spans="2:11" s="1" customFormat="1" ht="14.45" customHeight="1">
      <c r="B29" s="40"/>
      <c r="C29" s="41"/>
      <c r="D29" s="41"/>
      <c r="E29" s="41"/>
      <c r="F29" s="45" t="s">
        <v>42</v>
      </c>
      <c r="G29" s="41"/>
      <c r="H29" s="41"/>
      <c r="I29" s="128" t="s">
        <v>41</v>
      </c>
      <c r="J29" s="45" t="s">
        <v>43</v>
      </c>
      <c r="K29" s="44"/>
    </row>
    <row r="30" spans="2:11" s="1" customFormat="1" ht="14.45" customHeight="1">
      <c r="B30" s="40"/>
      <c r="C30" s="41"/>
      <c r="D30" s="48" t="s">
        <v>44</v>
      </c>
      <c r="E30" s="48" t="s">
        <v>45</v>
      </c>
      <c r="F30" s="129">
        <f>ROUND(SUM(BE110:BE1424),2)</f>
        <v>0</v>
      </c>
      <c r="G30" s="41"/>
      <c r="H30" s="41"/>
      <c r="I30" s="130">
        <v>0.21</v>
      </c>
      <c r="J30" s="129">
        <f>ROUND(ROUND((SUM(BE110:BE1424)),2)*I30,2)</f>
        <v>0</v>
      </c>
      <c r="K30" s="44"/>
    </row>
    <row r="31" spans="2:11" s="1" customFormat="1" ht="14.45" customHeight="1">
      <c r="B31" s="40"/>
      <c r="C31" s="41"/>
      <c r="D31" s="41"/>
      <c r="E31" s="48" t="s">
        <v>46</v>
      </c>
      <c r="F31" s="129">
        <f>ROUND(SUM(BF110:BF1424),2)</f>
        <v>0</v>
      </c>
      <c r="G31" s="41"/>
      <c r="H31" s="41"/>
      <c r="I31" s="130">
        <v>0.15</v>
      </c>
      <c r="J31" s="129">
        <f>ROUND(ROUND((SUM(BF110:BF1424)),2)*I31,2)</f>
        <v>0</v>
      </c>
      <c r="K31" s="44"/>
    </row>
    <row r="32" spans="2:11" s="1" customFormat="1" ht="14.45" customHeight="1" hidden="1">
      <c r="B32" s="40"/>
      <c r="C32" s="41"/>
      <c r="D32" s="41"/>
      <c r="E32" s="48" t="s">
        <v>47</v>
      </c>
      <c r="F32" s="129">
        <f>ROUND(SUM(BG110:BG1424),2)</f>
        <v>0</v>
      </c>
      <c r="G32" s="41"/>
      <c r="H32" s="41"/>
      <c r="I32" s="130">
        <v>0.21</v>
      </c>
      <c r="J32" s="129">
        <v>0</v>
      </c>
      <c r="K32" s="44"/>
    </row>
    <row r="33" spans="2:11" s="1" customFormat="1" ht="14.45" customHeight="1" hidden="1">
      <c r="B33" s="40"/>
      <c r="C33" s="41"/>
      <c r="D33" s="41"/>
      <c r="E33" s="48" t="s">
        <v>48</v>
      </c>
      <c r="F33" s="129">
        <f>ROUND(SUM(BH110:BH1424),2)</f>
        <v>0</v>
      </c>
      <c r="G33" s="41"/>
      <c r="H33" s="41"/>
      <c r="I33" s="130">
        <v>0.15</v>
      </c>
      <c r="J33" s="129">
        <v>0</v>
      </c>
      <c r="K33" s="44"/>
    </row>
    <row r="34" spans="2:11" s="1" customFormat="1" ht="14.45" customHeight="1" hidden="1">
      <c r="B34" s="40"/>
      <c r="C34" s="41"/>
      <c r="D34" s="41"/>
      <c r="E34" s="48" t="s">
        <v>49</v>
      </c>
      <c r="F34" s="129">
        <f>ROUND(SUM(BI110:BI1424),2)</f>
        <v>0</v>
      </c>
      <c r="G34" s="41"/>
      <c r="H34" s="41"/>
      <c r="I34" s="130">
        <v>0</v>
      </c>
      <c r="J34" s="129">
        <v>0</v>
      </c>
      <c r="K34" s="44"/>
    </row>
    <row r="35" spans="2:11" s="1" customFormat="1" ht="6.95" customHeight="1">
      <c r="B35" s="40"/>
      <c r="C35" s="41"/>
      <c r="D35" s="41"/>
      <c r="E35" s="41"/>
      <c r="F35" s="41"/>
      <c r="G35" s="41"/>
      <c r="H35" s="41"/>
      <c r="I35" s="117"/>
      <c r="J35" s="41"/>
      <c r="K35" s="44"/>
    </row>
    <row r="36" spans="2:11" s="1" customFormat="1" ht="25.35" customHeight="1">
      <c r="B36" s="40"/>
      <c r="C36" s="131"/>
      <c r="D36" s="132" t="s">
        <v>50</v>
      </c>
      <c r="E36" s="78"/>
      <c r="F36" s="78"/>
      <c r="G36" s="133" t="s">
        <v>51</v>
      </c>
      <c r="H36" s="134" t="s">
        <v>52</v>
      </c>
      <c r="I36" s="135"/>
      <c r="J36" s="136">
        <f>SUM(J27:J34)</f>
        <v>0</v>
      </c>
      <c r="K36" s="137"/>
    </row>
    <row r="37" spans="2:11" s="1" customFormat="1" ht="14.45" customHeight="1">
      <c r="B37" s="55"/>
      <c r="C37" s="56"/>
      <c r="D37" s="56"/>
      <c r="E37" s="56"/>
      <c r="F37" s="56"/>
      <c r="G37" s="56"/>
      <c r="H37" s="56"/>
      <c r="I37" s="138"/>
      <c r="J37" s="56"/>
      <c r="K37" s="57"/>
    </row>
    <row r="41" spans="2:11" s="1" customFormat="1" ht="6.95" customHeight="1">
      <c r="B41" s="139"/>
      <c r="C41" s="140"/>
      <c r="D41" s="140"/>
      <c r="E41" s="140"/>
      <c r="F41" s="140"/>
      <c r="G41" s="140"/>
      <c r="H41" s="140"/>
      <c r="I41" s="141"/>
      <c r="J41" s="140"/>
      <c r="K41" s="142"/>
    </row>
    <row r="42" spans="2:11" s="1" customFormat="1" ht="36.95" customHeight="1">
      <c r="B42" s="40"/>
      <c r="C42" s="30" t="s">
        <v>118</v>
      </c>
      <c r="D42" s="41"/>
      <c r="E42" s="41"/>
      <c r="F42" s="41"/>
      <c r="G42" s="41"/>
      <c r="H42" s="41"/>
      <c r="I42" s="117"/>
      <c r="J42" s="41"/>
      <c r="K42" s="44"/>
    </row>
    <row r="43" spans="2:11" s="1" customFormat="1" ht="6.95" customHeight="1">
      <c r="B43" s="40"/>
      <c r="C43" s="41"/>
      <c r="D43" s="41"/>
      <c r="E43" s="41"/>
      <c r="F43" s="41"/>
      <c r="G43" s="41"/>
      <c r="H43" s="41"/>
      <c r="I43" s="117"/>
      <c r="J43" s="41"/>
      <c r="K43" s="44"/>
    </row>
    <row r="44" spans="2:11" s="1" customFormat="1" ht="14.45" customHeight="1">
      <c r="B44" s="40"/>
      <c r="C44" s="37" t="s">
        <v>18</v>
      </c>
      <c r="D44" s="41"/>
      <c r="E44" s="41"/>
      <c r="F44" s="41"/>
      <c r="G44" s="41"/>
      <c r="H44" s="41"/>
      <c r="I44" s="117"/>
      <c r="J44" s="41"/>
      <c r="K44" s="44"/>
    </row>
    <row r="45" spans="2:11" s="1" customFormat="1" ht="22.5" customHeight="1">
      <c r="B45" s="40"/>
      <c r="C45" s="41"/>
      <c r="D45" s="41"/>
      <c r="E45" s="404" t="str">
        <f>E7</f>
        <v>Novostavba budovy Fokus Turnov</v>
      </c>
      <c r="F45" s="405"/>
      <c r="G45" s="405"/>
      <c r="H45" s="405"/>
      <c r="I45" s="117"/>
      <c r="J45" s="41"/>
      <c r="K45" s="44"/>
    </row>
    <row r="46" spans="2:11" s="1" customFormat="1" ht="14.45" customHeight="1">
      <c r="B46" s="40"/>
      <c r="C46" s="37" t="s">
        <v>116</v>
      </c>
      <c r="D46" s="41"/>
      <c r="E46" s="41"/>
      <c r="F46" s="41"/>
      <c r="G46" s="41"/>
      <c r="H46" s="41"/>
      <c r="I46" s="117"/>
      <c r="J46" s="41"/>
      <c r="K46" s="44"/>
    </row>
    <row r="47" spans="2:11" s="1" customFormat="1" ht="23.25" customHeight="1">
      <c r="B47" s="40"/>
      <c r="C47" s="41"/>
      <c r="D47" s="41"/>
      <c r="E47" s="406" t="str">
        <f>E9</f>
        <v>SO 02a - Stavební práce</v>
      </c>
      <c r="F47" s="407"/>
      <c r="G47" s="407"/>
      <c r="H47" s="407"/>
      <c r="I47" s="117"/>
      <c r="J47" s="41"/>
      <c r="K47" s="44"/>
    </row>
    <row r="48" spans="2:11" s="1" customFormat="1" ht="6.95" customHeight="1">
      <c r="B48" s="40"/>
      <c r="C48" s="41"/>
      <c r="D48" s="41"/>
      <c r="E48" s="41"/>
      <c r="F48" s="41"/>
      <c r="G48" s="41"/>
      <c r="H48" s="41"/>
      <c r="I48" s="117"/>
      <c r="J48" s="41"/>
      <c r="K48" s="44"/>
    </row>
    <row r="49" spans="2:11" s="1" customFormat="1" ht="18" customHeight="1">
      <c r="B49" s="40"/>
      <c r="C49" s="37" t="s">
        <v>23</v>
      </c>
      <c r="D49" s="41"/>
      <c r="E49" s="41"/>
      <c r="F49" s="35" t="str">
        <f>F12</f>
        <v>Skálova 415, 511 01 Turnov</v>
      </c>
      <c r="G49" s="41"/>
      <c r="H49" s="41"/>
      <c r="I49" s="118" t="s">
        <v>25</v>
      </c>
      <c r="J49" s="119">
        <f>IF(J12="","",J12)</f>
        <v>43776</v>
      </c>
      <c r="K49" s="44"/>
    </row>
    <row r="50" spans="2:11" s="1" customFormat="1" ht="6.95" customHeight="1">
      <c r="B50" s="40"/>
      <c r="C50" s="41"/>
      <c r="D50" s="41"/>
      <c r="E50" s="41"/>
      <c r="F50" s="41"/>
      <c r="G50" s="41"/>
      <c r="H50" s="41"/>
      <c r="I50" s="117"/>
      <c r="J50" s="41"/>
      <c r="K50" s="44"/>
    </row>
    <row r="51" spans="2:11" s="1" customFormat="1" ht="15">
      <c r="B51" s="40"/>
      <c r="C51" s="37" t="s">
        <v>26</v>
      </c>
      <c r="D51" s="41"/>
      <c r="E51" s="41"/>
      <c r="F51" s="35" t="str">
        <f>E15</f>
        <v>Město Turnov, A. dvořáka 335, 511 01 Turnov</v>
      </c>
      <c r="G51" s="41"/>
      <c r="H51" s="41"/>
      <c r="I51" s="118" t="s">
        <v>34</v>
      </c>
      <c r="J51" s="35" t="str">
        <f>E21</f>
        <v>In. Point s.r.o, Čajkovského 1710/26, 130 00 Praha</v>
      </c>
      <c r="K51" s="44"/>
    </row>
    <row r="52" spans="2:11" s="1" customFormat="1" ht="14.45" customHeight="1">
      <c r="B52" s="40"/>
      <c r="C52" s="37" t="s">
        <v>32</v>
      </c>
      <c r="D52" s="41"/>
      <c r="E52" s="41"/>
      <c r="F52" s="35" t="str">
        <f>IF(E18="","",E18)</f>
        <v/>
      </c>
      <c r="G52" s="41"/>
      <c r="H52" s="41"/>
      <c r="I52" s="117"/>
      <c r="J52" s="41"/>
      <c r="K52" s="44"/>
    </row>
    <row r="53" spans="2:11" s="1" customFormat="1" ht="10.35" customHeight="1">
      <c r="B53" s="40"/>
      <c r="C53" s="41"/>
      <c r="D53" s="41"/>
      <c r="E53" s="41"/>
      <c r="F53" s="41"/>
      <c r="G53" s="41"/>
      <c r="H53" s="41"/>
      <c r="I53" s="117"/>
      <c r="J53" s="41"/>
      <c r="K53" s="44"/>
    </row>
    <row r="54" spans="2:11" s="1" customFormat="1" ht="29.25" customHeight="1">
      <c r="B54" s="40"/>
      <c r="C54" s="143" t="s">
        <v>119</v>
      </c>
      <c r="D54" s="131"/>
      <c r="E54" s="131"/>
      <c r="F54" s="131"/>
      <c r="G54" s="131"/>
      <c r="H54" s="131"/>
      <c r="I54" s="144"/>
      <c r="J54" s="145" t="s">
        <v>120</v>
      </c>
      <c r="K54" s="146"/>
    </row>
    <row r="55" spans="2:11" s="1" customFormat="1" ht="10.35" customHeight="1">
      <c r="B55" s="40"/>
      <c r="C55" s="41"/>
      <c r="D55" s="41"/>
      <c r="E55" s="41"/>
      <c r="F55" s="41"/>
      <c r="G55" s="41"/>
      <c r="H55" s="41"/>
      <c r="I55" s="117"/>
      <c r="J55" s="41"/>
      <c r="K55" s="44"/>
    </row>
    <row r="56" spans="2:47" s="1" customFormat="1" ht="29.25" customHeight="1">
      <c r="B56" s="40"/>
      <c r="C56" s="147" t="s">
        <v>121</v>
      </c>
      <c r="D56" s="41"/>
      <c r="E56" s="41"/>
      <c r="F56" s="41"/>
      <c r="G56" s="41"/>
      <c r="H56" s="41"/>
      <c r="I56" s="117"/>
      <c r="J56" s="127">
        <f>J110</f>
        <v>0</v>
      </c>
      <c r="K56" s="44"/>
      <c r="AU56" s="24" t="s">
        <v>122</v>
      </c>
    </row>
    <row r="57" spans="2:11" s="7" customFormat="1" ht="24.95" customHeight="1">
      <c r="B57" s="148"/>
      <c r="C57" s="149"/>
      <c r="D57" s="150" t="s">
        <v>168</v>
      </c>
      <c r="E57" s="151"/>
      <c r="F57" s="151"/>
      <c r="G57" s="151"/>
      <c r="H57" s="151"/>
      <c r="I57" s="152"/>
      <c r="J57" s="153">
        <f>J111</f>
        <v>0</v>
      </c>
      <c r="K57" s="154"/>
    </row>
    <row r="58" spans="2:11" s="8" customFormat="1" ht="19.9" customHeight="1">
      <c r="B58" s="155"/>
      <c r="C58" s="156"/>
      <c r="D58" s="157" t="s">
        <v>169</v>
      </c>
      <c r="E58" s="158"/>
      <c r="F58" s="158"/>
      <c r="G58" s="158"/>
      <c r="H58" s="158"/>
      <c r="I58" s="159"/>
      <c r="J58" s="160">
        <f>J112</f>
        <v>0</v>
      </c>
      <c r="K58" s="161"/>
    </row>
    <row r="59" spans="2:11" s="8" customFormat="1" ht="19.9" customHeight="1">
      <c r="B59" s="155"/>
      <c r="C59" s="156"/>
      <c r="D59" s="157" t="s">
        <v>170</v>
      </c>
      <c r="E59" s="158"/>
      <c r="F59" s="158"/>
      <c r="G59" s="158"/>
      <c r="H59" s="158"/>
      <c r="I59" s="159"/>
      <c r="J59" s="160">
        <f>J146</f>
        <v>0</v>
      </c>
      <c r="K59" s="161"/>
    </row>
    <row r="60" spans="2:11" s="8" customFormat="1" ht="19.9" customHeight="1">
      <c r="B60" s="155"/>
      <c r="C60" s="156"/>
      <c r="D60" s="157" t="s">
        <v>171</v>
      </c>
      <c r="E60" s="158"/>
      <c r="F60" s="158"/>
      <c r="G60" s="158"/>
      <c r="H60" s="158"/>
      <c r="I60" s="159"/>
      <c r="J60" s="160">
        <f>J196</f>
        <v>0</v>
      </c>
      <c r="K60" s="161"/>
    </row>
    <row r="61" spans="2:11" s="8" customFormat="1" ht="19.9" customHeight="1">
      <c r="B61" s="155"/>
      <c r="C61" s="156"/>
      <c r="D61" s="157" t="s">
        <v>172</v>
      </c>
      <c r="E61" s="158"/>
      <c r="F61" s="158"/>
      <c r="G61" s="158"/>
      <c r="H61" s="158"/>
      <c r="I61" s="159"/>
      <c r="J61" s="160">
        <f>J221</f>
        <v>0</v>
      </c>
      <c r="K61" s="161"/>
    </row>
    <row r="62" spans="2:11" s="8" customFormat="1" ht="19.9" customHeight="1">
      <c r="B62" s="155"/>
      <c r="C62" s="156"/>
      <c r="D62" s="157" t="s">
        <v>173</v>
      </c>
      <c r="E62" s="158"/>
      <c r="F62" s="158"/>
      <c r="G62" s="158"/>
      <c r="H62" s="158"/>
      <c r="I62" s="159"/>
      <c r="J62" s="160">
        <f>J281</f>
        <v>0</v>
      </c>
      <c r="K62" s="161"/>
    </row>
    <row r="63" spans="2:11" s="8" customFormat="1" ht="19.9" customHeight="1">
      <c r="B63" s="155"/>
      <c r="C63" s="156"/>
      <c r="D63" s="157" t="s">
        <v>174</v>
      </c>
      <c r="E63" s="158"/>
      <c r="F63" s="158"/>
      <c r="G63" s="158"/>
      <c r="H63" s="158"/>
      <c r="I63" s="159"/>
      <c r="J63" s="160">
        <f>J299</f>
        <v>0</v>
      </c>
      <c r="K63" s="161"/>
    </row>
    <row r="64" spans="2:11" s="8" customFormat="1" ht="19.9" customHeight="1">
      <c r="B64" s="155"/>
      <c r="C64" s="156"/>
      <c r="D64" s="157" t="s">
        <v>175</v>
      </c>
      <c r="E64" s="158"/>
      <c r="F64" s="158"/>
      <c r="G64" s="158"/>
      <c r="H64" s="158"/>
      <c r="I64" s="159"/>
      <c r="J64" s="160">
        <f>J331</f>
        <v>0</v>
      </c>
      <c r="K64" s="161"/>
    </row>
    <row r="65" spans="2:11" s="8" customFormat="1" ht="19.9" customHeight="1">
      <c r="B65" s="155"/>
      <c r="C65" s="156"/>
      <c r="D65" s="157" t="s">
        <v>176</v>
      </c>
      <c r="E65" s="158"/>
      <c r="F65" s="158"/>
      <c r="G65" s="158"/>
      <c r="H65" s="158"/>
      <c r="I65" s="159"/>
      <c r="J65" s="160">
        <f>J362</f>
        <v>0</v>
      </c>
      <c r="K65" s="161"/>
    </row>
    <row r="66" spans="2:11" s="8" customFormat="1" ht="19.9" customHeight="1">
      <c r="B66" s="155"/>
      <c r="C66" s="156"/>
      <c r="D66" s="157" t="s">
        <v>177</v>
      </c>
      <c r="E66" s="158"/>
      <c r="F66" s="158"/>
      <c r="G66" s="158"/>
      <c r="H66" s="158"/>
      <c r="I66" s="159"/>
      <c r="J66" s="160">
        <f>J402</f>
        <v>0</v>
      </c>
      <c r="K66" s="161"/>
    </row>
    <row r="67" spans="2:11" s="8" customFormat="1" ht="19.9" customHeight="1">
      <c r="B67" s="155"/>
      <c r="C67" s="156"/>
      <c r="D67" s="157" t="s">
        <v>178</v>
      </c>
      <c r="E67" s="158"/>
      <c r="F67" s="158"/>
      <c r="G67" s="158"/>
      <c r="H67" s="158"/>
      <c r="I67" s="159"/>
      <c r="J67" s="160">
        <f>J437</f>
        <v>0</v>
      </c>
      <c r="K67" s="161"/>
    </row>
    <row r="68" spans="2:11" s="8" customFormat="1" ht="19.9" customHeight="1">
      <c r="B68" s="155"/>
      <c r="C68" s="156"/>
      <c r="D68" s="157" t="s">
        <v>179</v>
      </c>
      <c r="E68" s="158"/>
      <c r="F68" s="158"/>
      <c r="G68" s="158"/>
      <c r="H68" s="158"/>
      <c r="I68" s="159"/>
      <c r="J68" s="160">
        <f>J452</f>
        <v>0</v>
      </c>
      <c r="K68" s="161"/>
    </row>
    <row r="69" spans="2:11" s="8" customFormat="1" ht="19.9" customHeight="1">
      <c r="B69" s="155"/>
      <c r="C69" s="156"/>
      <c r="D69" s="157" t="s">
        <v>180</v>
      </c>
      <c r="E69" s="158"/>
      <c r="F69" s="158"/>
      <c r="G69" s="158"/>
      <c r="H69" s="158"/>
      <c r="I69" s="159"/>
      <c r="J69" s="160">
        <f>J511</f>
        <v>0</v>
      </c>
      <c r="K69" s="161"/>
    </row>
    <row r="70" spans="2:11" s="8" customFormat="1" ht="19.9" customHeight="1">
      <c r="B70" s="155"/>
      <c r="C70" s="156"/>
      <c r="D70" s="157" t="s">
        <v>181</v>
      </c>
      <c r="E70" s="158"/>
      <c r="F70" s="158"/>
      <c r="G70" s="158"/>
      <c r="H70" s="158"/>
      <c r="I70" s="159"/>
      <c r="J70" s="160">
        <f>J657</f>
        <v>0</v>
      </c>
      <c r="K70" s="161"/>
    </row>
    <row r="71" spans="2:11" s="8" customFormat="1" ht="19.9" customHeight="1">
      <c r="B71" s="155"/>
      <c r="C71" s="156"/>
      <c r="D71" s="157" t="s">
        <v>182</v>
      </c>
      <c r="E71" s="158"/>
      <c r="F71" s="158"/>
      <c r="G71" s="158"/>
      <c r="H71" s="158"/>
      <c r="I71" s="159"/>
      <c r="J71" s="160">
        <f>J682</f>
        <v>0</v>
      </c>
      <c r="K71" s="161"/>
    </row>
    <row r="72" spans="2:11" s="8" customFormat="1" ht="19.9" customHeight="1">
      <c r="B72" s="155"/>
      <c r="C72" s="156"/>
      <c r="D72" s="157" t="s">
        <v>183</v>
      </c>
      <c r="E72" s="158"/>
      <c r="F72" s="158"/>
      <c r="G72" s="158"/>
      <c r="H72" s="158"/>
      <c r="I72" s="159"/>
      <c r="J72" s="160">
        <f>J724</f>
        <v>0</v>
      </c>
      <c r="K72" s="161"/>
    </row>
    <row r="73" spans="2:11" s="7" customFormat="1" ht="24.95" customHeight="1">
      <c r="B73" s="148"/>
      <c r="C73" s="149"/>
      <c r="D73" s="150" t="s">
        <v>184</v>
      </c>
      <c r="E73" s="151"/>
      <c r="F73" s="151"/>
      <c r="G73" s="151"/>
      <c r="H73" s="151"/>
      <c r="I73" s="152"/>
      <c r="J73" s="153">
        <f>J726</f>
        <v>0</v>
      </c>
      <c r="K73" s="154"/>
    </row>
    <row r="74" spans="2:11" s="8" customFormat="1" ht="19.9" customHeight="1">
      <c r="B74" s="155"/>
      <c r="C74" s="156"/>
      <c r="D74" s="157" t="s">
        <v>185</v>
      </c>
      <c r="E74" s="158"/>
      <c r="F74" s="158"/>
      <c r="G74" s="158"/>
      <c r="H74" s="158"/>
      <c r="I74" s="159"/>
      <c r="J74" s="160">
        <f>J727</f>
        <v>0</v>
      </c>
      <c r="K74" s="161"/>
    </row>
    <row r="75" spans="2:11" s="8" customFormat="1" ht="19.9" customHeight="1">
      <c r="B75" s="155"/>
      <c r="C75" s="156"/>
      <c r="D75" s="157" t="s">
        <v>186</v>
      </c>
      <c r="E75" s="158"/>
      <c r="F75" s="158"/>
      <c r="G75" s="158"/>
      <c r="H75" s="158"/>
      <c r="I75" s="159"/>
      <c r="J75" s="160">
        <f>J745</f>
        <v>0</v>
      </c>
      <c r="K75" s="161"/>
    </row>
    <row r="76" spans="2:11" s="8" customFormat="1" ht="19.9" customHeight="1">
      <c r="B76" s="155"/>
      <c r="C76" s="156"/>
      <c r="D76" s="157" t="s">
        <v>187</v>
      </c>
      <c r="E76" s="158"/>
      <c r="F76" s="158"/>
      <c r="G76" s="158"/>
      <c r="H76" s="158"/>
      <c r="I76" s="159"/>
      <c r="J76" s="160">
        <f>J774</f>
        <v>0</v>
      </c>
      <c r="K76" s="161"/>
    </row>
    <row r="77" spans="2:11" s="8" customFormat="1" ht="19.9" customHeight="1">
      <c r="B77" s="155"/>
      <c r="C77" s="156"/>
      <c r="D77" s="157" t="s">
        <v>188</v>
      </c>
      <c r="E77" s="158"/>
      <c r="F77" s="158"/>
      <c r="G77" s="158"/>
      <c r="H77" s="158"/>
      <c r="I77" s="159"/>
      <c r="J77" s="160">
        <f>J862</f>
        <v>0</v>
      </c>
      <c r="K77" s="161"/>
    </row>
    <row r="78" spans="2:11" s="8" customFormat="1" ht="19.9" customHeight="1">
      <c r="B78" s="155"/>
      <c r="C78" s="156"/>
      <c r="D78" s="157" t="s">
        <v>189</v>
      </c>
      <c r="E78" s="158"/>
      <c r="F78" s="158"/>
      <c r="G78" s="158"/>
      <c r="H78" s="158"/>
      <c r="I78" s="159"/>
      <c r="J78" s="160">
        <f>J884</f>
        <v>0</v>
      </c>
      <c r="K78" s="161"/>
    </row>
    <row r="79" spans="2:11" s="8" customFormat="1" ht="19.9" customHeight="1">
      <c r="B79" s="155"/>
      <c r="C79" s="156"/>
      <c r="D79" s="157" t="s">
        <v>190</v>
      </c>
      <c r="E79" s="158"/>
      <c r="F79" s="158"/>
      <c r="G79" s="158"/>
      <c r="H79" s="158"/>
      <c r="I79" s="159"/>
      <c r="J79" s="160">
        <f>J961</f>
        <v>0</v>
      </c>
      <c r="K79" s="161"/>
    </row>
    <row r="80" spans="2:11" s="8" customFormat="1" ht="19.9" customHeight="1">
      <c r="B80" s="155"/>
      <c r="C80" s="156"/>
      <c r="D80" s="157" t="s">
        <v>191</v>
      </c>
      <c r="E80" s="158"/>
      <c r="F80" s="158"/>
      <c r="G80" s="158"/>
      <c r="H80" s="158"/>
      <c r="I80" s="159"/>
      <c r="J80" s="160">
        <f>J1011</f>
        <v>0</v>
      </c>
      <c r="K80" s="161"/>
    </row>
    <row r="81" spans="2:11" s="8" customFormat="1" ht="19.9" customHeight="1">
      <c r="B81" s="155"/>
      <c r="C81" s="156"/>
      <c r="D81" s="157" t="s">
        <v>192</v>
      </c>
      <c r="E81" s="158"/>
      <c r="F81" s="158"/>
      <c r="G81" s="158"/>
      <c r="H81" s="158"/>
      <c r="I81" s="159"/>
      <c r="J81" s="160">
        <f>J1068</f>
        <v>0</v>
      </c>
      <c r="K81" s="161"/>
    </row>
    <row r="82" spans="2:11" s="8" customFormat="1" ht="19.9" customHeight="1">
      <c r="B82" s="155"/>
      <c r="C82" s="156"/>
      <c r="D82" s="157" t="s">
        <v>193</v>
      </c>
      <c r="E82" s="158"/>
      <c r="F82" s="158"/>
      <c r="G82" s="158"/>
      <c r="H82" s="158"/>
      <c r="I82" s="159"/>
      <c r="J82" s="160">
        <f>J1147</f>
        <v>0</v>
      </c>
      <c r="K82" s="161"/>
    </row>
    <row r="83" spans="2:11" s="8" customFormat="1" ht="19.9" customHeight="1">
      <c r="B83" s="155"/>
      <c r="C83" s="156"/>
      <c r="D83" s="157" t="s">
        <v>194</v>
      </c>
      <c r="E83" s="158"/>
      <c r="F83" s="158"/>
      <c r="G83" s="158"/>
      <c r="H83" s="158"/>
      <c r="I83" s="159"/>
      <c r="J83" s="160">
        <f>J1173</f>
        <v>0</v>
      </c>
      <c r="K83" s="161"/>
    </row>
    <row r="84" spans="2:11" s="8" customFormat="1" ht="19.9" customHeight="1">
      <c r="B84" s="155"/>
      <c r="C84" s="156"/>
      <c r="D84" s="157" t="s">
        <v>195</v>
      </c>
      <c r="E84" s="158"/>
      <c r="F84" s="158"/>
      <c r="G84" s="158"/>
      <c r="H84" s="158"/>
      <c r="I84" s="159"/>
      <c r="J84" s="160">
        <f>J1212</f>
        <v>0</v>
      </c>
      <c r="K84" s="161"/>
    </row>
    <row r="85" spans="2:11" s="8" customFormat="1" ht="19.9" customHeight="1">
      <c r="B85" s="155"/>
      <c r="C85" s="156"/>
      <c r="D85" s="157" t="s">
        <v>196</v>
      </c>
      <c r="E85" s="158"/>
      <c r="F85" s="158"/>
      <c r="G85" s="158"/>
      <c r="H85" s="158"/>
      <c r="I85" s="159"/>
      <c r="J85" s="160">
        <f>J1231</f>
        <v>0</v>
      </c>
      <c r="K85" s="161"/>
    </row>
    <row r="86" spans="2:11" s="8" customFormat="1" ht="19.9" customHeight="1">
      <c r="B86" s="155"/>
      <c r="C86" s="156"/>
      <c r="D86" s="157" t="s">
        <v>197</v>
      </c>
      <c r="E86" s="158"/>
      <c r="F86" s="158"/>
      <c r="G86" s="158"/>
      <c r="H86" s="158"/>
      <c r="I86" s="159"/>
      <c r="J86" s="160">
        <f>J1322</f>
        <v>0</v>
      </c>
      <c r="K86" s="161"/>
    </row>
    <row r="87" spans="2:11" s="8" customFormat="1" ht="19.9" customHeight="1">
      <c r="B87" s="155"/>
      <c r="C87" s="156"/>
      <c r="D87" s="157" t="s">
        <v>198</v>
      </c>
      <c r="E87" s="158"/>
      <c r="F87" s="158"/>
      <c r="G87" s="158"/>
      <c r="H87" s="158"/>
      <c r="I87" s="159"/>
      <c r="J87" s="160">
        <f>J1341</f>
        <v>0</v>
      </c>
      <c r="K87" s="161"/>
    </row>
    <row r="88" spans="2:11" s="8" customFormat="1" ht="19.9" customHeight="1">
      <c r="B88" s="155"/>
      <c r="C88" s="156"/>
      <c r="D88" s="157" t="s">
        <v>199</v>
      </c>
      <c r="E88" s="158"/>
      <c r="F88" s="158"/>
      <c r="G88" s="158"/>
      <c r="H88" s="158"/>
      <c r="I88" s="159"/>
      <c r="J88" s="160">
        <f>J1405</f>
        <v>0</v>
      </c>
      <c r="K88" s="161"/>
    </row>
    <row r="89" spans="2:11" s="7" customFormat="1" ht="24.95" customHeight="1">
      <c r="B89" s="148"/>
      <c r="C89" s="149"/>
      <c r="D89" s="150" t="s">
        <v>200</v>
      </c>
      <c r="E89" s="151"/>
      <c r="F89" s="151"/>
      <c r="G89" s="151"/>
      <c r="H89" s="151"/>
      <c r="I89" s="152"/>
      <c r="J89" s="153">
        <f>J1420</f>
        <v>0</v>
      </c>
      <c r="K89" s="154"/>
    </row>
    <row r="90" spans="2:11" s="8" customFormat="1" ht="19.9" customHeight="1">
      <c r="B90" s="155"/>
      <c r="C90" s="156"/>
      <c r="D90" s="157" t="s">
        <v>201</v>
      </c>
      <c r="E90" s="158"/>
      <c r="F90" s="158"/>
      <c r="G90" s="158"/>
      <c r="H90" s="158"/>
      <c r="I90" s="159"/>
      <c r="J90" s="160">
        <f>J1421</f>
        <v>0</v>
      </c>
      <c r="K90" s="161"/>
    </row>
    <row r="91" spans="2:11" s="1" customFormat="1" ht="21.75" customHeight="1">
      <c r="B91" s="40"/>
      <c r="C91" s="41"/>
      <c r="D91" s="41"/>
      <c r="E91" s="41"/>
      <c r="F91" s="41"/>
      <c r="G91" s="41"/>
      <c r="H91" s="41"/>
      <c r="I91" s="117"/>
      <c r="J91" s="41"/>
      <c r="K91" s="44"/>
    </row>
    <row r="92" spans="2:11" s="1" customFormat="1" ht="6.95" customHeight="1">
      <c r="B92" s="55"/>
      <c r="C92" s="56"/>
      <c r="D92" s="56"/>
      <c r="E92" s="56"/>
      <c r="F92" s="56"/>
      <c r="G92" s="56"/>
      <c r="H92" s="56"/>
      <c r="I92" s="138"/>
      <c r="J92" s="56"/>
      <c r="K92" s="57"/>
    </row>
    <row r="96" spans="2:12" s="1" customFormat="1" ht="6.95" customHeight="1">
      <c r="B96" s="58"/>
      <c r="C96" s="59"/>
      <c r="D96" s="59"/>
      <c r="E96" s="59"/>
      <c r="F96" s="59"/>
      <c r="G96" s="59"/>
      <c r="H96" s="59"/>
      <c r="I96" s="141"/>
      <c r="J96" s="59"/>
      <c r="K96" s="59"/>
      <c r="L96" s="60"/>
    </row>
    <row r="97" spans="2:12" s="1" customFormat="1" ht="36.95" customHeight="1">
      <c r="B97" s="40"/>
      <c r="C97" s="61" t="s">
        <v>127</v>
      </c>
      <c r="D97" s="62"/>
      <c r="E97" s="62"/>
      <c r="F97" s="62"/>
      <c r="G97" s="62"/>
      <c r="H97" s="62"/>
      <c r="I97" s="162"/>
      <c r="J97" s="62"/>
      <c r="K97" s="62"/>
      <c r="L97" s="60"/>
    </row>
    <row r="98" spans="2:12" s="1" customFormat="1" ht="6.95" customHeight="1">
      <c r="B98" s="40"/>
      <c r="C98" s="62"/>
      <c r="D98" s="62"/>
      <c r="E98" s="62"/>
      <c r="F98" s="62"/>
      <c r="G98" s="62"/>
      <c r="H98" s="62"/>
      <c r="I98" s="162"/>
      <c r="J98" s="62"/>
      <c r="K98" s="62"/>
      <c r="L98" s="60"/>
    </row>
    <row r="99" spans="2:12" s="1" customFormat="1" ht="14.45" customHeight="1">
      <c r="B99" s="40"/>
      <c r="C99" s="64" t="s">
        <v>18</v>
      </c>
      <c r="D99" s="62"/>
      <c r="E99" s="62"/>
      <c r="F99" s="62"/>
      <c r="G99" s="62"/>
      <c r="H99" s="62"/>
      <c r="I99" s="162"/>
      <c r="J99" s="62"/>
      <c r="K99" s="62"/>
      <c r="L99" s="60"/>
    </row>
    <row r="100" spans="2:12" s="1" customFormat="1" ht="22.5" customHeight="1">
      <c r="B100" s="40"/>
      <c r="C100" s="62"/>
      <c r="D100" s="62"/>
      <c r="E100" s="400" t="str">
        <f>E7</f>
        <v>Novostavba budovy Fokus Turnov</v>
      </c>
      <c r="F100" s="401"/>
      <c r="G100" s="401"/>
      <c r="H100" s="401"/>
      <c r="I100" s="162"/>
      <c r="J100" s="62"/>
      <c r="K100" s="62"/>
      <c r="L100" s="60"/>
    </row>
    <row r="101" spans="2:12" s="1" customFormat="1" ht="14.45" customHeight="1">
      <c r="B101" s="40"/>
      <c r="C101" s="64" t="s">
        <v>116</v>
      </c>
      <c r="D101" s="62"/>
      <c r="E101" s="62"/>
      <c r="F101" s="62"/>
      <c r="G101" s="62"/>
      <c r="H101" s="62"/>
      <c r="I101" s="162"/>
      <c r="J101" s="62"/>
      <c r="K101" s="62"/>
      <c r="L101" s="60"/>
    </row>
    <row r="102" spans="2:12" s="1" customFormat="1" ht="23.25" customHeight="1">
      <c r="B102" s="40"/>
      <c r="C102" s="62"/>
      <c r="D102" s="62"/>
      <c r="E102" s="368" t="str">
        <f>E9</f>
        <v>SO 02a - Stavební práce</v>
      </c>
      <c r="F102" s="402"/>
      <c r="G102" s="402"/>
      <c r="H102" s="402"/>
      <c r="I102" s="162"/>
      <c r="J102" s="62"/>
      <c r="K102" s="62"/>
      <c r="L102" s="60"/>
    </row>
    <row r="103" spans="2:12" s="1" customFormat="1" ht="6.95" customHeight="1">
      <c r="B103" s="40"/>
      <c r="C103" s="62"/>
      <c r="D103" s="62"/>
      <c r="E103" s="62"/>
      <c r="F103" s="62"/>
      <c r="G103" s="62"/>
      <c r="H103" s="62"/>
      <c r="I103" s="162"/>
      <c r="J103" s="62"/>
      <c r="K103" s="62"/>
      <c r="L103" s="60"/>
    </row>
    <row r="104" spans="2:12" s="1" customFormat="1" ht="18" customHeight="1">
      <c r="B104" s="40"/>
      <c r="C104" s="64" t="s">
        <v>23</v>
      </c>
      <c r="D104" s="62"/>
      <c r="E104" s="62"/>
      <c r="F104" s="163" t="str">
        <f>F12</f>
        <v>Skálova 415, 511 01 Turnov</v>
      </c>
      <c r="G104" s="62"/>
      <c r="H104" s="62"/>
      <c r="I104" s="164" t="s">
        <v>25</v>
      </c>
      <c r="J104" s="72">
        <f>IF(J12="","",J12)</f>
        <v>43776</v>
      </c>
      <c r="K104" s="62"/>
      <c r="L104" s="60"/>
    </row>
    <row r="105" spans="2:12" s="1" customFormat="1" ht="6.95" customHeight="1">
      <c r="B105" s="40"/>
      <c r="C105" s="62"/>
      <c r="D105" s="62"/>
      <c r="E105" s="62"/>
      <c r="F105" s="62"/>
      <c r="G105" s="62"/>
      <c r="H105" s="62"/>
      <c r="I105" s="162"/>
      <c r="J105" s="62"/>
      <c r="K105" s="62"/>
      <c r="L105" s="60"/>
    </row>
    <row r="106" spans="2:12" s="1" customFormat="1" ht="15">
      <c r="B106" s="40"/>
      <c r="C106" s="64" t="s">
        <v>26</v>
      </c>
      <c r="D106" s="62"/>
      <c r="E106" s="62"/>
      <c r="F106" s="163" t="str">
        <f>E15</f>
        <v>Město Turnov, A. dvořáka 335, 511 01 Turnov</v>
      </c>
      <c r="G106" s="62"/>
      <c r="H106" s="62"/>
      <c r="I106" s="164" t="s">
        <v>34</v>
      </c>
      <c r="J106" s="163" t="str">
        <f>E21</f>
        <v>In. Point s.r.o, Čajkovského 1710/26, 130 00 Praha</v>
      </c>
      <c r="K106" s="62"/>
      <c r="L106" s="60"/>
    </row>
    <row r="107" spans="2:12" s="1" customFormat="1" ht="14.45" customHeight="1">
      <c r="B107" s="40"/>
      <c r="C107" s="64" t="s">
        <v>32</v>
      </c>
      <c r="D107" s="62"/>
      <c r="E107" s="62"/>
      <c r="F107" s="163" t="str">
        <f>IF(E18="","",E18)</f>
        <v/>
      </c>
      <c r="G107" s="62"/>
      <c r="H107" s="62"/>
      <c r="I107" s="162"/>
      <c r="J107" s="62"/>
      <c r="K107" s="62"/>
      <c r="L107" s="60"/>
    </row>
    <row r="108" spans="2:12" s="1" customFormat="1" ht="10.35" customHeight="1">
      <c r="B108" s="40"/>
      <c r="C108" s="62"/>
      <c r="D108" s="62"/>
      <c r="E108" s="62"/>
      <c r="F108" s="62"/>
      <c r="G108" s="62"/>
      <c r="H108" s="62"/>
      <c r="I108" s="162"/>
      <c r="J108" s="62"/>
      <c r="K108" s="62"/>
      <c r="L108" s="60"/>
    </row>
    <row r="109" spans="2:20" s="9" customFormat="1" ht="29.25" customHeight="1">
      <c r="B109" s="165"/>
      <c r="C109" s="166" t="s">
        <v>128</v>
      </c>
      <c r="D109" s="167" t="s">
        <v>59</v>
      </c>
      <c r="E109" s="167" t="s">
        <v>55</v>
      </c>
      <c r="F109" s="167" t="s">
        <v>129</v>
      </c>
      <c r="G109" s="167" t="s">
        <v>130</v>
      </c>
      <c r="H109" s="167" t="s">
        <v>131</v>
      </c>
      <c r="I109" s="168" t="s">
        <v>132</v>
      </c>
      <c r="J109" s="167" t="s">
        <v>120</v>
      </c>
      <c r="K109" s="169" t="s">
        <v>133</v>
      </c>
      <c r="L109" s="170"/>
      <c r="M109" s="80" t="s">
        <v>134</v>
      </c>
      <c r="N109" s="81" t="s">
        <v>44</v>
      </c>
      <c r="O109" s="81" t="s">
        <v>135</v>
      </c>
      <c r="P109" s="81" t="s">
        <v>136</v>
      </c>
      <c r="Q109" s="81" t="s">
        <v>137</v>
      </c>
      <c r="R109" s="81" t="s">
        <v>138</v>
      </c>
      <c r="S109" s="81" t="s">
        <v>139</v>
      </c>
      <c r="T109" s="82" t="s">
        <v>140</v>
      </c>
    </row>
    <row r="110" spans="2:63" s="1" customFormat="1" ht="29.25" customHeight="1">
      <c r="B110" s="40"/>
      <c r="C110" s="86" t="s">
        <v>121</v>
      </c>
      <c r="D110" s="62"/>
      <c r="E110" s="62"/>
      <c r="F110" s="62"/>
      <c r="G110" s="62"/>
      <c r="H110" s="62"/>
      <c r="I110" s="162"/>
      <c r="J110" s="171">
        <f>BK110</f>
        <v>0</v>
      </c>
      <c r="K110" s="62"/>
      <c r="L110" s="60"/>
      <c r="M110" s="83"/>
      <c r="N110" s="84"/>
      <c r="O110" s="84"/>
      <c r="P110" s="172">
        <f>P111+P726+P1420</f>
        <v>0</v>
      </c>
      <c r="Q110" s="84"/>
      <c r="R110" s="172">
        <f>R111+R726+R1420</f>
        <v>829.54595112</v>
      </c>
      <c r="S110" s="84"/>
      <c r="T110" s="173">
        <f>T111+T726+T1420</f>
        <v>0</v>
      </c>
      <c r="AT110" s="24" t="s">
        <v>73</v>
      </c>
      <c r="AU110" s="24" t="s">
        <v>122</v>
      </c>
      <c r="BK110" s="174">
        <f>BK111+BK726+BK1420</f>
        <v>0</v>
      </c>
    </row>
    <row r="111" spans="2:63" s="10" customFormat="1" ht="37.35" customHeight="1">
      <c r="B111" s="175"/>
      <c r="C111" s="176"/>
      <c r="D111" s="177" t="s">
        <v>73</v>
      </c>
      <c r="E111" s="178" t="s">
        <v>202</v>
      </c>
      <c r="F111" s="178" t="s">
        <v>203</v>
      </c>
      <c r="G111" s="176"/>
      <c r="H111" s="176"/>
      <c r="I111" s="179"/>
      <c r="J111" s="180">
        <f>BK111</f>
        <v>0</v>
      </c>
      <c r="K111" s="176"/>
      <c r="L111" s="181"/>
      <c r="M111" s="182"/>
      <c r="N111" s="183"/>
      <c r="O111" s="183"/>
      <c r="P111" s="184">
        <f>P112+P146+P196+P221+P281+P299+P331+P362+P402+P437+P452+P511+P657+P682+P724</f>
        <v>0</v>
      </c>
      <c r="Q111" s="183"/>
      <c r="R111" s="184">
        <f>R112+R146+R196+R221+R281+R299+R331+R362+R402+R437+R452+R511+R657+R682+R724</f>
        <v>763.66572624</v>
      </c>
      <c r="S111" s="183"/>
      <c r="T111" s="185">
        <f>T112+T146+T196+T221+T281+T299+T331+T362+T402+T437+T452+T511+T657+T682+T724</f>
        <v>0</v>
      </c>
      <c r="AR111" s="186" t="s">
        <v>82</v>
      </c>
      <c r="AT111" s="187" t="s">
        <v>73</v>
      </c>
      <c r="AU111" s="187" t="s">
        <v>74</v>
      </c>
      <c r="AY111" s="186" t="s">
        <v>143</v>
      </c>
      <c r="BK111" s="188">
        <f>BK112+BK146+BK196+BK221+BK281+BK299+BK331+BK362+BK402+BK437+BK452+BK511+BK657+BK682+BK724</f>
        <v>0</v>
      </c>
    </row>
    <row r="112" spans="2:63" s="10" customFormat="1" ht="19.9" customHeight="1">
      <c r="B112" s="175"/>
      <c r="C112" s="176"/>
      <c r="D112" s="189" t="s">
        <v>73</v>
      </c>
      <c r="E112" s="190" t="s">
        <v>82</v>
      </c>
      <c r="F112" s="190" t="s">
        <v>204</v>
      </c>
      <c r="G112" s="176"/>
      <c r="H112" s="176"/>
      <c r="I112" s="179"/>
      <c r="J112" s="191">
        <f>BK112</f>
        <v>0</v>
      </c>
      <c r="K112" s="176"/>
      <c r="L112" s="181"/>
      <c r="M112" s="182"/>
      <c r="N112" s="183"/>
      <c r="O112" s="183"/>
      <c r="P112" s="184">
        <f>SUM(P113:P145)</f>
        <v>0</v>
      </c>
      <c r="Q112" s="183"/>
      <c r="R112" s="184">
        <f>SUM(R113:R145)</f>
        <v>6.667</v>
      </c>
      <c r="S112" s="183"/>
      <c r="T112" s="185">
        <f>SUM(T113:T145)</f>
        <v>0</v>
      </c>
      <c r="AR112" s="186" t="s">
        <v>82</v>
      </c>
      <c r="AT112" s="187" t="s">
        <v>73</v>
      </c>
      <c r="AU112" s="187" t="s">
        <v>82</v>
      </c>
      <c r="AY112" s="186" t="s">
        <v>143</v>
      </c>
      <c r="BK112" s="188">
        <f>SUM(BK113:BK145)</f>
        <v>0</v>
      </c>
    </row>
    <row r="113" spans="2:65" s="1" customFormat="1" ht="31.5" customHeight="1">
      <c r="B113" s="40"/>
      <c r="C113" s="192" t="s">
        <v>82</v>
      </c>
      <c r="D113" s="192" t="s">
        <v>146</v>
      </c>
      <c r="E113" s="193" t="s">
        <v>205</v>
      </c>
      <c r="F113" s="194" t="s">
        <v>206</v>
      </c>
      <c r="G113" s="195" t="s">
        <v>207</v>
      </c>
      <c r="H113" s="196">
        <v>123</v>
      </c>
      <c r="I113" s="197"/>
      <c r="J113" s="198">
        <f>ROUND(I113*H113,2)</f>
        <v>0</v>
      </c>
      <c r="K113" s="194" t="s">
        <v>150</v>
      </c>
      <c r="L113" s="60"/>
      <c r="M113" s="199" t="s">
        <v>21</v>
      </c>
      <c r="N113" s="200" t="s">
        <v>45</v>
      </c>
      <c r="O113" s="41"/>
      <c r="P113" s="201">
        <f>O113*H113</f>
        <v>0</v>
      </c>
      <c r="Q113" s="201">
        <v>0</v>
      </c>
      <c r="R113" s="201">
        <f>Q113*H113</f>
        <v>0</v>
      </c>
      <c r="S113" s="201">
        <v>0</v>
      </c>
      <c r="T113" s="202">
        <f>S113*H113</f>
        <v>0</v>
      </c>
      <c r="AR113" s="24" t="s">
        <v>208</v>
      </c>
      <c r="AT113" s="24" t="s">
        <v>146</v>
      </c>
      <c r="AU113" s="24" t="s">
        <v>84</v>
      </c>
      <c r="AY113" s="24" t="s">
        <v>143</v>
      </c>
      <c r="BE113" s="203">
        <f>IF(N113="základní",J113,0)</f>
        <v>0</v>
      </c>
      <c r="BF113" s="203">
        <f>IF(N113="snížená",J113,0)</f>
        <v>0</v>
      </c>
      <c r="BG113" s="203">
        <f>IF(N113="zákl. přenesená",J113,0)</f>
        <v>0</v>
      </c>
      <c r="BH113" s="203">
        <f>IF(N113="sníž. přenesená",J113,0)</f>
        <v>0</v>
      </c>
      <c r="BI113" s="203">
        <f>IF(N113="nulová",J113,0)</f>
        <v>0</v>
      </c>
      <c r="BJ113" s="24" t="s">
        <v>82</v>
      </c>
      <c r="BK113" s="203">
        <f>ROUND(I113*H113,2)</f>
        <v>0</v>
      </c>
      <c r="BL113" s="24" t="s">
        <v>208</v>
      </c>
      <c r="BM113" s="24" t="s">
        <v>209</v>
      </c>
    </row>
    <row r="114" spans="2:51" s="11" customFormat="1" ht="13.5">
      <c r="B114" s="209"/>
      <c r="C114" s="210"/>
      <c r="D114" s="204" t="s">
        <v>210</v>
      </c>
      <c r="E114" s="211" t="s">
        <v>21</v>
      </c>
      <c r="F114" s="212" t="s">
        <v>211</v>
      </c>
      <c r="G114" s="210"/>
      <c r="H114" s="213" t="s">
        <v>21</v>
      </c>
      <c r="I114" s="214"/>
      <c r="J114" s="210"/>
      <c r="K114" s="210"/>
      <c r="L114" s="215"/>
      <c r="M114" s="216"/>
      <c r="N114" s="217"/>
      <c r="O114" s="217"/>
      <c r="P114" s="217"/>
      <c r="Q114" s="217"/>
      <c r="R114" s="217"/>
      <c r="S114" s="217"/>
      <c r="T114" s="218"/>
      <c r="AT114" s="219" t="s">
        <v>210</v>
      </c>
      <c r="AU114" s="219" t="s">
        <v>84</v>
      </c>
      <c r="AV114" s="11" t="s">
        <v>82</v>
      </c>
      <c r="AW114" s="11" t="s">
        <v>38</v>
      </c>
      <c r="AX114" s="11" t="s">
        <v>74</v>
      </c>
      <c r="AY114" s="219" t="s">
        <v>143</v>
      </c>
    </row>
    <row r="115" spans="2:51" s="12" customFormat="1" ht="13.5">
      <c r="B115" s="220"/>
      <c r="C115" s="221"/>
      <c r="D115" s="222" t="s">
        <v>210</v>
      </c>
      <c r="E115" s="223" t="s">
        <v>21</v>
      </c>
      <c r="F115" s="224" t="s">
        <v>212</v>
      </c>
      <c r="G115" s="221"/>
      <c r="H115" s="225">
        <v>123</v>
      </c>
      <c r="I115" s="226"/>
      <c r="J115" s="221"/>
      <c r="K115" s="221"/>
      <c r="L115" s="227"/>
      <c r="M115" s="228"/>
      <c r="N115" s="229"/>
      <c r="O115" s="229"/>
      <c r="P115" s="229"/>
      <c r="Q115" s="229"/>
      <c r="R115" s="229"/>
      <c r="S115" s="229"/>
      <c r="T115" s="230"/>
      <c r="AT115" s="231" t="s">
        <v>210</v>
      </c>
      <c r="AU115" s="231" t="s">
        <v>84</v>
      </c>
      <c r="AV115" s="12" t="s">
        <v>84</v>
      </c>
      <c r="AW115" s="12" t="s">
        <v>38</v>
      </c>
      <c r="AX115" s="12" t="s">
        <v>82</v>
      </c>
      <c r="AY115" s="231" t="s">
        <v>143</v>
      </c>
    </row>
    <row r="116" spans="2:65" s="1" customFormat="1" ht="31.5" customHeight="1">
      <c r="B116" s="40"/>
      <c r="C116" s="192" t="s">
        <v>84</v>
      </c>
      <c r="D116" s="192" t="s">
        <v>146</v>
      </c>
      <c r="E116" s="193" t="s">
        <v>213</v>
      </c>
      <c r="F116" s="194" t="s">
        <v>214</v>
      </c>
      <c r="G116" s="195" t="s">
        <v>207</v>
      </c>
      <c r="H116" s="196">
        <v>42.029</v>
      </c>
      <c r="I116" s="197"/>
      <c r="J116" s="198">
        <f>ROUND(I116*H116,2)</f>
        <v>0</v>
      </c>
      <c r="K116" s="194" t="s">
        <v>150</v>
      </c>
      <c r="L116" s="60"/>
      <c r="M116" s="199" t="s">
        <v>21</v>
      </c>
      <c r="N116" s="200" t="s">
        <v>45</v>
      </c>
      <c r="O116" s="41"/>
      <c r="P116" s="201">
        <f>O116*H116</f>
        <v>0</v>
      </c>
      <c r="Q116" s="201">
        <v>0</v>
      </c>
      <c r="R116" s="201">
        <f>Q116*H116</f>
        <v>0</v>
      </c>
      <c r="S116" s="201">
        <v>0</v>
      </c>
      <c r="T116" s="202">
        <f>S116*H116</f>
        <v>0</v>
      </c>
      <c r="AR116" s="24" t="s">
        <v>208</v>
      </c>
      <c r="AT116" s="24" t="s">
        <v>146</v>
      </c>
      <c r="AU116" s="24" t="s">
        <v>84</v>
      </c>
      <c r="AY116" s="24" t="s">
        <v>143</v>
      </c>
      <c r="BE116" s="203">
        <f>IF(N116="základní",J116,0)</f>
        <v>0</v>
      </c>
      <c r="BF116" s="203">
        <f>IF(N116="snížená",J116,0)</f>
        <v>0</v>
      </c>
      <c r="BG116" s="203">
        <f>IF(N116="zákl. přenesená",J116,0)</f>
        <v>0</v>
      </c>
      <c r="BH116" s="203">
        <f>IF(N116="sníž. přenesená",J116,0)</f>
        <v>0</v>
      </c>
      <c r="BI116" s="203">
        <f>IF(N116="nulová",J116,0)</f>
        <v>0</v>
      </c>
      <c r="BJ116" s="24" t="s">
        <v>82</v>
      </c>
      <c r="BK116" s="203">
        <f>ROUND(I116*H116,2)</f>
        <v>0</v>
      </c>
      <c r="BL116" s="24" t="s">
        <v>208</v>
      </c>
      <c r="BM116" s="24" t="s">
        <v>215</v>
      </c>
    </row>
    <row r="117" spans="2:51" s="11" customFormat="1" ht="13.5">
      <c r="B117" s="209"/>
      <c r="C117" s="210"/>
      <c r="D117" s="204" t="s">
        <v>210</v>
      </c>
      <c r="E117" s="211" t="s">
        <v>21</v>
      </c>
      <c r="F117" s="212" t="s">
        <v>216</v>
      </c>
      <c r="G117" s="210"/>
      <c r="H117" s="213" t="s">
        <v>21</v>
      </c>
      <c r="I117" s="214"/>
      <c r="J117" s="210"/>
      <c r="K117" s="210"/>
      <c r="L117" s="215"/>
      <c r="M117" s="216"/>
      <c r="N117" s="217"/>
      <c r="O117" s="217"/>
      <c r="P117" s="217"/>
      <c r="Q117" s="217"/>
      <c r="R117" s="217"/>
      <c r="S117" s="217"/>
      <c r="T117" s="218"/>
      <c r="AT117" s="219" t="s">
        <v>210</v>
      </c>
      <c r="AU117" s="219" t="s">
        <v>84</v>
      </c>
      <c r="AV117" s="11" t="s">
        <v>82</v>
      </c>
      <c r="AW117" s="11" t="s">
        <v>38</v>
      </c>
      <c r="AX117" s="11" t="s">
        <v>74</v>
      </c>
      <c r="AY117" s="219" t="s">
        <v>143</v>
      </c>
    </row>
    <row r="118" spans="2:51" s="12" customFormat="1" ht="13.5">
      <c r="B118" s="220"/>
      <c r="C118" s="221"/>
      <c r="D118" s="204" t="s">
        <v>210</v>
      </c>
      <c r="E118" s="232" t="s">
        <v>21</v>
      </c>
      <c r="F118" s="233" t="s">
        <v>217</v>
      </c>
      <c r="G118" s="221"/>
      <c r="H118" s="234">
        <v>5.442</v>
      </c>
      <c r="I118" s="226"/>
      <c r="J118" s="221"/>
      <c r="K118" s="221"/>
      <c r="L118" s="227"/>
      <c r="M118" s="228"/>
      <c r="N118" s="229"/>
      <c r="O118" s="229"/>
      <c r="P118" s="229"/>
      <c r="Q118" s="229"/>
      <c r="R118" s="229"/>
      <c r="S118" s="229"/>
      <c r="T118" s="230"/>
      <c r="AT118" s="231" t="s">
        <v>210</v>
      </c>
      <c r="AU118" s="231" t="s">
        <v>84</v>
      </c>
      <c r="AV118" s="12" t="s">
        <v>84</v>
      </c>
      <c r="AW118" s="12" t="s">
        <v>38</v>
      </c>
      <c r="AX118" s="12" t="s">
        <v>74</v>
      </c>
      <c r="AY118" s="231" t="s">
        <v>143</v>
      </c>
    </row>
    <row r="119" spans="2:51" s="12" customFormat="1" ht="13.5">
      <c r="B119" s="220"/>
      <c r="C119" s="221"/>
      <c r="D119" s="204" t="s">
        <v>210</v>
      </c>
      <c r="E119" s="232" t="s">
        <v>21</v>
      </c>
      <c r="F119" s="233" t="s">
        <v>218</v>
      </c>
      <c r="G119" s="221"/>
      <c r="H119" s="234">
        <v>16.748</v>
      </c>
      <c r="I119" s="226"/>
      <c r="J119" s="221"/>
      <c r="K119" s="221"/>
      <c r="L119" s="227"/>
      <c r="M119" s="228"/>
      <c r="N119" s="229"/>
      <c r="O119" s="229"/>
      <c r="P119" s="229"/>
      <c r="Q119" s="229"/>
      <c r="R119" s="229"/>
      <c r="S119" s="229"/>
      <c r="T119" s="230"/>
      <c r="AT119" s="231" t="s">
        <v>210</v>
      </c>
      <c r="AU119" s="231" t="s">
        <v>84</v>
      </c>
      <c r="AV119" s="12" t="s">
        <v>84</v>
      </c>
      <c r="AW119" s="12" t="s">
        <v>38</v>
      </c>
      <c r="AX119" s="12" t="s">
        <v>74</v>
      </c>
      <c r="AY119" s="231" t="s">
        <v>143</v>
      </c>
    </row>
    <row r="120" spans="2:51" s="12" customFormat="1" ht="13.5">
      <c r="B120" s="220"/>
      <c r="C120" s="221"/>
      <c r="D120" s="204" t="s">
        <v>210</v>
      </c>
      <c r="E120" s="232" t="s">
        <v>21</v>
      </c>
      <c r="F120" s="233" t="s">
        <v>219</v>
      </c>
      <c r="G120" s="221"/>
      <c r="H120" s="234">
        <v>5.843</v>
      </c>
      <c r="I120" s="226"/>
      <c r="J120" s="221"/>
      <c r="K120" s="221"/>
      <c r="L120" s="227"/>
      <c r="M120" s="228"/>
      <c r="N120" s="229"/>
      <c r="O120" s="229"/>
      <c r="P120" s="229"/>
      <c r="Q120" s="229"/>
      <c r="R120" s="229"/>
      <c r="S120" s="229"/>
      <c r="T120" s="230"/>
      <c r="AT120" s="231" t="s">
        <v>210</v>
      </c>
      <c r="AU120" s="231" t="s">
        <v>84</v>
      </c>
      <c r="AV120" s="12" t="s">
        <v>84</v>
      </c>
      <c r="AW120" s="12" t="s">
        <v>38</v>
      </c>
      <c r="AX120" s="12" t="s">
        <v>74</v>
      </c>
      <c r="AY120" s="231" t="s">
        <v>143</v>
      </c>
    </row>
    <row r="121" spans="2:51" s="12" customFormat="1" ht="13.5">
      <c r="B121" s="220"/>
      <c r="C121" s="221"/>
      <c r="D121" s="204" t="s">
        <v>210</v>
      </c>
      <c r="E121" s="232" t="s">
        <v>21</v>
      </c>
      <c r="F121" s="233" t="s">
        <v>220</v>
      </c>
      <c r="G121" s="221"/>
      <c r="H121" s="234">
        <v>2.496</v>
      </c>
      <c r="I121" s="226"/>
      <c r="J121" s="221"/>
      <c r="K121" s="221"/>
      <c r="L121" s="227"/>
      <c r="M121" s="228"/>
      <c r="N121" s="229"/>
      <c r="O121" s="229"/>
      <c r="P121" s="229"/>
      <c r="Q121" s="229"/>
      <c r="R121" s="229"/>
      <c r="S121" s="229"/>
      <c r="T121" s="230"/>
      <c r="AT121" s="231" t="s">
        <v>210</v>
      </c>
      <c r="AU121" s="231" t="s">
        <v>84</v>
      </c>
      <c r="AV121" s="12" t="s">
        <v>84</v>
      </c>
      <c r="AW121" s="12" t="s">
        <v>38</v>
      </c>
      <c r="AX121" s="12" t="s">
        <v>74</v>
      </c>
      <c r="AY121" s="231" t="s">
        <v>143</v>
      </c>
    </row>
    <row r="122" spans="2:51" s="12" customFormat="1" ht="13.5">
      <c r="B122" s="220"/>
      <c r="C122" s="221"/>
      <c r="D122" s="204" t="s">
        <v>210</v>
      </c>
      <c r="E122" s="232" t="s">
        <v>21</v>
      </c>
      <c r="F122" s="233" t="s">
        <v>221</v>
      </c>
      <c r="G122" s="221"/>
      <c r="H122" s="234">
        <v>11.5</v>
      </c>
      <c r="I122" s="226"/>
      <c r="J122" s="221"/>
      <c r="K122" s="221"/>
      <c r="L122" s="227"/>
      <c r="M122" s="228"/>
      <c r="N122" s="229"/>
      <c r="O122" s="229"/>
      <c r="P122" s="229"/>
      <c r="Q122" s="229"/>
      <c r="R122" s="229"/>
      <c r="S122" s="229"/>
      <c r="T122" s="230"/>
      <c r="AT122" s="231" t="s">
        <v>210</v>
      </c>
      <c r="AU122" s="231" t="s">
        <v>84</v>
      </c>
      <c r="AV122" s="12" t="s">
        <v>84</v>
      </c>
      <c r="AW122" s="12" t="s">
        <v>38</v>
      </c>
      <c r="AX122" s="12" t="s">
        <v>74</v>
      </c>
      <c r="AY122" s="231" t="s">
        <v>143</v>
      </c>
    </row>
    <row r="123" spans="2:51" s="13" customFormat="1" ht="13.5">
      <c r="B123" s="235"/>
      <c r="C123" s="236"/>
      <c r="D123" s="222" t="s">
        <v>210</v>
      </c>
      <c r="E123" s="237" t="s">
        <v>21</v>
      </c>
      <c r="F123" s="238" t="s">
        <v>222</v>
      </c>
      <c r="G123" s="236"/>
      <c r="H123" s="239">
        <v>42.029</v>
      </c>
      <c r="I123" s="240"/>
      <c r="J123" s="236"/>
      <c r="K123" s="236"/>
      <c r="L123" s="241"/>
      <c r="M123" s="242"/>
      <c r="N123" s="243"/>
      <c r="O123" s="243"/>
      <c r="P123" s="243"/>
      <c r="Q123" s="243"/>
      <c r="R123" s="243"/>
      <c r="S123" s="243"/>
      <c r="T123" s="244"/>
      <c r="AT123" s="245" t="s">
        <v>210</v>
      </c>
      <c r="AU123" s="245" t="s">
        <v>84</v>
      </c>
      <c r="AV123" s="13" t="s">
        <v>208</v>
      </c>
      <c r="AW123" s="13" t="s">
        <v>38</v>
      </c>
      <c r="AX123" s="13" t="s">
        <v>82</v>
      </c>
      <c r="AY123" s="245" t="s">
        <v>143</v>
      </c>
    </row>
    <row r="124" spans="2:65" s="1" customFormat="1" ht="44.25" customHeight="1">
      <c r="B124" s="40"/>
      <c r="C124" s="192" t="s">
        <v>161</v>
      </c>
      <c r="D124" s="192" t="s">
        <v>146</v>
      </c>
      <c r="E124" s="193" t="s">
        <v>223</v>
      </c>
      <c r="F124" s="194" t="s">
        <v>224</v>
      </c>
      <c r="G124" s="195" t="s">
        <v>207</v>
      </c>
      <c r="H124" s="196">
        <v>837.971</v>
      </c>
      <c r="I124" s="197"/>
      <c r="J124" s="198">
        <f>ROUND(I124*H124,2)</f>
        <v>0</v>
      </c>
      <c r="K124" s="194" t="s">
        <v>150</v>
      </c>
      <c r="L124" s="60"/>
      <c r="M124" s="199" t="s">
        <v>21</v>
      </c>
      <c r="N124" s="200" t="s">
        <v>45</v>
      </c>
      <c r="O124" s="41"/>
      <c r="P124" s="201">
        <f>O124*H124</f>
        <v>0</v>
      </c>
      <c r="Q124" s="201">
        <v>0</v>
      </c>
      <c r="R124" s="201">
        <f>Q124*H124</f>
        <v>0</v>
      </c>
      <c r="S124" s="201">
        <v>0</v>
      </c>
      <c r="T124" s="202">
        <f>S124*H124</f>
        <v>0</v>
      </c>
      <c r="AR124" s="24" t="s">
        <v>208</v>
      </c>
      <c r="AT124" s="24" t="s">
        <v>146</v>
      </c>
      <c r="AU124" s="24" t="s">
        <v>84</v>
      </c>
      <c r="AY124" s="24" t="s">
        <v>143</v>
      </c>
      <c r="BE124" s="203">
        <f>IF(N124="základní",J124,0)</f>
        <v>0</v>
      </c>
      <c r="BF124" s="203">
        <f>IF(N124="snížená",J124,0)</f>
        <v>0</v>
      </c>
      <c r="BG124" s="203">
        <f>IF(N124="zákl. přenesená",J124,0)</f>
        <v>0</v>
      </c>
      <c r="BH124" s="203">
        <f>IF(N124="sníž. přenesená",J124,0)</f>
        <v>0</v>
      </c>
      <c r="BI124" s="203">
        <f>IF(N124="nulová",J124,0)</f>
        <v>0</v>
      </c>
      <c r="BJ124" s="24" t="s">
        <v>82</v>
      </c>
      <c r="BK124" s="203">
        <f>ROUND(I124*H124,2)</f>
        <v>0</v>
      </c>
      <c r="BL124" s="24" t="s">
        <v>208</v>
      </c>
      <c r="BM124" s="24" t="s">
        <v>225</v>
      </c>
    </row>
    <row r="125" spans="2:65" s="1" customFormat="1" ht="31.5" customHeight="1">
      <c r="B125" s="40"/>
      <c r="C125" s="192" t="s">
        <v>208</v>
      </c>
      <c r="D125" s="192" t="s">
        <v>146</v>
      </c>
      <c r="E125" s="193" t="s">
        <v>226</v>
      </c>
      <c r="F125" s="194" t="s">
        <v>227</v>
      </c>
      <c r="G125" s="195" t="s">
        <v>207</v>
      </c>
      <c r="H125" s="196">
        <v>837.971</v>
      </c>
      <c r="I125" s="197"/>
      <c r="J125" s="198">
        <f>ROUND(I125*H125,2)</f>
        <v>0</v>
      </c>
      <c r="K125" s="194" t="s">
        <v>150</v>
      </c>
      <c r="L125" s="60"/>
      <c r="M125" s="199" t="s">
        <v>21</v>
      </c>
      <c r="N125" s="200" t="s">
        <v>45</v>
      </c>
      <c r="O125" s="41"/>
      <c r="P125" s="201">
        <f>O125*H125</f>
        <v>0</v>
      </c>
      <c r="Q125" s="201">
        <v>0</v>
      </c>
      <c r="R125" s="201">
        <f>Q125*H125</f>
        <v>0</v>
      </c>
      <c r="S125" s="201">
        <v>0</v>
      </c>
      <c r="T125" s="202">
        <f>S125*H125</f>
        <v>0</v>
      </c>
      <c r="AR125" s="24" t="s">
        <v>208</v>
      </c>
      <c r="AT125" s="24" t="s">
        <v>146</v>
      </c>
      <c r="AU125" s="24" t="s">
        <v>84</v>
      </c>
      <c r="AY125" s="24" t="s">
        <v>143</v>
      </c>
      <c r="BE125" s="203">
        <f>IF(N125="základní",J125,0)</f>
        <v>0</v>
      </c>
      <c r="BF125" s="203">
        <f>IF(N125="snížená",J125,0)</f>
        <v>0</v>
      </c>
      <c r="BG125" s="203">
        <f>IF(N125="zákl. přenesená",J125,0)</f>
        <v>0</v>
      </c>
      <c r="BH125" s="203">
        <f>IF(N125="sníž. přenesená",J125,0)</f>
        <v>0</v>
      </c>
      <c r="BI125" s="203">
        <f>IF(N125="nulová",J125,0)</f>
        <v>0</v>
      </c>
      <c r="BJ125" s="24" t="s">
        <v>82</v>
      </c>
      <c r="BK125" s="203">
        <f>ROUND(I125*H125,2)</f>
        <v>0</v>
      </c>
      <c r="BL125" s="24" t="s">
        <v>208</v>
      </c>
      <c r="BM125" s="24" t="s">
        <v>228</v>
      </c>
    </row>
    <row r="126" spans="2:51" s="11" customFormat="1" ht="27">
      <c r="B126" s="209"/>
      <c r="C126" s="210"/>
      <c r="D126" s="204" t="s">
        <v>210</v>
      </c>
      <c r="E126" s="211" t="s">
        <v>21</v>
      </c>
      <c r="F126" s="212" t="s">
        <v>229</v>
      </c>
      <c r="G126" s="210"/>
      <c r="H126" s="213" t="s">
        <v>21</v>
      </c>
      <c r="I126" s="214"/>
      <c r="J126" s="210"/>
      <c r="K126" s="210"/>
      <c r="L126" s="215"/>
      <c r="M126" s="216"/>
      <c r="N126" s="217"/>
      <c r="O126" s="217"/>
      <c r="P126" s="217"/>
      <c r="Q126" s="217"/>
      <c r="R126" s="217"/>
      <c r="S126" s="217"/>
      <c r="T126" s="218"/>
      <c r="AT126" s="219" t="s">
        <v>210</v>
      </c>
      <c r="AU126" s="219" t="s">
        <v>84</v>
      </c>
      <c r="AV126" s="11" t="s">
        <v>82</v>
      </c>
      <c r="AW126" s="11" t="s">
        <v>38</v>
      </c>
      <c r="AX126" s="11" t="s">
        <v>74</v>
      </c>
      <c r="AY126" s="219" t="s">
        <v>143</v>
      </c>
    </row>
    <row r="127" spans="2:51" s="12" customFormat="1" ht="13.5">
      <c r="B127" s="220"/>
      <c r="C127" s="221"/>
      <c r="D127" s="204" t="s">
        <v>210</v>
      </c>
      <c r="E127" s="232" t="s">
        <v>21</v>
      </c>
      <c r="F127" s="233" t="s">
        <v>230</v>
      </c>
      <c r="G127" s="221"/>
      <c r="H127" s="234">
        <v>837.971</v>
      </c>
      <c r="I127" s="226"/>
      <c r="J127" s="221"/>
      <c r="K127" s="221"/>
      <c r="L127" s="227"/>
      <c r="M127" s="228"/>
      <c r="N127" s="229"/>
      <c r="O127" s="229"/>
      <c r="P127" s="229"/>
      <c r="Q127" s="229"/>
      <c r="R127" s="229"/>
      <c r="S127" s="229"/>
      <c r="T127" s="230"/>
      <c r="AT127" s="231" t="s">
        <v>210</v>
      </c>
      <c r="AU127" s="231" t="s">
        <v>84</v>
      </c>
      <c r="AV127" s="12" t="s">
        <v>84</v>
      </c>
      <c r="AW127" s="12" t="s">
        <v>38</v>
      </c>
      <c r="AX127" s="12" t="s">
        <v>74</v>
      </c>
      <c r="AY127" s="231" t="s">
        <v>143</v>
      </c>
    </row>
    <row r="128" spans="2:51" s="13" customFormat="1" ht="13.5">
      <c r="B128" s="235"/>
      <c r="C128" s="236"/>
      <c r="D128" s="222" t="s">
        <v>210</v>
      </c>
      <c r="E128" s="237" t="s">
        <v>21</v>
      </c>
      <c r="F128" s="238" t="s">
        <v>222</v>
      </c>
      <c r="G128" s="236"/>
      <c r="H128" s="239">
        <v>837.971</v>
      </c>
      <c r="I128" s="240"/>
      <c r="J128" s="236"/>
      <c r="K128" s="236"/>
      <c r="L128" s="241"/>
      <c r="M128" s="242"/>
      <c r="N128" s="243"/>
      <c r="O128" s="243"/>
      <c r="P128" s="243"/>
      <c r="Q128" s="243"/>
      <c r="R128" s="243"/>
      <c r="S128" s="243"/>
      <c r="T128" s="244"/>
      <c r="AT128" s="245" t="s">
        <v>210</v>
      </c>
      <c r="AU128" s="245" t="s">
        <v>84</v>
      </c>
      <c r="AV128" s="13" t="s">
        <v>208</v>
      </c>
      <c r="AW128" s="13" t="s">
        <v>38</v>
      </c>
      <c r="AX128" s="13" t="s">
        <v>82</v>
      </c>
      <c r="AY128" s="245" t="s">
        <v>143</v>
      </c>
    </row>
    <row r="129" spans="2:65" s="1" customFormat="1" ht="22.5" customHeight="1">
      <c r="B129" s="40"/>
      <c r="C129" s="246" t="s">
        <v>142</v>
      </c>
      <c r="D129" s="246" t="s">
        <v>231</v>
      </c>
      <c r="E129" s="247" t="s">
        <v>232</v>
      </c>
      <c r="F129" s="248" t="s">
        <v>233</v>
      </c>
      <c r="G129" s="249" t="s">
        <v>207</v>
      </c>
      <c r="H129" s="250">
        <v>837.971</v>
      </c>
      <c r="I129" s="251"/>
      <c r="J129" s="252">
        <f>ROUND(I129*H129,2)</f>
        <v>0</v>
      </c>
      <c r="K129" s="248" t="s">
        <v>21</v>
      </c>
      <c r="L129" s="253"/>
      <c r="M129" s="254" t="s">
        <v>21</v>
      </c>
      <c r="N129" s="255" t="s">
        <v>45</v>
      </c>
      <c r="O129" s="41"/>
      <c r="P129" s="201">
        <f>O129*H129</f>
        <v>0</v>
      </c>
      <c r="Q129" s="201">
        <v>0</v>
      </c>
      <c r="R129" s="201">
        <f>Q129*H129</f>
        <v>0</v>
      </c>
      <c r="S129" s="201">
        <v>0</v>
      </c>
      <c r="T129" s="202">
        <f>S129*H129</f>
        <v>0</v>
      </c>
      <c r="AR129" s="24" t="s">
        <v>234</v>
      </c>
      <c r="AT129" s="24" t="s">
        <v>231</v>
      </c>
      <c r="AU129" s="24" t="s">
        <v>84</v>
      </c>
      <c r="AY129" s="24" t="s">
        <v>143</v>
      </c>
      <c r="BE129" s="203">
        <f>IF(N129="základní",J129,0)</f>
        <v>0</v>
      </c>
      <c r="BF129" s="203">
        <f>IF(N129="snížená",J129,0)</f>
        <v>0</v>
      </c>
      <c r="BG129" s="203">
        <f>IF(N129="zákl. přenesená",J129,0)</f>
        <v>0</v>
      </c>
      <c r="BH129" s="203">
        <f>IF(N129="sníž. přenesená",J129,0)</f>
        <v>0</v>
      </c>
      <c r="BI129" s="203">
        <f>IF(N129="nulová",J129,0)</f>
        <v>0</v>
      </c>
      <c r="BJ129" s="24" t="s">
        <v>82</v>
      </c>
      <c r="BK129" s="203">
        <f>ROUND(I129*H129,2)</f>
        <v>0</v>
      </c>
      <c r="BL129" s="24" t="s">
        <v>208</v>
      </c>
      <c r="BM129" s="24" t="s">
        <v>235</v>
      </c>
    </row>
    <row r="130" spans="2:65" s="1" customFormat="1" ht="31.5" customHeight="1">
      <c r="B130" s="40"/>
      <c r="C130" s="192" t="s">
        <v>236</v>
      </c>
      <c r="D130" s="192" t="s">
        <v>146</v>
      </c>
      <c r="E130" s="193" t="s">
        <v>237</v>
      </c>
      <c r="F130" s="194" t="s">
        <v>238</v>
      </c>
      <c r="G130" s="195" t="s">
        <v>207</v>
      </c>
      <c r="H130" s="196">
        <v>754.206</v>
      </c>
      <c r="I130" s="197"/>
      <c r="J130" s="198">
        <f>ROUND(I130*H130,2)</f>
        <v>0</v>
      </c>
      <c r="K130" s="194" t="s">
        <v>150</v>
      </c>
      <c r="L130" s="60"/>
      <c r="M130" s="199" t="s">
        <v>21</v>
      </c>
      <c r="N130" s="200" t="s">
        <v>45</v>
      </c>
      <c r="O130" s="41"/>
      <c r="P130" s="201">
        <f>O130*H130</f>
        <v>0</v>
      </c>
      <c r="Q130" s="201">
        <v>0</v>
      </c>
      <c r="R130" s="201">
        <f>Q130*H130</f>
        <v>0</v>
      </c>
      <c r="S130" s="201">
        <v>0</v>
      </c>
      <c r="T130" s="202">
        <f>S130*H130</f>
        <v>0</v>
      </c>
      <c r="AR130" s="24" t="s">
        <v>208</v>
      </c>
      <c r="AT130" s="24" t="s">
        <v>146</v>
      </c>
      <c r="AU130" s="24" t="s">
        <v>84</v>
      </c>
      <c r="AY130" s="24" t="s">
        <v>143</v>
      </c>
      <c r="BE130" s="203">
        <f>IF(N130="základní",J130,0)</f>
        <v>0</v>
      </c>
      <c r="BF130" s="203">
        <f>IF(N130="snížená",J130,0)</f>
        <v>0</v>
      </c>
      <c r="BG130" s="203">
        <f>IF(N130="zákl. přenesená",J130,0)</f>
        <v>0</v>
      </c>
      <c r="BH130" s="203">
        <f>IF(N130="sníž. přenesená",J130,0)</f>
        <v>0</v>
      </c>
      <c r="BI130" s="203">
        <f>IF(N130="nulová",J130,0)</f>
        <v>0</v>
      </c>
      <c r="BJ130" s="24" t="s">
        <v>82</v>
      </c>
      <c r="BK130" s="203">
        <f>ROUND(I130*H130,2)</f>
        <v>0</v>
      </c>
      <c r="BL130" s="24" t="s">
        <v>208</v>
      </c>
      <c r="BM130" s="24" t="s">
        <v>239</v>
      </c>
    </row>
    <row r="131" spans="2:65" s="1" customFormat="1" ht="31.5" customHeight="1">
      <c r="B131" s="40"/>
      <c r="C131" s="192" t="s">
        <v>240</v>
      </c>
      <c r="D131" s="192" t="s">
        <v>146</v>
      </c>
      <c r="E131" s="193" t="s">
        <v>241</v>
      </c>
      <c r="F131" s="194" t="s">
        <v>242</v>
      </c>
      <c r="G131" s="195" t="s">
        <v>207</v>
      </c>
      <c r="H131" s="196">
        <v>361.111</v>
      </c>
      <c r="I131" s="197"/>
      <c r="J131" s="198">
        <f>ROUND(I131*H131,2)</f>
        <v>0</v>
      </c>
      <c r="K131" s="194" t="s">
        <v>150</v>
      </c>
      <c r="L131" s="60"/>
      <c r="M131" s="199" t="s">
        <v>21</v>
      </c>
      <c r="N131" s="200" t="s">
        <v>45</v>
      </c>
      <c r="O131" s="41"/>
      <c r="P131" s="201">
        <f>O131*H131</f>
        <v>0</v>
      </c>
      <c r="Q131" s="201">
        <v>0</v>
      </c>
      <c r="R131" s="201">
        <f>Q131*H131</f>
        <v>0</v>
      </c>
      <c r="S131" s="201">
        <v>0</v>
      </c>
      <c r="T131" s="202">
        <f>S131*H131</f>
        <v>0</v>
      </c>
      <c r="AR131" s="24" t="s">
        <v>208</v>
      </c>
      <c r="AT131" s="24" t="s">
        <v>146</v>
      </c>
      <c r="AU131" s="24" t="s">
        <v>84</v>
      </c>
      <c r="AY131" s="24" t="s">
        <v>143</v>
      </c>
      <c r="BE131" s="203">
        <f>IF(N131="základní",J131,0)</f>
        <v>0</v>
      </c>
      <c r="BF131" s="203">
        <f>IF(N131="snížená",J131,0)</f>
        <v>0</v>
      </c>
      <c r="BG131" s="203">
        <f>IF(N131="zákl. přenesená",J131,0)</f>
        <v>0</v>
      </c>
      <c r="BH131" s="203">
        <f>IF(N131="sníž. přenesená",J131,0)</f>
        <v>0</v>
      </c>
      <c r="BI131" s="203">
        <f>IF(N131="nulová",J131,0)</f>
        <v>0</v>
      </c>
      <c r="BJ131" s="24" t="s">
        <v>82</v>
      </c>
      <c r="BK131" s="203">
        <f>ROUND(I131*H131,2)</f>
        <v>0</v>
      </c>
      <c r="BL131" s="24" t="s">
        <v>208</v>
      </c>
      <c r="BM131" s="24" t="s">
        <v>243</v>
      </c>
    </row>
    <row r="132" spans="2:47" s="1" customFormat="1" ht="27">
      <c r="B132" s="40"/>
      <c r="C132" s="62"/>
      <c r="D132" s="204" t="s">
        <v>165</v>
      </c>
      <c r="E132" s="62"/>
      <c r="F132" s="205" t="s">
        <v>244</v>
      </c>
      <c r="G132" s="62"/>
      <c r="H132" s="62"/>
      <c r="I132" s="162"/>
      <c r="J132" s="62"/>
      <c r="K132" s="62"/>
      <c r="L132" s="60"/>
      <c r="M132" s="256"/>
      <c r="N132" s="41"/>
      <c r="O132" s="41"/>
      <c r="P132" s="41"/>
      <c r="Q132" s="41"/>
      <c r="R132" s="41"/>
      <c r="S132" s="41"/>
      <c r="T132" s="77"/>
      <c r="AT132" s="24" t="s">
        <v>165</v>
      </c>
      <c r="AU132" s="24" t="s">
        <v>84</v>
      </c>
    </row>
    <row r="133" spans="2:51" s="11" customFormat="1" ht="13.5">
      <c r="B133" s="209"/>
      <c r="C133" s="210"/>
      <c r="D133" s="204" t="s">
        <v>210</v>
      </c>
      <c r="E133" s="211" t="s">
        <v>21</v>
      </c>
      <c r="F133" s="212" t="s">
        <v>245</v>
      </c>
      <c r="G133" s="210"/>
      <c r="H133" s="213" t="s">
        <v>21</v>
      </c>
      <c r="I133" s="214"/>
      <c r="J133" s="210"/>
      <c r="K133" s="210"/>
      <c r="L133" s="215"/>
      <c r="M133" s="216"/>
      <c r="N133" s="217"/>
      <c r="O133" s="217"/>
      <c r="P133" s="217"/>
      <c r="Q133" s="217"/>
      <c r="R133" s="217"/>
      <c r="S133" s="217"/>
      <c r="T133" s="218"/>
      <c r="AT133" s="219" t="s">
        <v>210</v>
      </c>
      <c r="AU133" s="219" t="s">
        <v>84</v>
      </c>
      <c r="AV133" s="11" t="s">
        <v>82</v>
      </c>
      <c r="AW133" s="11" t="s">
        <v>38</v>
      </c>
      <c r="AX133" s="11" t="s">
        <v>74</v>
      </c>
      <c r="AY133" s="219" t="s">
        <v>143</v>
      </c>
    </row>
    <row r="134" spans="2:51" s="12" customFormat="1" ht="13.5">
      <c r="B134" s="220"/>
      <c r="C134" s="221"/>
      <c r="D134" s="222" t="s">
        <v>210</v>
      </c>
      <c r="E134" s="223" t="s">
        <v>21</v>
      </c>
      <c r="F134" s="224" t="s">
        <v>246</v>
      </c>
      <c r="G134" s="221"/>
      <c r="H134" s="225">
        <v>361.111</v>
      </c>
      <c r="I134" s="226"/>
      <c r="J134" s="221"/>
      <c r="K134" s="221"/>
      <c r="L134" s="227"/>
      <c r="M134" s="228"/>
      <c r="N134" s="229"/>
      <c r="O134" s="229"/>
      <c r="P134" s="229"/>
      <c r="Q134" s="229"/>
      <c r="R134" s="229"/>
      <c r="S134" s="229"/>
      <c r="T134" s="230"/>
      <c r="AT134" s="231" t="s">
        <v>210</v>
      </c>
      <c r="AU134" s="231" t="s">
        <v>84</v>
      </c>
      <c r="AV134" s="12" t="s">
        <v>84</v>
      </c>
      <c r="AW134" s="12" t="s">
        <v>38</v>
      </c>
      <c r="AX134" s="12" t="s">
        <v>82</v>
      </c>
      <c r="AY134" s="231" t="s">
        <v>143</v>
      </c>
    </row>
    <row r="135" spans="2:65" s="1" customFormat="1" ht="22.5" customHeight="1">
      <c r="B135" s="40"/>
      <c r="C135" s="192" t="s">
        <v>234</v>
      </c>
      <c r="D135" s="192" t="s">
        <v>146</v>
      </c>
      <c r="E135" s="193" t="s">
        <v>247</v>
      </c>
      <c r="F135" s="194" t="s">
        <v>248</v>
      </c>
      <c r="G135" s="195" t="s">
        <v>249</v>
      </c>
      <c r="H135" s="196">
        <v>1770</v>
      </c>
      <c r="I135" s="197"/>
      <c r="J135" s="198">
        <f>ROUND(I135*H135,2)</f>
        <v>0</v>
      </c>
      <c r="K135" s="194" t="s">
        <v>150</v>
      </c>
      <c r="L135" s="60"/>
      <c r="M135" s="199" t="s">
        <v>21</v>
      </c>
      <c r="N135" s="200" t="s">
        <v>45</v>
      </c>
      <c r="O135" s="41"/>
      <c r="P135" s="201">
        <f>O135*H135</f>
        <v>0</v>
      </c>
      <c r="Q135" s="201">
        <v>0</v>
      </c>
      <c r="R135" s="201">
        <f>Q135*H135</f>
        <v>0</v>
      </c>
      <c r="S135" s="201">
        <v>0</v>
      </c>
      <c r="T135" s="202">
        <f>S135*H135</f>
        <v>0</v>
      </c>
      <c r="AR135" s="24" t="s">
        <v>208</v>
      </c>
      <c r="AT135" s="24" t="s">
        <v>146</v>
      </c>
      <c r="AU135" s="24" t="s">
        <v>84</v>
      </c>
      <c r="AY135" s="24" t="s">
        <v>143</v>
      </c>
      <c r="BE135" s="203">
        <f>IF(N135="základní",J135,0)</f>
        <v>0</v>
      </c>
      <c r="BF135" s="203">
        <f>IF(N135="snížená",J135,0)</f>
        <v>0</v>
      </c>
      <c r="BG135" s="203">
        <f>IF(N135="zákl. přenesená",J135,0)</f>
        <v>0</v>
      </c>
      <c r="BH135" s="203">
        <f>IF(N135="sníž. přenesená",J135,0)</f>
        <v>0</v>
      </c>
      <c r="BI135" s="203">
        <f>IF(N135="nulová",J135,0)</f>
        <v>0</v>
      </c>
      <c r="BJ135" s="24" t="s">
        <v>82</v>
      </c>
      <c r="BK135" s="203">
        <f>ROUND(I135*H135,2)</f>
        <v>0</v>
      </c>
      <c r="BL135" s="24" t="s">
        <v>208</v>
      </c>
      <c r="BM135" s="24" t="s">
        <v>250</v>
      </c>
    </row>
    <row r="136" spans="2:47" s="1" customFormat="1" ht="27">
      <c r="B136" s="40"/>
      <c r="C136" s="62"/>
      <c r="D136" s="204" t="s">
        <v>165</v>
      </c>
      <c r="E136" s="62"/>
      <c r="F136" s="205" t="s">
        <v>251</v>
      </c>
      <c r="G136" s="62"/>
      <c r="H136" s="62"/>
      <c r="I136" s="162"/>
      <c r="J136" s="62"/>
      <c r="K136" s="62"/>
      <c r="L136" s="60"/>
      <c r="M136" s="256"/>
      <c r="N136" s="41"/>
      <c r="O136" s="41"/>
      <c r="P136" s="41"/>
      <c r="Q136" s="41"/>
      <c r="R136" s="41"/>
      <c r="S136" s="41"/>
      <c r="T136" s="77"/>
      <c r="AT136" s="24" t="s">
        <v>165</v>
      </c>
      <c r="AU136" s="24" t="s">
        <v>84</v>
      </c>
    </row>
    <row r="137" spans="2:51" s="11" customFormat="1" ht="13.5">
      <c r="B137" s="209"/>
      <c r="C137" s="210"/>
      <c r="D137" s="204" t="s">
        <v>210</v>
      </c>
      <c r="E137" s="211" t="s">
        <v>21</v>
      </c>
      <c r="F137" s="212" t="s">
        <v>252</v>
      </c>
      <c r="G137" s="210"/>
      <c r="H137" s="213" t="s">
        <v>21</v>
      </c>
      <c r="I137" s="214"/>
      <c r="J137" s="210"/>
      <c r="K137" s="210"/>
      <c r="L137" s="215"/>
      <c r="M137" s="216"/>
      <c r="N137" s="217"/>
      <c r="O137" s="217"/>
      <c r="P137" s="217"/>
      <c r="Q137" s="217"/>
      <c r="R137" s="217"/>
      <c r="S137" s="217"/>
      <c r="T137" s="218"/>
      <c r="AT137" s="219" t="s">
        <v>210</v>
      </c>
      <c r="AU137" s="219" t="s">
        <v>84</v>
      </c>
      <c r="AV137" s="11" t="s">
        <v>82</v>
      </c>
      <c r="AW137" s="11" t="s">
        <v>38</v>
      </c>
      <c r="AX137" s="11" t="s">
        <v>74</v>
      </c>
      <c r="AY137" s="219" t="s">
        <v>143</v>
      </c>
    </row>
    <row r="138" spans="2:51" s="12" customFormat="1" ht="13.5">
      <c r="B138" s="220"/>
      <c r="C138" s="221"/>
      <c r="D138" s="222" t="s">
        <v>210</v>
      </c>
      <c r="E138" s="223" t="s">
        <v>21</v>
      </c>
      <c r="F138" s="224" t="s">
        <v>253</v>
      </c>
      <c r="G138" s="221"/>
      <c r="H138" s="225">
        <v>1770</v>
      </c>
      <c r="I138" s="226"/>
      <c r="J138" s="221"/>
      <c r="K138" s="221"/>
      <c r="L138" s="227"/>
      <c r="M138" s="228"/>
      <c r="N138" s="229"/>
      <c r="O138" s="229"/>
      <c r="P138" s="229"/>
      <c r="Q138" s="229"/>
      <c r="R138" s="229"/>
      <c r="S138" s="229"/>
      <c r="T138" s="230"/>
      <c r="AT138" s="231" t="s">
        <v>210</v>
      </c>
      <c r="AU138" s="231" t="s">
        <v>84</v>
      </c>
      <c r="AV138" s="12" t="s">
        <v>84</v>
      </c>
      <c r="AW138" s="12" t="s">
        <v>38</v>
      </c>
      <c r="AX138" s="12" t="s">
        <v>82</v>
      </c>
      <c r="AY138" s="231" t="s">
        <v>143</v>
      </c>
    </row>
    <row r="139" spans="2:65" s="1" customFormat="1" ht="57" customHeight="1">
      <c r="B139" s="40"/>
      <c r="C139" s="192" t="s">
        <v>254</v>
      </c>
      <c r="D139" s="192" t="s">
        <v>146</v>
      </c>
      <c r="E139" s="193" t="s">
        <v>255</v>
      </c>
      <c r="F139" s="194" t="s">
        <v>256</v>
      </c>
      <c r="G139" s="195" t="s">
        <v>249</v>
      </c>
      <c r="H139" s="196">
        <v>277.778</v>
      </c>
      <c r="I139" s="197"/>
      <c r="J139" s="198">
        <f>ROUND(I139*H139,2)</f>
        <v>0</v>
      </c>
      <c r="K139" s="194" t="s">
        <v>150</v>
      </c>
      <c r="L139" s="60"/>
      <c r="M139" s="199" t="s">
        <v>21</v>
      </c>
      <c r="N139" s="200" t="s">
        <v>45</v>
      </c>
      <c r="O139" s="41"/>
      <c r="P139" s="201">
        <f>O139*H139</f>
        <v>0</v>
      </c>
      <c r="Q139" s="201">
        <v>0</v>
      </c>
      <c r="R139" s="201">
        <f>Q139*H139</f>
        <v>0</v>
      </c>
      <c r="S139" s="201">
        <v>0</v>
      </c>
      <c r="T139" s="202">
        <f>S139*H139</f>
        <v>0</v>
      </c>
      <c r="AR139" s="24" t="s">
        <v>208</v>
      </c>
      <c r="AT139" s="24" t="s">
        <v>146</v>
      </c>
      <c r="AU139" s="24" t="s">
        <v>84</v>
      </c>
      <c r="AY139" s="24" t="s">
        <v>143</v>
      </c>
      <c r="BE139" s="203">
        <f>IF(N139="základní",J139,0)</f>
        <v>0</v>
      </c>
      <c r="BF139" s="203">
        <f>IF(N139="snížená",J139,0)</f>
        <v>0</v>
      </c>
      <c r="BG139" s="203">
        <f>IF(N139="zákl. přenesená",J139,0)</f>
        <v>0</v>
      </c>
      <c r="BH139" s="203">
        <f>IF(N139="sníž. přenesená",J139,0)</f>
        <v>0</v>
      </c>
      <c r="BI139" s="203">
        <f>IF(N139="nulová",J139,0)</f>
        <v>0</v>
      </c>
      <c r="BJ139" s="24" t="s">
        <v>82</v>
      </c>
      <c r="BK139" s="203">
        <f>ROUND(I139*H139,2)</f>
        <v>0</v>
      </c>
      <c r="BL139" s="24" t="s">
        <v>208</v>
      </c>
      <c r="BM139" s="24" t="s">
        <v>257</v>
      </c>
    </row>
    <row r="140" spans="2:47" s="1" customFormat="1" ht="27">
      <c r="B140" s="40"/>
      <c r="C140" s="62"/>
      <c r="D140" s="204" t="s">
        <v>165</v>
      </c>
      <c r="E140" s="62"/>
      <c r="F140" s="205" t="s">
        <v>251</v>
      </c>
      <c r="G140" s="62"/>
      <c r="H140" s="62"/>
      <c r="I140" s="162"/>
      <c r="J140" s="62"/>
      <c r="K140" s="62"/>
      <c r="L140" s="60"/>
      <c r="M140" s="256"/>
      <c r="N140" s="41"/>
      <c r="O140" s="41"/>
      <c r="P140" s="41"/>
      <c r="Q140" s="41"/>
      <c r="R140" s="41"/>
      <c r="S140" s="41"/>
      <c r="T140" s="77"/>
      <c r="AT140" s="24" t="s">
        <v>165</v>
      </c>
      <c r="AU140" s="24" t="s">
        <v>84</v>
      </c>
    </row>
    <row r="141" spans="2:51" s="11" customFormat="1" ht="13.5">
      <c r="B141" s="209"/>
      <c r="C141" s="210"/>
      <c r="D141" s="204" t="s">
        <v>210</v>
      </c>
      <c r="E141" s="211" t="s">
        <v>21</v>
      </c>
      <c r="F141" s="212" t="s">
        <v>258</v>
      </c>
      <c r="G141" s="210"/>
      <c r="H141" s="213" t="s">
        <v>21</v>
      </c>
      <c r="I141" s="214"/>
      <c r="J141" s="210"/>
      <c r="K141" s="210"/>
      <c r="L141" s="215"/>
      <c r="M141" s="216"/>
      <c r="N141" s="217"/>
      <c r="O141" s="217"/>
      <c r="P141" s="217"/>
      <c r="Q141" s="217"/>
      <c r="R141" s="217"/>
      <c r="S141" s="217"/>
      <c r="T141" s="218"/>
      <c r="AT141" s="219" t="s">
        <v>210</v>
      </c>
      <c r="AU141" s="219" t="s">
        <v>84</v>
      </c>
      <c r="AV141" s="11" t="s">
        <v>82</v>
      </c>
      <c r="AW141" s="11" t="s">
        <v>38</v>
      </c>
      <c r="AX141" s="11" t="s">
        <v>74</v>
      </c>
      <c r="AY141" s="219" t="s">
        <v>143</v>
      </c>
    </row>
    <row r="142" spans="2:51" s="12" customFormat="1" ht="13.5">
      <c r="B142" s="220"/>
      <c r="C142" s="221"/>
      <c r="D142" s="222" t="s">
        <v>210</v>
      </c>
      <c r="E142" s="223" t="s">
        <v>21</v>
      </c>
      <c r="F142" s="224" t="s">
        <v>259</v>
      </c>
      <c r="G142" s="221"/>
      <c r="H142" s="225">
        <v>277.778</v>
      </c>
      <c r="I142" s="226"/>
      <c r="J142" s="221"/>
      <c r="K142" s="221"/>
      <c r="L142" s="227"/>
      <c r="M142" s="228"/>
      <c r="N142" s="229"/>
      <c r="O142" s="229"/>
      <c r="P142" s="229"/>
      <c r="Q142" s="229"/>
      <c r="R142" s="229"/>
      <c r="S142" s="229"/>
      <c r="T142" s="230"/>
      <c r="AT142" s="231" t="s">
        <v>210</v>
      </c>
      <c r="AU142" s="231" t="s">
        <v>84</v>
      </c>
      <c r="AV142" s="12" t="s">
        <v>84</v>
      </c>
      <c r="AW142" s="12" t="s">
        <v>38</v>
      </c>
      <c r="AX142" s="12" t="s">
        <v>82</v>
      </c>
      <c r="AY142" s="231" t="s">
        <v>143</v>
      </c>
    </row>
    <row r="143" spans="2:65" s="1" customFormat="1" ht="22.5" customHeight="1">
      <c r="B143" s="40"/>
      <c r="C143" s="246" t="s">
        <v>260</v>
      </c>
      <c r="D143" s="246" t="s">
        <v>231</v>
      </c>
      <c r="E143" s="247" t="s">
        <v>261</v>
      </c>
      <c r="F143" s="248" t="s">
        <v>262</v>
      </c>
      <c r="G143" s="249" t="s">
        <v>263</v>
      </c>
      <c r="H143" s="250">
        <v>6.667</v>
      </c>
      <c r="I143" s="251"/>
      <c r="J143" s="252">
        <f>ROUND(I143*H143,2)</f>
        <v>0</v>
      </c>
      <c r="K143" s="248" t="s">
        <v>150</v>
      </c>
      <c r="L143" s="253"/>
      <c r="M143" s="254" t="s">
        <v>21</v>
      </c>
      <c r="N143" s="255" t="s">
        <v>45</v>
      </c>
      <c r="O143" s="41"/>
      <c r="P143" s="201">
        <f>O143*H143</f>
        <v>0</v>
      </c>
      <c r="Q143" s="201">
        <v>1</v>
      </c>
      <c r="R143" s="201">
        <f>Q143*H143</f>
        <v>6.667</v>
      </c>
      <c r="S143" s="201">
        <v>0</v>
      </c>
      <c r="T143" s="202">
        <f>S143*H143</f>
        <v>0</v>
      </c>
      <c r="AR143" s="24" t="s">
        <v>234</v>
      </c>
      <c r="AT143" s="24" t="s">
        <v>231</v>
      </c>
      <c r="AU143" s="24" t="s">
        <v>84</v>
      </c>
      <c r="AY143" s="24" t="s">
        <v>143</v>
      </c>
      <c r="BE143" s="203">
        <f>IF(N143="základní",J143,0)</f>
        <v>0</v>
      </c>
      <c r="BF143" s="203">
        <f>IF(N143="snížená",J143,0)</f>
        <v>0</v>
      </c>
      <c r="BG143" s="203">
        <f>IF(N143="zákl. přenesená",J143,0)</f>
        <v>0</v>
      </c>
      <c r="BH143" s="203">
        <f>IF(N143="sníž. přenesená",J143,0)</f>
        <v>0</v>
      </c>
      <c r="BI143" s="203">
        <f>IF(N143="nulová",J143,0)</f>
        <v>0</v>
      </c>
      <c r="BJ143" s="24" t="s">
        <v>82</v>
      </c>
      <c r="BK143" s="203">
        <f>ROUND(I143*H143,2)</f>
        <v>0</v>
      </c>
      <c r="BL143" s="24" t="s">
        <v>208</v>
      </c>
      <c r="BM143" s="24" t="s">
        <v>264</v>
      </c>
    </row>
    <row r="144" spans="2:47" s="1" customFormat="1" ht="54">
      <c r="B144" s="40"/>
      <c r="C144" s="62"/>
      <c r="D144" s="204" t="s">
        <v>165</v>
      </c>
      <c r="E144" s="62"/>
      <c r="F144" s="205" t="s">
        <v>265</v>
      </c>
      <c r="G144" s="62"/>
      <c r="H144" s="62"/>
      <c r="I144" s="162"/>
      <c r="J144" s="62"/>
      <c r="K144" s="62"/>
      <c r="L144" s="60"/>
      <c r="M144" s="256"/>
      <c r="N144" s="41"/>
      <c r="O144" s="41"/>
      <c r="P144" s="41"/>
      <c r="Q144" s="41"/>
      <c r="R144" s="41"/>
      <c r="S144" s="41"/>
      <c r="T144" s="77"/>
      <c r="AT144" s="24" t="s">
        <v>165</v>
      </c>
      <c r="AU144" s="24" t="s">
        <v>84</v>
      </c>
    </row>
    <row r="145" spans="2:51" s="12" customFormat="1" ht="13.5">
      <c r="B145" s="220"/>
      <c r="C145" s="221"/>
      <c r="D145" s="204" t="s">
        <v>210</v>
      </c>
      <c r="E145" s="221"/>
      <c r="F145" s="233" t="s">
        <v>266</v>
      </c>
      <c r="G145" s="221"/>
      <c r="H145" s="234">
        <v>6.667</v>
      </c>
      <c r="I145" s="226"/>
      <c r="J145" s="221"/>
      <c r="K145" s="221"/>
      <c r="L145" s="227"/>
      <c r="M145" s="228"/>
      <c r="N145" s="229"/>
      <c r="O145" s="229"/>
      <c r="P145" s="229"/>
      <c r="Q145" s="229"/>
      <c r="R145" s="229"/>
      <c r="S145" s="229"/>
      <c r="T145" s="230"/>
      <c r="AT145" s="231" t="s">
        <v>210</v>
      </c>
      <c r="AU145" s="231" t="s">
        <v>84</v>
      </c>
      <c r="AV145" s="12" t="s">
        <v>84</v>
      </c>
      <c r="AW145" s="12" t="s">
        <v>6</v>
      </c>
      <c r="AX145" s="12" t="s">
        <v>82</v>
      </c>
      <c r="AY145" s="231" t="s">
        <v>143</v>
      </c>
    </row>
    <row r="146" spans="2:63" s="10" customFormat="1" ht="29.85" customHeight="1">
      <c r="B146" s="175"/>
      <c r="C146" s="176"/>
      <c r="D146" s="189" t="s">
        <v>73</v>
      </c>
      <c r="E146" s="190" t="s">
        <v>267</v>
      </c>
      <c r="F146" s="190" t="s">
        <v>268</v>
      </c>
      <c r="G146" s="176"/>
      <c r="H146" s="176"/>
      <c r="I146" s="179"/>
      <c r="J146" s="191">
        <f>BK146</f>
        <v>0</v>
      </c>
      <c r="K146" s="176"/>
      <c r="L146" s="181"/>
      <c r="M146" s="182"/>
      <c r="N146" s="183"/>
      <c r="O146" s="183"/>
      <c r="P146" s="184">
        <f>SUM(P147:P195)</f>
        <v>0</v>
      </c>
      <c r="Q146" s="183"/>
      <c r="R146" s="184">
        <f>SUM(R147:R195)</f>
        <v>278.67419815</v>
      </c>
      <c r="S146" s="183"/>
      <c r="T146" s="185">
        <f>SUM(T147:T195)</f>
        <v>0</v>
      </c>
      <c r="AR146" s="186" t="s">
        <v>82</v>
      </c>
      <c r="AT146" s="187" t="s">
        <v>73</v>
      </c>
      <c r="AU146" s="187" t="s">
        <v>82</v>
      </c>
      <c r="AY146" s="186" t="s">
        <v>143</v>
      </c>
      <c r="BK146" s="188">
        <f>SUM(BK147:BK195)</f>
        <v>0</v>
      </c>
    </row>
    <row r="147" spans="2:65" s="1" customFormat="1" ht="31.5" customHeight="1">
      <c r="B147" s="40"/>
      <c r="C147" s="192" t="s">
        <v>269</v>
      </c>
      <c r="D147" s="192" t="s">
        <v>146</v>
      </c>
      <c r="E147" s="193" t="s">
        <v>270</v>
      </c>
      <c r="F147" s="194" t="s">
        <v>271</v>
      </c>
      <c r="G147" s="195" t="s">
        <v>207</v>
      </c>
      <c r="H147" s="196">
        <v>43.5</v>
      </c>
      <c r="I147" s="197"/>
      <c r="J147" s="198">
        <f>ROUND(I147*H147,2)</f>
        <v>0</v>
      </c>
      <c r="K147" s="194" t="s">
        <v>150</v>
      </c>
      <c r="L147" s="60"/>
      <c r="M147" s="199" t="s">
        <v>21</v>
      </c>
      <c r="N147" s="200" t="s">
        <v>45</v>
      </c>
      <c r="O147" s="41"/>
      <c r="P147" s="201">
        <f>O147*H147</f>
        <v>0</v>
      </c>
      <c r="Q147" s="201">
        <v>2.45329</v>
      </c>
      <c r="R147" s="201">
        <f>Q147*H147</f>
        <v>106.718115</v>
      </c>
      <c r="S147" s="201">
        <v>0</v>
      </c>
      <c r="T147" s="202">
        <f>S147*H147</f>
        <v>0</v>
      </c>
      <c r="AR147" s="24" t="s">
        <v>208</v>
      </c>
      <c r="AT147" s="24" t="s">
        <v>146</v>
      </c>
      <c r="AU147" s="24" t="s">
        <v>84</v>
      </c>
      <c r="AY147" s="24" t="s">
        <v>143</v>
      </c>
      <c r="BE147" s="203">
        <f>IF(N147="základní",J147,0)</f>
        <v>0</v>
      </c>
      <c r="BF147" s="203">
        <f>IF(N147="snížená",J147,0)</f>
        <v>0</v>
      </c>
      <c r="BG147" s="203">
        <f>IF(N147="zákl. přenesená",J147,0)</f>
        <v>0</v>
      </c>
      <c r="BH147" s="203">
        <f>IF(N147="sníž. přenesená",J147,0)</f>
        <v>0</v>
      </c>
      <c r="BI147" s="203">
        <f>IF(N147="nulová",J147,0)</f>
        <v>0</v>
      </c>
      <c r="BJ147" s="24" t="s">
        <v>82</v>
      </c>
      <c r="BK147" s="203">
        <f>ROUND(I147*H147,2)</f>
        <v>0</v>
      </c>
      <c r="BL147" s="24" t="s">
        <v>208</v>
      </c>
      <c r="BM147" s="24" t="s">
        <v>272</v>
      </c>
    </row>
    <row r="148" spans="2:51" s="11" customFormat="1" ht="13.5">
      <c r="B148" s="209"/>
      <c r="C148" s="210"/>
      <c r="D148" s="204" t="s">
        <v>210</v>
      </c>
      <c r="E148" s="211" t="s">
        <v>21</v>
      </c>
      <c r="F148" s="212" t="s">
        <v>273</v>
      </c>
      <c r="G148" s="210"/>
      <c r="H148" s="213" t="s">
        <v>21</v>
      </c>
      <c r="I148" s="214"/>
      <c r="J148" s="210"/>
      <c r="K148" s="210"/>
      <c r="L148" s="215"/>
      <c r="M148" s="216"/>
      <c r="N148" s="217"/>
      <c r="O148" s="217"/>
      <c r="P148" s="217"/>
      <c r="Q148" s="217"/>
      <c r="R148" s="217"/>
      <c r="S148" s="217"/>
      <c r="T148" s="218"/>
      <c r="AT148" s="219" t="s">
        <v>210</v>
      </c>
      <c r="AU148" s="219" t="s">
        <v>84</v>
      </c>
      <c r="AV148" s="11" t="s">
        <v>82</v>
      </c>
      <c r="AW148" s="11" t="s">
        <v>38</v>
      </c>
      <c r="AX148" s="11" t="s">
        <v>74</v>
      </c>
      <c r="AY148" s="219" t="s">
        <v>143</v>
      </c>
    </row>
    <row r="149" spans="2:51" s="12" customFormat="1" ht="13.5">
      <c r="B149" s="220"/>
      <c r="C149" s="221"/>
      <c r="D149" s="222" t="s">
        <v>210</v>
      </c>
      <c r="E149" s="223" t="s">
        <v>21</v>
      </c>
      <c r="F149" s="224" t="s">
        <v>274</v>
      </c>
      <c r="G149" s="221"/>
      <c r="H149" s="225">
        <v>43.5</v>
      </c>
      <c r="I149" s="226"/>
      <c r="J149" s="221"/>
      <c r="K149" s="221"/>
      <c r="L149" s="227"/>
      <c r="M149" s="228"/>
      <c r="N149" s="229"/>
      <c r="O149" s="229"/>
      <c r="P149" s="229"/>
      <c r="Q149" s="229"/>
      <c r="R149" s="229"/>
      <c r="S149" s="229"/>
      <c r="T149" s="230"/>
      <c r="AT149" s="231" t="s">
        <v>210</v>
      </c>
      <c r="AU149" s="231" t="s">
        <v>84</v>
      </c>
      <c r="AV149" s="12" t="s">
        <v>84</v>
      </c>
      <c r="AW149" s="12" t="s">
        <v>38</v>
      </c>
      <c r="AX149" s="12" t="s">
        <v>82</v>
      </c>
      <c r="AY149" s="231" t="s">
        <v>143</v>
      </c>
    </row>
    <row r="150" spans="2:65" s="1" customFormat="1" ht="44.25" customHeight="1">
      <c r="B150" s="40"/>
      <c r="C150" s="192" t="s">
        <v>275</v>
      </c>
      <c r="D150" s="192" t="s">
        <v>146</v>
      </c>
      <c r="E150" s="193" t="s">
        <v>276</v>
      </c>
      <c r="F150" s="194" t="s">
        <v>277</v>
      </c>
      <c r="G150" s="195" t="s">
        <v>249</v>
      </c>
      <c r="H150" s="196">
        <v>15.795</v>
      </c>
      <c r="I150" s="197"/>
      <c r="J150" s="198">
        <f>ROUND(I150*H150,2)</f>
        <v>0</v>
      </c>
      <c r="K150" s="194" t="s">
        <v>150</v>
      </c>
      <c r="L150" s="60"/>
      <c r="M150" s="199" t="s">
        <v>21</v>
      </c>
      <c r="N150" s="200" t="s">
        <v>45</v>
      </c>
      <c r="O150" s="41"/>
      <c r="P150" s="201">
        <f>O150*H150</f>
        <v>0</v>
      </c>
      <c r="Q150" s="201">
        <v>0.00103</v>
      </c>
      <c r="R150" s="201">
        <f>Q150*H150</f>
        <v>0.01626885</v>
      </c>
      <c r="S150" s="201">
        <v>0</v>
      </c>
      <c r="T150" s="202">
        <f>S150*H150</f>
        <v>0</v>
      </c>
      <c r="AR150" s="24" t="s">
        <v>208</v>
      </c>
      <c r="AT150" s="24" t="s">
        <v>146</v>
      </c>
      <c r="AU150" s="24" t="s">
        <v>84</v>
      </c>
      <c r="AY150" s="24" t="s">
        <v>143</v>
      </c>
      <c r="BE150" s="203">
        <f>IF(N150="základní",J150,0)</f>
        <v>0</v>
      </c>
      <c r="BF150" s="203">
        <f>IF(N150="snížená",J150,0)</f>
        <v>0</v>
      </c>
      <c r="BG150" s="203">
        <f>IF(N150="zákl. přenesená",J150,0)</f>
        <v>0</v>
      </c>
      <c r="BH150" s="203">
        <f>IF(N150="sníž. přenesená",J150,0)</f>
        <v>0</v>
      </c>
      <c r="BI150" s="203">
        <f>IF(N150="nulová",J150,0)</f>
        <v>0</v>
      </c>
      <c r="BJ150" s="24" t="s">
        <v>82</v>
      </c>
      <c r="BK150" s="203">
        <f>ROUND(I150*H150,2)</f>
        <v>0</v>
      </c>
      <c r="BL150" s="24" t="s">
        <v>208</v>
      </c>
      <c r="BM150" s="24" t="s">
        <v>278</v>
      </c>
    </row>
    <row r="151" spans="2:51" s="12" customFormat="1" ht="13.5">
      <c r="B151" s="220"/>
      <c r="C151" s="221"/>
      <c r="D151" s="222" t="s">
        <v>210</v>
      </c>
      <c r="E151" s="223" t="s">
        <v>21</v>
      </c>
      <c r="F151" s="224" t="s">
        <v>279</v>
      </c>
      <c r="G151" s="221"/>
      <c r="H151" s="225">
        <v>15.795</v>
      </c>
      <c r="I151" s="226"/>
      <c r="J151" s="221"/>
      <c r="K151" s="221"/>
      <c r="L151" s="227"/>
      <c r="M151" s="228"/>
      <c r="N151" s="229"/>
      <c r="O151" s="229"/>
      <c r="P151" s="229"/>
      <c r="Q151" s="229"/>
      <c r="R151" s="229"/>
      <c r="S151" s="229"/>
      <c r="T151" s="230"/>
      <c r="AT151" s="231" t="s">
        <v>210</v>
      </c>
      <c r="AU151" s="231" t="s">
        <v>84</v>
      </c>
      <c r="AV151" s="12" t="s">
        <v>84</v>
      </c>
      <c r="AW151" s="12" t="s">
        <v>38</v>
      </c>
      <c r="AX151" s="12" t="s">
        <v>82</v>
      </c>
      <c r="AY151" s="231" t="s">
        <v>143</v>
      </c>
    </row>
    <row r="152" spans="2:65" s="1" customFormat="1" ht="44.25" customHeight="1">
      <c r="B152" s="40"/>
      <c r="C152" s="192" t="s">
        <v>280</v>
      </c>
      <c r="D152" s="192" t="s">
        <v>146</v>
      </c>
      <c r="E152" s="193" t="s">
        <v>281</v>
      </c>
      <c r="F152" s="194" t="s">
        <v>282</v>
      </c>
      <c r="G152" s="195" t="s">
        <v>249</v>
      </c>
      <c r="H152" s="196">
        <v>15.795</v>
      </c>
      <c r="I152" s="197"/>
      <c r="J152" s="198">
        <f>ROUND(I152*H152,2)</f>
        <v>0</v>
      </c>
      <c r="K152" s="194" t="s">
        <v>150</v>
      </c>
      <c r="L152" s="60"/>
      <c r="M152" s="199" t="s">
        <v>21</v>
      </c>
      <c r="N152" s="200" t="s">
        <v>45</v>
      </c>
      <c r="O152" s="41"/>
      <c r="P152" s="201">
        <f>O152*H152</f>
        <v>0</v>
      </c>
      <c r="Q152" s="201">
        <v>0</v>
      </c>
      <c r="R152" s="201">
        <f>Q152*H152</f>
        <v>0</v>
      </c>
      <c r="S152" s="201">
        <v>0</v>
      </c>
      <c r="T152" s="202">
        <f>S152*H152</f>
        <v>0</v>
      </c>
      <c r="AR152" s="24" t="s">
        <v>208</v>
      </c>
      <c r="AT152" s="24" t="s">
        <v>146</v>
      </c>
      <c r="AU152" s="24" t="s">
        <v>84</v>
      </c>
      <c r="AY152" s="24" t="s">
        <v>143</v>
      </c>
      <c r="BE152" s="203">
        <f>IF(N152="základní",J152,0)</f>
        <v>0</v>
      </c>
      <c r="BF152" s="203">
        <f>IF(N152="snížená",J152,0)</f>
        <v>0</v>
      </c>
      <c r="BG152" s="203">
        <f>IF(N152="zákl. přenesená",J152,0)</f>
        <v>0</v>
      </c>
      <c r="BH152" s="203">
        <f>IF(N152="sníž. přenesená",J152,0)</f>
        <v>0</v>
      </c>
      <c r="BI152" s="203">
        <f>IF(N152="nulová",J152,0)</f>
        <v>0</v>
      </c>
      <c r="BJ152" s="24" t="s">
        <v>82</v>
      </c>
      <c r="BK152" s="203">
        <f>ROUND(I152*H152,2)</f>
        <v>0</v>
      </c>
      <c r="BL152" s="24" t="s">
        <v>208</v>
      </c>
      <c r="BM152" s="24" t="s">
        <v>283</v>
      </c>
    </row>
    <row r="153" spans="2:65" s="1" customFormat="1" ht="22.5" customHeight="1">
      <c r="B153" s="40"/>
      <c r="C153" s="192" t="s">
        <v>284</v>
      </c>
      <c r="D153" s="192" t="s">
        <v>146</v>
      </c>
      <c r="E153" s="193" t="s">
        <v>285</v>
      </c>
      <c r="F153" s="194" t="s">
        <v>286</v>
      </c>
      <c r="G153" s="195" t="s">
        <v>263</v>
      </c>
      <c r="H153" s="196">
        <v>0.672</v>
      </c>
      <c r="I153" s="197"/>
      <c r="J153" s="198">
        <f>ROUND(I153*H153,2)</f>
        <v>0</v>
      </c>
      <c r="K153" s="194" t="s">
        <v>150</v>
      </c>
      <c r="L153" s="60"/>
      <c r="M153" s="199" t="s">
        <v>21</v>
      </c>
      <c r="N153" s="200" t="s">
        <v>45</v>
      </c>
      <c r="O153" s="41"/>
      <c r="P153" s="201">
        <f>O153*H153</f>
        <v>0</v>
      </c>
      <c r="Q153" s="201">
        <v>1.06017</v>
      </c>
      <c r="R153" s="201">
        <f>Q153*H153</f>
        <v>0.7124342400000001</v>
      </c>
      <c r="S153" s="201">
        <v>0</v>
      </c>
      <c r="T153" s="202">
        <f>S153*H153</f>
        <v>0</v>
      </c>
      <c r="AR153" s="24" t="s">
        <v>208</v>
      </c>
      <c r="AT153" s="24" t="s">
        <v>146</v>
      </c>
      <c r="AU153" s="24" t="s">
        <v>84</v>
      </c>
      <c r="AY153" s="24" t="s">
        <v>143</v>
      </c>
      <c r="BE153" s="203">
        <f>IF(N153="základní",J153,0)</f>
        <v>0</v>
      </c>
      <c r="BF153" s="203">
        <f>IF(N153="snížená",J153,0)</f>
        <v>0</v>
      </c>
      <c r="BG153" s="203">
        <f>IF(N153="zákl. přenesená",J153,0)</f>
        <v>0</v>
      </c>
      <c r="BH153" s="203">
        <f>IF(N153="sníž. přenesená",J153,0)</f>
        <v>0</v>
      </c>
      <c r="BI153" s="203">
        <f>IF(N153="nulová",J153,0)</f>
        <v>0</v>
      </c>
      <c r="BJ153" s="24" t="s">
        <v>82</v>
      </c>
      <c r="BK153" s="203">
        <f>ROUND(I153*H153,2)</f>
        <v>0</v>
      </c>
      <c r="BL153" s="24" t="s">
        <v>208</v>
      </c>
      <c r="BM153" s="24" t="s">
        <v>287</v>
      </c>
    </row>
    <row r="154" spans="2:51" s="11" customFormat="1" ht="13.5">
      <c r="B154" s="209"/>
      <c r="C154" s="210"/>
      <c r="D154" s="204" t="s">
        <v>210</v>
      </c>
      <c r="E154" s="211" t="s">
        <v>21</v>
      </c>
      <c r="F154" s="212" t="s">
        <v>288</v>
      </c>
      <c r="G154" s="210"/>
      <c r="H154" s="213" t="s">
        <v>21</v>
      </c>
      <c r="I154" s="214"/>
      <c r="J154" s="210"/>
      <c r="K154" s="210"/>
      <c r="L154" s="215"/>
      <c r="M154" s="216"/>
      <c r="N154" s="217"/>
      <c r="O154" s="217"/>
      <c r="P154" s="217"/>
      <c r="Q154" s="217"/>
      <c r="R154" s="217"/>
      <c r="S154" s="217"/>
      <c r="T154" s="218"/>
      <c r="AT154" s="219" t="s">
        <v>210</v>
      </c>
      <c r="AU154" s="219" t="s">
        <v>84</v>
      </c>
      <c r="AV154" s="11" t="s">
        <v>82</v>
      </c>
      <c r="AW154" s="11" t="s">
        <v>38</v>
      </c>
      <c r="AX154" s="11" t="s">
        <v>74</v>
      </c>
      <c r="AY154" s="219" t="s">
        <v>143</v>
      </c>
    </row>
    <row r="155" spans="2:51" s="12" customFormat="1" ht="13.5">
      <c r="B155" s="220"/>
      <c r="C155" s="221"/>
      <c r="D155" s="222" t="s">
        <v>210</v>
      </c>
      <c r="E155" s="223" t="s">
        <v>21</v>
      </c>
      <c r="F155" s="224" t="s">
        <v>289</v>
      </c>
      <c r="G155" s="221"/>
      <c r="H155" s="225">
        <v>0.672</v>
      </c>
      <c r="I155" s="226"/>
      <c r="J155" s="221"/>
      <c r="K155" s="221"/>
      <c r="L155" s="227"/>
      <c r="M155" s="228"/>
      <c r="N155" s="229"/>
      <c r="O155" s="229"/>
      <c r="P155" s="229"/>
      <c r="Q155" s="229"/>
      <c r="R155" s="229"/>
      <c r="S155" s="229"/>
      <c r="T155" s="230"/>
      <c r="AT155" s="231" t="s">
        <v>210</v>
      </c>
      <c r="AU155" s="231" t="s">
        <v>84</v>
      </c>
      <c r="AV155" s="12" t="s">
        <v>84</v>
      </c>
      <c r="AW155" s="12" t="s">
        <v>38</v>
      </c>
      <c r="AX155" s="12" t="s">
        <v>82</v>
      </c>
      <c r="AY155" s="231" t="s">
        <v>143</v>
      </c>
    </row>
    <row r="156" spans="2:65" s="1" customFormat="1" ht="22.5" customHeight="1">
      <c r="B156" s="40"/>
      <c r="C156" s="192" t="s">
        <v>10</v>
      </c>
      <c r="D156" s="192" t="s">
        <v>146</v>
      </c>
      <c r="E156" s="193" t="s">
        <v>290</v>
      </c>
      <c r="F156" s="194" t="s">
        <v>291</v>
      </c>
      <c r="G156" s="195" t="s">
        <v>263</v>
      </c>
      <c r="H156" s="196">
        <v>0.959</v>
      </c>
      <c r="I156" s="197"/>
      <c r="J156" s="198">
        <f>ROUND(I156*H156,2)</f>
        <v>0</v>
      </c>
      <c r="K156" s="194" t="s">
        <v>150</v>
      </c>
      <c r="L156" s="60"/>
      <c r="M156" s="199" t="s">
        <v>21</v>
      </c>
      <c r="N156" s="200" t="s">
        <v>45</v>
      </c>
      <c r="O156" s="41"/>
      <c r="P156" s="201">
        <f>O156*H156</f>
        <v>0</v>
      </c>
      <c r="Q156" s="201">
        <v>1.05306</v>
      </c>
      <c r="R156" s="201">
        <f>Q156*H156</f>
        <v>1.00988454</v>
      </c>
      <c r="S156" s="201">
        <v>0</v>
      </c>
      <c r="T156" s="202">
        <f>S156*H156</f>
        <v>0</v>
      </c>
      <c r="AR156" s="24" t="s">
        <v>208</v>
      </c>
      <c r="AT156" s="24" t="s">
        <v>146</v>
      </c>
      <c r="AU156" s="24" t="s">
        <v>84</v>
      </c>
      <c r="AY156" s="24" t="s">
        <v>143</v>
      </c>
      <c r="BE156" s="203">
        <f>IF(N156="základní",J156,0)</f>
        <v>0</v>
      </c>
      <c r="BF156" s="203">
        <f>IF(N156="snížená",J156,0)</f>
        <v>0</v>
      </c>
      <c r="BG156" s="203">
        <f>IF(N156="zákl. přenesená",J156,0)</f>
        <v>0</v>
      </c>
      <c r="BH156" s="203">
        <f>IF(N156="sníž. přenesená",J156,0)</f>
        <v>0</v>
      </c>
      <c r="BI156" s="203">
        <f>IF(N156="nulová",J156,0)</f>
        <v>0</v>
      </c>
      <c r="BJ156" s="24" t="s">
        <v>82</v>
      </c>
      <c r="BK156" s="203">
        <f>ROUND(I156*H156,2)</f>
        <v>0</v>
      </c>
      <c r="BL156" s="24" t="s">
        <v>208</v>
      </c>
      <c r="BM156" s="24" t="s">
        <v>292</v>
      </c>
    </row>
    <row r="157" spans="2:51" s="11" customFormat="1" ht="13.5">
      <c r="B157" s="209"/>
      <c r="C157" s="210"/>
      <c r="D157" s="204" t="s">
        <v>210</v>
      </c>
      <c r="E157" s="211" t="s">
        <v>21</v>
      </c>
      <c r="F157" s="212" t="s">
        <v>288</v>
      </c>
      <c r="G157" s="210"/>
      <c r="H157" s="213" t="s">
        <v>21</v>
      </c>
      <c r="I157" s="214"/>
      <c r="J157" s="210"/>
      <c r="K157" s="210"/>
      <c r="L157" s="215"/>
      <c r="M157" s="216"/>
      <c r="N157" s="217"/>
      <c r="O157" s="217"/>
      <c r="P157" s="217"/>
      <c r="Q157" s="217"/>
      <c r="R157" s="217"/>
      <c r="S157" s="217"/>
      <c r="T157" s="218"/>
      <c r="AT157" s="219" t="s">
        <v>210</v>
      </c>
      <c r="AU157" s="219" t="s">
        <v>84</v>
      </c>
      <c r="AV157" s="11" t="s">
        <v>82</v>
      </c>
      <c r="AW157" s="11" t="s">
        <v>38</v>
      </c>
      <c r="AX157" s="11" t="s">
        <v>74</v>
      </c>
      <c r="AY157" s="219" t="s">
        <v>143</v>
      </c>
    </row>
    <row r="158" spans="2:51" s="12" customFormat="1" ht="13.5">
      <c r="B158" s="220"/>
      <c r="C158" s="221"/>
      <c r="D158" s="222" t="s">
        <v>210</v>
      </c>
      <c r="E158" s="223" t="s">
        <v>21</v>
      </c>
      <c r="F158" s="224" t="s">
        <v>293</v>
      </c>
      <c r="G158" s="221"/>
      <c r="H158" s="225">
        <v>0.959</v>
      </c>
      <c r="I158" s="226"/>
      <c r="J158" s="221"/>
      <c r="K158" s="221"/>
      <c r="L158" s="227"/>
      <c r="M158" s="228"/>
      <c r="N158" s="229"/>
      <c r="O158" s="229"/>
      <c r="P158" s="229"/>
      <c r="Q158" s="229"/>
      <c r="R158" s="229"/>
      <c r="S158" s="229"/>
      <c r="T158" s="230"/>
      <c r="AT158" s="231" t="s">
        <v>210</v>
      </c>
      <c r="AU158" s="231" t="s">
        <v>84</v>
      </c>
      <c r="AV158" s="12" t="s">
        <v>84</v>
      </c>
      <c r="AW158" s="12" t="s">
        <v>38</v>
      </c>
      <c r="AX158" s="12" t="s">
        <v>82</v>
      </c>
      <c r="AY158" s="231" t="s">
        <v>143</v>
      </c>
    </row>
    <row r="159" spans="2:65" s="1" customFormat="1" ht="31.5" customHeight="1">
      <c r="B159" s="40"/>
      <c r="C159" s="192" t="s">
        <v>294</v>
      </c>
      <c r="D159" s="192" t="s">
        <v>146</v>
      </c>
      <c r="E159" s="193" t="s">
        <v>295</v>
      </c>
      <c r="F159" s="194" t="s">
        <v>296</v>
      </c>
      <c r="G159" s="195" t="s">
        <v>207</v>
      </c>
      <c r="H159" s="196">
        <v>48.3</v>
      </c>
      <c r="I159" s="197"/>
      <c r="J159" s="198">
        <f>ROUND(I159*H159,2)</f>
        <v>0</v>
      </c>
      <c r="K159" s="194" t="s">
        <v>150</v>
      </c>
      <c r="L159" s="60"/>
      <c r="M159" s="199" t="s">
        <v>21</v>
      </c>
      <c r="N159" s="200" t="s">
        <v>45</v>
      </c>
      <c r="O159" s="41"/>
      <c r="P159" s="201">
        <f>O159*H159</f>
        <v>0</v>
      </c>
      <c r="Q159" s="201">
        <v>2.45329</v>
      </c>
      <c r="R159" s="201">
        <f>Q159*H159</f>
        <v>118.493907</v>
      </c>
      <c r="S159" s="201">
        <v>0</v>
      </c>
      <c r="T159" s="202">
        <f>S159*H159</f>
        <v>0</v>
      </c>
      <c r="AR159" s="24" t="s">
        <v>208</v>
      </c>
      <c r="AT159" s="24" t="s">
        <v>146</v>
      </c>
      <c r="AU159" s="24" t="s">
        <v>84</v>
      </c>
      <c r="AY159" s="24" t="s">
        <v>143</v>
      </c>
      <c r="BE159" s="203">
        <f>IF(N159="základní",J159,0)</f>
        <v>0</v>
      </c>
      <c r="BF159" s="203">
        <f>IF(N159="snížená",J159,0)</f>
        <v>0</v>
      </c>
      <c r="BG159" s="203">
        <f>IF(N159="zákl. přenesená",J159,0)</f>
        <v>0</v>
      </c>
      <c r="BH159" s="203">
        <f>IF(N159="sníž. přenesená",J159,0)</f>
        <v>0</v>
      </c>
      <c r="BI159" s="203">
        <f>IF(N159="nulová",J159,0)</f>
        <v>0</v>
      </c>
      <c r="BJ159" s="24" t="s">
        <v>82</v>
      </c>
      <c r="BK159" s="203">
        <f>ROUND(I159*H159,2)</f>
        <v>0</v>
      </c>
      <c r="BL159" s="24" t="s">
        <v>208</v>
      </c>
      <c r="BM159" s="24" t="s">
        <v>297</v>
      </c>
    </row>
    <row r="160" spans="2:51" s="11" customFormat="1" ht="13.5">
      <c r="B160" s="209"/>
      <c r="C160" s="210"/>
      <c r="D160" s="204" t="s">
        <v>210</v>
      </c>
      <c r="E160" s="211" t="s">
        <v>21</v>
      </c>
      <c r="F160" s="212" t="s">
        <v>298</v>
      </c>
      <c r="G160" s="210"/>
      <c r="H160" s="213" t="s">
        <v>21</v>
      </c>
      <c r="I160" s="214"/>
      <c r="J160" s="210"/>
      <c r="K160" s="210"/>
      <c r="L160" s="215"/>
      <c r="M160" s="216"/>
      <c r="N160" s="217"/>
      <c r="O160" s="217"/>
      <c r="P160" s="217"/>
      <c r="Q160" s="217"/>
      <c r="R160" s="217"/>
      <c r="S160" s="217"/>
      <c r="T160" s="218"/>
      <c r="AT160" s="219" t="s">
        <v>210</v>
      </c>
      <c r="AU160" s="219" t="s">
        <v>84</v>
      </c>
      <c r="AV160" s="11" t="s">
        <v>82</v>
      </c>
      <c r="AW160" s="11" t="s">
        <v>38</v>
      </c>
      <c r="AX160" s="11" t="s">
        <v>74</v>
      </c>
      <c r="AY160" s="219" t="s">
        <v>143</v>
      </c>
    </row>
    <row r="161" spans="2:51" s="12" customFormat="1" ht="13.5">
      <c r="B161" s="220"/>
      <c r="C161" s="221"/>
      <c r="D161" s="204" t="s">
        <v>210</v>
      </c>
      <c r="E161" s="232" t="s">
        <v>21</v>
      </c>
      <c r="F161" s="233" t="s">
        <v>299</v>
      </c>
      <c r="G161" s="221"/>
      <c r="H161" s="234">
        <v>48.3</v>
      </c>
      <c r="I161" s="226"/>
      <c r="J161" s="221"/>
      <c r="K161" s="221"/>
      <c r="L161" s="227"/>
      <c r="M161" s="228"/>
      <c r="N161" s="229"/>
      <c r="O161" s="229"/>
      <c r="P161" s="229"/>
      <c r="Q161" s="229"/>
      <c r="R161" s="229"/>
      <c r="S161" s="229"/>
      <c r="T161" s="230"/>
      <c r="AT161" s="231" t="s">
        <v>210</v>
      </c>
      <c r="AU161" s="231" t="s">
        <v>84</v>
      </c>
      <c r="AV161" s="12" t="s">
        <v>84</v>
      </c>
      <c r="AW161" s="12" t="s">
        <v>38</v>
      </c>
      <c r="AX161" s="12" t="s">
        <v>74</v>
      </c>
      <c r="AY161" s="231" t="s">
        <v>143</v>
      </c>
    </row>
    <row r="162" spans="2:51" s="13" customFormat="1" ht="13.5">
      <c r="B162" s="235"/>
      <c r="C162" s="236"/>
      <c r="D162" s="222" t="s">
        <v>210</v>
      </c>
      <c r="E162" s="237" t="s">
        <v>21</v>
      </c>
      <c r="F162" s="238" t="s">
        <v>222</v>
      </c>
      <c r="G162" s="236"/>
      <c r="H162" s="239">
        <v>48.3</v>
      </c>
      <c r="I162" s="240"/>
      <c r="J162" s="236"/>
      <c r="K162" s="236"/>
      <c r="L162" s="241"/>
      <c r="M162" s="242"/>
      <c r="N162" s="243"/>
      <c r="O162" s="243"/>
      <c r="P162" s="243"/>
      <c r="Q162" s="243"/>
      <c r="R162" s="243"/>
      <c r="S162" s="243"/>
      <c r="T162" s="244"/>
      <c r="AT162" s="245" t="s">
        <v>210</v>
      </c>
      <c r="AU162" s="245" t="s">
        <v>84</v>
      </c>
      <c r="AV162" s="13" t="s">
        <v>208</v>
      </c>
      <c r="AW162" s="13" t="s">
        <v>38</v>
      </c>
      <c r="AX162" s="13" t="s">
        <v>82</v>
      </c>
      <c r="AY162" s="245" t="s">
        <v>143</v>
      </c>
    </row>
    <row r="163" spans="2:65" s="1" customFormat="1" ht="44.25" customHeight="1">
      <c r="B163" s="40"/>
      <c r="C163" s="192" t="s">
        <v>300</v>
      </c>
      <c r="D163" s="192" t="s">
        <v>146</v>
      </c>
      <c r="E163" s="193" t="s">
        <v>301</v>
      </c>
      <c r="F163" s="194" t="s">
        <v>302</v>
      </c>
      <c r="G163" s="195" t="s">
        <v>249</v>
      </c>
      <c r="H163" s="196">
        <v>138</v>
      </c>
      <c r="I163" s="197"/>
      <c r="J163" s="198">
        <f>ROUND(I163*H163,2)</f>
        <v>0</v>
      </c>
      <c r="K163" s="194" t="s">
        <v>150</v>
      </c>
      <c r="L163" s="60"/>
      <c r="M163" s="199" t="s">
        <v>21</v>
      </c>
      <c r="N163" s="200" t="s">
        <v>45</v>
      </c>
      <c r="O163" s="41"/>
      <c r="P163" s="201">
        <f>O163*H163</f>
        <v>0</v>
      </c>
      <c r="Q163" s="201">
        <v>0.00103</v>
      </c>
      <c r="R163" s="201">
        <f>Q163*H163</f>
        <v>0.14214000000000002</v>
      </c>
      <c r="S163" s="201">
        <v>0</v>
      </c>
      <c r="T163" s="202">
        <f>S163*H163</f>
        <v>0</v>
      </c>
      <c r="AR163" s="24" t="s">
        <v>208</v>
      </c>
      <c r="AT163" s="24" t="s">
        <v>146</v>
      </c>
      <c r="AU163" s="24" t="s">
        <v>84</v>
      </c>
      <c r="AY163" s="24" t="s">
        <v>143</v>
      </c>
      <c r="BE163" s="203">
        <f>IF(N163="základní",J163,0)</f>
        <v>0</v>
      </c>
      <c r="BF163" s="203">
        <f>IF(N163="snížená",J163,0)</f>
        <v>0</v>
      </c>
      <c r="BG163" s="203">
        <f>IF(N163="zákl. přenesená",J163,0)</f>
        <v>0</v>
      </c>
      <c r="BH163" s="203">
        <f>IF(N163="sníž. přenesená",J163,0)</f>
        <v>0</v>
      </c>
      <c r="BI163" s="203">
        <f>IF(N163="nulová",J163,0)</f>
        <v>0</v>
      </c>
      <c r="BJ163" s="24" t="s">
        <v>82</v>
      </c>
      <c r="BK163" s="203">
        <f>ROUND(I163*H163,2)</f>
        <v>0</v>
      </c>
      <c r="BL163" s="24" t="s">
        <v>208</v>
      </c>
      <c r="BM163" s="24" t="s">
        <v>303</v>
      </c>
    </row>
    <row r="164" spans="2:51" s="12" customFormat="1" ht="13.5">
      <c r="B164" s="220"/>
      <c r="C164" s="221"/>
      <c r="D164" s="222" t="s">
        <v>210</v>
      </c>
      <c r="E164" s="223" t="s">
        <v>21</v>
      </c>
      <c r="F164" s="224" t="s">
        <v>304</v>
      </c>
      <c r="G164" s="221"/>
      <c r="H164" s="225">
        <v>138</v>
      </c>
      <c r="I164" s="226"/>
      <c r="J164" s="221"/>
      <c r="K164" s="221"/>
      <c r="L164" s="227"/>
      <c r="M164" s="228"/>
      <c r="N164" s="229"/>
      <c r="O164" s="229"/>
      <c r="P164" s="229"/>
      <c r="Q164" s="229"/>
      <c r="R164" s="229"/>
      <c r="S164" s="229"/>
      <c r="T164" s="230"/>
      <c r="AT164" s="231" t="s">
        <v>210</v>
      </c>
      <c r="AU164" s="231" t="s">
        <v>84</v>
      </c>
      <c r="AV164" s="12" t="s">
        <v>84</v>
      </c>
      <c r="AW164" s="12" t="s">
        <v>38</v>
      </c>
      <c r="AX164" s="12" t="s">
        <v>82</v>
      </c>
      <c r="AY164" s="231" t="s">
        <v>143</v>
      </c>
    </row>
    <row r="165" spans="2:65" s="1" customFormat="1" ht="44.25" customHeight="1">
      <c r="B165" s="40"/>
      <c r="C165" s="192" t="s">
        <v>305</v>
      </c>
      <c r="D165" s="192" t="s">
        <v>146</v>
      </c>
      <c r="E165" s="193" t="s">
        <v>306</v>
      </c>
      <c r="F165" s="194" t="s">
        <v>307</v>
      </c>
      <c r="G165" s="195" t="s">
        <v>249</v>
      </c>
      <c r="H165" s="196">
        <v>138</v>
      </c>
      <c r="I165" s="197"/>
      <c r="J165" s="198">
        <f>ROUND(I165*H165,2)</f>
        <v>0</v>
      </c>
      <c r="K165" s="194" t="s">
        <v>150</v>
      </c>
      <c r="L165" s="60"/>
      <c r="M165" s="199" t="s">
        <v>21</v>
      </c>
      <c r="N165" s="200" t="s">
        <v>45</v>
      </c>
      <c r="O165" s="41"/>
      <c r="P165" s="201">
        <f>O165*H165</f>
        <v>0</v>
      </c>
      <c r="Q165" s="201">
        <v>0</v>
      </c>
      <c r="R165" s="201">
        <f>Q165*H165</f>
        <v>0</v>
      </c>
      <c r="S165" s="201">
        <v>0</v>
      </c>
      <c r="T165" s="202">
        <f>S165*H165</f>
        <v>0</v>
      </c>
      <c r="AR165" s="24" t="s">
        <v>208</v>
      </c>
      <c r="AT165" s="24" t="s">
        <v>146</v>
      </c>
      <c r="AU165" s="24" t="s">
        <v>84</v>
      </c>
      <c r="AY165" s="24" t="s">
        <v>143</v>
      </c>
      <c r="BE165" s="203">
        <f>IF(N165="základní",J165,0)</f>
        <v>0</v>
      </c>
      <c r="BF165" s="203">
        <f>IF(N165="snížená",J165,0)</f>
        <v>0</v>
      </c>
      <c r="BG165" s="203">
        <f>IF(N165="zákl. přenesená",J165,0)</f>
        <v>0</v>
      </c>
      <c r="BH165" s="203">
        <f>IF(N165="sníž. přenesená",J165,0)</f>
        <v>0</v>
      </c>
      <c r="BI165" s="203">
        <f>IF(N165="nulová",J165,0)</f>
        <v>0</v>
      </c>
      <c r="BJ165" s="24" t="s">
        <v>82</v>
      </c>
      <c r="BK165" s="203">
        <f>ROUND(I165*H165,2)</f>
        <v>0</v>
      </c>
      <c r="BL165" s="24" t="s">
        <v>208</v>
      </c>
      <c r="BM165" s="24" t="s">
        <v>308</v>
      </c>
    </row>
    <row r="166" spans="2:65" s="1" customFormat="1" ht="22.5" customHeight="1">
      <c r="B166" s="40"/>
      <c r="C166" s="192" t="s">
        <v>309</v>
      </c>
      <c r="D166" s="192" t="s">
        <v>146</v>
      </c>
      <c r="E166" s="193" t="s">
        <v>310</v>
      </c>
      <c r="F166" s="194" t="s">
        <v>311</v>
      </c>
      <c r="G166" s="195" t="s">
        <v>263</v>
      </c>
      <c r="H166" s="196">
        <v>4.606</v>
      </c>
      <c r="I166" s="197"/>
      <c r="J166" s="198">
        <f>ROUND(I166*H166,2)</f>
        <v>0</v>
      </c>
      <c r="K166" s="194" t="s">
        <v>150</v>
      </c>
      <c r="L166" s="60"/>
      <c r="M166" s="199" t="s">
        <v>21</v>
      </c>
      <c r="N166" s="200" t="s">
        <v>45</v>
      </c>
      <c r="O166" s="41"/>
      <c r="P166" s="201">
        <f>O166*H166</f>
        <v>0</v>
      </c>
      <c r="Q166" s="201">
        <v>1.06017</v>
      </c>
      <c r="R166" s="201">
        <f>Q166*H166</f>
        <v>4.88314302</v>
      </c>
      <c r="S166" s="201">
        <v>0</v>
      </c>
      <c r="T166" s="202">
        <f>S166*H166</f>
        <v>0</v>
      </c>
      <c r="AR166" s="24" t="s">
        <v>208</v>
      </c>
      <c r="AT166" s="24" t="s">
        <v>146</v>
      </c>
      <c r="AU166" s="24" t="s">
        <v>84</v>
      </c>
      <c r="AY166" s="24" t="s">
        <v>143</v>
      </c>
      <c r="BE166" s="203">
        <f>IF(N166="základní",J166,0)</f>
        <v>0</v>
      </c>
      <c r="BF166" s="203">
        <f>IF(N166="snížená",J166,0)</f>
        <v>0</v>
      </c>
      <c r="BG166" s="203">
        <f>IF(N166="zákl. přenesená",J166,0)</f>
        <v>0</v>
      </c>
      <c r="BH166" s="203">
        <f>IF(N166="sníž. přenesená",J166,0)</f>
        <v>0</v>
      </c>
      <c r="BI166" s="203">
        <f>IF(N166="nulová",J166,0)</f>
        <v>0</v>
      </c>
      <c r="BJ166" s="24" t="s">
        <v>82</v>
      </c>
      <c r="BK166" s="203">
        <f>ROUND(I166*H166,2)</f>
        <v>0</v>
      </c>
      <c r="BL166" s="24" t="s">
        <v>208</v>
      </c>
      <c r="BM166" s="24" t="s">
        <v>312</v>
      </c>
    </row>
    <row r="167" spans="2:47" s="1" customFormat="1" ht="27">
      <c r="B167" s="40"/>
      <c r="C167" s="62"/>
      <c r="D167" s="204" t="s">
        <v>165</v>
      </c>
      <c r="E167" s="62"/>
      <c r="F167" s="205" t="s">
        <v>313</v>
      </c>
      <c r="G167" s="62"/>
      <c r="H167" s="62"/>
      <c r="I167" s="162"/>
      <c r="J167" s="62"/>
      <c r="K167" s="62"/>
      <c r="L167" s="60"/>
      <c r="M167" s="256"/>
      <c r="N167" s="41"/>
      <c r="O167" s="41"/>
      <c r="P167" s="41"/>
      <c r="Q167" s="41"/>
      <c r="R167" s="41"/>
      <c r="S167" s="41"/>
      <c r="T167" s="77"/>
      <c r="AT167" s="24" t="s">
        <v>165</v>
      </c>
      <c r="AU167" s="24" t="s">
        <v>84</v>
      </c>
    </row>
    <row r="168" spans="2:51" s="11" customFormat="1" ht="13.5">
      <c r="B168" s="209"/>
      <c r="C168" s="210"/>
      <c r="D168" s="204" t="s">
        <v>210</v>
      </c>
      <c r="E168" s="211" t="s">
        <v>21</v>
      </c>
      <c r="F168" s="212" t="s">
        <v>314</v>
      </c>
      <c r="G168" s="210"/>
      <c r="H168" s="213" t="s">
        <v>21</v>
      </c>
      <c r="I168" s="214"/>
      <c r="J168" s="210"/>
      <c r="K168" s="210"/>
      <c r="L168" s="215"/>
      <c r="M168" s="216"/>
      <c r="N168" s="217"/>
      <c r="O168" s="217"/>
      <c r="P168" s="217"/>
      <c r="Q168" s="217"/>
      <c r="R168" s="217"/>
      <c r="S168" s="217"/>
      <c r="T168" s="218"/>
      <c r="AT168" s="219" t="s">
        <v>210</v>
      </c>
      <c r="AU168" s="219" t="s">
        <v>84</v>
      </c>
      <c r="AV168" s="11" t="s">
        <v>82</v>
      </c>
      <c r="AW168" s="11" t="s">
        <v>38</v>
      </c>
      <c r="AX168" s="11" t="s">
        <v>74</v>
      </c>
      <c r="AY168" s="219" t="s">
        <v>143</v>
      </c>
    </row>
    <row r="169" spans="2:51" s="12" customFormat="1" ht="13.5">
      <c r="B169" s="220"/>
      <c r="C169" s="221"/>
      <c r="D169" s="222" t="s">
        <v>210</v>
      </c>
      <c r="E169" s="223" t="s">
        <v>21</v>
      </c>
      <c r="F169" s="224" t="s">
        <v>315</v>
      </c>
      <c r="G169" s="221"/>
      <c r="H169" s="225">
        <v>4.606</v>
      </c>
      <c r="I169" s="226"/>
      <c r="J169" s="221"/>
      <c r="K169" s="221"/>
      <c r="L169" s="227"/>
      <c r="M169" s="228"/>
      <c r="N169" s="229"/>
      <c r="O169" s="229"/>
      <c r="P169" s="229"/>
      <c r="Q169" s="229"/>
      <c r="R169" s="229"/>
      <c r="S169" s="229"/>
      <c r="T169" s="230"/>
      <c r="AT169" s="231" t="s">
        <v>210</v>
      </c>
      <c r="AU169" s="231" t="s">
        <v>84</v>
      </c>
      <c r="AV169" s="12" t="s">
        <v>84</v>
      </c>
      <c r="AW169" s="12" t="s">
        <v>38</v>
      </c>
      <c r="AX169" s="12" t="s">
        <v>82</v>
      </c>
      <c r="AY169" s="231" t="s">
        <v>143</v>
      </c>
    </row>
    <row r="170" spans="2:65" s="1" customFormat="1" ht="31.5" customHeight="1">
      <c r="B170" s="40"/>
      <c r="C170" s="192" t="s">
        <v>316</v>
      </c>
      <c r="D170" s="192" t="s">
        <v>146</v>
      </c>
      <c r="E170" s="193" t="s">
        <v>317</v>
      </c>
      <c r="F170" s="194" t="s">
        <v>318</v>
      </c>
      <c r="G170" s="195" t="s">
        <v>207</v>
      </c>
      <c r="H170" s="196">
        <v>2.4</v>
      </c>
      <c r="I170" s="197"/>
      <c r="J170" s="198">
        <f>ROUND(I170*H170,2)</f>
        <v>0</v>
      </c>
      <c r="K170" s="194" t="s">
        <v>150</v>
      </c>
      <c r="L170" s="60"/>
      <c r="M170" s="199" t="s">
        <v>21</v>
      </c>
      <c r="N170" s="200" t="s">
        <v>45</v>
      </c>
      <c r="O170" s="41"/>
      <c r="P170" s="201">
        <f>O170*H170</f>
        <v>0</v>
      </c>
      <c r="Q170" s="201">
        <v>2.45329</v>
      </c>
      <c r="R170" s="201">
        <f>Q170*H170</f>
        <v>5.887896</v>
      </c>
      <c r="S170" s="201">
        <v>0</v>
      </c>
      <c r="T170" s="202">
        <f>S170*H170</f>
        <v>0</v>
      </c>
      <c r="AR170" s="24" t="s">
        <v>208</v>
      </c>
      <c r="AT170" s="24" t="s">
        <v>146</v>
      </c>
      <c r="AU170" s="24" t="s">
        <v>84</v>
      </c>
      <c r="AY170" s="24" t="s">
        <v>143</v>
      </c>
      <c r="BE170" s="203">
        <f>IF(N170="základní",J170,0)</f>
        <v>0</v>
      </c>
      <c r="BF170" s="203">
        <f>IF(N170="snížená",J170,0)</f>
        <v>0</v>
      </c>
      <c r="BG170" s="203">
        <f>IF(N170="zákl. přenesená",J170,0)</f>
        <v>0</v>
      </c>
      <c r="BH170" s="203">
        <f>IF(N170="sníž. přenesená",J170,0)</f>
        <v>0</v>
      </c>
      <c r="BI170" s="203">
        <f>IF(N170="nulová",J170,0)</f>
        <v>0</v>
      </c>
      <c r="BJ170" s="24" t="s">
        <v>82</v>
      </c>
      <c r="BK170" s="203">
        <f>ROUND(I170*H170,2)</f>
        <v>0</v>
      </c>
      <c r="BL170" s="24" t="s">
        <v>208</v>
      </c>
      <c r="BM170" s="24" t="s">
        <v>319</v>
      </c>
    </row>
    <row r="171" spans="2:51" s="11" customFormat="1" ht="13.5">
      <c r="B171" s="209"/>
      <c r="C171" s="210"/>
      <c r="D171" s="204" t="s">
        <v>210</v>
      </c>
      <c r="E171" s="211" t="s">
        <v>21</v>
      </c>
      <c r="F171" s="212" t="s">
        <v>320</v>
      </c>
      <c r="G171" s="210"/>
      <c r="H171" s="213" t="s">
        <v>21</v>
      </c>
      <c r="I171" s="214"/>
      <c r="J171" s="210"/>
      <c r="K171" s="210"/>
      <c r="L171" s="215"/>
      <c r="M171" s="216"/>
      <c r="N171" s="217"/>
      <c r="O171" s="217"/>
      <c r="P171" s="217"/>
      <c r="Q171" s="217"/>
      <c r="R171" s="217"/>
      <c r="S171" s="217"/>
      <c r="T171" s="218"/>
      <c r="AT171" s="219" t="s">
        <v>210</v>
      </c>
      <c r="AU171" s="219" t="s">
        <v>84</v>
      </c>
      <c r="AV171" s="11" t="s">
        <v>82</v>
      </c>
      <c r="AW171" s="11" t="s">
        <v>38</v>
      </c>
      <c r="AX171" s="11" t="s">
        <v>74</v>
      </c>
      <c r="AY171" s="219" t="s">
        <v>143</v>
      </c>
    </row>
    <row r="172" spans="2:51" s="12" customFormat="1" ht="13.5">
      <c r="B172" s="220"/>
      <c r="C172" s="221"/>
      <c r="D172" s="204" t="s">
        <v>210</v>
      </c>
      <c r="E172" s="232" t="s">
        <v>21</v>
      </c>
      <c r="F172" s="233" t="s">
        <v>321</v>
      </c>
      <c r="G172" s="221"/>
      <c r="H172" s="234">
        <v>2.4</v>
      </c>
      <c r="I172" s="226"/>
      <c r="J172" s="221"/>
      <c r="K172" s="221"/>
      <c r="L172" s="227"/>
      <c r="M172" s="228"/>
      <c r="N172" s="229"/>
      <c r="O172" s="229"/>
      <c r="P172" s="229"/>
      <c r="Q172" s="229"/>
      <c r="R172" s="229"/>
      <c r="S172" s="229"/>
      <c r="T172" s="230"/>
      <c r="AT172" s="231" t="s">
        <v>210</v>
      </c>
      <c r="AU172" s="231" t="s">
        <v>84</v>
      </c>
      <c r="AV172" s="12" t="s">
        <v>84</v>
      </c>
      <c r="AW172" s="12" t="s">
        <v>38</v>
      </c>
      <c r="AX172" s="12" t="s">
        <v>74</v>
      </c>
      <c r="AY172" s="231" t="s">
        <v>143</v>
      </c>
    </row>
    <row r="173" spans="2:51" s="13" customFormat="1" ht="13.5">
      <c r="B173" s="235"/>
      <c r="C173" s="236"/>
      <c r="D173" s="222" t="s">
        <v>210</v>
      </c>
      <c r="E173" s="237" t="s">
        <v>21</v>
      </c>
      <c r="F173" s="238" t="s">
        <v>222</v>
      </c>
      <c r="G173" s="236"/>
      <c r="H173" s="239">
        <v>2.4</v>
      </c>
      <c r="I173" s="240"/>
      <c r="J173" s="236"/>
      <c r="K173" s="236"/>
      <c r="L173" s="241"/>
      <c r="M173" s="242"/>
      <c r="N173" s="243"/>
      <c r="O173" s="243"/>
      <c r="P173" s="243"/>
      <c r="Q173" s="243"/>
      <c r="R173" s="243"/>
      <c r="S173" s="243"/>
      <c r="T173" s="244"/>
      <c r="AT173" s="245" t="s">
        <v>210</v>
      </c>
      <c r="AU173" s="245" t="s">
        <v>84</v>
      </c>
      <c r="AV173" s="13" t="s">
        <v>208</v>
      </c>
      <c r="AW173" s="13" t="s">
        <v>38</v>
      </c>
      <c r="AX173" s="13" t="s">
        <v>82</v>
      </c>
      <c r="AY173" s="245" t="s">
        <v>143</v>
      </c>
    </row>
    <row r="174" spans="2:65" s="1" customFormat="1" ht="44.25" customHeight="1">
      <c r="B174" s="40"/>
      <c r="C174" s="192" t="s">
        <v>9</v>
      </c>
      <c r="D174" s="192" t="s">
        <v>146</v>
      </c>
      <c r="E174" s="193" t="s">
        <v>322</v>
      </c>
      <c r="F174" s="194" t="s">
        <v>323</v>
      </c>
      <c r="G174" s="195" t="s">
        <v>249</v>
      </c>
      <c r="H174" s="196">
        <v>17.31</v>
      </c>
      <c r="I174" s="197"/>
      <c r="J174" s="198">
        <f>ROUND(I174*H174,2)</f>
        <v>0</v>
      </c>
      <c r="K174" s="194" t="s">
        <v>150</v>
      </c>
      <c r="L174" s="60"/>
      <c r="M174" s="199" t="s">
        <v>21</v>
      </c>
      <c r="N174" s="200" t="s">
        <v>45</v>
      </c>
      <c r="O174" s="41"/>
      <c r="P174" s="201">
        <f>O174*H174</f>
        <v>0</v>
      </c>
      <c r="Q174" s="201">
        <v>0.00103</v>
      </c>
      <c r="R174" s="201">
        <f>Q174*H174</f>
        <v>0.0178293</v>
      </c>
      <c r="S174" s="201">
        <v>0</v>
      </c>
      <c r="T174" s="202">
        <f>S174*H174</f>
        <v>0</v>
      </c>
      <c r="AR174" s="24" t="s">
        <v>208</v>
      </c>
      <c r="AT174" s="24" t="s">
        <v>146</v>
      </c>
      <c r="AU174" s="24" t="s">
        <v>84</v>
      </c>
      <c r="AY174" s="24" t="s">
        <v>143</v>
      </c>
      <c r="BE174" s="203">
        <f>IF(N174="základní",J174,0)</f>
        <v>0</v>
      </c>
      <c r="BF174" s="203">
        <f>IF(N174="snížená",J174,0)</f>
        <v>0</v>
      </c>
      <c r="BG174" s="203">
        <f>IF(N174="zákl. přenesená",J174,0)</f>
        <v>0</v>
      </c>
      <c r="BH174" s="203">
        <f>IF(N174="sníž. přenesená",J174,0)</f>
        <v>0</v>
      </c>
      <c r="BI174" s="203">
        <f>IF(N174="nulová",J174,0)</f>
        <v>0</v>
      </c>
      <c r="BJ174" s="24" t="s">
        <v>82</v>
      </c>
      <c r="BK174" s="203">
        <f>ROUND(I174*H174,2)</f>
        <v>0</v>
      </c>
      <c r="BL174" s="24" t="s">
        <v>208</v>
      </c>
      <c r="BM174" s="24" t="s">
        <v>324</v>
      </c>
    </row>
    <row r="175" spans="2:51" s="11" customFormat="1" ht="13.5">
      <c r="B175" s="209"/>
      <c r="C175" s="210"/>
      <c r="D175" s="204" t="s">
        <v>210</v>
      </c>
      <c r="E175" s="211" t="s">
        <v>21</v>
      </c>
      <c r="F175" s="212" t="s">
        <v>320</v>
      </c>
      <c r="G175" s="210"/>
      <c r="H175" s="213" t="s">
        <v>21</v>
      </c>
      <c r="I175" s="214"/>
      <c r="J175" s="210"/>
      <c r="K175" s="210"/>
      <c r="L175" s="215"/>
      <c r="M175" s="216"/>
      <c r="N175" s="217"/>
      <c r="O175" s="217"/>
      <c r="P175" s="217"/>
      <c r="Q175" s="217"/>
      <c r="R175" s="217"/>
      <c r="S175" s="217"/>
      <c r="T175" s="218"/>
      <c r="AT175" s="219" t="s">
        <v>210</v>
      </c>
      <c r="AU175" s="219" t="s">
        <v>84</v>
      </c>
      <c r="AV175" s="11" t="s">
        <v>82</v>
      </c>
      <c r="AW175" s="11" t="s">
        <v>38</v>
      </c>
      <c r="AX175" s="11" t="s">
        <v>74</v>
      </c>
      <c r="AY175" s="219" t="s">
        <v>143</v>
      </c>
    </row>
    <row r="176" spans="2:51" s="12" customFormat="1" ht="13.5">
      <c r="B176" s="220"/>
      <c r="C176" s="221"/>
      <c r="D176" s="204" t="s">
        <v>210</v>
      </c>
      <c r="E176" s="232" t="s">
        <v>21</v>
      </c>
      <c r="F176" s="233" t="s">
        <v>325</v>
      </c>
      <c r="G176" s="221"/>
      <c r="H176" s="234">
        <v>6</v>
      </c>
      <c r="I176" s="226"/>
      <c r="J176" s="221"/>
      <c r="K176" s="221"/>
      <c r="L176" s="227"/>
      <c r="M176" s="228"/>
      <c r="N176" s="229"/>
      <c r="O176" s="229"/>
      <c r="P176" s="229"/>
      <c r="Q176" s="229"/>
      <c r="R176" s="229"/>
      <c r="S176" s="229"/>
      <c r="T176" s="230"/>
      <c r="AT176" s="231" t="s">
        <v>210</v>
      </c>
      <c r="AU176" s="231" t="s">
        <v>84</v>
      </c>
      <c r="AV176" s="12" t="s">
        <v>84</v>
      </c>
      <c r="AW176" s="12" t="s">
        <v>38</v>
      </c>
      <c r="AX176" s="12" t="s">
        <v>74</v>
      </c>
      <c r="AY176" s="231" t="s">
        <v>143</v>
      </c>
    </row>
    <row r="177" spans="2:51" s="12" customFormat="1" ht="13.5">
      <c r="B177" s="220"/>
      <c r="C177" s="221"/>
      <c r="D177" s="204" t="s">
        <v>210</v>
      </c>
      <c r="E177" s="232" t="s">
        <v>21</v>
      </c>
      <c r="F177" s="233" t="s">
        <v>326</v>
      </c>
      <c r="G177" s="221"/>
      <c r="H177" s="234">
        <v>11.31</v>
      </c>
      <c r="I177" s="226"/>
      <c r="J177" s="221"/>
      <c r="K177" s="221"/>
      <c r="L177" s="227"/>
      <c r="M177" s="228"/>
      <c r="N177" s="229"/>
      <c r="O177" s="229"/>
      <c r="P177" s="229"/>
      <c r="Q177" s="229"/>
      <c r="R177" s="229"/>
      <c r="S177" s="229"/>
      <c r="T177" s="230"/>
      <c r="AT177" s="231" t="s">
        <v>210</v>
      </c>
      <c r="AU177" s="231" t="s">
        <v>84</v>
      </c>
      <c r="AV177" s="12" t="s">
        <v>84</v>
      </c>
      <c r="AW177" s="12" t="s">
        <v>38</v>
      </c>
      <c r="AX177" s="12" t="s">
        <v>74</v>
      </c>
      <c r="AY177" s="231" t="s">
        <v>143</v>
      </c>
    </row>
    <row r="178" spans="2:51" s="13" customFormat="1" ht="13.5">
      <c r="B178" s="235"/>
      <c r="C178" s="236"/>
      <c r="D178" s="222" t="s">
        <v>210</v>
      </c>
      <c r="E178" s="237" t="s">
        <v>21</v>
      </c>
      <c r="F178" s="238" t="s">
        <v>222</v>
      </c>
      <c r="G178" s="236"/>
      <c r="H178" s="239">
        <v>17.31</v>
      </c>
      <c r="I178" s="240"/>
      <c r="J178" s="236"/>
      <c r="K178" s="236"/>
      <c r="L178" s="241"/>
      <c r="M178" s="242"/>
      <c r="N178" s="243"/>
      <c r="O178" s="243"/>
      <c r="P178" s="243"/>
      <c r="Q178" s="243"/>
      <c r="R178" s="243"/>
      <c r="S178" s="243"/>
      <c r="T178" s="244"/>
      <c r="AT178" s="245" t="s">
        <v>210</v>
      </c>
      <c r="AU178" s="245" t="s">
        <v>84</v>
      </c>
      <c r="AV178" s="13" t="s">
        <v>208</v>
      </c>
      <c r="AW178" s="13" t="s">
        <v>38</v>
      </c>
      <c r="AX178" s="13" t="s">
        <v>82</v>
      </c>
      <c r="AY178" s="245" t="s">
        <v>143</v>
      </c>
    </row>
    <row r="179" spans="2:65" s="1" customFormat="1" ht="44.25" customHeight="1">
      <c r="B179" s="40"/>
      <c r="C179" s="192" t="s">
        <v>327</v>
      </c>
      <c r="D179" s="192" t="s">
        <v>146</v>
      </c>
      <c r="E179" s="193" t="s">
        <v>328</v>
      </c>
      <c r="F179" s="194" t="s">
        <v>329</v>
      </c>
      <c r="G179" s="195" t="s">
        <v>249</v>
      </c>
      <c r="H179" s="196">
        <v>17.31</v>
      </c>
      <c r="I179" s="197"/>
      <c r="J179" s="198">
        <f>ROUND(I179*H179,2)</f>
        <v>0</v>
      </c>
      <c r="K179" s="194" t="s">
        <v>150</v>
      </c>
      <c r="L179" s="60"/>
      <c r="M179" s="199" t="s">
        <v>21</v>
      </c>
      <c r="N179" s="200" t="s">
        <v>45</v>
      </c>
      <c r="O179" s="41"/>
      <c r="P179" s="201">
        <f>O179*H179</f>
        <v>0</v>
      </c>
      <c r="Q179" s="201">
        <v>0</v>
      </c>
      <c r="R179" s="201">
        <f>Q179*H179</f>
        <v>0</v>
      </c>
      <c r="S179" s="201">
        <v>0</v>
      </c>
      <c r="T179" s="202">
        <f>S179*H179</f>
        <v>0</v>
      </c>
      <c r="AR179" s="24" t="s">
        <v>208</v>
      </c>
      <c r="AT179" s="24" t="s">
        <v>146</v>
      </c>
      <c r="AU179" s="24" t="s">
        <v>84</v>
      </c>
      <c r="AY179" s="24" t="s">
        <v>143</v>
      </c>
      <c r="BE179" s="203">
        <f>IF(N179="základní",J179,0)</f>
        <v>0</v>
      </c>
      <c r="BF179" s="203">
        <f>IF(N179="snížená",J179,0)</f>
        <v>0</v>
      </c>
      <c r="BG179" s="203">
        <f>IF(N179="zákl. přenesená",J179,0)</f>
        <v>0</v>
      </c>
      <c r="BH179" s="203">
        <f>IF(N179="sníž. přenesená",J179,0)</f>
        <v>0</v>
      </c>
      <c r="BI179" s="203">
        <f>IF(N179="nulová",J179,0)</f>
        <v>0</v>
      </c>
      <c r="BJ179" s="24" t="s">
        <v>82</v>
      </c>
      <c r="BK179" s="203">
        <f>ROUND(I179*H179,2)</f>
        <v>0</v>
      </c>
      <c r="BL179" s="24" t="s">
        <v>208</v>
      </c>
      <c r="BM179" s="24" t="s">
        <v>330</v>
      </c>
    </row>
    <row r="180" spans="2:65" s="1" customFormat="1" ht="31.5" customHeight="1">
      <c r="B180" s="40"/>
      <c r="C180" s="192" t="s">
        <v>331</v>
      </c>
      <c r="D180" s="192" t="s">
        <v>146</v>
      </c>
      <c r="E180" s="193" t="s">
        <v>332</v>
      </c>
      <c r="F180" s="194" t="s">
        <v>333</v>
      </c>
      <c r="G180" s="195" t="s">
        <v>249</v>
      </c>
      <c r="H180" s="196">
        <v>47.9</v>
      </c>
      <c r="I180" s="197"/>
      <c r="J180" s="198">
        <f>ROUND(I180*H180,2)</f>
        <v>0</v>
      </c>
      <c r="K180" s="194" t="s">
        <v>21</v>
      </c>
      <c r="L180" s="60"/>
      <c r="M180" s="199" t="s">
        <v>21</v>
      </c>
      <c r="N180" s="200" t="s">
        <v>45</v>
      </c>
      <c r="O180" s="41"/>
      <c r="P180" s="201">
        <f>O180*H180</f>
        <v>0</v>
      </c>
      <c r="Q180" s="201">
        <v>0.67489</v>
      </c>
      <c r="R180" s="201">
        <f>Q180*H180</f>
        <v>32.327231</v>
      </c>
      <c r="S180" s="201">
        <v>0</v>
      </c>
      <c r="T180" s="202">
        <f>S180*H180</f>
        <v>0</v>
      </c>
      <c r="AR180" s="24" t="s">
        <v>208</v>
      </c>
      <c r="AT180" s="24" t="s">
        <v>146</v>
      </c>
      <c r="AU180" s="24" t="s">
        <v>84</v>
      </c>
      <c r="AY180" s="24" t="s">
        <v>143</v>
      </c>
      <c r="BE180" s="203">
        <f>IF(N180="základní",J180,0)</f>
        <v>0</v>
      </c>
      <c r="BF180" s="203">
        <f>IF(N180="snížená",J180,0)</f>
        <v>0</v>
      </c>
      <c r="BG180" s="203">
        <f>IF(N180="zákl. přenesená",J180,0)</f>
        <v>0</v>
      </c>
      <c r="BH180" s="203">
        <f>IF(N180="sníž. přenesená",J180,0)</f>
        <v>0</v>
      </c>
      <c r="BI180" s="203">
        <f>IF(N180="nulová",J180,0)</f>
        <v>0</v>
      </c>
      <c r="BJ180" s="24" t="s">
        <v>82</v>
      </c>
      <c r="BK180" s="203">
        <f>ROUND(I180*H180,2)</f>
        <v>0</v>
      </c>
      <c r="BL180" s="24" t="s">
        <v>208</v>
      </c>
      <c r="BM180" s="24" t="s">
        <v>334</v>
      </c>
    </row>
    <row r="181" spans="2:51" s="11" customFormat="1" ht="13.5">
      <c r="B181" s="209"/>
      <c r="C181" s="210"/>
      <c r="D181" s="204" t="s">
        <v>210</v>
      </c>
      <c r="E181" s="211" t="s">
        <v>21</v>
      </c>
      <c r="F181" s="212" t="s">
        <v>335</v>
      </c>
      <c r="G181" s="210"/>
      <c r="H181" s="213" t="s">
        <v>21</v>
      </c>
      <c r="I181" s="214"/>
      <c r="J181" s="210"/>
      <c r="K181" s="210"/>
      <c r="L181" s="215"/>
      <c r="M181" s="216"/>
      <c r="N181" s="217"/>
      <c r="O181" s="217"/>
      <c r="P181" s="217"/>
      <c r="Q181" s="217"/>
      <c r="R181" s="217"/>
      <c r="S181" s="217"/>
      <c r="T181" s="218"/>
      <c r="AT181" s="219" t="s">
        <v>210</v>
      </c>
      <c r="AU181" s="219" t="s">
        <v>84</v>
      </c>
      <c r="AV181" s="11" t="s">
        <v>82</v>
      </c>
      <c r="AW181" s="11" t="s">
        <v>38</v>
      </c>
      <c r="AX181" s="11" t="s">
        <v>74</v>
      </c>
      <c r="AY181" s="219" t="s">
        <v>143</v>
      </c>
    </row>
    <row r="182" spans="2:51" s="12" customFormat="1" ht="13.5">
      <c r="B182" s="220"/>
      <c r="C182" s="221"/>
      <c r="D182" s="222" t="s">
        <v>210</v>
      </c>
      <c r="E182" s="223" t="s">
        <v>21</v>
      </c>
      <c r="F182" s="224" t="s">
        <v>336</v>
      </c>
      <c r="G182" s="221"/>
      <c r="H182" s="225">
        <v>47.9</v>
      </c>
      <c r="I182" s="226"/>
      <c r="J182" s="221"/>
      <c r="K182" s="221"/>
      <c r="L182" s="227"/>
      <c r="M182" s="228"/>
      <c r="N182" s="229"/>
      <c r="O182" s="229"/>
      <c r="P182" s="229"/>
      <c r="Q182" s="229"/>
      <c r="R182" s="229"/>
      <c r="S182" s="229"/>
      <c r="T182" s="230"/>
      <c r="AT182" s="231" t="s">
        <v>210</v>
      </c>
      <c r="AU182" s="231" t="s">
        <v>84</v>
      </c>
      <c r="AV182" s="12" t="s">
        <v>84</v>
      </c>
      <c r="AW182" s="12" t="s">
        <v>38</v>
      </c>
      <c r="AX182" s="12" t="s">
        <v>82</v>
      </c>
      <c r="AY182" s="231" t="s">
        <v>143</v>
      </c>
    </row>
    <row r="183" spans="2:65" s="1" customFormat="1" ht="31.5" customHeight="1">
      <c r="B183" s="40"/>
      <c r="C183" s="192" t="s">
        <v>337</v>
      </c>
      <c r="D183" s="192" t="s">
        <v>146</v>
      </c>
      <c r="E183" s="193" t="s">
        <v>338</v>
      </c>
      <c r="F183" s="194" t="s">
        <v>339</v>
      </c>
      <c r="G183" s="195" t="s">
        <v>207</v>
      </c>
      <c r="H183" s="196">
        <v>3.432</v>
      </c>
      <c r="I183" s="197"/>
      <c r="J183" s="198">
        <f>ROUND(I183*H183,2)</f>
        <v>0</v>
      </c>
      <c r="K183" s="194" t="s">
        <v>150</v>
      </c>
      <c r="L183" s="60"/>
      <c r="M183" s="199" t="s">
        <v>21</v>
      </c>
      <c r="N183" s="200" t="s">
        <v>45</v>
      </c>
      <c r="O183" s="41"/>
      <c r="P183" s="201">
        <f>O183*H183</f>
        <v>0</v>
      </c>
      <c r="Q183" s="201">
        <v>2.45329</v>
      </c>
      <c r="R183" s="201">
        <f>Q183*H183</f>
        <v>8.41969128</v>
      </c>
      <c r="S183" s="201">
        <v>0</v>
      </c>
      <c r="T183" s="202">
        <f>S183*H183</f>
        <v>0</v>
      </c>
      <c r="AR183" s="24" t="s">
        <v>208</v>
      </c>
      <c r="AT183" s="24" t="s">
        <v>146</v>
      </c>
      <c r="AU183" s="24" t="s">
        <v>84</v>
      </c>
      <c r="AY183" s="24" t="s">
        <v>143</v>
      </c>
      <c r="BE183" s="203">
        <f>IF(N183="základní",J183,0)</f>
        <v>0</v>
      </c>
      <c r="BF183" s="203">
        <f>IF(N183="snížená",J183,0)</f>
        <v>0</v>
      </c>
      <c r="BG183" s="203">
        <f>IF(N183="zákl. přenesená",J183,0)</f>
        <v>0</v>
      </c>
      <c r="BH183" s="203">
        <f>IF(N183="sníž. přenesená",J183,0)</f>
        <v>0</v>
      </c>
      <c r="BI183" s="203">
        <f>IF(N183="nulová",J183,0)</f>
        <v>0</v>
      </c>
      <c r="BJ183" s="24" t="s">
        <v>82</v>
      </c>
      <c r="BK183" s="203">
        <f>ROUND(I183*H183,2)</f>
        <v>0</v>
      </c>
      <c r="BL183" s="24" t="s">
        <v>208</v>
      </c>
      <c r="BM183" s="24" t="s">
        <v>340</v>
      </c>
    </row>
    <row r="184" spans="2:51" s="11" customFormat="1" ht="13.5">
      <c r="B184" s="209"/>
      <c r="C184" s="210"/>
      <c r="D184" s="204" t="s">
        <v>210</v>
      </c>
      <c r="E184" s="211" t="s">
        <v>21</v>
      </c>
      <c r="F184" s="212" t="s">
        <v>341</v>
      </c>
      <c r="G184" s="210"/>
      <c r="H184" s="213" t="s">
        <v>21</v>
      </c>
      <c r="I184" s="214"/>
      <c r="J184" s="210"/>
      <c r="K184" s="210"/>
      <c r="L184" s="215"/>
      <c r="M184" s="216"/>
      <c r="N184" s="217"/>
      <c r="O184" s="217"/>
      <c r="P184" s="217"/>
      <c r="Q184" s="217"/>
      <c r="R184" s="217"/>
      <c r="S184" s="217"/>
      <c r="T184" s="218"/>
      <c r="AT184" s="219" t="s">
        <v>210</v>
      </c>
      <c r="AU184" s="219" t="s">
        <v>84</v>
      </c>
      <c r="AV184" s="11" t="s">
        <v>82</v>
      </c>
      <c r="AW184" s="11" t="s">
        <v>38</v>
      </c>
      <c r="AX184" s="11" t="s">
        <v>74</v>
      </c>
      <c r="AY184" s="219" t="s">
        <v>143</v>
      </c>
    </row>
    <row r="185" spans="2:51" s="12" customFormat="1" ht="13.5">
      <c r="B185" s="220"/>
      <c r="C185" s="221"/>
      <c r="D185" s="204" t="s">
        <v>210</v>
      </c>
      <c r="E185" s="232" t="s">
        <v>21</v>
      </c>
      <c r="F185" s="233" t="s">
        <v>342</v>
      </c>
      <c r="G185" s="221"/>
      <c r="H185" s="234">
        <v>1.848</v>
      </c>
      <c r="I185" s="226"/>
      <c r="J185" s="221"/>
      <c r="K185" s="221"/>
      <c r="L185" s="227"/>
      <c r="M185" s="228"/>
      <c r="N185" s="229"/>
      <c r="O185" s="229"/>
      <c r="P185" s="229"/>
      <c r="Q185" s="229"/>
      <c r="R185" s="229"/>
      <c r="S185" s="229"/>
      <c r="T185" s="230"/>
      <c r="AT185" s="231" t="s">
        <v>210</v>
      </c>
      <c r="AU185" s="231" t="s">
        <v>84</v>
      </c>
      <c r="AV185" s="12" t="s">
        <v>84</v>
      </c>
      <c r="AW185" s="12" t="s">
        <v>38</v>
      </c>
      <c r="AX185" s="12" t="s">
        <v>74</v>
      </c>
      <c r="AY185" s="231" t="s">
        <v>143</v>
      </c>
    </row>
    <row r="186" spans="2:51" s="11" customFormat="1" ht="13.5">
      <c r="B186" s="209"/>
      <c r="C186" s="210"/>
      <c r="D186" s="204" t="s">
        <v>210</v>
      </c>
      <c r="E186" s="211" t="s">
        <v>21</v>
      </c>
      <c r="F186" s="212" t="s">
        <v>343</v>
      </c>
      <c r="G186" s="210"/>
      <c r="H186" s="213" t="s">
        <v>21</v>
      </c>
      <c r="I186" s="214"/>
      <c r="J186" s="210"/>
      <c r="K186" s="210"/>
      <c r="L186" s="215"/>
      <c r="M186" s="216"/>
      <c r="N186" s="217"/>
      <c r="O186" s="217"/>
      <c r="P186" s="217"/>
      <c r="Q186" s="217"/>
      <c r="R186" s="217"/>
      <c r="S186" s="217"/>
      <c r="T186" s="218"/>
      <c r="AT186" s="219" t="s">
        <v>210</v>
      </c>
      <c r="AU186" s="219" t="s">
        <v>84</v>
      </c>
      <c r="AV186" s="11" t="s">
        <v>82</v>
      </c>
      <c r="AW186" s="11" t="s">
        <v>38</v>
      </c>
      <c r="AX186" s="11" t="s">
        <v>74</v>
      </c>
      <c r="AY186" s="219" t="s">
        <v>143</v>
      </c>
    </row>
    <row r="187" spans="2:51" s="12" customFormat="1" ht="13.5">
      <c r="B187" s="220"/>
      <c r="C187" s="221"/>
      <c r="D187" s="204" t="s">
        <v>210</v>
      </c>
      <c r="E187" s="232" t="s">
        <v>21</v>
      </c>
      <c r="F187" s="233" t="s">
        <v>344</v>
      </c>
      <c r="G187" s="221"/>
      <c r="H187" s="234">
        <v>1.584</v>
      </c>
      <c r="I187" s="226"/>
      <c r="J187" s="221"/>
      <c r="K187" s="221"/>
      <c r="L187" s="227"/>
      <c r="M187" s="228"/>
      <c r="N187" s="229"/>
      <c r="O187" s="229"/>
      <c r="P187" s="229"/>
      <c r="Q187" s="229"/>
      <c r="R187" s="229"/>
      <c r="S187" s="229"/>
      <c r="T187" s="230"/>
      <c r="AT187" s="231" t="s">
        <v>210</v>
      </c>
      <c r="AU187" s="231" t="s">
        <v>84</v>
      </c>
      <c r="AV187" s="12" t="s">
        <v>84</v>
      </c>
      <c r="AW187" s="12" t="s">
        <v>38</v>
      </c>
      <c r="AX187" s="12" t="s">
        <v>74</v>
      </c>
      <c r="AY187" s="231" t="s">
        <v>143</v>
      </c>
    </row>
    <row r="188" spans="2:51" s="13" customFormat="1" ht="13.5">
      <c r="B188" s="235"/>
      <c r="C188" s="236"/>
      <c r="D188" s="222" t="s">
        <v>210</v>
      </c>
      <c r="E188" s="237" t="s">
        <v>21</v>
      </c>
      <c r="F188" s="238" t="s">
        <v>222</v>
      </c>
      <c r="G188" s="236"/>
      <c r="H188" s="239">
        <v>3.432</v>
      </c>
      <c r="I188" s="240"/>
      <c r="J188" s="236"/>
      <c r="K188" s="236"/>
      <c r="L188" s="241"/>
      <c r="M188" s="242"/>
      <c r="N188" s="243"/>
      <c r="O188" s="243"/>
      <c r="P188" s="243"/>
      <c r="Q188" s="243"/>
      <c r="R188" s="243"/>
      <c r="S188" s="243"/>
      <c r="T188" s="244"/>
      <c r="AT188" s="245" t="s">
        <v>210</v>
      </c>
      <c r="AU188" s="245" t="s">
        <v>84</v>
      </c>
      <c r="AV188" s="13" t="s">
        <v>208</v>
      </c>
      <c r="AW188" s="13" t="s">
        <v>38</v>
      </c>
      <c r="AX188" s="13" t="s">
        <v>82</v>
      </c>
      <c r="AY188" s="245" t="s">
        <v>143</v>
      </c>
    </row>
    <row r="189" spans="2:65" s="1" customFormat="1" ht="44.25" customHeight="1">
      <c r="B189" s="40"/>
      <c r="C189" s="192" t="s">
        <v>345</v>
      </c>
      <c r="D189" s="192" t="s">
        <v>146</v>
      </c>
      <c r="E189" s="193" t="s">
        <v>346</v>
      </c>
      <c r="F189" s="194" t="s">
        <v>347</v>
      </c>
      <c r="G189" s="195" t="s">
        <v>249</v>
      </c>
      <c r="H189" s="196">
        <v>41.888</v>
      </c>
      <c r="I189" s="197"/>
      <c r="J189" s="198">
        <f>ROUND(I189*H189,2)</f>
        <v>0</v>
      </c>
      <c r="K189" s="194" t="s">
        <v>150</v>
      </c>
      <c r="L189" s="60"/>
      <c r="M189" s="199" t="s">
        <v>21</v>
      </c>
      <c r="N189" s="200" t="s">
        <v>45</v>
      </c>
      <c r="O189" s="41"/>
      <c r="P189" s="201">
        <f>O189*H189</f>
        <v>0</v>
      </c>
      <c r="Q189" s="201">
        <v>0.00109</v>
      </c>
      <c r="R189" s="201">
        <f>Q189*H189</f>
        <v>0.04565792</v>
      </c>
      <c r="S189" s="201">
        <v>0</v>
      </c>
      <c r="T189" s="202">
        <f>S189*H189</f>
        <v>0</v>
      </c>
      <c r="AR189" s="24" t="s">
        <v>208</v>
      </c>
      <c r="AT189" s="24" t="s">
        <v>146</v>
      </c>
      <c r="AU189" s="24" t="s">
        <v>84</v>
      </c>
      <c r="AY189" s="24" t="s">
        <v>143</v>
      </c>
      <c r="BE189" s="203">
        <f>IF(N189="základní",J189,0)</f>
        <v>0</v>
      </c>
      <c r="BF189" s="203">
        <f>IF(N189="snížená",J189,0)</f>
        <v>0</v>
      </c>
      <c r="BG189" s="203">
        <f>IF(N189="zákl. přenesená",J189,0)</f>
        <v>0</v>
      </c>
      <c r="BH189" s="203">
        <f>IF(N189="sníž. přenesená",J189,0)</f>
        <v>0</v>
      </c>
      <c r="BI189" s="203">
        <f>IF(N189="nulová",J189,0)</f>
        <v>0</v>
      </c>
      <c r="BJ189" s="24" t="s">
        <v>82</v>
      </c>
      <c r="BK189" s="203">
        <f>ROUND(I189*H189,2)</f>
        <v>0</v>
      </c>
      <c r="BL189" s="24" t="s">
        <v>208</v>
      </c>
      <c r="BM189" s="24" t="s">
        <v>348</v>
      </c>
    </row>
    <row r="190" spans="2:51" s="11" customFormat="1" ht="13.5">
      <c r="B190" s="209"/>
      <c r="C190" s="210"/>
      <c r="D190" s="204" t="s">
        <v>210</v>
      </c>
      <c r="E190" s="211" t="s">
        <v>21</v>
      </c>
      <c r="F190" s="212" t="s">
        <v>341</v>
      </c>
      <c r="G190" s="210"/>
      <c r="H190" s="213" t="s">
        <v>21</v>
      </c>
      <c r="I190" s="214"/>
      <c r="J190" s="210"/>
      <c r="K190" s="210"/>
      <c r="L190" s="215"/>
      <c r="M190" s="216"/>
      <c r="N190" s="217"/>
      <c r="O190" s="217"/>
      <c r="P190" s="217"/>
      <c r="Q190" s="217"/>
      <c r="R190" s="217"/>
      <c r="S190" s="217"/>
      <c r="T190" s="218"/>
      <c r="AT190" s="219" t="s">
        <v>210</v>
      </c>
      <c r="AU190" s="219" t="s">
        <v>84</v>
      </c>
      <c r="AV190" s="11" t="s">
        <v>82</v>
      </c>
      <c r="AW190" s="11" t="s">
        <v>38</v>
      </c>
      <c r="AX190" s="11" t="s">
        <v>74</v>
      </c>
      <c r="AY190" s="219" t="s">
        <v>143</v>
      </c>
    </row>
    <row r="191" spans="2:51" s="12" customFormat="1" ht="13.5">
      <c r="B191" s="220"/>
      <c r="C191" s="221"/>
      <c r="D191" s="204" t="s">
        <v>210</v>
      </c>
      <c r="E191" s="232" t="s">
        <v>21</v>
      </c>
      <c r="F191" s="233" t="s">
        <v>349</v>
      </c>
      <c r="G191" s="221"/>
      <c r="H191" s="234">
        <v>12.32</v>
      </c>
      <c r="I191" s="226"/>
      <c r="J191" s="221"/>
      <c r="K191" s="221"/>
      <c r="L191" s="227"/>
      <c r="M191" s="228"/>
      <c r="N191" s="229"/>
      <c r="O191" s="229"/>
      <c r="P191" s="229"/>
      <c r="Q191" s="229"/>
      <c r="R191" s="229"/>
      <c r="S191" s="229"/>
      <c r="T191" s="230"/>
      <c r="AT191" s="231" t="s">
        <v>210</v>
      </c>
      <c r="AU191" s="231" t="s">
        <v>84</v>
      </c>
      <c r="AV191" s="12" t="s">
        <v>84</v>
      </c>
      <c r="AW191" s="12" t="s">
        <v>38</v>
      </c>
      <c r="AX191" s="12" t="s">
        <v>74</v>
      </c>
      <c r="AY191" s="231" t="s">
        <v>143</v>
      </c>
    </row>
    <row r="192" spans="2:51" s="11" customFormat="1" ht="13.5">
      <c r="B192" s="209"/>
      <c r="C192" s="210"/>
      <c r="D192" s="204" t="s">
        <v>210</v>
      </c>
      <c r="E192" s="211" t="s">
        <v>21</v>
      </c>
      <c r="F192" s="212" t="s">
        <v>343</v>
      </c>
      <c r="G192" s="210"/>
      <c r="H192" s="213" t="s">
        <v>21</v>
      </c>
      <c r="I192" s="214"/>
      <c r="J192" s="210"/>
      <c r="K192" s="210"/>
      <c r="L192" s="215"/>
      <c r="M192" s="216"/>
      <c r="N192" s="217"/>
      <c r="O192" s="217"/>
      <c r="P192" s="217"/>
      <c r="Q192" s="217"/>
      <c r="R192" s="217"/>
      <c r="S192" s="217"/>
      <c r="T192" s="218"/>
      <c r="AT192" s="219" t="s">
        <v>210</v>
      </c>
      <c r="AU192" s="219" t="s">
        <v>84</v>
      </c>
      <c r="AV192" s="11" t="s">
        <v>82</v>
      </c>
      <c r="AW192" s="11" t="s">
        <v>38</v>
      </c>
      <c r="AX192" s="11" t="s">
        <v>74</v>
      </c>
      <c r="AY192" s="219" t="s">
        <v>143</v>
      </c>
    </row>
    <row r="193" spans="2:51" s="12" customFormat="1" ht="13.5">
      <c r="B193" s="220"/>
      <c r="C193" s="221"/>
      <c r="D193" s="204" t="s">
        <v>210</v>
      </c>
      <c r="E193" s="232" t="s">
        <v>21</v>
      </c>
      <c r="F193" s="233" t="s">
        <v>350</v>
      </c>
      <c r="G193" s="221"/>
      <c r="H193" s="234">
        <v>29.568</v>
      </c>
      <c r="I193" s="226"/>
      <c r="J193" s="221"/>
      <c r="K193" s="221"/>
      <c r="L193" s="227"/>
      <c r="M193" s="228"/>
      <c r="N193" s="229"/>
      <c r="O193" s="229"/>
      <c r="P193" s="229"/>
      <c r="Q193" s="229"/>
      <c r="R193" s="229"/>
      <c r="S193" s="229"/>
      <c r="T193" s="230"/>
      <c r="AT193" s="231" t="s">
        <v>210</v>
      </c>
      <c r="AU193" s="231" t="s">
        <v>84</v>
      </c>
      <c r="AV193" s="12" t="s">
        <v>84</v>
      </c>
      <c r="AW193" s="12" t="s">
        <v>38</v>
      </c>
      <c r="AX193" s="12" t="s">
        <v>74</v>
      </c>
      <c r="AY193" s="231" t="s">
        <v>143</v>
      </c>
    </row>
    <row r="194" spans="2:51" s="13" customFormat="1" ht="13.5">
      <c r="B194" s="235"/>
      <c r="C194" s="236"/>
      <c r="D194" s="222" t="s">
        <v>210</v>
      </c>
      <c r="E194" s="237" t="s">
        <v>21</v>
      </c>
      <c r="F194" s="238" t="s">
        <v>222</v>
      </c>
      <c r="G194" s="236"/>
      <c r="H194" s="239">
        <v>41.888</v>
      </c>
      <c r="I194" s="240"/>
      <c r="J194" s="236"/>
      <c r="K194" s="236"/>
      <c r="L194" s="241"/>
      <c r="M194" s="242"/>
      <c r="N194" s="243"/>
      <c r="O194" s="243"/>
      <c r="P194" s="243"/>
      <c r="Q194" s="243"/>
      <c r="R194" s="243"/>
      <c r="S194" s="243"/>
      <c r="T194" s="244"/>
      <c r="AT194" s="245" t="s">
        <v>210</v>
      </c>
      <c r="AU194" s="245" t="s">
        <v>84</v>
      </c>
      <c r="AV194" s="13" t="s">
        <v>208</v>
      </c>
      <c r="AW194" s="13" t="s">
        <v>38</v>
      </c>
      <c r="AX194" s="13" t="s">
        <v>82</v>
      </c>
      <c r="AY194" s="245" t="s">
        <v>143</v>
      </c>
    </row>
    <row r="195" spans="2:65" s="1" customFormat="1" ht="44.25" customHeight="1">
      <c r="B195" s="40"/>
      <c r="C195" s="192" t="s">
        <v>351</v>
      </c>
      <c r="D195" s="192" t="s">
        <v>146</v>
      </c>
      <c r="E195" s="193" t="s">
        <v>352</v>
      </c>
      <c r="F195" s="194" t="s">
        <v>353</v>
      </c>
      <c r="G195" s="195" t="s">
        <v>249</v>
      </c>
      <c r="H195" s="196">
        <v>41.888</v>
      </c>
      <c r="I195" s="197"/>
      <c r="J195" s="198">
        <f>ROUND(I195*H195,2)</f>
        <v>0</v>
      </c>
      <c r="K195" s="194" t="s">
        <v>150</v>
      </c>
      <c r="L195" s="60"/>
      <c r="M195" s="199" t="s">
        <v>21</v>
      </c>
      <c r="N195" s="200" t="s">
        <v>45</v>
      </c>
      <c r="O195" s="41"/>
      <c r="P195" s="201">
        <f>O195*H195</f>
        <v>0</v>
      </c>
      <c r="Q195" s="201">
        <v>0</v>
      </c>
      <c r="R195" s="201">
        <f>Q195*H195</f>
        <v>0</v>
      </c>
      <c r="S195" s="201">
        <v>0</v>
      </c>
      <c r="T195" s="202">
        <f>S195*H195</f>
        <v>0</v>
      </c>
      <c r="AR195" s="24" t="s">
        <v>208</v>
      </c>
      <c r="AT195" s="24" t="s">
        <v>146</v>
      </c>
      <c r="AU195" s="24" t="s">
        <v>84</v>
      </c>
      <c r="AY195" s="24" t="s">
        <v>143</v>
      </c>
      <c r="BE195" s="203">
        <f>IF(N195="základní",J195,0)</f>
        <v>0</v>
      </c>
      <c r="BF195" s="203">
        <f>IF(N195="snížená",J195,0)</f>
        <v>0</v>
      </c>
      <c r="BG195" s="203">
        <f>IF(N195="zákl. přenesená",J195,0)</f>
        <v>0</v>
      </c>
      <c r="BH195" s="203">
        <f>IF(N195="sníž. přenesená",J195,0)</f>
        <v>0</v>
      </c>
      <c r="BI195" s="203">
        <f>IF(N195="nulová",J195,0)</f>
        <v>0</v>
      </c>
      <c r="BJ195" s="24" t="s">
        <v>82</v>
      </c>
      <c r="BK195" s="203">
        <f>ROUND(I195*H195,2)</f>
        <v>0</v>
      </c>
      <c r="BL195" s="24" t="s">
        <v>208</v>
      </c>
      <c r="BM195" s="24" t="s">
        <v>354</v>
      </c>
    </row>
    <row r="196" spans="2:63" s="10" customFormat="1" ht="29.85" customHeight="1">
      <c r="B196" s="175"/>
      <c r="C196" s="176"/>
      <c r="D196" s="189" t="s">
        <v>73</v>
      </c>
      <c r="E196" s="190" t="s">
        <v>355</v>
      </c>
      <c r="F196" s="190" t="s">
        <v>356</v>
      </c>
      <c r="G196" s="176"/>
      <c r="H196" s="176"/>
      <c r="I196" s="179"/>
      <c r="J196" s="191">
        <f>BK196</f>
        <v>0</v>
      </c>
      <c r="K196" s="176"/>
      <c r="L196" s="181"/>
      <c r="M196" s="182"/>
      <c r="N196" s="183"/>
      <c r="O196" s="183"/>
      <c r="P196" s="184">
        <f>SUM(P197:P220)</f>
        <v>0</v>
      </c>
      <c r="Q196" s="183"/>
      <c r="R196" s="184">
        <f>SUM(R197:R220)</f>
        <v>129.22080167999997</v>
      </c>
      <c r="S196" s="183"/>
      <c r="T196" s="185">
        <f>SUM(T197:T220)</f>
        <v>0</v>
      </c>
      <c r="AR196" s="186" t="s">
        <v>82</v>
      </c>
      <c r="AT196" s="187" t="s">
        <v>73</v>
      </c>
      <c r="AU196" s="187" t="s">
        <v>82</v>
      </c>
      <c r="AY196" s="186" t="s">
        <v>143</v>
      </c>
      <c r="BK196" s="188">
        <f>SUM(BK197:BK220)</f>
        <v>0</v>
      </c>
    </row>
    <row r="197" spans="2:65" s="1" customFormat="1" ht="31.5" customHeight="1">
      <c r="B197" s="40"/>
      <c r="C197" s="192" t="s">
        <v>267</v>
      </c>
      <c r="D197" s="192" t="s">
        <v>146</v>
      </c>
      <c r="E197" s="193" t="s">
        <v>357</v>
      </c>
      <c r="F197" s="194" t="s">
        <v>358</v>
      </c>
      <c r="G197" s="195" t="s">
        <v>249</v>
      </c>
      <c r="H197" s="196">
        <v>2.667</v>
      </c>
      <c r="I197" s="197"/>
      <c r="J197" s="198">
        <f>ROUND(I197*H197,2)</f>
        <v>0</v>
      </c>
      <c r="K197" s="194" t="s">
        <v>21</v>
      </c>
      <c r="L197" s="60"/>
      <c r="M197" s="199" t="s">
        <v>21</v>
      </c>
      <c r="N197" s="200" t="s">
        <v>45</v>
      </c>
      <c r="O197" s="41"/>
      <c r="P197" s="201">
        <f>O197*H197</f>
        <v>0</v>
      </c>
      <c r="Q197" s="201">
        <v>0.34662</v>
      </c>
      <c r="R197" s="201">
        <f>Q197*H197</f>
        <v>0.92443554</v>
      </c>
      <c r="S197" s="201">
        <v>0</v>
      </c>
      <c r="T197" s="202">
        <f>S197*H197</f>
        <v>0</v>
      </c>
      <c r="AR197" s="24" t="s">
        <v>208</v>
      </c>
      <c r="AT197" s="24" t="s">
        <v>146</v>
      </c>
      <c r="AU197" s="24" t="s">
        <v>84</v>
      </c>
      <c r="AY197" s="24" t="s">
        <v>143</v>
      </c>
      <c r="BE197" s="203">
        <f>IF(N197="základní",J197,0)</f>
        <v>0</v>
      </c>
      <c r="BF197" s="203">
        <f>IF(N197="snížená",J197,0)</f>
        <v>0</v>
      </c>
      <c r="BG197" s="203">
        <f>IF(N197="zákl. přenesená",J197,0)</f>
        <v>0</v>
      </c>
      <c r="BH197" s="203">
        <f>IF(N197="sníž. přenesená",J197,0)</f>
        <v>0</v>
      </c>
      <c r="BI197" s="203">
        <f>IF(N197="nulová",J197,0)</f>
        <v>0</v>
      </c>
      <c r="BJ197" s="24" t="s">
        <v>82</v>
      </c>
      <c r="BK197" s="203">
        <f>ROUND(I197*H197,2)</f>
        <v>0</v>
      </c>
      <c r="BL197" s="24" t="s">
        <v>208</v>
      </c>
      <c r="BM197" s="24" t="s">
        <v>359</v>
      </c>
    </row>
    <row r="198" spans="2:51" s="11" customFormat="1" ht="13.5">
      <c r="B198" s="209"/>
      <c r="C198" s="210"/>
      <c r="D198" s="204" t="s">
        <v>210</v>
      </c>
      <c r="E198" s="211" t="s">
        <v>21</v>
      </c>
      <c r="F198" s="212" t="s">
        <v>360</v>
      </c>
      <c r="G198" s="210"/>
      <c r="H198" s="213" t="s">
        <v>21</v>
      </c>
      <c r="I198" s="214"/>
      <c r="J198" s="210"/>
      <c r="K198" s="210"/>
      <c r="L198" s="215"/>
      <c r="M198" s="216"/>
      <c r="N198" s="217"/>
      <c r="O198" s="217"/>
      <c r="P198" s="217"/>
      <c r="Q198" s="217"/>
      <c r="R198" s="217"/>
      <c r="S198" s="217"/>
      <c r="T198" s="218"/>
      <c r="AT198" s="219" t="s">
        <v>210</v>
      </c>
      <c r="AU198" s="219" t="s">
        <v>84</v>
      </c>
      <c r="AV198" s="11" t="s">
        <v>82</v>
      </c>
      <c r="AW198" s="11" t="s">
        <v>38</v>
      </c>
      <c r="AX198" s="11" t="s">
        <v>74</v>
      </c>
      <c r="AY198" s="219" t="s">
        <v>143</v>
      </c>
    </row>
    <row r="199" spans="2:51" s="12" customFormat="1" ht="13.5">
      <c r="B199" s="220"/>
      <c r="C199" s="221"/>
      <c r="D199" s="222" t="s">
        <v>210</v>
      </c>
      <c r="E199" s="223" t="s">
        <v>21</v>
      </c>
      <c r="F199" s="224" t="s">
        <v>361</v>
      </c>
      <c r="G199" s="221"/>
      <c r="H199" s="225">
        <v>2.667</v>
      </c>
      <c r="I199" s="226"/>
      <c r="J199" s="221"/>
      <c r="K199" s="221"/>
      <c r="L199" s="227"/>
      <c r="M199" s="228"/>
      <c r="N199" s="229"/>
      <c r="O199" s="229"/>
      <c r="P199" s="229"/>
      <c r="Q199" s="229"/>
      <c r="R199" s="229"/>
      <c r="S199" s="229"/>
      <c r="T199" s="230"/>
      <c r="AT199" s="231" t="s">
        <v>210</v>
      </c>
      <c r="AU199" s="231" t="s">
        <v>84</v>
      </c>
      <c r="AV199" s="12" t="s">
        <v>84</v>
      </c>
      <c r="AW199" s="12" t="s">
        <v>38</v>
      </c>
      <c r="AX199" s="12" t="s">
        <v>82</v>
      </c>
      <c r="AY199" s="231" t="s">
        <v>143</v>
      </c>
    </row>
    <row r="200" spans="2:65" s="1" customFormat="1" ht="31.5" customHeight="1">
      <c r="B200" s="40"/>
      <c r="C200" s="192" t="s">
        <v>362</v>
      </c>
      <c r="D200" s="192" t="s">
        <v>146</v>
      </c>
      <c r="E200" s="193" t="s">
        <v>363</v>
      </c>
      <c r="F200" s="194" t="s">
        <v>364</v>
      </c>
      <c r="G200" s="195" t="s">
        <v>249</v>
      </c>
      <c r="H200" s="196">
        <v>125.6</v>
      </c>
      <c r="I200" s="197"/>
      <c r="J200" s="198">
        <f>ROUND(I200*H200,2)</f>
        <v>0</v>
      </c>
      <c r="K200" s="194" t="s">
        <v>21</v>
      </c>
      <c r="L200" s="60"/>
      <c r="M200" s="199" t="s">
        <v>21</v>
      </c>
      <c r="N200" s="200" t="s">
        <v>45</v>
      </c>
      <c r="O200" s="41"/>
      <c r="P200" s="201">
        <f>O200*H200</f>
        <v>0</v>
      </c>
      <c r="Q200" s="201">
        <v>0.55291</v>
      </c>
      <c r="R200" s="201">
        <f>Q200*H200</f>
        <v>69.44549599999999</v>
      </c>
      <c r="S200" s="201">
        <v>0</v>
      </c>
      <c r="T200" s="202">
        <f>S200*H200</f>
        <v>0</v>
      </c>
      <c r="AR200" s="24" t="s">
        <v>208</v>
      </c>
      <c r="AT200" s="24" t="s">
        <v>146</v>
      </c>
      <c r="AU200" s="24" t="s">
        <v>84</v>
      </c>
      <c r="AY200" s="24" t="s">
        <v>143</v>
      </c>
      <c r="BE200" s="203">
        <f>IF(N200="základní",J200,0)</f>
        <v>0</v>
      </c>
      <c r="BF200" s="203">
        <f>IF(N200="snížená",J200,0)</f>
        <v>0</v>
      </c>
      <c r="BG200" s="203">
        <f>IF(N200="zákl. přenesená",J200,0)</f>
        <v>0</v>
      </c>
      <c r="BH200" s="203">
        <f>IF(N200="sníž. přenesená",J200,0)</f>
        <v>0</v>
      </c>
      <c r="BI200" s="203">
        <f>IF(N200="nulová",J200,0)</f>
        <v>0</v>
      </c>
      <c r="BJ200" s="24" t="s">
        <v>82</v>
      </c>
      <c r="BK200" s="203">
        <f>ROUND(I200*H200,2)</f>
        <v>0</v>
      </c>
      <c r="BL200" s="24" t="s">
        <v>208</v>
      </c>
      <c r="BM200" s="24" t="s">
        <v>365</v>
      </c>
    </row>
    <row r="201" spans="2:51" s="11" customFormat="1" ht="13.5">
      <c r="B201" s="209"/>
      <c r="C201" s="210"/>
      <c r="D201" s="204" t="s">
        <v>210</v>
      </c>
      <c r="E201" s="211" t="s">
        <v>21</v>
      </c>
      <c r="F201" s="212" t="s">
        <v>366</v>
      </c>
      <c r="G201" s="210"/>
      <c r="H201" s="213" t="s">
        <v>21</v>
      </c>
      <c r="I201" s="214"/>
      <c r="J201" s="210"/>
      <c r="K201" s="210"/>
      <c r="L201" s="215"/>
      <c r="M201" s="216"/>
      <c r="N201" s="217"/>
      <c r="O201" s="217"/>
      <c r="P201" s="217"/>
      <c r="Q201" s="217"/>
      <c r="R201" s="217"/>
      <c r="S201" s="217"/>
      <c r="T201" s="218"/>
      <c r="AT201" s="219" t="s">
        <v>210</v>
      </c>
      <c r="AU201" s="219" t="s">
        <v>84</v>
      </c>
      <c r="AV201" s="11" t="s">
        <v>82</v>
      </c>
      <c r="AW201" s="11" t="s">
        <v>38</v>
      </c>
      <c r="AX201" s="11" t="s">
        <v>74</v>
      </c>
      <c r="AY201" s="219" t="s">
        <v>143</v>
      </c>
    </row>
    <row r="202" spans="2:51" s="12" customFormat="1" ht="13.5">
      <c r="B202" s="220"/>
      <c r="C202" s="221"/>
      <c r="D202" s="204" t="s">
        <v>210</v>
      </c>
      <c r="E202" s="232" t="s">
        <v>21</v>
      </c>
      <c r="F202" s="233" t="s">
        <v>367</v>
      </c>
      <c r="G202" s="221"/>
      <c r="H202" s="234">
        <v>14</v>
      </c>
      <c r="I202" s="226"/>
      <c r="J202" s="221"/>
      <c r="K202" s="221"/>
      <c r="L202" s="227"/>
      <c r="M202" s="228"/>
      <c r="N202" s="229"/>
      <c r="O202" s="229"/>
      <c r="P202" s="229"/>
      <c r="Q202" s="229"/>
      <c r="R202" s="229"/>
      <c r="S202" s="229"/>
      <c r="T202" s="230"/>
      <c r="AT202" s="231" t="s">
        <v>210</v>
      </c>
      <c r="AU202" s="231" t="s">
        <v>84</v>
      </c>
      <c r="AV202" s="12" t="s">
        <v>84</v>
      </c>
      <c r="AW202" s="12" t="s">
        <v>38</v>
      </c>
      <c r="AX202" s="12" t="s">
        <v>74</v>
      </c>
      <c r="AY202" s="231" t="s">
        <v>143</v>
      </c>
    </row>
    <row r="203" spans="2:51" s="12" customFormat="1" ht="13.5">
      <c r="B203" s="220"/>
      <c r="C203" s="221"/>
      <c r="D203" s="204" t="s">
        <v>210</v>
      </c>
      <c r="E203" s="232" t="s">
        <v>21</v>
      </c>
      <c r="F203" s="233" t="s">
        <v>368</v>
      </c>
      <c r="G203" s="221"/>
      <c r="H203" s="234">
        <v>4</v>
      </c>
      <c r="I203" s="226"/>
      <c r="J203" s="221"/>
      <c r="K203" s="221"/>
      <c r="L203" s="227"/>
      <c r="M203" s="228"/>
      <c r="N203" s="229"/>
      <c r="O203" s="229"/>
      <c r="P203" s="229"/>
      <c r="Q203" s="229"/>
      <c r="R203" s="229"/>
      <c r="S203" s="229"/>
      <c r="T203" s="230"/>
      <c r="AT203" s="231" t="s">
        <v>210</v>
      </c>
      <c r="AU203" s="231" t="s">
        <v>84</v>
      </c>
      <c r="AV203" s="12" t="s">
        <v>84</v>
      </c>
      <c r="AW203" s="12" t="s">
        <v>38</v>
      </c>
      <c r="AX203" s="12" t="s">
        <v>74</v>
      </c>
      <c r="AY203" s="231" t="s">
        <v>143</v>
      </c>
    </row>
    <row r="204" spans="2:51" s="14" customFormat="1" ht="13.5">
      <c r="B204" s="257"/>
      <c r="C204" s="258"/>
      <c r="D204" s="204" t="s">
        <v>210</v>
      </c>
      <c r="E204" s="259" t="s">
        <v>21</v>
      </c>
      <c r="F204" s="260" t="s">
        <v>369</v>
      </c>
      <c r="G204" s="258"/>
      <c r="H204" s="261">
        <v>18</v>
      </c>
      <c r="I204" s="262"/>
      <c r="J204" s="258"/>
      <c r="K204" s="258"/>
      <c r="L204" s="263"/>
      <c r="M204" s="264"/>
      <c r="N204" s="265"/>
      <c r="O204" s="265"/>
      <c r="P204" s="265"/>
      <c r="Q204" s="265"/>
      <c r="R204" s="265"/>
      <c r="S204" s="265"/>
      <c r="T204" s="266"/>
      <c r="AT204" s="267" t="s">
        <v>210</v>
      </c>
      <c r="AU204" s="267" t="s">
        <v>84</v>
      </c>
      <c r="AV204" s="14" t="s">
        <v>161</v>
      </c>
      <c r="AW204" s="14" t="s">
        <v>38</v>
      </c>
      <c r="AX204" s="14" t="s">
        <v>74</v>
      </c>
      <c r="AY204" s="267" t="s">
        <v>143</v>
      </c>
    </row>
    <row r="205" spans="2:51" s="11" customFormat="1" ht="13.5">
      <c r="B205" s="209"/>
      <c r="C205" s="210"/>
      <c r="D205" s="204" t="s">
        <v>210</v>
      </c>
      <c r="E205" s="211" t="s">
        <v>21</v>
      </c>
      <c r="F205" s="212" t="s">
        <v>370</v>
      </c>
      <c r="G205" s="210"/>
      <c r="H205" s="213" t="s">
        <v>21</v>
      </c>
      <c r="I205" s="214"/>
      <c r="J205" s="210"/>
      <c r="K205" s="210"/>
      <c r="L205" s="215"/>
      <c r="M205" s="216"/>
      <c r="N205" s="217"/>
      <c r="O205" s="217"/>
      <c r="P205" s="217"/>
      <c r="Q205" s="217"/>
      <c r="R205" s="217"/>
      <c r="S205" s="217"/>
      <c r="T205" s="218"/>
      <c r="AT205" s="219" t="s">
        <v>210</v>
      </c>
      <c r="AU205" s="219" t="s">
        <v>84</v>
      </c>
      <c r="AV205" s="11" t="s">
        <v>82</v>
      </c>
      <c r="AW205" s="11" t="s">
        <v>38</v>
      </c>
      <c r="AX205" s="11" t="s">
        <v>74</v>
      </c>
      <c r="AY205" s="219" t="s">
        <v>143</v>
      </c>
    </row>
    <row r="206" spans="2:51" s="12" customFormat="1" ht="13.5">
      <c r="B206" s="220"/>
      <c r="C206" s="221"/>
      <c r="D206" s="204" t="s">
        <v>210</v>
      </c>
      <c r="E206" s="232" t="s">
        <v>21</v>
      </c>
      <c r="F206" s="233" t="s">
        <v>371</v>
      </c>
      <c r="G206" s="221"/>
      <c r="H206" s="234">
        <v>107.6</v>
      </c>
      <c r="I206" s="226"/>
      <c r="J206" s="221"/>
      <c r="K206" s="221"/>
      <c r="L206" s="227"/>
      <c r="M206" s="228"/>
      <c r="N206" s="229"/>
      <c r="O206" s="229"/>
      <c r="P206" s="229"/>
      <c r="Q206" s="229"/>
      <c r="R206" s="229"/>
      <c r="S206" s="229"/>
      <c r="T206" s="230"/>
      <c r="AT206" s="231" t="s">
        <v>210</v>
      </c>
      <c r="AU206" s="231" t="s">
        <v>84</v>
      </c>
      <c r="AV206" s="12" t="s">
        <v>84</v>
      </c>
      <c r="AW206" s="12" t="s">
        <v>38</v>
      </c>
      <c r="AX206" s="12" t="s">
        <v>74</v>
      </c>
      <c r="AY206" s="231" t="s">
        <v>143</v>
      </c>
    </row>
    <row r="207" spans="2:51" s="14" customFormat="1" ht="13.5">
      <c r="B207" s="257"/>
      <c r="C207" s="258"/>
      <c r="D207" s="204" t="s">
        <v>210</v>
      </c>
      <c r="E207" s="259" t="s">
        <v>21</v>
      </c>
      <c r="F207" s="260" t="s">
        <v>369</v>
      </c>
      <c r="G207" s="258"/>
      <c r="H207" s="261">
        <v>107.6</v>
      </c>
      <c r="I207" s="262"/>
      <c r="J207" s="258"/>
      <c r="K207" s="258"/>
      <c r="L207" s="263"/>
      <c r="M207" s="264"/>
      <c r="N207" s="265"/>
      <c r="O207" s="265"/>
      <c r="P207" s="265"/>
      <c r="Q207" s="265"/>
      <c r="R207" s="265"/>
      <c r="S207" s="265"/>
      <c r="T207" s="266"/>
      <c r="AT207" s="267" t="s">
        <v>210</v>
      </c>
      <c r="AU207" s="267" t="s">
        <v>84</v>
      </c>
      <c r="AV207" s="14" t="s">
        <v>161</v>
      </c>
      <c r="AW207" s="14" t="s">
        <v>38</v>
      </c>
      <c r="AX207" s="14" t="s">
        <v>74</v>
      </c>
      <c r="AY207" s="267" t="s">
        <v>143</v>
      </c>
    </row>
    <row r="208" spans="2:51" s="13" customFormat="1" ht="13.5">
      <c r="B208" s="235"/>
      <c r="C208" s="236"/>
      <c r="D208" s="222" t="s">
        <v>210</v>
      </c>
      <c r="E208" s="237" t="s">
        <v>21</v>
      </c>
      <c r="F208" s="238" t="s">
        <v>222</v>
      </c>
      <c r="G208" s="236"/>
      <c r="H208" s="239">
        <v>125.6</v>
      </c>
      <c r="I208" s="240"/>
      <c r="J208" s="236"/>
      <c r="K208" s="236"/>
      <c r="L208" s="241"/>
      <c r="M208" s="242"/>
      <c r="N208" s="243"/>
      <c r="O208" s="243"/>
      <c r="P208" s="243"/>
      <c r="Q208" s="243"/>
      <c r="R208" s="243"/>
      <c r="S208" s="243"/>
      <c r="T208" s="244"/>
      <c r="AT208" s="245" t="s">
        <v>210</v>
      </c>
      <c r="AU208" s="245" t="s">
        <v>84</v>
      </c>
      <c r="AV208" s="13" t="s">
        <v>208</v>
      </c>
      <c r="AW208" s="13" t="s">
        <v>38</v>
      </c>
      <c r="AX208" s="13" t="s">
        <v>82</v>
      </c>
      <c r="AY208" s="245" t="s">
        <v>143</v>
      </c>
    </row>
    <row r="209" spans="2:65" s="1" customFormat="1" ht="31.5" customHeight="1">
      <c r="B209" s="40"/>
      <c r="C209" s="192" t="s">
        <v>372</v>
      </c>
      <c r="D209" s="192" t="s">
        <v>146</v>
      </c>
      <c r="E209" s="193" t="s">
        <v>373</v>
      </c>
      <c r="F209" s="194" t="s">
        <v>374</v>
      </c>
      <c r="G209" s="195" t="s">
        <v>249</v>
      </c>
      <c r="H209" s="196">
        <v>298</v>
      </c>
      <c r="I209" s="197"/>
      <c r="J209" s="198">
        <f>ROUND(I209*H209,2)</f>
        <v>0</v>
      </c>
      <c r="K209" s="194" t="s">
        <v>150</v>
      </c>
      <c r="L209" s="60"/>
      <c r="M209" s="199" t="s">
        <v>21</v>
      </c>
      <c r="N209" s="200" t="s">
        <v>45</v>
      </c>
      <c r="O209" s="41"/>
      <c r="P209" s="201">
        <f>O209*H209</f>
        <v>0</v>
      </c>
      <c r="Q209" s="201">
        <v>0.19492</v>
      </c>
      <c r="R209" s="201">
        <f>Q209*H209</f>
        <v>58.08616</v>
      </c>
      <c r="S209" s="201">
        <v>0</v>
      </c>
      <c r="T209" s="202">
        <f>S209*H209</f>
        <v>0</v>
      </c>
      <c r="AR209" s="24" t="s">
        <v>208</v>
      </c>
      <c r="AT209" s="24" t="s">
        <v>146</v>
      </c>
      <c r="AU209" s="24" t="s">
        <v>84</v>
      </c>
      <c r="AY209" s="24" t="s">
        <v>143</v>
      </c>
      <c r="BE209" s="203">
        <f>IF(N209="základní",J209,0)</f>
        <v>0</v>
      </c>
      <c r="BF209" s="203">
        <f>IF(N209="snížená",J209,0)</f>
        <v>0</v>
      </c>
      <c r="BG209" s="203">
        <f>IF(N209="zákl. přenesená",J209,0)</f>
        <v>0</v>
      </c>
      <c r="BH209" s="203">
        <f>IF(N209="sníž. přenesená",J209,0)</f>
        <v>0</v>
      </c>
      <c r="BI209" s="203">
        <f>IF(N209="nulová",J209,0)</f>
        <v>0</v>
      </c>
      <c r="BJ209" s="24" t="s">
        <v>82</v>
      </c>
      <c r="BK209" s="203">
        <f>ROUND(I209*H209,2)</f>
        <v>0</v>
      </c>
      <c r="BL209" s="24" t="s">
        <v>208</v>
      </c>
      <c r="BM209" s="24" t="s">
        <v>375</v>
      </c>
    </row>
    <row r="210" spans="2:51" s="11" customFormat="1" ht="13.5">
      <c r="B210" s="209"/>
      <c r="C210" s="210"/>
      <c r="D210" s="204" t="s">
        <v>210</v>
      </c>
      <c r="E210" s="211" t="s">
        <v>21</v>
      </c>
      <c r="F210" s="212" t="s">
        <v>376</v>
      </c>
      <c r="G210" s="210"/>
      <c r="H210" s="213" t="s">
        <v>21</v>
      </c>
      <c r="I210" s="214"/>
      <c r="J210" s="210"/>
      <c r="K210" s="210"/>
      <c r="L210" s="215"/>
      <c r="M210" s="216"/>
      <c r="N210" s="217"/>
      <c r="O210" s="217"/>
      <c r="P210" s="217"/>
      <c r="Q210" s="217"/>
      <c r="R210" s="217"/>
      <c r="S210" s="217"/>
      <c r="T210" s="218"/>
      <c r="AT210" s="219" t="s">
        <v>210</v>
      </c>
      <c r="AU210" s="219" t="s">
        <v>84</v>
      </c>
      <c r="AV210" s="11" t="s">
        <v>82</v>
      </c>
      <c r="AW210" s="11" t="s">
        <v>38</v>
      </c>
      <c r="AX210" s="11" t="s">
        <v>74</v>
      </c>
      <c r="AY210" s="219" t="s">
        <v>143</v>
      </c>
    </row>
    <row r="211" spans="2:51" s="12" customFormat="1" ht="13.5">
      <c r="B211" s="220"/>
      <c r="C211" s="221"/>
      <c r="D211" s="204" t="s">
        <v>210</v>
      </c>
      <c r="E211" s="232" t="s">
        <v>21</v>
      </c>
      <c r="F211" s="233" t="s">
        <v>377</v>
      </c>
      <c r="G211" s="221"/>
      <c r="H211" s="234">
        <v>201.2</v>
      </c>
      <c r="I211" s="226"/>
      <c r="J211" s="221"/>
      <c r="K211" s="221"/>
      <c r="L211" s="227"/>
      <c r="M211" s="228"/>
      <c r="N211" s="229"/>
      <c r="O211" s="229"/>
      <c r="P211" s="229"/>
      <c r="Q211" s="229"/>
      <c r="R211" s="229"/>
      <c r="S211" s="229"/>
      <c r="T211" s="230"/>
      <c r="AT211" s="231" t="s">
        <v>210</v>
      </c>
      <c r="AU211" s="231" t="s">
        <v>84</v>
      </c>
      <c r="AV211" s="12" t="s">
        <v>84</v>
      </c>
      <c r="AW211" s="12" t="s">
        <v>38</v>
      </c>
      <c r="AX211" s="12" t="s">
        <v>74</v>
      </c>
      <c r="AY211" s="231" t="s">
        <v>143</v>
      </c>
    </row>
    <row r="212" spans="2:51" s="12" customFormat="1" ht="13.5">
      <c r="B212" s="220"/>
      <c r="C212" s="221"/>
      <c r="D212" s="204" t="s">
        <v>210</v>
      </c>
      <c r="E212" s="232" t="s">
        <v>21</v>
      </c>
      <c r="F212" s="233" t="s">
        <v>378</v>
      </c>
      <c r="G212" s="221"/>
      <c r="H212" s="234">
        <v>96.8</v>
      </c>
      <c r="I212" s="226"/>
      <c r="J212" s="221"/>
      <c r="K212" s="221"/>
      <c r="L212" s="227"/>
      <c r="M212" s="228"/>
      <c r="N212" s="229"/>
      <c r="O212" s="229"/>
      <c r="P212" s="229"/>
      <c r="Q212" s="229"/>
      <c r="R212" s="229"/>
      <c r="S212" s="229"/>
      <c r="T212" s="230"/>
      <c r="AT212" s="231" t="s">
        <v>210</v>
      </c>
      <c r="AU212" s="231" t="s">
        <v>84</v>
      </c>
      <c r="AV212" s="12" t="s">
        <v>84</v>
      </c>
      <c r="AW212" s="12" t="s">
        <v>38</v>
      </c>
      <c r="AX212" s="12" t="s">
        <v>74</v>
      </c>
      <c r="AY212" s="231" t="s">
        <v>143</v>
      </c>
    </row>
    <row r="213" spans="2:51" s="13" customFormat="1" ht="13.5">
      <c r="B213" s="235"/>
      <c r="C213" s="236"/>
      <c r="D213" s="222" t="s">
        <v>210</v>
      </c>
      <c r="E213" s="237" t="s">
        <v>21</v>
      </c>
      <c r="F213" s="238" t="s">
        <v>222</v>
      </c>
      <c r="G213" s="236"/>
      <c r="H213" s="239">
        <v>298</v>
      </c>
      <c r="I213" s="240"/>
      <c r="J213" s="236"/>
      <c r="K213" s="236"/>
      <c r="L213" s="241"/>
      <c r="M213" s="242"/>
      <c r="N213" s="243"/>
      <c r="O213" s="243"/>
      <c r="P213" s="243"/>
      <c r="Q213" s="243"/>
      <c r="R213" s="243"/>
      <c r="S213" s="243"/>
      <c r="T213" s="244"/>
      <c r="AT213" s="245" t="s">
        <v>210</v>
      </c>
      <c r="AU213" s="245" t="s">
        <v>84</v>
      </c>
      <c r="AV213" s="13" t="s">
        <v>208</v>
      </c>
      <c r="AW213" s="13" t="s">
        <v>38</v>
      </c>
      <c r="AX213" s="13" t="s">
        <v>82</v>
      </c>
      <c r="AY213" s="245" t="s">
        <v>143</v>
      </c>
    </row>
    <row r="214" spans="2:65" s="1" customFormat="1" ht="31.5" customHeight="1">
      <c r="B214" s="40"/>
      <c r="C214" s="192" t="s">
        <v>379</v>
      </c>
      <c r="D214" s="192" t="s">
        <v>146</v>
      </c>
      <c r="E214" s="193" t="s">
        <v>380</v>
      </c>
      <c r="F214" s="194" t="s">
        <v>381</v>
      </c>
      <c r="G214" s="195" t="s">
        <v>382</v>
      </c>
      <c r="H214" s="196">
        <v>6</v>
      </c>
      <c r="I214" s="197"/>
      <c r="J214" s="198">
        <f>ROUND(I214*H214,2)</f>
        <v>0</v>
      </c>
      <c r="K214" s="194" t="s">
        <v>150</v>
      </c>
      <c r="L214" s="60"/>
      <c r="M214" s="199" t="s">
        <v>21</v>
      </c>
      <c r="N214" s="200" t="s">
        <v>45</v>
      </c>
      <c r="O214" s="41"/>
      <c r="P214" s="201">
        <f>O214*H214</f>
        <v>0</v>
      </c>
      <c r="Q214" s="201">
        <v>0.04645</v>
      </c>
      <c r="R214" s="201">
        <f>Q214*H214</f>
        <v>0.2787</v>
      </c>
      <c r="S214" s="201">
        <v>0</v>
      </c>
      <c r="T214" s="202">
        <f>S214*H214</f>
        <v>0</v>
      </c>
      <c r="AR214" s="24" t="s">
        <v>208</v>
      </c>
      <c r="AT214" s="24" t="s">
        <v>146</v>
      </c>
      <c r="AU214" s="24" t="s">
        <v>84</v>
      </c>
      <c r="AY214" s="24" t="s">
        <v>143</v>
      </c>
      <c r="BE214" s="203">
        <f>IF(N214="základní",J214,0)</f>
        <v>0</v>
      </c>
      <c r="BF214" s="203">
        <f>IF(N214="snížená",J214,0)</f>
        <v>0</v>
      </c>
      <c r="BG214" s="203">
        <f>IF(N214="zákl. přenesená",J214,0)</f>
        <v>0</v>
      </c>
      <c r="BH214" s="203">
        <f>IF(N214="sníž. přenesená",J214,0)</f>
        <v>0</v>
      </c>
      <c r="BI214" s="203">
        <f>IF(N214="nulová",J214,0)</f>
        <v>0</v>
      </c>
      <c r="BJ214" s="24" t="s">
        <v>82</v>
      </c>
      <c r="BK214" s="203">
        <f>ROUND(I214*H214,2)</f>
        <v>0</v>
      </c>
      <c r="BL214" s="24" t="s">
        <v>208</v>
      </c>
      <c r="BM214" s="24" t="s">
        <v>383</v>
      </c>
    </row>
    <row r="215" spans="2:65" s="1" customFormat="1" ht="31.5" customHeight="1">
      <c r="B215" s="40"/>
      <c r="C215" s="192" t="s">
        <v>384</v>
      </c>
      <c r="D215" s="192" t="s">
        <v>146</v>
      </c>
      <c r="E215" s="193" t="s">
        <v>385</v>
      </c>
      <c r="F215" s="194" t="s">
        <v>386</v>
      </c>
      <c r="G215" s="195" t="s">
        <v>263</v>
      </c>
      <c r="H215" s="196">
        <v>0.462</v>
      </c>
      <c r="I215" s="197"/>
      <c r="J215" s="198">
        <f>ROUND(I215*H215,2)</f>
        <v>0</v>
      </c>
      <c r="K215" s="194" t="s">
        <v>150</v>
      </c>
      <c r="L215" s="60"/>
      <c r="M215" s="199" t="s">
        <v>21</v>
      </c>
      <c r="N215" s="200" t="s">
        <v>45</v>
      </c>
      <c r="O215" s="41"/>
      <c r="P215" s="201">
        <f>O215*H215</f>
        <v>0</v>
      </c>
      <c r="Q215" s="201">
        <v>1.05197</v>
      </c>
      <c r="R215" s="201">
        <f>Q215*H215</f>
        <v>0.48601014000000003</v>
      </c>
      <c r="S215" s="201">
        <v>0</v>
      </c>
      <c r="T215" s="202">
        <f>S215*H215</f>
        <v>0</v>
      </c>
      <c r="AR215" s="24" t="s">
        <v>208</v>
      </c>
      <c r="AT215" s="24" t="s">
        <v>146</v>
      </c>
      <c r="AU215" s="24" t="s">
        <v>84</v>
      </c>
      <c r="AY215" s="24" t="s">
        <v>143</v>
      </c>
      <c r="BE215" s="203">
        <f>IF(N215="základní",J215,0)</f>
        <v>0</v>
      </c>
      <c r="BF215" s="203">
        <f>IF(N215="snížená",J215,0)</f>
        <v>0</v>
      </c>
      <c r="BG215" s="203">
        <f>IF(N215="zákl. přenesená",J215,0)</f>
        <v>0</v>
      </c>
      <c r="BH215" s="203">
        <f>IF(N215="sníž. přenesená",J215,0)</f>
        <v>0</v>
      </c>
      <c r="BI215" s="203">
        <f>IF(N215="nulová",J215,0)</f>
        <v>0</v>
      </c>
      <c r="BJ215" s="24" t="s">
        <v>82</v>
      </c>
      <c r="BK215" s="203">
        <f>ROUND(I215*H215,2)</f>
        <v>0</v>
      </c>
      <c r="BL215" s="24" t="s">
        <v>208</v>
      </c>
      <c r="BM215" s="24" t="s">
        <v>387</v>
      </c>
    </row>
    <row r="216" spans="2:51" s="11" customFormat="1" ht="13.5">
      <c r="B216" s="209"/>
      <c r="C216" s="210"/>
      <c r="D216" s="204" t="s">
        <v>210</v>
      </c>
      <c r="E216" s="211" t="s">
        <v>21</v>
      </c>
      <c r="F216" s="212" t="s">
        <v>388</v>
      </c>
      <c r="G216" s="210"/>
      <c r="H216" s="213" t="s">
        <v>21</v>
      </c>
      <c r="I216" s="214"/>
      <c r="J216" s="210"/>
      <c r="K216" s="210"/>
      <c r="L216" s="215"/>
      <c r="M216" s="216"/>
      <c r="N216" s="217"/>
      <c r="O216" s="217"/>
      <c r="P216" s="217"/>
      <c r="Q216" s="217"/>
      <c r="R216" s="217"/>
      <c r="S216" s="217"/>
      <c r="T216" s="218"/>
      <c r="AT216" s="219" t="s">
        <v>210</v>
      </c>
      <c r="AU216" s="219" t="s">
        <v>84</v>
      </c>
      <c r="AV216" s="11" t="s">
        <v>82</v>
      </c>
      <c r="AW216" s="11" t="s">
        <v>38</v>
      </c>
      <c r="AX216" s="11" t="s">
        <v>74</v>
      </c>
      <c r="AY216" s="219" t="s">
        <v>143</v>
      </c>
    </row>
    <row r="217" spans="2:51" s="12" customFormat="1" ht="13.5">
      <c r="B217" s="220"/>
      <c r="C217" s="221"/>
      <c r="D217" s="204" t="s">
        <v>210</v>
      </c>
      <c r="E217" s="232" t="s">
        <v>21</v>
      </c>
      <c r="F217" s="233" t="s">
        <v>389</v>
      </c>
      <c r="G217" s="221"/>
      <c r="H217" s="234">
        <v>0.344</v>
      </c>
      <c r="I217" s="226"/>
      <c r="J217" s="221"/>
      <c r="K217" s="221"/>
      <c r="L217" s="227"/>
      <c r="M217" s="228"/>
      <c r="N217" s="229"/>
      <c r="O217" s="229"/>
      <c r="P217" s="229"/>
      <c r="Q217" s="229"/>
      <c r="R217" s="229"/>
      <c r="S217" s="229"/>
      <c r="T217" s="230"/>
      <c r="AT217" s="231" t="s">
        <v>210</v>
      </c>
      <c r="AU217" s="231" t="s">
        <v>84</v>
      </c>
      <c r="AV217" s="12" t="s">
        <v>84</v>
      </c>
      <c r="AW217" s="12" t="s">
        <v>38</v>
      </c>
      <c r="AX217" s="12" t="s">
        <v>74</v>
      </c>
      <c r="AY217" s="231" t="s">
        <v>143</v>
      </c>
    </row>
    <row r="218" spans="2:51" s="11" customFormat="1" ht="13.5">
      <c r="B218" s="209"/>
      <c r="C218" s="210"/>
      <c r="D218" s="204" t="s">
        <v>210</v>
      </c>
      <c r="E218" s="211" t="s">
        <v>21</v>
      </c>
      <c r="F218" s="212" t="s">
        <v>390</v>
      </c>
      <c r="G218" s="210"/>
      <c r="H218" s="213" t="s">
        <v>21</v>
      </c>
      <c r="I218" s="214"/>
      <c r="J218" s="210"/>
      <c r="K218" s="210"/>
      <c r="L218" s="215"/>
      <c r="M218" s="216"/>
      <c r="N218" s="217"/>
      <c r="O218" s="217"/>
      <c r="P218" s="217"/>
      <c r="Q218" s="217"/>
      <c r="R218" s="217"/>
      <c r="S218" s="217"/>
      <c r="T218" s="218"/>
      <c r="AT218" s="219" t="s">
        <v>210</v>
      </c>
      <c r="AU218" s="219" t="s">
        <v>84</v>
      </c>
      <c r="AV218" s="11" t="s">
        <v>82</v>
      </c>
      <c r="AW218" s="11" t="s">
        <v>38</v>
      </c>
      <c r="AX218" s="11" t="s">
        <v>74</v>
      </c>
      <c r="AY218" s="219" t="s">
        <v>143</v>
      </c>
    </row>
    <row r="219" spans="2:51" s="12" customFormat="1" ht="13.5">
      <c r="B219" s="220"/>
      <c r="C219" s="221"/>
      <c r="D219" s="204" t="s">
        <v>210</v>
      </c>
      <c r="E219" s="232" t="s">
        <v>21</v>
      </c>
      <c r="F219" s="233" t="s">
        <v>391</v>
      </c>
      <c r="G219" s="221"/>
      <c r="H219" s="234">
        <v>0.118</v>
      </c>
      <c r="I219" s="226"/>
      <c r="J219" s="221"/>
      <c r="K219" s="221"/>
      <c r="L219" s="227"/>
      <c r="M219" s="228"/>
      <c r="N219" s="229"/>
      <c r="O219" s="229"/>
      <c r="P219" s="229"/>
      <c r="Q219" s="229"/>
      <c r="R219" s="229"/>
      <c r="S219" s="229"/>
      <c r="T219" s="230"/>
      <c r="AT219" s="231" t="s">
        <v>210</v>
      </c>
      <c r="AU219" s="231" t="s">
        <v>84</v>
      </c>
      <c r="AV219" s="12" t="s">
        <v>84</v>
      </c>
      <c r="AW219" s="12" t="s">
        <v>38</v>
      </c>
      <c r="AX219" s="12" t="s">
        <v>74</v>
      </c>
      <c r="AY219" s="231" t="s">
        <v>143</v>
      </c>
    </row>
    <row r="220" spans="2:51" s="13" customFormat="1" ht="13.5">
      <c r="B220" s="235"/>
      <c r="C220" s="236"/>
      <c r="D220" s="204" t="s">
        <v>210</v>
      </c>
      <c r="E220" s="268" t="s">
        <v>21</v>
      </c>
      <c r="F220" s="269" t="s">
        <v>222</v>
      </c>
      <c r="G220" s="236"/>
      <c r="H220" s="270">
        <v>0.462</v>
      </c>
      <c r="I220" s="240"/>
      <c r="J220" s="236"/>
      <c r="K220" s="236"/>
      <c r="L220" s="241"/>
      <c r="M220" s="242"/>
      <c r="N220" s="243"/>
      <c r="O220" s="243"/>
      <c r="P220" s="243"/>
      <c r="Q220" s="243"/>
      <c r="R220" s="243"/>
      <c r="S220" s="243"/>
      <c r="T220" s="244"/>
      <c r="AT220" s="245" t="s">
        <v>210</v>
      </c>
      <c r="AU220" s="245" t="s">
        <v>84</v>
      </c>
      <c r="AV220" s="13" t="s">
        <v>208</v>
      </c>
      <c r="AW220" s="13" t="s">
        <v>38</v>
      </c>
      <c r="AX220" s="13" t="s">
        <v>82</v>
      </c>
      <c r="AY220" s="245" t="s">
        <v>143</v>
      </c>
    </row>
    <row r="221" spans="2:63" s="10" customFormat="1" ht="29.85" customHeight="1">
      <c r="B221" s="175"/>
      <c r="C221" s="176"/>
      <c r="D221" s="189" t="s">
        <v>73</v>
      </c>
      <c r="E221" s="190" t="s">
        <v>392</v>
      </c>
      <c r="F221" s="190" t="s">
        <v>393</v>
      </c>
      <c r="G221" s="176"/>
      <c r="H221" s="176"/>
      <c r="I221" s="179"/>
      <c r="J221" s="191">
        <f>BK221</f>
        <v>0</v>
      </c>
      <c r="K221" s="176"/>
      <c r="L221" s="181"/>
      <c r="M221" s="182"/>
      <c r="N221" s="183"/>
      <c r="O221" s="183"/>
      <c r="P221" s="184">
        <f>SUM(P222:P280)</f>
        <v>0</v>
      </c>
      <c r="Q221" s="183"/>
      <c r="R221" s="184">
        <f>SUM(R222:R280)</f>
        <v>233.07209047</v>
      </c>
      <c r="S221" s="183"/>
      <c r="T221" s="185">
        <f>SUM(T222:T280)</f>
        <v>0</v>
      </c>
      <c r="AR221" s="186" t="s">
        <v>82</v>
      </c>
      <c r="AT221" s="187" t="s">
        <v>73</v>
      </c>
      <c r="AU221" s="187" t="s">
        <v>82</v>
      </c>
      <c r="AY221" s="186" t="s">
        <v>143</v>
      </c>
      <c r="BK221" s="188">
        <f>SUM(BK222:BK280)</f>
        <v>0</v>
      </c>
    </row>
    <row r="222" spans="2:65" s="1" customFormat="1" ht="22.5" customHeight="1">
      <c r="B222" s="40"/>
      <c r="C222" s="192" t="s">
        <v>394</v>
      </c>
      <c r="D222" s="192" t="s">
        <v>146</v>
      </c>
      <c r="E222" s="193" t="s">
        <v>395</v>
      </c>
      <c r="F222" s="194" t="s">
        <v>396</v>
      </c>
      <c r="G222" s="195" t="s">
        <v>207</v>
      </c>
      <c r="H222" s="196">
        <v>0.064</v>
      </c>
      <c r="I222" s="197"/>
      <c r="J222" s="198">
        <f>ROUND(I222*H222,2)</f>
        <v>0</v>
      </c>
      <c r="K222" s="194" t="s">
        <v>150</v>
      </c>
      <c r="L222" s="60"/>
      <c r="M222" s="199" t="s">
        <v>21</v>
      </c>
      <c r="N222" s="200" t="s">
        <v>45</v>
      </c>
      <c r="O222" s="41"/>
      <c r="P222" s="201">
        <f>O222*H222</f>
        <v>0</v>
      </c>
      <c r="Q222" s="201">
        <v>2.5961</v>
      </c>
      <c r="R222" s="201">
        <f>Q222*H222</f>
        <v>0.1661504</v>
      </c>
      <c r="S222" s="201">
        <v>0</v>
      </c>
      <c r="T222" s="202">
        <f>S222*H222</f>
        <v>0</v>
      </c>
      <c r="AR222" s="24" t="s">
        <v>208</v>
      </c>
      <c r="AT222" s="24" t="s">
        <v>146</v>
      </c>
      <c r="AU222" s="24" t="s">
        <v>84</v>
      </c>
      <c r="AY222" s="24" t="s">
        <v>143</v>
      </c>
      <c r="BE222" s="203">
        <f>IF(N222="základní",J222,0)</f>
        <v>0</v>
      </c>
      <c r="BF222" s="203">
        <f>IF(N222="snížená",J222,0)</f>
        <v>0</v>
      </c>
      <c r="BG222" s="203">
        <f>IF(N222="zákl. přenesená",J222,0)</f>
        <v>0</v>
      </c>
      <c r="BH222" s="203">
        <f>IF(N222="sníž. přenesená",J222,0)</f>
        <v>0</v>
      </c>
      <c r="BI222" s="203">
        <f>IF(N222="nulová",J222,0)</f>
        <v>0</v>
      </c>
      <c r="BJ222" s="24" t="s">
        <v>82</v>
      </c>
      <c r="BK222" s="203">
        <f>ROUND(I222*H222,2)</f>
        <v>0</v>
      </c>
      <c r="BL222" s="24" t="s">
        <v>208</v>
      </c>
      <c r="BM222" s="24" t="s">
        <v>397</v>
      </c>
    </row>
    <row r="223" spans="2:51" s="11" customFormat="1" ht="13.5">
      <c r="B223" s="209"/>
      <c r="C223" s="210"/>
      <c r="D223" s="204" t="s">
        <v>210</v>
      </c>
      <c r="E223" s="211" t="s">
        <v>21</v>
      </c>
      <c r="F223" s="212" t="s">
        <v>398</v>
      </c>
      <c r="G223" s="210"/>
      <c r="H223" s="213" t="s">
        <v>21</v>
      </c>
      <c r="I223" s="214"/>
      <c r="J223" s="210"/>
      <c r="K223" s="210"/>
      <c r="L223" s="215"/>
      <c r="M223" s="216"/>
      <c r="N223" s="217"/>
      <c r="O223" s="217"/>
      <c r="P223" s="217"/>
      <c r="Q223" s="217"/>
      <c r="R223" s="217"/>
      <c r="S223" s="217"/>
      <c r="T223" s="218"/>
      <c r="AT223" s="219" t="s">
        <v>210</v>
      </c>
      <c r="AU223" s="219" t="s">
        <v>84</v>
      </c>
      <c r="AV223" s="11" t="s">
        <v>82</v>
      </c>
      <c r="AW223" s="11" t="s">
        <v>38</v>
      </c>
      <c r="AX223" s="11" t="s">
        <v>74</v>
      </c>
      <c r="AY223" s="219" t="s">
        <v>143</v>
      </c>
    </row>
    <row r="224" spans="2:51" s="12" customFormat="1" ht="13.5">
      <c r="B224" s="220"/>
      <c r="C224" s="221"/>
      <c r="D224" s="222" t="s">
        <v>210</v>
      </c>
      <c r="E224" s="223" t="s">
        <v>21</v>
      </c>
      <c r="F224" s="224" t="s">
        <v>399</v>
      </c>
      <c r="G224" s="221"/>
      <c r="H224" s="225">
        <v>0.064</v>
      </c>
      <c r="I224" s="226"/>
      <c r="J224" s="221"/>
      <c r="K224" s="221"/>
      <c r="L224" s="227"/>
      <c r="M224" s="228"/>
      <c r="N224" s="229"/>
      <c r="O224" s="229"/>
      <c r="P224" s="229"/>
      <c r="Q224" s="229"/>
      <c r="R224" s="229"/>
      <c r="S224" s="229"/>
      <c r="T224" s="230"/>
      <c r="AT224" s="231" t="s">
        <v>210</v>
      </c>
      <c r="AU224" s="231" t="s">
        <v>84</v>
      </c>
      <c r="AV224" s="12" t="s">
        <v>84</v>
      </c>
      <c r="AW224" s="12" t="s">
        <v>38</v>
      </c>
      <c r="AX224" s="12" t="s">
        <v>82</v>
      </c>
      <c r="AY224" s="231" t="s">
        <v>143</v>
      </c>
    </row>
    <row r="225" spans="2:65" s="1" customFormat="1" ht="31.5" customHeight="1">
      <c r="B225" s="40"/>
      <c r="C225" s="192" t="s">
        <v>400</v>
      </c>
      <c r="D225" s="192" t="s">
        <v>146</v>
      </c>
      <c r="E225" s="193" t="s">
        <v>401</v>
      </c>
      <c r="F225" s="194" t="s">
        <v>402</v>
      </c>
      <c r="G225" s="195" t="s">
        <v>249</v>
      </c>
      <c r="H225" s="196">
        <v>3.4</v>
      </c>
      <c r="I225" s="197"/>
      <c r="J225" s="198">
        <f>ROUND(I225*H225,2)</f>
        <v>0</v>
      </c>
      <c r="K225" s="194" t="s">
        <v>150</v>
      </c>
      <c r="L225" s="60"/>
      <c r="M225" s="199" t="s">
        <v>21</v>
      </c>
      <c r="N225" s="200" t="s">
        <v>45</v>
      </c>
      <c r="O225" s="41"/>
      <c r="P225" s="201">
        <f>O225*H225</f>
        <v>0</v>
      </c>
      <c r="Q225" s="201">
        <v>0.42819</v>
      </c>
      <c r="R225" s="201">
        <f>Q225*H225</f>
        <v>1.455846</v>
      </c>
      <c r="S225" s="201">
        <v>0</v>
      </c>
      <c r="T225" s="202">
        <f>S225*H225</f>
        <v>0</v>
      </c>
      <c r="AR225" s="24" t="s">
        <v>208</v>
      </c>
      <c r="AT225" s="24" t="s">
        <v>146</v>
      </c>
      <c r="AU225" s="24" t="s">
        <v>84</v>
      </c>
      <c r="AY225" s="24" t="s">
        <v>143</v>
      </c>
      <c r="BE225" s="203">
        <f>IF(N225="základní",J225,0)</f>
        <v>0</v>
      </c>
      <c r="BF225" s="203">
        <f>IF(N225="snížená",J225,0)</f>
        <v>0</v>
      </c>
      <c r="BG225" s="203">
        <f>IF(N225="zákl. přenesená",J225,0)</f>
        <v>0</v>
      </c>
      <c r="BH225" s="203">
        <f>IF(N225="sníž. přenesená",J225,0)</f>
        <v>0</v>
      </c>
      <c r="BI225" s="203">
        <f>IF(N225="nulová",J225,0)</f>
        <v>0</v>
      </c>
      <c r="BJ225" s="24" t="s">
        <v>82</v>
      </c>
      <c r="BK225" s="203">
        <f>ROUND(I225*H225,2)</f>
        <v>0</v>
      </c>
      <c r="BL225" s="24" t="s">
        <v>208</v>
      </c>
      <c r="BM225" s="24" t="s">
        <v>403</v>
      </c>
    </row>
    <row r="226" spans="2:51" s="11" customFormat="1" ht="13.5">
      <c r="B226" s="209"/>
      <c r="C226" s="210"/>
      <c r="D226" s="204" t="s">
        <v>210</v>
      </c>
      <c r="E226" s="211" t="s">
        <v>21</v>
      </c>
      <c r="F226" s="212" t="s">
        <v>398</v>
      </c>
      <c r="G226" s="210"/>
      <c r="H226" s="213" t="s">
        <v>21</v>
      </c>
      <c r="I226" s="214"/>
      <c r="J226" s="210"/>
      <c r="K226" s="210"/>
      <c r="L226" s="215"/>
      <c r="M226" s="216"/>
      <c r="N226" s="217"/>
      <c r="O226" s="217"/>
      <c r="P226" s="217"/>
      <c r="Q226" s="217"/>
      <c r="R226" s="217"/>
      <c r="S226" s="217"/>
      <c r="T226" s="218"/>
      <c r="AT226" s="219" t="s">
        <v>210</v>
      </c>
      <c r="AU226" s="219" t="s">
        <v>84</v>
      </c>
      <c r="AV226" s="11" t="s">
        <v>82</v>
      </c>
      <c r="AW226" s="11" t="s">
        <v>38</v>
      </c>
      <c r="AX226" s="11" t="s">
        <v>74</v>
      </c>
      <c r="AY226" s="219" t="s">
        <v>143</v>
      </c>
    </row>
    <row r="227" spans="2:51" s="12" customFormat="1" ht="13.5">
      <c r="B227" s="220"/>
      <c r="C227" s="221"/>
      <c r="D227" s="222" t="s">
        <v>210</v>
      </c>
      <c r="E227" s="223" t="s">
        <v>21</v>
      </c>
      <c r="F227" s="224" t="s">
        <v>404</v>
      </c>
      <c r="G227" s="221"/>
      <c r="H227" s="225">
        <v>3.4</v>
      </c>
      <c r="I227" s="226"/>
      <c r="J227" s="221"/>
      <c r="K227" s="221"/>
      <c r="L227" s="227"/>
      <c r="M227" s="228"/>
      <c r="N227" s="229"/>
      <c r="O227" s="229"/>
      <c r="P227" s="229"/>
      <c r="Q227" s="229"/>
      <c r="R227" s="229"/>
      <c r="S227" s="229"/>
      <c r="T227" s="230"/>
      <c r="AT227" s="231" t="s">
        <v>210</v>
      </c>
      <c r="AU227" s="231" t="s">
        <v>84</v>
      </c>
      <c r="AV227" s="12" t="s">
        <v>84</v>
      </c>
      <c r="AW227" s="12" t="s">
        <v>38</v>
      </c>
      <c r="AX227" s="12" t="s">
        <v>82</v>
      </c>
      <c r="AY227" s="231" t="s">
        <v>143</v>
      </c>
    </row>
    <row r="228" spans="2:65" s="1" customFormat="1" ht="31.5" customHeight="1">
      <c r="B228" s="40"/>
      <c r="C228" s="192" t="s">
        <v>355</v>
      </c>
      <c r="D228" s="192" t="s">
        <v>146</v>
      </c>
      <c r="E228" s="193" t="s">
        <v>405</v>
      </c>
      <c r="F228" s="194" t="s">
        <v>406</v>
      </c>
      <c r="G228" s="195" t="s">
        <v>249</v>
      </c>
      <c r="H228" s="196">
        <v>8.1</v>
      </c>
      <c r="I228" s="197"/>
      <c r="J228" s="198">
        <f>ROUND(I228*H228,2)</f>
        <v>0</v>
      </c>
      <c r="K228" s="194" t="s">
        <v>150</v>
      </c>
      <c r="L228" s="60"/>
      <c r="M228" s="199" t="s">
        <v>21</v>
      </c>
      <c r="N228" s="200" t="s">
        <v>45</v>
      </c>
      <c r="O228" s="41"/>
      <c r="P228" s="201">
        <f>O228*H228</f>
        <v>0</v>
      </c>
      <c r="Q228" s="201">
        <v>0.41519</v>
      </c>
      <c r="R228" s="201">
        <f>Q228*H228</f>
        <v>3.3630389999999997</v>
      </c>
      <c r="S228" s="201">
        <v>0</v>
      </c>
      <c r="T228" s="202">
        <f>S228*H228</f>
        <v>0</v>
      </c>
      <c r="AR228" s="24" t="s">
        <v>208</v>
      </c>
      <c r="AT228" s="24" t="s">
        <v>146</v>
      </c>
      <c r="AU228" s="24" t="s">
        <v>84</v>
      </c>
      <c r="AY228" s="24" t="s">
        <v>143</v>
      </c>
      <c r="BE228" s="203">
        <f>IF(N228="základní",J228,0)</f>
        <v>0</v>
      </c>
      <c r="BF228" s="203">
        <f>IF(N228="snížená",J228,0)</f>
        <v>0</v>
      </c>
      <c r="BG228" s="203">
        <f>IF(N228="zákl. přenesená",J228,0)</f>
        <v>0</v>
      </c>
      <c r="BH228" s="203">
        <f>IF(N228="sníž. přenesená",J228,0)</f>
        <v>0</v>
      </c>
      <c r="BI228" s="203">
        <f>IF(N228="nulová",J228,0)</f>
        <v>0</v>
      </c>
      <c r="BJ228" s="24" t="s">
        <v>82</v>
      </c>
      <c r="BK228" s="203">
        <f>ROUND(I228*H228,2)</f>
        <v>0</v>
      </c>
      <c r="BL228" s="24" t="s">
        <v>208</v>
      </c>
      <c r="BM228" s="24" t="s">
        <v>407</v>
      </c>
    </row>
    <row r="229" spans="2:51" s="11" customFormat="1" ht="13.5">
      <c r="B229" s="209"/>
      <c r="C229" s="210"/>
      <c r="D229" s="204" t="s">
        <v>210</v>
      </c>
      <c r="E229" s="211" t="s">
        <v>21</v>
      </c>
      <c r="F229" s="212" t="s">
        <v>398</v>
      </c>
      <c r="G229" s="210"/>
      <c r="H229" s="213" t="s">
        <v>21</v>
      </c>
      <c r="I229" s="214"/>
      <c r="J229" s="210"/>
      <c r="K229" s="210"/>
      <c r="L229" s="215"/>
      <c r="M229" s="216"/>
      <c r="N229" s="217"/>
      <c r="O229" s="217"/>
      <c r="P229" s="217"/>
      <c r="Q229" s="217"/>
      <c r="R229" s="217"/>
      <c r="S229" s="217"/>
      <c r="T229" s="218"/>
      <c r="AT229" s="219" t="s">
        <v>210</v>
      </c>
      <c r="AU229" s="219" t="s">
        <v>84</v>
      </c>
      <c r="AV229" s="11" t="s">
        <v>82</v>
      </c>
      <c r="AW229" s="11" t="s">
        <v>38</v>
      </c>
      <c r="AX229" s="11" t="s">
        <v>74</v>
      </c>
      <c r="AY229" s="219" t="s">
        <v>143</v>
      </c>
    </row>
    <row r="230" spans="2:51" s="12" customFormat="1" ht="13.5">
      <c r="B230" s="220"/>
      <c r="C230" s="221"/>
      <c r="D230" s="204" t="s">
        <v>210</v>
      </c>
      <c r="E230" s="232" t="s">
        <v>21</v>
      </c>
      <c r="F230" s="233" t="s">
        <v>408</v>
      </c>
      <c r="G230" s="221"/>
      <c r="H230" s="234">
        <v>4.8</v>
      </c>
      <c r="I230" s="226"/>
      <c r="J230" s="221"/>
      <c r="K230" s="221"/>
      <c r="L230" s="227"/>
      <c r="M230" s="228"/>
      <c r="N230" s="229"/>
      <c r="O230" s="229"/>
      <c r="P230" s="229"/>
      <c r="Q230" s="229"/>
      <c r="R230" s="229"/>
      <c r="S230" s="229"/>
      <c r="T230" s="230"/>
      <c r="AT230" s="231" t="s">
        <v>210</v>
      </c>
      <c r="AU230" s="231" t="s">
        <v>84</v>
      </c>
      <c r="AV230" s="12" t="s">
        <v>84</v>
      </c>
      <c r="AW230" s="12" t="s">
        <v>38</v>
      </c>
      <c r="AX230" s="12" t="s">
        <v>74</v>
      </c>
      <c r="AY230" s="231" t="s">
        <v>143</v>
      </c>
    </row>
    <row r="231" spans="2:51" s="12" customFormat="1" ht="13.5">
      <c r="B231" s="220"/>
      <c r="C231" s="221"/>
      <c r="D231" s="204" t="s">
        <v>210</v>
      </c>
      <c r="E231" s="232" t="s">
        <v>21</v>
      </c>
      <c r="F231" s="233" t="s">
        <v>409</v>
      </c>
      <c r="G231" s="221"/>
      <c r="H231" s="234">
        <v>3.3</v>
      </c>
      <c r="I231" s="226"/>
      <c r="J231" s="221"/>
      <c r="K231" s="221"/>
      <c r="L231" s="227"/>
      <c r="M231" s="228"/>
      <c r="N231" s="229"/>
      <c r="O231" s="229"/>
      <c r="P231" s="229"/>
      <c r="Q231" s="229"/>
      <c r="R231" s="229"/>
      <c r="S231" s="229"/>
      <c r="T231" s="230"/>
      <c r="AT231" s="231" t="s">
        <v>210</v>
      </c>
      <c r="AU231" s="231" t="s">
        <v>84</v>
      </c>
      <c r="AV231" s="12" t="s">
        <v>84</v>
      </c>
      <c r="AW231" s="12" t="s">
        <v>38</v>
      </c>
      <c r="AX231" s="12" t="s">
        <v>74</v>
      </c>
      <c r="AY231" s="231" t="s">
        <v>143</v>
      </c>
    </row>
    <row r="232" spans="2:51" s="14" customFormat="1" ht="13.5">
      <c r="B232" s="257"/>
      <c r="C232" s="258"/>
      <c r="D232" s="222" t="s">
        <v>210</v>
      </c>
      <c r="E232" s="271" t="s">
        <v>21</v>
      </c>
      <c r="F232" s="272" t="s">
        <v>369</v>
      </c>
      <c r="G232" s="258"/>
      <c r="H232" s="273">
        <v>8.1</v>
      </c>
      <c r="I232" s="262"/>
      <c r="J232" s="258"/>
      <c r="K232" s="258"/>
      <c r="L232" s="263"/>
      <c r="M232" s="264"/>
      <c r="N232" s="265"/>
      <c r="O232" s="265"/>
      <c r="P232" s="265"/>
      <c r="Q232" s="265"/>
      <c r="R232" s="265"/>
      <c r="S232" s="265"/>
      <c r="T232" s="266"/>
      <c r="AT232" s="267" t="s">
        <v>210</v>
      </c>
      <c r="AU232" s="267" t="s">
        <v>84</v>
      </c>
      <c r="AV232" s="14" t="s">
        <v>161</v>
      </c>
      <c r="AW232" s="14" t="s">
        <v>38</v>
      </c>
      <c r="AX232" s="14" t="s">
        <v>82</v>
      </c>
      <c r="AY232" s="267" t="s">
        <v>143</v>
      </c>
    </row>
    <row r="233" spans="2:65" s="1" customFormat="1" ht="31.5" customHeight="1">
      <c r="B233" s="40"/>
      <c r="C233" s="192" t="s">
        <v>410</v>
      </c>
      <c r="D233" s="192" t="s">
        <v>146</v>
      </c>
      <c r="E233" s="193" t="s">
        <v>411</v>
      </c>
      <c r="F233" s="194" t="s">
        <v>412</v>
      </c>
      <c r="G233" s="195" t="s">
        <v>249</v>
      </c>
      <c r="H233" s="196">
        <v>35.213</v>
      </c>
      <c r="I233" s="197"/>
      <c r="J233" s="198">
        <f>ROUND(I233*H233,2)</f>
        <v>0</v>
      </c>
      <c r="K233" s="194" t="s">
        <v>150</v>
      </c>
      <c r="L233" s="60"/>
      <c r="M233" s="199" t="s">
        <v>21</v>
      </c>
      <c r="N233" s="200" t="s">
        <v>45</v>
      </c>
      <c r="O233" s="41"/>
      <c r="P233" s="201">
        <f>O233*H233</f>
        <v>0</v>
      </c>
      <c r="Q233" s="201">
        <v>0.39999</v>
      </c>
      <c r="R233" s="201">
        <f>Q233*H233</f>
        <v>14.08484787</v>
      </c>
      <c r="S233" s="201">
        <v>0</v>
      </c>
      <c r="T233" s="202">
        <f>S233*H233</f>
        <v>0</v>
      </c>
      <c r="AR233" s="24" t="s">
        <v>208</v>
      </c>
      <c r="AT233" s="24" t="s">
        <v>146</v>
      </c>
      <c r="AU233" s="24" t="s">
        <v>84</v>
      </c>
      <c r="AY233" s="24" t="s">
        <v>143</v>
      </c>
      <c r="BE233" s="203">
        <f>IF(N233="základní",J233,0)</f>
        <v>0</v>
      </c>
      <c r="BF233" s="203">
        <f>IF(N233="snížená",J233,0)</f>
        <v>0</v>
      </c>
      <c r="BG233" s="203">
        <f>IF(N233="zákl. přenesená",J233,0)</f>
        <v>0</v>
      </c>
      <c r="BH233" s="203">
        <f>IF(N233="sníž. přenesená",J233,0)</f>
        <v>0</v>
      </c>
      <c r="BI233" s="203">
        <f>IF(N233="nulová",J233,0)</f>
        <v>0</v>
      </c>
      <c r="BJ233" s="24" t="s">
        <v>82</v>
      </c>
      <c r="BK233" s="203">
        <f>ROUND(I233*H233,2)</f>
        <v>0</v>
      </c>
      <c r="BL233" s="24" t="s">
        <v>208</v>
      </c>
      <c r="BM233" s="24" t="s">
        <v>413</v>
      </c>
    </row>
    <row r="234" spans="2:51" s="11" customFormat="1" ht="13.5">
      <c r="B234" s="209"/>
      <c r="C234" s="210"/>
      <c r="D234" s="204" t="s">
        <v>210</v>
      </c>
      <c r="E234" s="211" t="s">
        <v>21</v>
      </c>
      <c r="F234" s="212" t="s">
        <v>414</v>
      </c>
      <c r="G234" s="210"/>
      <c r="H234" s="213" t="s">
        <v>21</v>
      </c>
      <c r="I234" s="214"/>
      <c r="J234" s="210"/>
      <c r="K234" s="210"/>
      <c r="L234" s="215"/>
      <c r="M234" s="216"/>
      <c r="N234" s="217"/>
      <c r="O234" s="217"/>
      <c r="P234" s="217"/>
      <c r="Q234" s="217"/>
      <c r="R234" s="217"/>
      <c r="S234" s="217"/>
      <c r="T234" s="218"/>
      <c r="AT234" s="219" t="s">
        <v>210</v>
      </c>
      <c r="AU234" s="219" t="s">
        <v>84</v>
      </c>
      <c r="AV234" s="11" t="s">
        <v>82</v>
      </c>
      <c r="AW234" s="11" t="s">
        <v>38</v>
      </c>
      <c r="AX234" s="11" t="s">
        <v>74</v>
      </c>
      <c r="AY234" s="219" t="s">
        <v>143</v>
      </c>
    </row>
    <row r="235" spans="2:51" s="12" customFormat="1" ht="13.5">
      <c r="B235" s="220"/>
      <c r="C235" s="221"/>
      <c r="D235" s="204" t="s">
        <v>210</v>
      </c>
      <c r="E235" s="232" t="s">
        <v>21</v>
      </c>
      <c r="F235" s="233" t="s">
        <v>415</v>
      </c>
      <c r="G235" s="221"/>
      <c r="H235" s="234">
        <v>26.4</v>
      </c>
      <c r="I235" s="226"/>
      <c r="J235" s="221"/>
      <c r="K235" s="221"/>
      <c r="L235" s="227"/>
      <c r="M235" s="228"/>
      <c r="N235" s="229"/>
      <c r="O235" s="229"/>
      <c r="P235" s="229"/>
      <c r="Q235" s="229"/>
      <c r="R235" s="229"/>
      <c r="S235" s="229"/>
      <c r="T235" s="230"/>
      <c r="AT235" s="231" t="s">
        <v>210</v>
      </c>
      <c r="AU235" s="231" t="s">
        <v>84</v>
      </c>
      <c r="AV235" s="12" t="s">
        <v>84</v>
      </c>
      <c r="AW235" s="12" t="s">
        <v>38</v>
      </c>
      <c r="AX235" s="12" t="s">
        <v>74</v>
      </c>
      <c r="AY235" s="231" t="s">
        <v>143</v>
      </c>
    </row>
    <row r="236" spans="2:51" s="12" customFormat="1" ht="13.5">
      <c r="B236" s="220"/>
      <c r="C236" s="221"/>
      <c r="D236" s="204" t="s">
        <v>210</v>
      </c>
      <c r="E236" s="232" t="s">
        <v>21</v>
      </c>
      <c r="F236" s="233" t="s">
        <v>409</v>
      </c>
      <c r="G236" s="221"/>
      <c r="H236" s="234">
        <v>3.3</v>
      </c>
      <c r="I236" s="226"/>
      <c r="J236" s="221"/>
      <c r="K236" s="221"/>
      <c r="L236" s="227"/>
      <c r="M236" s="228"/>
      <c r="N236" s="229"/>
      <c r="O236" s="229"/>
      <c r="P236" s="229"/>
      <c r="Q236" s="229"/>
      <c r="R236" s="229"/>
      <c r="S236" s="229"/>
      <c r="T236" s="230"/>
      <c r="AT236" s="231" t="s">
        <v>210</v>
      </c>
      <c r="AU236" s="231" t="s">
        <v>84</v>
      </c>
      <c r="AV236" s="12" t="s">
        <v>84</v>
      </c>
      <c r="AW236" s="12" t="s">
        <v>38</v>
      </c>
      <c r="AX236" s="12" t="s">
        <v>74</v>
      </c>
      <c r="AY236" s="231" t="s">
        <v>143</v>
      </c>
    </row>
    <row r="237" spans="2:51" s="12" customFormat="1" ht="13.5">
      <c r="B237" s="220"/>
      <c r="C237" s="221"/>
      <c r="D237" s="204" t="s">
        <v>210</v>
      </c>
      <c r="E237" s="232" t="s">
        <v>21</v>
      </c>
      <c r="F237" s="233" t="s">
        <v>416</v>
      </c>
      <c r="G237" s="221"/>
      <c r="H237" s="234">
        <v>3.15</v>
      </c>
      <c r="I237" s="226"/>
      <c r="J237" s="221"/>
      <c r="K237" s="221"/>
      <c r="L237" s="227"/>
      <c r="M237" s="228"/>
      <c r="N237" s="229"/>
      <c r="O237" s="229"/>
      <c r="P237" s="229"/>
      <c r="Q237" s="229"/>
      <c r="R237" s="229"/>
      <c r="S237" s="229"/>
      <c r="T237" s="230"/>
      <c r="AT237" s="231" t="s">
        <v>210</v>
      </c>
      <c r="AU237" s="231" t="s">
        <v>84</v>
      </c>
      <c r="AV237" s="12" t="s">
        <v>84</v>
      </c>
      <c r="AW237" s="12" t="s">
        <v>38</v>
      </c>
      <c r="AX237" s="12" t="s">
        <v>74</v>
      </c>
      <c r="AY237" s="231" t="s">
        <v>143</v>
      </c>
    </row>
    <row r="238" spans="2:51" s="12" customFormat="1" ht="13.5">
      <c r="B238" s="220"/>
      <c r="C238" s="221"/>
      <c r="D238" s="204" t="s">
        <v>210</v>
      </c>
      <c r="E238" s="232" t="s">
        <v>21</v>
      </c>
      <c r="F238" s="233" t="s">
        <v>417</v>
      </c>
      <c r="G238" s="221"/>
      <c r="H238" s="234">
        <v>2.363</v>
      </c>
      <c r="I238" s="226"/>
      <c r="J238" s="221"/>
      <c r="K238" s="221"/>
      <c r="L238" s="227"/>
      <c r="M238" s="228"/>
      <c r="N238" s="229"/>
      <c r="O238" s="229"/>
      <c r="P238" s="229"/>
      <c r="Q238" s="229"/>
      <c r="R238" s="229"/>
      <c r="S238" s="229"/>
      <c r="T238" s="230"/>
      <c r="AT238" s="231" t="s">
        <v>210</v>
      </c>
      <c r="AU238" s="231" t="s">
        <v>84</v>
      </c>
      <c r="AV238" s="12" t="s">
        <v>84</v>
      </c>
      <c r="AW238" s="12" t="s">
        <v>38</v>
      </c>
      <c r="AX238" s="12" t="s">
        <v>74</v>
      </c>
      <c r="AY238" s="231" t="s">
        <v>143</v>
      </c>
    </row>
    <row r="239" spans="2:51" s="13" customFormat="1" ht="13.5">
      <c r="B239" s="235"/>
      <c r="C239" s="236"/>
      <c r="D239" s="222" t="s">
        <v>210</v>
      </c>
      <c r="E239" s="237" t="s">
        <v>21</v>
      </c>
      <c r="F239" s="238" t="s">
        <v>222</v>
      </c>
      <c r="G239" s="236"/>
      <c r="H239" s="239">
        <v>35.213</v>
      </c>
      <c r="I239" s="240"/>
      <c r="J239" s="236"/>
      <c r="K239" s="236"/>
      <c r="L239" s="241"/>
      <c r="M239" s="242"/>
      <c r="N239" s="243"/>
      <c r="O239" s="243"/>
      <c r="P239" s="243"/>
      <c r="Q239" s="243"/>
      <c r="R239" s="243"/>
      <c r="S239" s="243"/>
      <c r="T239" s="244"/>
      <c r="AT239" s="245" t="s">
        <v>210</v>
      </c>
      <c r="AU239" s="245" t="s">
        <v>84</v>
      </c>
      <c r="AV239" s="13" t="s">
        <v>208</v>
      </c>
      <c r="AW239" s="13" t="s">
        <v>38</v>
      </c>
      <c r="AX239" s="13" t="s">
        <v>82</v>
      </c>
      <c r="AY239" s="245" t="s">
        <v>143</v>
      </c>
    </row>
    <row r="240" spans="2:65" s="1" customFormat="1" ht="31.5" customHeight="1">
      <c r="B240" s="40"/>
      <c r="C240" s="192" t="s">
        <v>418</v>
      </c>
      <c r="D240" s="192" t="s">
        <v>146</v>
      </c>
      <c r="E240" s="193" t="s">
        <v>419</v>
      </c>
      <c r="F240" s="194" t="s">
        <v>420</v>
      </c>
      <c r="G240" s="195" t="s">
        <v>249</v>
      </c>
      <c r="H240" s="196">
        <v>396.605</v>
      </c>
      <c r="I240" s="197"/>
      <c r="J240" s="198">
        <f>ROUND(I240*H240,2)</f>
        <v>0</v>
      </c>
      <c r="K240" s="194" t="s">
        <v>150</v>
      </c>
      <c r="L240" s="60"/>
      <c r="M240" s="199" t="s">
        <v>21</v>
      </c>
      <c r="N240" s="200" t="s">
        <v>45</v>
      </c>
      <c r="O240" s="41"/>
      <c r="P240" s="201">
        <f>O240*H240</f>
        <v>0</v>
      </c>
      <c r="Q240" s="201">
        <v>0.39295</v>
      </c>
      <c r="R240" s="201">
        <f>Q240*H240</f>
        <v>155.84593475000003</v>
      </c>
      <c r="S240" s="201">
        <v>0</v>
      </c>
      <c r="T240" s="202">
        <f>S240*H240</f>
        <v>0</v>
      </c>
      <c r="AR240" s="24" t="s">
        <v>208</v>
      </c>
      <c r="AT240" s="24" t="s">
        <v>146</v>
      </c>
      <c r="AU240" s="24" t="s">
        <v>84</v>
      </c>
      <c r="AY240" s="24" t="s">
        <v>143</v>
      </c>
      <c r="BE240" s="203">
        <f>IF(N240="základní",J240,0)</f>
        <v>0</v>
      </c>
      <c r="BF240" s="203">
        <f>IF(N240="snížená",J240,0)</f>
        <v>0</v>
      </c>
      <c r="BG240" s="203">
        <f>IF(N240="zákl. přenesená",J240,0)</f>
        <v>0</v>
      </c>
      <c r="BH240" s="203">
        <f>IF(N240="sníž. přenesená",J240,0)</f>
        <v>0</v>
      </c>
      <c r="BI240" s="203">
        <f>IF(N240="nulová",J240,0)</f>
        <v>0</v>
      </c>
      <c r="BJ240" s="24" t="s">
        <v>82</v>
      </c>
      <c r="BK240" s="203">
        <f>ROUND(I240*H240,2)</f>
        <v>0</v>
      </c>
      <c r="BL240" s="24" t="s">
        <v>208</v>
      </c>
      <c r="BM240" s="24" t="s">
        <v>421</v>
      </c>
    </row>
    <row r="241" spans="2:51" s="11" customFormat="1" ht="13.5">
      <c r="B241" s="209"/>
      <c r="C241" s="210"/>
      <c r="D241" s="204" t="s">
        <v>210</v>
      </c>
      <c r="E241" s="211" t="s">
        <v>21</v>
      </c>
      <c r="F241" s="212" t="s">
        <v>414</v>
      </c>
      <c r="G241" s="210"/>
      <c r="H241" s="213" t="s">
        <v>21</v>
      </c>
      <c r="I241" s="214"/>
      <c r="J241" s="210"/>
      <c r="K241" s="210"/>
      <c r="L241" s="215"/>
      <c r="M241" s="216"/>
      <c r="N241" s="217"/>
      <c r="O241" s="217"/>
      <c r="P241" s="217"/>
      <c r="Q241" s="217"/>
      <c r="R241" s="217"/>
      <c r="S241" s="217"/>
      <c r="T241" s="218"/>
      <c r="AT241" s="219" t="s">
        <v>210</v>
      </c>
      <c r="AU241" s="219" t="s">
        <v>84</v>
      </c>
      <c r="AV241" s="11" t="s">
        <v>82</v>
      </c>
      <c r="AW241" s="11" t="s">
        <v>38</v>
      </c>
      <c r="AX241" s="11" t="s">
        <v>74</v>
      </c>
      <c r="AY241" s="219" t="s">
        <v>143</v>
      </c>
    </row>
    <row r="242" spans="2:51" s="12" customFormat="1" ht="13.5">
      <c r="B242" s="220"/>
      <c r="C242" s="221"/>
      <c r="D242" s="204" t="s">
        <v>210</v>
      </c>
      <c r="E242" s="232" t="s">
        <v>21</v>
      </c>
      <c r="F242" s="233" t="s">
        <v>422</v>
      </c>
      <c r="G242" s="221"/>
      <c r="H242" s="234">
        <v>179.4</v>
      </c>
      <c r="I242" s="226"/>
      <c r="J242" s="221"/>
      <c r="K242" s="221"/>
      <c r="L242" s="227"/>
      <c r="M242" s="228"/>
      <c r="N242" s="229"/>
      <c r="O242" s="229"/>
      <c r="P242" s="229"/>
      <c r="Q242" s="229"/>
      <c r="R242" s="229"/>
      <c r="S242" s="229"/>
      <c r="T242" s="230"/>
      <c r="AT242" s="231" t="s">
        <v>210</v>
      </c>
      <c r="AU242" s="231" t="s">
        <v>84</v>
      </c>
      <c r="AV242" s="12" t="s">
        <v>84</v>
      </c>
      <c r="AW242" s="12" t="s">
        <v>38</v>
      </c>
      <c r="AX242" s="12" t="s">
        <v>74</v>
      </c>
      <c r="AY242" s="231" t="s">
        <v>143</v>
      </c>
    </row>
    <row r="243" spans="2:51" s="12" customFormat="1" ht="13.5">
      <c r="B243" s="220"/>
      <c r="C243" s="221"/>
      <c r="D243" s="204" t="s">
        <v>210</v>
      </c>
      <c r="E243" s="232" t="s">
        <v>21</v>
      </c>
      <c r="F243" s="233" t="s">
        <v>423</v>
      </c>
      <c r="G243" s="221"/>
      <c r="H243" s="234">
        <v>3.45</v>
      </c>
      <c r="I243" s="226"/>
      <c r="J243" s="221"/>
      <c r="K243" s="221"/>
      <c r="L243" s="227"/>
      <c r="M243" s="228"/>
      <c r="N243" s="229"/>
      <c r="O243" s="229"/>
      <c r="P243" s="229"/>
      <c r="Q243" s="229"/>
      <c r="R243" s="229"/>
      <c r="S243" s="229"/>
      <c r="T243" s="230"/>
      <c r="AT243" s="231" t="s">
        <v>210</v>
      </c>
      <c r="AU243" s="231" t="s">
        <v>84</v>
      </c>
      <c r="AV243" s="12" t="s">
        <v>84</v>
      </c>
      <c r="AW243" s="12" t="s">
        <v>38</v>
      </c>
      <c r="AX243" s="12" t="s">
        <v>74</v>
      </c>
      <c r="AY243" s="231" t="s">
        <v>143</v>
      </c>
    </row>
    <row r="244" spans="2:51" s="12" customFormat="1" ht="13.5">
      <c r="B244" s="220"/>
      <c r="C244" s="221"/>
      <c r="D244" s="204" t="s">
        <v>210</v>
      </c>
      <c r="E244" s="232" t="s">
        <v>21</v>
      </c>
      <c r="F244" s="233" t="s">
        <v>424</v>
      </c>
      <c r="G244" s="221"/>
      <c r="H244" s="234">
        <v>1.725</v>
      </c>
      <c r="I244" s="226"/>
      <c r="J244" s="221"/>
      <c r="K244" s="221"/>
      <c r="L244" s="227"/>
      <c r="M244" s="228"/>
      <c r="N244" s="229"/>
      <c r="O244" s="229"/>
      <c r="P244" s="229"/>
      <c r="Q244" s="229"/>
      <c r="R244" s="229"/>
      <c r="S244" s="229"/>
      <c r="T244" s="230"/>
      <c r="AT244" s="231" t="s">
        <v>210</v>
      </c>
      <c r="AU244" s="231" t="s">
        <v>84</v>
      </c>
      <c r="AV244" s="12" t="s">
        <v>84</v>
      </c>
      <c r="AW244" s="12" t="s">
        <v>38</v>
      </c>
      <c r="AX244" s="12" t="s">
        <v>74</v>
      </c>
      <c r="AY244" s="231" t="s">
        <v>143</v>
      </c>
    </row>
    <row r="245" spans="2:51" s="12" customFormat="1" ht="13.5">
      <c r="B245" s="220"/>
      <c r="C245" s="221"/>
      <c r="D245" s="204" t="s">
        <v>210</v>
      </c>
      <c r="E245" s="232" t="s">
        <v>21</v>
      </c>
      <c r="F245" s="233" t="s">
        <v>425</v>
      </c>
      <c r="G245" s="221"/>
      <c r="H245" s="234">
        <v>36.84</v>
      </c>
      <c r="I245" s="226"/>
      <c r="J245" s="221"/>
      <c r="K245" s="221"/>
      <c r="L245" s="227"/>
      <c r="M245" s="228"/>
      <c r="N245" s="229"/>
      <c r="O245" s="229"/>
      <c r="P245" s="229"/>
      <c r="Q245" s="229"/>
      <c r="R245" s="229"/>
      <c r="S245" s="229"/>
      <c r="T245" s="230"/>
      <c r="AT245" s="231" t="s">
        <v>210</v>
      </c>
      <c r="AU245" s="231" t="s">
        <v>84</v>
      </c>
      <c r="AV245" s="12" t="s">
        <v>84</v>
      </c>
      <c r="AW245" s="12" t="s">
        <v>38</v>
      </c>
      <c r="AX245" s="12" t="s">
        <v>74</v>
      </c>
      <c r="AY245" s="231" t="s">
        <v>143</v>
      </c>
    </row>
    <row r="246" spans="2:51" s="12" customFormat="1" ht="13.5">
      <c r="B246" s="220"/>
      <c r="C246" s="221"/>
      <c r="D246" s="204" t="s">
        <v>210</v>
      </c>
      <c r="E246" s="232" t="s">
        <v>21</v>
      </c>
      <c r="F246" s="233" t="s">
        <v>426</v>
      </c>
      <c r="G246" s="221"/>
      <c r="H246" s="234">
        <v>6.14</v>
      </c>
      <c r="I246" s="226"/>
      <c r="J246" s="221"/>
      <c r="K246" s="221"/>
      <c r="L246" s="227"/>
      <c r="M246" s="228"/>
      <c r="N246" s="229"/>
      <c r="O246" s="229"/>
      <c r="P246" s="229"/>
      <c r="Q246" s="229"/>
      <c r="R246" s="229"/>
      <c r="S246" s="229"/>
      <c r="T246" s="230"/>
      <c r="AT246" s="231" t="s">
        <v>210</v>
      </c>
      <c r="AU246" s="231" t="s">
        <v>84</v>
      </c>
      <c r="AV246" s="12" t="s">
        <v>84</v>
      </c>
      <c r="AW246" s="12" t="s">
        <v>38</v>
      </c>
      <c r="AX246" s="12" t="s">
        <v>74</v>
      </c>
      <c r="AY246" s="231" t="s">
        <v>143</v>
      </c>
    </row>
    <row r="247" spans="2:51" s="14" customFormat="1" ht="13.5">
      <c r="B247" s="257"/>
      <c r="C247" s="258"/>
      <c r="D247" s="204" t="s">
        <v>210</v>
      </c>
      <c r="E247" s="259" t="s">
        <v>21</v>
      </c>
      <c r="F247" s="260" t="s">
        <v>369</v>
      </c>
      <c r="G247" s="258"/>
      <c r="H247" s="261">
        <v>227.555</v>
      </c>
      <c r="I247" s="262"/>
      <c r="J247" s="258"/>
      <c r="K247" s="258"/>
      <c r="L247" s="263"/>
      <c r="M247" s="264"/>
      <c r="N247" s="265"/>
      <c r="O247" s="265"/>
      <c r="P247" s="265"/>
      <c r="Q247" s="265"/>
      <c r="R247" s="265"/>
      <c r="S247" s="265"/>
      <c r="T247" s="266"/>
      <c r="AT247" s="267" t="s">
        <v>210</v>
      </c>
      <c r="AU247" s="267" t="s">
        <v>84</v>
      </c>
      <c r="AV247" s="14" t="s">
        <v>161</v>
      </c>
      <c r="AW247" s="14" t="s">
        <v>38</v>
      </c>
      <c r="AX247" s="14" t="s">
        <v>74</v>
      </c>
      <c r="AY247" s="267" t="s">
        <v>143</v>
      </c>
    </row>
    <row r="248" spans="2:51" s="11" customFormat="1" ht="13.5">
      <c r="B248" s="209"/>
      <c r="C248" s="210"/>
      <c r="D248" s="204" t="s">
        <v>210</v>
      </c>
      <c r="E248" s="211" t="s">
        <v>21</v>
      </c>
      <c r="F248" s="212" t="s">
        <v>427</v>
      </c>
      <c r="G248" s="210"/>
      <c r="H248" s="213" t="s">
        <v>21</v>
      </c>
      <c r="I248" s="214"/>
      <c r="J248" s="210"/>
      <c r="K248" s="210"/>
      <c r="L248" s="215"/>
      <c r="M248" s="216"/>
      <c r="N248" s="217"/>
      <c r="O248" s="217"/>
      <c r="P248" s="217"/>
      <c r="Q248" s="217"/>
      <c r="R248" s="217"/>
      <c r="S248" s="217"/>
      <c r="T248" s="218"/>
      <c r="AT248" s="219" t="s">
        <v>210</v>
      </c>
      <c r="AU248" s="219" t="s">
        <v>84</v>
      </c>
      <c r="AV248" s="11" t="s">
        <v>82</v>
      </c>
      <c r="AW248" s="11" t="s">
        <v>38</v>
      </c>
      <c r="AX248" s="11" t="s">
        <v>74</v>
      </c>
      <c r="AY248" s="219" t="s">
        <v>143</v>
      </c>
    </row>
    <row r="249" spans="2:51" s="12" customFormat="1" ht="13.5">
      <c r="B249" s="220"/>
      <c r="C249" s="221"/>
      <c r="D249" s="204" t="s">
        <v>210</v>
      </c>
      <c r="E249" s="232" t="s">
        <v>21</v>
      </c>
      <c r="F249" s="233" t="s">
        <v>428</v>
      </c>
      <c r="G249" s="221"/>
      <c r="H249" s="234">
        <v>165.6</v>
      </c>
      <c r="I249" s="226"/>
      <c r="J249" s="221"/>
      <c r="K249" s="221"/>
      <c r="L249" s="227"/>
      <c r="M249" s="228"/>
      <c r="N249" s="229"/>
      <c r="O249" s="229"/>
      <c r="P249" s="229"/>
      <c r="Q249" s="229"/>
      <c r="R249" s="229"/>
      <c r="S249" s="229"/>
      <c r="T249" s="230"/>
      <c r="AT249" s="231" t="s">
        <v>210</v>
      </c>
      <c r="AU249" s="231" t="s">
        <v>84</v>
      </c>
      <c r="AV249" s="12" t="s">
        <v>84</v>
      </c>
      <c r="AW249" s="12" t="s">
        <v>38</v>
      </c>
      <c r="AX249" s="12" t="s">
        <v>74</v>
      </c>
      <c r="AY249" s="231" t="s">
        <v>143</v>
      </c>
    </row>
    <row r="250" spans="2:51" s="12" customFormat="1" ht="13.5">
      <c r="B250" s="220"/>
      <c r="C250" s="221"/>
      <c r="D250" s="204" t="s">
        <v>210</v>
      </c>
      <c r="E250" s="232" t="s">
        <v>21</v>
      </c>
      <c r="F250" s="233" t="s">
        <v>423</v>
      </c>
      <c r="G250" s="221"/>
      <c r="H250" s="234">
        <v>3.45</v>
      </c>
      <c r="I250" s="226"/>
      <c r="J250" s="221"/>
      <c r="K250" s="221"/>
      <c r="L250" s="227"/>
      <c r="M250" s="228"/>
      <c r="N250" s="229"/>
      <c r="O250" s="229"/>
      <c r="P250" s="229"/>
      <c r="Q250" s="229"/>
      <c r="R250" s="229"/>
      <c r="S250" s="229"/>
      <c r="T250" s="230"/>
      <c r="AT250" s="231" t="s">
        <v>210</v>
      </c>
      <c r="AU250" s="231" t="s">
        <v>84</v>
      </c>
      <c r="AV250" s="12" t="s">
        <v>84</v>
      </c>
      <c r="AW250" s="12" t="s">
        <v>38</v>
      </c>
      <c r="AX250" s="12" t="s">
        <v>74</v>
      </c>
      <c r="AY250" s="231" t="s">
        <v>143</v>
      </c>
    </row>
    <row r="251" spans="2:51" s="14" customFormat="1" ht="13.5">
      <c r="B251" s="257"/>
      <c r="C251" s="258"/>
      <c r="D251" s="204" t="s">
        <v>210</v>
      </c>
      <c r="E251" s="259" t="s">
        <v>21</v>
      </c>
      <c r="F251" s="260" t="s">
        <v>369</v>
      </c>
      <c r="G251" s="258"/>
      <c r="H251" s="261">
        <v>169.05</v>
      </c>
      <c r="I251" s="262"/>
      <c r="J251" s="258"/>
      <c r="K251" s="258"/>
      <c r="L251" s="263"/>
      <c r="M251" s="264"/>
      <c r="N251" s="265"/>
      <c r="O251" s="265"/>
      <c r="P251" s="265"/>
      <c r="Q251" s="265"/>
      <c r="R251" s="265"/>
      <c r="S251" s="265"/>
      <c r="T251" s="266"/>
      <c r="AT251" s="267" t="s">
        <v>210</v>
      </c>
      <c r="AU251" s="267" t="s">
        <v>84</v>
      </c>
      <c r="AV251" s="14" t="s">
        <v>161</v>
      </c>
      <c r="AW251" s="14" t="s">
        <v>38</v>
      </c>
      <c r="AX251" s="14" t="s">
        <v>74</v>
      </c>
      <c r="AY251" s="267" t="s">
        <v>143</v>
      </c>
    </row>
    <row r="252" spans="2:51" s="13" customFormat="1" ht="13.5">
      <c r="B252" s="235"/>
      <c r="C252" s="236"/>
      <c r="D252" s="222" t="s">
        <v>210</v>
      </c>
      <c r="E252" s="237" t="s">
        <v>21</v>
      </c>
      <c r="F252" s="238" t="s">
        <v>222</v>
      </c>
      <c r="G252" s="236"/>
      <c r="H252" s="239">
        <v>396.605</v>
      </c>
      <c r="I252" s="240"/>
      <c r="J252" s="236"/>
      <c r="K252" s="236"/>
      <c r="L252" s="241"/>
      <c r="M252" s="242"/>
      <c r="N252" s="243"/>
      <c r="O252" s="243"/>
      <c r="P252" s="243"/>
      <c r="Q252" s="243"/>
      <c r="R252" s="243"/>
      <c r="S252" s="243"/>
      <c r="T252" s="244"/>
      <c r="AT252" s="245" t="s">
        <v>210</v>
      </c>
      <c r="AU252" s="245" t="s">
        <v>84</v>
      </c>
      <c r="AV252" s="13" t="s">
        <v>208</v>
      </c>
      <c r="AW252" s="13" t="s">
        <v>38</v>
      </c>
      <c r="AX252" s="13" t="s">
        <v>82</v>
      </c>
      <c r="AY252" s="245" t="s">
        <v>143</v>
      </c>
    </row>
    <row r="253" spans="2:65" s="1" customFormat="1" ht="22.5" customHeight="1">
      <c r="B253" s="40"/>
      <c r="C253" s="192" t="s">
        <v>429</v>
      </c>
      <c r="D253" s="192" t="s">
        <v>146</v>
      </c>
      <c r="E253" s="193" t="s">
        <v>430</v>
      </c>
      <c r="F253" s="194" t="s">
        <v>431</v>
      </c>
      <c r="G253" s="195" t="s">
        <v>207</v>
      </c>
      <c r="H253" s="196">
        <v>20.1</v>
      </c>
      <c r="I253" s="197"/>
      <c r="J253" s="198">
        <f>ROUND(I253*H253,2)</f>
        <v>0</v>
      </c>
      <c r="K253" s="194" t="s">
        <v>150</v>
      </c>
      <c r="L253" s="60"/>
      <c r="M253" s="199" t="s">
        <v>21</v>
      </c>
      <c r="N253" s="200" t="s">
        <v>45</v>
      </c>
      <c r="O253" s="41"/>
      <c r="P253" s="201">
        <f>O253*H253</f>
        <v>0</v>
      </c>
      <c r="Q253" s="201">
        <v>2.4534</v>
      </c>
      <c r="R253" s="201">
        <f>Q253*H253</f>
        <v>49.31334</v>
      </c>
      <c r="S253" s="201">
        <v>0</v>
      </c>
      <c r="T253" s="202">
        <f>S253*H253</f>
        <v>0</v>
      </c>
      <c r="AR253" s="24" t="s">
        <v>208</v>
      </c>
      <c r="AT253" s="24" t="s">
        <v>146</v>
      </c>
      <c r="AU253" s="24" t="s">
        <v>84</v>
      </c>
      <c r="AY253" s="24" t="s">
        <v>143</v>
      </c>
      <c r="BE253" s="203">
        <f>IF(N253="základní",J253,0)</f>
        <v>0</v>
      </c>
      <c r="BF253" s="203">
        <f>IF(N253="snížená",J253,0)</f>
        <v>0</v>
      </c>
      <c r="BG253" s="203">
        <f>IF(N253="zákl. přenesená",J253,0)</f>
        <v>0</v>
      </c>
      <c r="BH253" s="203">
        <f>IF(N253="sníž. přenesená",J253,0)</f>
        <v>0</v>
      </c>
      <c r="BI253" s="203">
        <f>IF(N253="nulová",J253,0)</f>
        <v>0</v>
      </c>
      <c r="BJ253" s="24" t="s">
        <v>82</v>
      </c>
      <c r="BK253" s="203">
        <f>ROUND(I253*H253,2)</f>
        <v>0</v>
      </c>
      <c r="BL253" s="24" t="s">
        <v>208</v>
      </c>
      <c r="BM253" s="24" t="s">
        <v>432</v>
      </c>
    </row>
    <row r="254" spans="2:51" s="11" customFormat="1" ht="13.5">
      <c r="B254" s="209"/>
      <c r="C254" s="210"/>
      <c r="D254" s="204" t="s">
        <v>210</v>
      </c>
      <c r="E254" s="211" t="s">
        <v>21</v>
      </c>
      <c r="F254" s="212" t="s">
        <v>433</v>
      </c>
      <c r="G254" s="210"/>
      <c r="H254" s="213" t="s">
        <v>21</v>
      </c>
      <c r="I254" s="214"/>
      <c r="J254" s="210"/>
      <c r="K254" s="210"/>
      <c r="L254" s="215"/>
      <c r="M254" s="216"/>
      <c r="N254" s="217"/>
      <c r="O254" s="217"/>
      <c r="P254" s="217"/>
      <c r="Q254" s="217"/>
      <c r="R254" s="217"/>
      <c r="S254" s="217"/>
      <c r="T254" s="218"/>
      <c r="AT254" s="219" t="s">
        <v>210</v>
      </c>
      <c r="AU254" s="219" t="s">
        <v>84</v>
      </c>
      <c r="AV254" s="11" t="s">
        <v>82</v>
      </c>
      <c r="AW254" s="11" t="s">
        <v>38</v>
      </c>
      <c r="AX254" s="11" t="s">
        <v>74</v>
      </c>
      <c r="AY254" s="219" t="s">
        <v>143</v>
      </c>
    </row>
    <row r="255" spans="2:51" s="12" customFormat="1" ht="13.5">
      <c r="B255" s="220"/>
      <c r="C255" s="221"/>
      <c r="D255" s="204" t="s">
        <v>210</v>
      </c>
      <c r="E255" s="232" t="s">
        <v>21</v>
      </c>
      <c r="F255" s="233" t="s">
        <v>434</v>
      </c>
      <c r="G255" s="221"/>
      <c r="H255" s="234">
        <v>15.1</v>
      </c>
      <c r="I255" s="226"/>
      <c r="J255" s="221"/>
      <c r="K255" s="221"/>
      <c r="L255" s="227"/>
      <c r="M255" s="228"/>
      <c r="N255" s="229"/>
      <c r="O255" s="229"/>
      <c r="P255" s="229"/>
      <c r="Q255" s="229"/>
      <c r="R255" s="229"/>
      <c r="S255" s="229"/>
      <c r="T255" s="230"/>
      <c r="AT255" s="231" t="s">
        <v>210</v>
      </c>
      <c r="AU255" s="231" t="s">
        <v>84</v>
      </c>
      <c r="AV255" s="12" t="s">
        <v>84</v>
      </c>
      <c r="AW255" s="12" t="s">
        <v>38</v>
      </c>
      <c r="AX255" s="12" t="s">
        <v>74</v>
      </c>
      <c r="AY255" s="231" t="s">
        <v>143</v>
      </c>
    </row>
    <row r="256" spans="2:51" s="12" customFormat="1" ht="13.5">
      <c r="B256" s="220"/>
      <c r="C256" s="221"/>
      <c r="D256" s="204" t="s">
        <v>210</v>
      </c>
      <c r="E256" s="232" t="s">
        <v>21</v>
      </c>
      <c r="F256" s="233" t="s">
        <v>435</v>
      </c>
      <c r="G256" s="221"/>
      <c r="H256" s="234">
        <v>5</v>
      </c>
      <c r="I256" s="226"/>
      <c r="J256" s="221"/>
      <c r="K256" s="221"/>
      <c r="L256" s="227"/>
      <c r="M256" s="228"/>
      <c r="N256" s="229"/>
      <c r="O256" s="229"/>
      <c r="P256" s="229"/>
      <c r="Q256" s="229"/>
      <c r="R256" s="229"/>
      <c r="S256" s="229"/>
      <c r="T256" s="230"/>
      <c r="AT256" s="231" t="s">
        <v>210</v>
      </c>
      <c r="AU256" s="231" t="s">
        <v>84</v>
      </c>
      <c r="AV256" s="12" t="s">
        <v>84</v>
      </c>
      <c r="AW256" s="12" t="s">
        <v>38</v>
      </c>
      <c r="AX256" s="12" t="s">
        <v>74</v>
      </c>
      <c r="AY256" s="231" t="s">
        <v>143</v>
      </c>
    </row>
    <row r="257" spans="2:51" s="13" customFormat="1" ht="13.5">
      <c r="B257" s="235"/>
      <c r="C257" s="236"/>
      <c r="D257" s="222" t="s">
        <v>210</v>
      </c>
      <c r="E257" s="237" t="s">
        <v>21</v>
      </c>
      <c r="F257" s="238" t="s">
        <v>222</v>
      </c>
      <c r="G257" s="236"/>
      <c r="H257" s="239">
        <v>20.1</v>
      </c>
      <c r="I257" s="240"/>
      <c r="J257" s="236"/>
      <c r="K257" s="236"/>
      <c r="L257" s="241"/>
      <c r="M257" s="242"/>
      <c r="N257" s="243"/>
      <c r="O257" s="243"/>
      <c r="P257" s="243"/>
      <c r="Q257" s="243"/>
      <c r="R257" s="243"/>
      <c r="S257" s="243"/>
      <c r="T257" s="244"/>
      <c r="AT257" s="245" t="s">
        <v>210</v>
      </c>
      <c r="AU257" s="245" t="s">
        <v>84</v>
      </c>
      <c r="AV257" s="13" t="s">
        <v>208</v>
      </c>
      <c r="AW257" s="13" t="s">
        <v>38</v>
      </c>
      <c r="AX257" s="13" t="s">
        <v>82</v>
      </c>
      <c r="AY257" s="245" t="s">
        <v>143</v>
      </c>
    </row>
    <row r="258" spans="2:65" s="1" customFormat="1" ht="22.5" customHeight="1">
      <c r="B258" s="40"/>
      <c r="C258" s="192" t="s">
        <v>436</v>
      </c>
      <c r="D258" s="192" t="s">
        <v>146</v>
      </c>
      <c r="E258" s="193" t="s">
        <v>437</v>
      </c>
      <c r="F258" s="194" t="s">
        <v>438</v>
      </c>
      <c r="G258" s="195" t="s">
        <v>249</v>
      </c>
      <c r="H258" s="196">
        <v>79.203</v>
      </c>
      <c r="I258" s="197"/>
      <c r="J258" s="198">
        <f>ROUND(I258*H258,2)</f>
        <v>0</v>
      </c>
      <c r="K258" s="194" t="s">
        <v>150</v>
      </c>
      <c r="L258" s="60"/>
      <c r="M258" s="199" t="s">
        <v>21</v>
      </c>
      <c r="N258" s="200" t="s">
        <v>45</v>
      </c>
      <c r="O258" s="41"/>
      <c r="P258" s="201">
        <f>O258*H258</f>
        <v>0</v>
      </c>
      <c r="Q258" s="201">
        <v>0.00519</v>
      </c>
      <c r="R258" s="201">
        <f>Q258*H258</f>
        <v>0.41106357000000004</v>
      </c>
      <c r="S258" s="201">
        <v>0</v>
      </c>
      <c r="T258" s="202">
        <f>S258*H258</f>
        <v>0</v>
      </c>
      <c r="AR258" s="24" t="s">
        <v>208</v>
      </c>
      <c r="AT258" s="24" t="s">
        <v>146</v>
      </c>
      <c r="AU258" s="24" t="s">
        <v>84</v>
      </c>
      <c r="AY258" s="24" t="s">
        <v>143</v>
      </c>
      <c r="BE258" s="203">
        <f>IF(N258="základní",J258,0)</f>
        <v>0</v>
      </c>
      <c r="BF258" s="203">
        <f>IF(N258="snížená",J258,0)</f>
        <v>0</v>
      </c>
      <c r="BG258" s="203">
        <f>IF(N258="zákl. přenesená",J258,0)</f>
        <v>0</v>
      </c>
      <c r="BH258" s="203">
        <f>IF(N258="sníž. přenesená",J258,0)</f>
        <v>0</v>
      </c>
      <c r="BI258" s="203">
        <f>IF(N258="nulová",J258,0)</f>
        <v>0</v>
      </c>
      <c r="BJ258" s="24" t="s">
        <v>82</v>
      </c>
      <c r="BK258" s="203">
        <f>ROUND(I258*H258,2)</f>
        <v>0</v>
      </c>
      <c r="BL258" s="24" t="s">
        <v>208</v>
      </c>
      <c r="BM258" s="24" t="s">
        <v>439</v>
      </c>
    </row>
    <row r="259" spans="2:51" s="11" customFormat="1" ht="13.5">
      <c r="B259" s="209"/>
      <c r="C259" s="210"/>
      <c r="D259" s="204" t="s">
        <v>210</v>
      </c>
      <c r="E259" s="211" t="s">
        <v>21</v>
      </c>
      <c r="F259" s="212" t="s">
        <v>433</v>
      </c>
      <c r="G259" s="210"/>
      <c r="H259" s="213" t="s">
        <v>21</v>
      </c>
      <c r="I259" s="214"/>
      <c r="J259" s="210"/>
      <c r="K259" s="210"/>
      <c r="L259" s="215"/>
      <c r="M259" s="216"/>
      <c r="N259" s="217"/>
      <c r="O259" s="217"/>
      <c r="P259" s="217"/>
      <c r="Q259" s="217"/>
      <c r="R259" s="217"/>
      <c r="S259" s="217"/>
      <c r="T259" s="218"/>
      <c r="AT259" s="219" t="s">
        <v>210</v>
      </c>
      <c r="AU259" s="219" t="s">
        <v>84</v>
      </c>
      <c r="AV259" s="11" t="s">
        <v>82</v>
      </c>
      <c r="AW259" s="11" t="s">
        <v>38</v>
      </c>
      <c r="AX259" s="11" t="s">
        <v>74</v>
      </c>
      <c r="AY259" s="219" t="s">
        <v>143</v>
      </c>
    </row>
    <row r="260" spans="2:51" s="12" customFormat="1" ht="13.5">
      <c r="B260" s="220"/>
      <c r="C260" s="221"/>
      <c r="D260" s="204" t="s">
        <v>210</v>
      </c>
      <c r="E260" s="232" t="s">
        <v>21</v>
      </c>
      <c r="F260" s="233" t="s">
        <v>440</v>
      </c>
      <c r="G260" s="221"/>
      <c r="H260" s="234">
        <v>56.981</v>
      </c>
      <c r="I260" s="226"/>
      <c r="J260" s="221"/>
      <c r="K260" s="221"/>
      <c r="L260" s="227"/>
      <c r="M260" s="228"/>
      <c r="N260" s="229"/>
      <c r="O260" s="229"/>
      <c r="P260" s="229"/>
      <c r="Q260" s="229"/>
      <c r="R260" s="229"/>
      <c r="S260" s="229"/>
      <c r="T260" s="230"/>
      <c r="AT260" s="231" t="s">
        <v>210</v>
      </c>
      <c r="AU260" s="231" t="s">
        <v>84</v>
      </c>
      <c r="AV260" s="12" t="s">
        <v>84</v>
      </c>
      <c r="AW260" s="12" t="s">
        <v>38</v>
      </c>
      <c r="AX260" s="12" t="s">
        <v>74</v>
      </c>
      <c r="AY260" s="231" t="s">
        <v>143</v>
      </c>
    </row>
    <row r="261" spans="2:51" s="12" customFormat="1" ht="13.5">
      <c r="B261" s="220"/>
      <c r="C261" s="221"/>
      <c r="D261" s="204" t="s">
        <v>210</v>
      </c>
      <c r="E261" s="232" t="s">
        <v>21</v>
      </c>
      <c r="F261" s="233" t="s">
        <v>441</v>
      </c>
      <c r="G261" s="221"/>
      <c r="H261" s="234">
        <v>22.222</v>
      </c>
      <c r="I261" s="226"/>
      <c r="J261" s="221"/>
      <c r="K261" s="221"/>
      <c r="L261" s="227"/>
      <c r="M261" s="228"/>
      <c r="N261" s="229"/>
      <c r="O261" s="229"/>
      <c r="P261" s="229"/>
      <c r="Q261" s="229"/>
      <c r="R261" s="229"/>
      <c r="S261" s="229"/>
      <c r="T261" s="230"/>
      <c r="AT261" s="231" t="s">
        <v>210</v>
      </c>
      <c r="AU261" s="231" t="s">
        <v>84</v>
      </c>
      <c r="AV261" s="12" t="s">
        <v>84</v>
      </c>
      <c r="AW261" s="12" t="s">
        <v>38</v>
      </c>
      <c r="AX261" s="12" t="s">
        <v>74</v>
      </c>
      <c r="AY261" s="231" t="s">
        <v>143</v>
      </c>
    </row>
    <row r="262" spans="2:51" s="13" customFormat="1" ht="13.5">
      <c r="B262" s="235"/>
      <c r="C262" s="236"/>
      <c r="D262" s="222" t="s">
        <v>210</v>
      </c>
      <c r="E262" s="237" t="s">
        <v>21</v>
      </c>
      <c r="F262" s="238" t="s">
        <v>222</v>
      </c>
      <c r="G262" s="236"/>
      <c r="H262" s="239">
        <v>79.203</v>
      </c>
      <c r="I262" s="240"/>
      <c r="J262" s="236"/>
      <c r="K262" s="236"/>
      <c r="L262" s="241"/>
      <c r="M262" s="242"/>
      <c r="N262" s="243"/>
      <c r="O262" s="243"/>
      <c r="P262" s="243"/>
      <c r="Q262" s="243"/>
      <c r="R262" s="243"/>
      <c r="S262" s="243"/>
      <c r="T262" s="244"/>
      <c r="AT262" s="245" t="s">
        <v>210</v>
      </c>
      <c r="AU262" s="245" t="s">
        <v>84</v>
      </c>
      <c r="AV262" s="13" t="s">
        <v>208</v>
      </c>
      <c r="AW262" s="13" t="s">
        <v>38</v>
      </c>
      <c r="AX262" s="13" t="s">
        <v>82</v>
      </c>
      <c r="AY262" s="245" t="s">
        <v>143</v>
      </c>
    </row>
    <row r="263" spans="2:65" s="1" customFormat="1" ht="22.5" customHeight="1">
      <c r="B263" s="40"/>
      <c r="C263" s="192" t="s">
        <v>442</v>
      </c>
      <c r="D263" s="192" t="s">
        <v>146</v>
      </c>
      <c r="E263" s="193" t="s">
        <v>443</v>
      </c>
      <c r="F263" s="194" t="s">
        <v>444</v>
      </c>
      <c r="G263" s="195" t="s">
        <v>249</v>
      </c>
      <c r="H263" s="196">
        <v>79.203</v>
      </c>
      <c r="I263" s="197"/>
      <c r="J263" s="198">
        <f>ROUND(I263*H263,2)</f>
        <v>0</v>
      </c>
      <c r="K263" s="194" t="s">
        <v>150</v>
      </c>
      <c r="L263" s="60"/>
      <c r="M263" s="199" t="s">
        <v>21</v>
      </c>
      <c r="N263" s="200" t="s">
        <v>45</v>
      </c>
      <c r="O263" s="41"/>
      <c r="P263" s="201">
        <f>O263*H263</f>
        <v>0</v>
      </c>
      <c r="Q263" s="201">
        <v>0</v>
      </c>
      <c r="R263" s="201">
        <f>Q263*H263</f>
        <v>0</v>
      </c>
      <c r="S263" s="201">
        <v>0</v>
      </c>
      <c r="T263" s="202">
        <f>S263*H263</f>
        <v>0</v>
      </c>
      <c r="AR263" s="24" t="s">
        <v>208</v>
      </c>
      <c r="AT263" s="24" t="s">
        <v>146</v>
      </c>
      <c r="AU263" s="24" t="s">
        <v>84</v>
      </c>
      <c r="AY263" s="24" t="s">
        <v>143</v>
      </c>
      <c r="BE263" s="203">
        <f>IF(N263="základní",J263,0)</f>
        <v>0</v>
      </c>
      <c r="BF263" s="203">
        <f>IF(N263="snížená",J263,0)</f>
        <v>0</v>
      </c>
      <c r="BG263" s="203">
        <f>IF(N263="zákl. přenesená",J263,0)</f>
        <v>0</v>
      </c>
      <c r="BH263" s="203">
        <f>IF(N263="sníž. přenesená",J263,0)</f>
        <v>0</v>
      </c>
      <c r="BI263" s="203">
        <f>IF(N263="nulová",J263,0)</f>
        <v>0</v>
      </c>
      <c r="BJ263" s="24" t="s">
        <v>82</v>
      </c>
      <c r="BK263" s="203">
        <f>ROUND(I263*H263,2)</f>
        <v>0</v>
      </c>
      <c r="BL263" s="24" t="s">
        <v>208</v>
      </c>
      <c r="BM263" s="24" t="s">
        <v>445</v>
      </c>
    </row>
    <row r="264" spans="2:65" s="1" customFormat="1" ht="22.5" customHeight="1">
      <c r="B264" s="40"/>
      <c r="C264" s="192" t="s">
        <v>446</v>
      </c>
      <c r="D264" s="192" t="s">
        <v>146</v>
      </c>
      <c r="E264" s="193" t="s">
        <v>447</v>
      </c>
      <c r="F264" s="194" t="s">
        <v>448</v>
      </c>
      <c r="G264" s="195" t="s">
        <v>263</v>
      </c>
      <c r="H264" s="196">
        <v>4.773</v>
      </c>
      <c r="I264" s="197"/>
      <c r="J264" s="198">
        <f>ROUND(I264*H264,2)</f>
        <v>0</v>
      </c>
      <c r="K264" s="194" t="s">
        <v>150</v>
      </c>
      <c r="L264" s="60"/>
      <c r="M264" s="199" t="s">
        <v>21</v>
      </c>
      <c r="N264" s="200" t="s">
        <v>45</v>
      </c>
      <c r="O264" s="41"/>
      <c r="P264" s="201">
        <f>O264*H264</f>
        <v>0</v>
      </c>
      <c r="Q264" s="201">
        <v>1.05256</v>
      </c>
      <c r="R264" s="201">
        <f>Q264*H264</f>
        <v>5.023868879999999</v>
      </c>
      <c r="S264" s="201">
        <v>0</v>
      </c>
      <c r="T264" s="202">
        <f>S264*H264</f>
        <v>0</v>
      </c>
      <c r="AR264" s="24" t="s">
        <v>208</v>
      </c>
      <c r="AT264" s="24" t="s">
        <v>146</v>
      </c>
      <c r="AU264" s="24" t="s">
        <v>84</v>
      </c>
      <c r="AY264" s="24" t="s">
        <v>143</v>
      </c>
      <c r="BE264" s="203">
        <f>IF(N264="základní",J264,0)</f>
        <v>0</v>
      </c>
      <c r="BF264" s="203">
        <f>IF(N264="snížená",J264,0)</f>
        <v>0</v>
      </c>
      <c r="BG264" s="203">
        <f>IF(N264="zákl. přenesená",J264,0)</f>
        <v>0</v>
      </c>
      <c r="BH264" s="203">
        <f>IF(N264="sníž. přenesená",J264,0)</f>
        <v>0</v>
      </c>
      <c r="BI264" s="203">
        <f>IF(N264="nulová",J264,0)</f>
        <v>0</v>
      </c>
      <c r="BJ264" s="24" t="s">
        <v>82</v>
      </c>
      <c r="BK264" s="203">
        <f>ROUND(I264*H264,2)</f>
        <v>0</v>
      </c>
      <c r="BL264" s="24" t="s">
        <v>208</v>
      </c>
      <c r="BM264" s="24" t="s">
        <v>449</v>
      </c>
    </row>
    <row r="265" spans="2:51" s="11" customFormat="1" ht="13.5">
      <c r="B265" s="209"/>
      <c r="C265" s="210"/>
      <c r="D265" s="204" t="s">
        <v>210</v>
      </c>
      <c r="E265" s="211" t="s">
        <v>21</v>
      </c>
      <c r="F265" s="212" t="s">
        <v>450</v>
      </c>
      <c r="G265" s="210"/>
      <c r="H265" s="213" t="s">
        <v>21</v>
      </c>
      <c r="I265" s="214"/>
      <c r="J265" s="210"/>
      <c r="K265" s="210"/>
      <c r="L265" s="215"/>
      <c r="M265" s="216"/>
      <c r="N265" s="217"/>
      <c r="O265" s="217"/>
      <c r="P265" s="217"/>
      <c r="Q265" s="217"/>
      <c r="R265" s="217"/>
      <c r="S265" s="217"/>
      <c r="T265" s="218"/>
      <c r="AT265" s="219" t="s">
        <v>210</v>
      </c>
      <c r="AU265" s="219" t="s">
        <v>84</v>
      </c>
      <c r="AV265" s="11" t="s">
        <v>82</v>
      </c>
      <c r="AW265" s="11" t="s">
        <v>38</v>
      </c>
      <c r="AX265" s="11" t="s">
        <v>74</v>
      </c>
      <c r="AY265" s="219" t="s">
        <v>143</v>
      </c>
    </row>
    <row r="266" spans="2:51" s="12" customFormat="1" ht="13.5">
      <c r="B266" s="220"/>
      <c r="C266" s="221"/>
      <c r="D266" s="204" t="s">
        <v>210</v>
      </c>
      <c r="E266" s="232" t="s">
        <v>21</v>
      </c>
      <c r="F266" s="233" t="s">
        <v>451</v>
      </c>
      <c r="G266" s="221"/>
      <c r="H266" s="234">
        <v>2.807</v>
      </c>
      <c r="I266" s="226"/>
      <c r="J266" s="221"/>
      <c r="K266" s="221"/>
      <c r="L266" s="227"/>
      <c r="M266" s="228"/>
      <c r="N266" s="229"/>
      <c r="O266" s="229"/>
      <c r="P266" s="229"/>
      <c r="Q266" s="229"/>
      <c r="R266" s="229"/>
      <c r="S266" s="229"/>
      <c r="T266" s="230"/>
      <c r="AT266" s="231" t="s">
        <v>210</v>
      </c>
      <c r="AU266" s="231" t="s">
        <v>84</v>
      </c>
      <c r="AV266" s="12" t="s">
        <v>84</v>
      </c>
      <c r="AW266" s="12" t="s">
        <v>38</v>
      </c>
      <c r="AX266" s="12" t="s">
        <v>74</v>
      </c>
      <c r="AY266" s="231" t="s">
        <v>143</v>
      </c>
    </row>
    <row r="267" spans="2:51" s="11" customFormat="1" ht="13.5">
      <c r="B267" s="209"/>
      <c r="C267" s="210"/>
      <c r="D267" s="204" t="s">
        <v>210</v>
      </c>
      <c r="E267" s="211" t="s">
        <v>21</v>
      </c>
      <c r="F267" s="212" t="s">
        <v>452</v>
      </c>
      <c r="G267" s="210"/>
      <c r="H267" s="213" t="s">
        <v>21</v>
      </c>
      <c r="I267" s="214"/>
      <c r="J267" s="210"/>
      <c r="K267" s="210"/>
      <c r="L267" s="215"/>
      <c r="M267" s="216"/>
      <c r="N267" s="217"/>
      <c r="O267" s="217"/>
      <c r="P267" s="217"/>
      <c r="Q267" s="217"/>
      <c r="R267" s="217"/>
      <c r="S267" s="217"/>
      <c r="T267" s="218"/>
      <c r="AT267" s="219" t="s">
        <v>210</v>
      </c>
      <c r="AU267" s="219" t="s">
        <v>84</v>
      </c>
      <c r="AV267" s="11" t="s">
        <v>82</v>
      </c>
      <c r="AW267" s="11" t="s">
        <v>38</v>
      </c>
      <c r="AX267" s="11" t="s">
        <v>74</v>
      </c>
      <c r="AY267" s="219" t="s">
        <v>143</v>
      </c>
    </row>
    <row r="268" spans="2:51" s="12" customFormat="1" ht="13.5">
      <c r="B268" s="220"/>
      <c r="C268" s="221"/>
      <c r="D268" s="204" t="s">
        <v>210</v>
      </c>
      <c r="E268" s="232" t="s">
        <v>21</v>
      </c>
      <c r="F268" s="233" t="s">
        <v>453</v>
      </c>
      <c r="G268" s="221"/>
      <c r="H268" s="234">
        <v>1.966</v>
      </c>
      <c r="I268" s="226"/>
      <c r="J268" s="221"/>
      <c r="K268" s="221"/>
      <c r="L268" s="227"/>
      <c r="M268" s="228"/>
      <c r="N268" s="229"/>
      <c r="O268" s="229"/>
      <c r="P268" s="229"/>
      <c r="Q268" s="229"/>
      <c r="R268" s="229"/>
      <c r="S268" s="229"/>
      <c r="T268" s="230"/>
      <c r="AT268" s="231" t="s">
        <v>210</v>
      </c>
      <c r="AU268" s="231" t="s">
        <v>84</v>
      </c>
      <c r="AV268" s="12" t="s">
        <v>84</v>
      </c>
      <c r="AW268" s="12" t="s">
        <v>38</v>
      </c>
      <c r="AX268" s="12" t="s">
        <v>74</v>
      </c>
      <c r="AY268" s="231" t="s">
        <v>143</v>
      </c>
    </row>
    <row r="269" spans="2:51" s="13" customFormat="1" ht="13.5">
      <c r="B269" s="235"/>
      <c r="C269" s="236"/>
      <c r="D269" s="222" t="s">
        <v>210</v>
      </c>
      <c r="E269" s="237" t="s">
        <v>21</v>
      </c>
      <c r="F269" s="238" t="s">
        <v>222</v>
      </c>
      <c r="G269" s="236"/>
      <c r="H269" s="239">
        <v>4.773</v>
      </c>
      <c r="I269" s="240"/>
      <c r="J269" s="236"/>
      <c r="K269" s="236"/>
      <c r="L269" s="241"/>
      <c r="M269" s="242"/>
      <c r="N269" s="243"/>
      <c r="O269" s="243"/>
      <c r="P269" s="243"/>
      <c r="Q269" s="243"/>
      <c r="R269" s="243"/>
      <c r="S269" s="243"/>
      <c r="T269" s="244"/>
      <c r="AT269" s="245" t="s">
        <v>210</v>
      </c>
      <c r="AU269" s="245" t="s">
        <v>84</v>
      </c>
      <c r="AV269" s="13" t="s">
        <v>208</v>
      </c>
      <c r="AW269" s="13" t="s">
        <v>38</v>
      </c>
      <c r="AX269" s="13" t="s">
        <v>82</v>
      </c>
      <c r="AY269" s="245" t="s">
        <v>143</v>
      </c>
    </row>
    <row r="270" spans="2:65" s="1" customFormat="1" ht="31.5" customHeight="1">
      <c r="B270" s="40"/>
      <c r="C270" s="192" t="s">
        <v>392</v>
      </c>
      <c r="D270" s="192" t="s">
        <v>146</v>
      </c>
      <c r="E270" s="193" t="s">
        <v>454</v>
      </c>
      <c r="F270" s="194" t="s">
        <v>455</v>
      </c>
      <c r="G270" s="195" t="s">
        <v>263</v>
      </c>
      <c r="H270" s="196">
        <v>3.246</v>
      </c>
      <c r="I270" s="197"/>
      <c r="J270" s="198">
        <f>ROUND(I270*H270,2)</f>
        <v>0</v>
      </c>
      <c r="K270" s="194" t="s">
        <v>150</v>
      </c>
      <c r="L270" s="60"/>
      <c r="M270" s="199" t="s">
        <v>21</v>
      </c>
      <c r="N270" s="200" t="s">
        <v>45</v>
      </c>
      <c r="O270" s="41"/>
      <c r="P270" s="201">
        <f>O270*H270</f>
        <v>0</v>
      </c>
      <c r="Q270" s="201">
        <v>0</v>
      </c>
      <c r="R270" s="201">
        <f>Q270*H270</f>
        <v>0</v>
      </c>
      <c r="S270" s="201">
        <v>0</v>
      </c>
      <c r="T270" s="202">
        <f>S270*H270</f>
        <v>0</v>
      </c>
      <c r="AR270" s="24" t="s">
        <v>208</v>
      </c>
      <c r="AT270" s="24" t="s">
        <v>146</v>
      </c>
      <c r="AU270" s="24" t="s">
        <v>84</v>
      </c>
      <c r="AY270" s="24" t="s">
        <v>143</v>
      </c>
      <c r="BE270" s="203">
        <f>IF(N270="základní",J270,0)</f>
        <v>0</v>
      </c>
      <c r="BF270" s="203">
        <f>IF(N270="snížená",J270,0)</f>
        <v>0</v>
      </c>
      <c r="BG270" s="203">
        <f>IF(N270="zákl. přenesená",J270,0)</f>
        <v>0</v>
      </c>
      <c r="BH270" s="203">
        <f>IF(N270="sníž. přenesená",J270,0)</f>
        <v>0</v>
      </c>
      <c r="BI270" s="203">
        <f>IF(N270="nulová",J270,0)</f>
        <v>0</v>
      </c>
      <c r="BJ270" s="24" t="s">
        <v>82</v>
      </c>
      <c r="BK270" s="203">
        <f>ROUND(I270*H270,2)</f>
        <v>0</v>
      </c>
      <c r="BL270" s="24" t="s">
        <v>208</v>
      </c>
      <c r="BM270" s="24" t="s">
        <v>456</v>
      </c>
    </row>
    <row r="271" spans="2:51" s="11" customFormat="1" ht="13.5">
      <c r="B271" s="209"/>
      <c r="C271" s="210"/>
      <c r="D271" s="204" t="s">
        <v>210</v>
      </c>
      <c r="E271" s="211" t="s">
        <v>21</v>
      </c>
      <c r="F271" s="212" t="s">
        <v>457</v>
      </c>
      <c r="G271" s="210"/>
      <c r="H271" s="213" t="s">
        <v>21</v>
      </c>
      <c r="I271" s="214"/>
      <c r="J271" s="210"/>
      <c r="K271" s="210"/>
      <c r="L271" s="215"/>
      <c r="M271" s="216"/>
      <c r="N271" s="217"/>
      <c r="O271" s="217"/>
      <c r="P271" s="217"/>
      <c r="Q271" s="217"/>
      <c r="R271" s="217"/>
      <c r="S271" s="217"/>
      <c r="T271" s="218"/>
      <c r="AT271" s="219" t="s">
        <v>210</v>
      </c>
      <c r="AU271" s="219" t="s">
        <v>84</v>
      </c>
      <c r="AV271" s="11" t="s">
        <v>82</v>
      </c>
      <c r="AW271" s="11" t="s">
        <v>38</v>
      </c>
      <c r="AX271" s="11" t="s">
        <v>74</v>
      </c>
      <c r="AY271" s="219" t="s">
        <v>143</v>
      </c>
    </row>
    <row r="272" spans="2:51" s="12" customFormat="1" ht="13.5">
      <c r="B272" s="220"/>
      <c r="C272" s="221"/>
      <c r="D272" s="204" t="s">
        <v>210</v>
      </c>
      <c r="E272" s="232" t="s">
        <v>21</v>
      </c>
      <c r="F272" s="233" t="s">
        <v>458</v>
      </c>
      <c r="G272" s="221"/>
      <c r="H272" s="234">
        <v>0.668</v>
      </c>
      <c r="I272" s="226"/>
      <c r="J272" s="221"/>
      <c r="K272" s="221"/>
      <c r="L272" s="227"/>
      <c r="M272" s="228"/>
      <c r="N272" s="229"/>
      <c r="O272" s="229"/>
      <c r="P272" s="229"/>
      <c r="Q272" s="229"/>
      <c r="R272" s="229"/>
      <c r="S272" s="229"/>
      <c r="T272" s="230"/>
      <c r="AT272" s="231" t="s">
        <v>210</v>
      </c>
      <c r="AU272" s="231" t="s">
        <v>84</v>
      </c>
      <c r="AV272" s="12" t="s">
        <v>84</v>
      </c>
      <c r="AW272" s="12" t="s">
        <v>38</v>
      </c>
      <c r="AX272" s="12" t="s">
        <v>74</v>
      </c>
      <c r="AY272" s="231" t="s">
        <v>143</v>
      </c>
    </row>
    <row r="273" spans="2:51" s="12" customFormat="1" ht="13.5">
      <c r="B273" s="220"/>
      <c r="C273" s="221"/>
      <c r="D273" s="204" t="s">
        <v>210</v>
      </c>
      <c r="E273" s="232" t="s">
        <v>21</v>
      </c>
      <c r="F273" s="233" t="s">
        <v>459</v>
      </c>
      <c r="G273" s="221"/>
      <c r="H273" s="234">
        <v>1.761</v>
      </c>
      <c r="I273" s="226"/>
      <c r="J273" s="221"/>
      <c r="K273" s="221"/>
      <c r="L273" s="227"/>
      <c r="M273" s="228"/>
      <c r="N273" s="229"/>
      <c r="O273" s="229"/>
      <c r="P273" s="229"/>
      <c r="Q273" s="229"/>
      <c r="R273" s="229"/>
      <c r="S273" s="229"/>
      <c r="T273" s="230"/>
      <c r="AT273" s="231" t="s">
        <v>210</v>
      </c>
      <c r="AU273" s="231" t="s">
        <v>84</v>
      </c>
      <c r="AV273" s="12" t="s">
        <v>84</v>
      </c>
      <c r="AW273" s="12" t="s">
        <v>38</v>
      </c>
      <c r="AX273" s="12" t="s">
        <v>74</v>
      </c>
      <c r="AY273" s="231" t="s">
        <v>143</v>
      </c>
    </row>
    <row r="274" spans="2:51" s="14" customFormat="1" ht="13.5">
      <c r="B274" s="257"/>
      <c r="C274" s="258"/>
      <c r="D274" s="204" t="s">
        <v>210</v>
      </c>
      <c r="E274" s="259" t="s">
        <v>21</v>
      </c>
      <c r="F274" s="260" t="s">
        <v>369</v>
      </c>
      <c r="G274" s="258"/>
      <c r="H274" s="261">
        <v>2.429</v>
      </c>
      <c r="I274" s="262"/>
      <c r="J274" s="258"/>
      <c r="K274" s="258"/>
      <c r="L274" s="263"/>
      <c r="M274" s="264"/>
      <c r="N274" s="265"/>
      <c r="O274" s="265"/>
      <c r="P274" s="265"/>
      <c r="Q274" s="265"/>
      <c r="R274" s="265"/>
      <c r="S274" s="265"/>
      <c r="T274" s="266"/>
      <c r="AT274" s="267" t="s">
        <v>210</v>
      </c>
      <c r="AU274" s="267" t="s">
        <v>84</v>
      </c>
      <c r="AV274" s="14" t="s">
        <v>161</v>
      </c>
      <c r="AW274" s="14" t="s">
        <v>38</v>
      </c>
      <c r="AX274" s="14" t="s">
        <v>74</v>
      </c>
      <c r="AY274" s="267" t="s">
        <v>143</v>
      </c>
    </row>
    <row r="275" spans="2:51" s="12" customFormat="1" ht="13.5">
      <c r="B275" s="220"/>
      <c r="C275" s="221"/>
      <c r="D275" s="204" t="s">
        <v>210</v>
      </c>
      <c r="E275" s="232" t="s">
        <v>21</v>
      </c>
      <c r="F275" s="233" t="s">
        <v>460</v>
      </c>
      <c r="G275" s="221"/>
      <c r="H275" s="234">
        <v>0.817</v>
      </c>
      <c r="I275" s="226"/>
      <c r="J275" s="221"/>
      <c r="K275" s="221"/>
      <c r="L275" s="227"/>
      <c r="M275" s="228"/>
      <c r="N275" s="229"/>
      <c r="O275" s="229"/>
      <c r="P275" s="229"/>
      <c r="Q275" s="229"/>
      <c r="R275" s="229"/>
      <c r="S275" s="229"/>
      <c r="T275" s="230"/>
      <c r="AT275" s="231" t="s">
        <v>210</v>
      </c>
      <c r="AU275" s="231" t="s">
        <v>84</v>
      </c>
      <c r="AV275" s="12" t="s">
        <v>84</v>
      </c>
      <c r="AW275" s="12" t="s">
        <v>38</v>
      </c>
      <c r="AX275" s="12" t="s">
        <v>74</v>
      </c>
      <c r="AY275" s="231" t="s">
        <v>143</v>
      </c>
    </row>
    <row r="276" spans="2:51" s="14" customFormat="1" ht="13.5">
      <c r="B276" s="257"/>
      <c r="C276" s="258"/>
      <c r="D276" s="204" t="s">
        <v>210</v>
      </c>
      <c r="E276" s="259" t="s">
        <v>21</v>
      </c>
      <c r="F276" s="260" t="s">
        <v>369</v>
      </c>
      <c r="G276" s="258"/>
      <c r="H276" s="261">
        <v>0.817</v>
      </c>
      <c r="I276" s="262"/>
      <c r="J276" s="258"/>
      <c r="K276" s="258"/>
      <c r="L276" s="263"/>
      <c r="M276" s="264"/>
      <c r="N276" s="265"/>
      <c r="O276" s="265"/>
      <c r="P276" s="265"/>
      <c r="Q276" s="265"/>
      <c r="R276" s="265"/>
      <c r="S276" s="265"/>
      <c r="T276" s="266"/>
      <c r="AT276" s="267" t="s">
        <v>210</v>
      </c>
      <c r="AU276" s="267" t="s">
        <v>84</v>
      </c>
      <c r="AV276" s="14" t="s">
        <v>161</v>
      </c>
      <c r="AW276" s="14" t="s">
        <v>38</v>
      </c>
      <c r="AX276" s="14" t="s">
        <v>74</v>
      </c>
      <c r="AY276" s="267" t="s">
        <v>143</v>
      </c>
    </row>
    <row r="277" spans="2:51" s="13" customFormat="1" ht="13.5">
      <c r="B277" s="235"/>
      <c r="C277" s="236"/>
      <c r="D277" s="222" t="s">
        <v>210</v>
      </c>
      <c r="E277" s="237" t="s">
        <v>21</v>
      </c>
      <c r="F277" s="238" t="s">
        <v>222</v>
      </c>
      <c r="G277" s="236"/>
      <c r="H277" s="239">
        <v>3.246</v>
      </c>
      <c r="I277" s="240"/>
      <c r="J277" s="236"/>
      <c r="K277" s="236"/>
      <c r="L277" s="241"/>
      <c r="M277" s="242"/>
      <c r="N277" s="243"/>
      <c r="O277" s="243"/>
      <c r="P277" s="243"/>
      <c r="Q277" s="243"/>
      <c r="R277" s="243"/>
      <c r="S277" s="243"/>
      <c r="T277" s="244"/>
      <c r="AT277" s="245" t="s">
        <v>210</v>
      </c>
      <c r="AU277" s="245" t="s">
        <v>84</v>
      </c>
      <c r="AV277" s="13" t="s">
        <v>208</v>
      </c>
      <c r="AW277" s="13" t="s">
        <v>38</v>
      </c>
      <c r="AX277" s="13" t="s">
        <v>82</v>
      </c>
      <c r="AY277" s="245" t="s">
        <v>143</v>
      </c>
    </row>
    <row r="278" spans="2:65" s="1" customFormat="1" ht="22.5" customHeight="1">
      <c r="B278" s="40"/>
      <c r="C278" s="246" t="s">
        <v>461</v>
      </c>
      <c r="D278" s="246" t="s">
        <v>231</v>
      </c>
      <c r="E278" s="247" t="s">
        <v>462</v>
      </c>
      <c r="F278" s="248" t="s">
        <v>463</v>
      </c>
      <c r="G278" s="249" t="s">
        <v>263</v>
      </c>
      <c r="H278" s="250">
        <v>3.408</v>
      </c>
      <c r="I278" s="251"/>
      <c r="J278" s="252">
        <f>ROUND(I278*H278,2)</f>
        <v>0</v>
      </c>
      <c r="K278" s="248" t="s">
        <v>21</v>
      </c>
      <c r="L278" s="253"/>
      <c r="M278" s="254" t="s">
        <v>21</v>
      </c>
      <c r="N278" s="255" t="s">
        <v>45</v>
      </c>
      <c r="O278" s="41"/>
      <c r="P278" s="201">
        <f>O278*H278</f>
        <v>0</v>
      </c>
      <c r="Q278" s="201">
        <v>1</v>
      </c>
      <c r="R278" s="201">
        <f>Q278*H278</f>
        <v>3.408</v>
      </c>
      <c r="S278" s="201">
        <v>0</v>
      </c>
      <c r="T278" s="202">
        <f>S278*H278</f>
        <v>0</v>
      </c>
      <c r="AR278" s="24" t="s">
        <v>234</v>
      </c>
      <c r="AT278" s="24" t="s">
        <v>231</v>
      </c>
      <c r="AU278" s="24" t="s">
        <v>84</v>
      </c>
      <c r="AY278" s="24" t="s">
        <v>143</v>
      </c>
      <c r="BE278" s="203">
        <f>IF(N278="základní",J278,0)</f>
        <v>0</v>
      </c>
      <c r="BF278" s="203">
        <f>IF(N278="snížená",J278,0)</f>
        <v>0</v>
      </c>
      <c r="BG278" s="203">
        <f>IF(N278="zákl. přenesená",J278,0)</f>
        <v>0</v>
      </c>
      <c r="BH278" s="203">
        <f>IF(N278="sníž. přenesená",J278,0)</f>
        <v>0</v>
      </c>
      <c r="BI278" s="203">
        <f>IF(N278="nulová",J278,0)</f>
        <v>0</v>
      </c>
      <c r="BJ278" s="24" t="s">
        <v>82</v>
      </c>
      <c r="BK278" s="203">
        <f>ROUND(I278*H278,2)</f>
        <v>0</v>
      </c>
      <c r="BL278" s="24" t="s">
        <v>208</v>
      </c>
      <c r="BM278" s="24" t="s">
        <v>464</v>
      </c>
    </row>
    <row r="279" spans="2:47" s="1" customFormat="1" ht="27">
      <c r="B279" s="40"/>
      <c r="C279" s="62"/>
      <c r="D279" s="204" t="s">
        <v>165</v>
      </c>
      <c r="E279" s="62"/>
      <c r="F279" s="205" t="s">
        <v>465</v>
      </c>
      <c r="G279" s="62"/>
      <c r="H279" s="62"/>
      <c r="I279" s="162"/>
      <c r="J279" s="62"/>
      <c r="K279" s="62"/>
      <c r="L279" s="60"/>
      <c r="M279" s="256"/>
      <c r="N279" s="41"/>
      <c r="O279" s="41"/>
      <c r="P279" s="41"/>
      <c r="Q279" s="41"/>
      <c r="R279" s="41"/>
      <c r="S279" s="41"/>
      <c r="T279" s="77"/>
      <c r="AT279" s="24" t="s">
        <v>165</v>
      </c>
      <c r="AU279" s="24" t="s">
        <v>84</v>
      </c>
    </row>
    <row r="280" spans="2:51" s="12" customFormat="1" ht="13.5">
      <c r="B280" s="220"/>
      <c r="C280" s="221"/>
      <c r="D280" s="204" t="s">
        <v>210</v>
      </c>
      <c r="E280" s="221"/>
      <c r="F280" s="233" t="s">
        <v>466</v>
      </c>
      <c r="G280" s="221"/>
      <c r="H280" s="234">
        <v>3.408</v>
      </c>
      <c r="I280" s="226"/>
      <c r="J280" s="221"/>
      <c r="K280" s="221"/>
      <c r="L280" s="227"/>
      <c r="M280" s="228"/>
      <c r="N280" s="229"/>
      <c r="O280" s="229"/>
      <c r="P280" s="229"/>
      <c r="Q280" s="229"/>
      <c r="R280" s="229"/>
      <c r="S280" s="229"/>
      <c r="T280" s="230"/>
      <c r="AT280" s="231" t="s">
        <v>210</v>
      </c>
      <c r="AU280" s="231" t="s">
        <v>84</v>
      </c>
      <c r="AV280" s="12" t="s">
        <v>84</v>
      </c>
      <c r="AW280" s="12" t="s">
        <v>6</v>
      </c>
      <c r="AX280" s="12" t="s">
        <v>82</v>
      </c>
      <c r="AY280" s="231" t="s">
        <v>143</v>
      </c>
    </row>
    <row r="281" spans="2:63" s="10" customFormat="1" ht="29.85" customHeight="1">
      <c r="B281" s="175"/>
      <c r="C281" s="176"/>
      <c r="D281" s="189" t="s">
        <v>73</v>
      </c>
      <c r="E281" s="190" t="s">
        <v>467</v>
      </c>
      <c r="F281" s="190" t="s">
        <v>468</v>
      </c>
      <c r="G281" s="176"/>
      <c r="H281" s="176"/>
      <c r="I281" s="179"/>
      <c r="J281" s="191">
        <f>BK281</f>
        <v>0</v>
      </c>
      <c r="K281" s="176"/>
      <c r="L281" s="181"/>
      <c r="M281" s="182"/>
      <c r="N281" s="183"/>
      <c r="O281" s="183"/>
      <c r="P281" s="184">
        <f>SUM(P282:P298)</f>
        <v>0</v>
      </c>
      <c r="Q281" s="183"/>
      <c r="R281" s="184">
        <f>SUM(R282:R298)</f>
        <v>9.23905892</v>
      </c>
      <c r="S281" s="183"/>
      <c r="T281" s="185">
        <f>SUM(T282:T298)</f>
        <v>0</v>
      </c>
      <c r="AR281" s="186" t="s">
        <v>82</v>
      </c>
      <c r="AT281" s="187" t="s">
        <v>73</v>
      </c>
      <c r="AU281" s="187" t="s">
        <v>82</v>
      </c>
      <c r="AY281" s="186" t="s">
        <v>143</v>
      </c>
      <c r="BK281" s="188">
        <f>SUM(BK282:BK298)</f>
        <v>0</v>
      </c>
    </row>
    <row r="282" spans="2:65" s="1" customFormat="1" ht="31.5" customHeight="1">
      <c r="B282" s="40"/>
      <c r="C282" s="192" t="s">
        <v>467</v>
      </c>
      <c r="D282" s="192" t="s">
        <v>146</v>
      </c>
      <c r="E282" s="193" t="s">
        <v>469</v>
      </c>
      <c r="F282" s="194" t="s">
        <v>470</v>
      </c>
      <c r="G282" s="195" t="s">
        <v>207</v>
      </c>
      <c r="H282" s="196">
        <v>2.52</v>
      </c>
      <c r="I282" s="197"/>
      <c r="J282" s="198">
        <f>ROUND(I282*H282,2)</f>
        <v>0</v>
      </c>
      <c r="K282" s="194" t="s">
        <v>150</v>
      </c>
      <c r="L282" s="60"/>
      <c r="M282" s="199" t="s">
        <v>21</v>
      </c>
      <c r="N282" s="200" t="s">
        <v>45</v>
      </c>
      <c r="O282" s="41"/>
      <c r="P282" s="201">
        <f>O282*H282</f>
        <v>0</v>
      </c>
      <c r="Q282" s="201">
        <v>2.45337</v>
      </c>
      <c r="R282" s="201">
        <f>Q282*H282</f>
        <v>6.1824924</v>
      </c>
      <c r="S282" s="201">
        <v>0</v>
      </c>
      <c r="T282" s="202">
        <f>S282*H282</f>
        <v>0</v>
      </c>
      <c r="AR282" s="24" t="s">
        <v>208</v>
      </c>
      <c r="AT282" s="24" t="s">
        <v>146</v>
      </c>
      <c r="AU282" s="24" t="s">
        <v>84</v>
      </c>
      <c r="AY282" s="24" t="s">
        <v>143</v>
      </c>
      <c r="BE282" s="203">
        <f>IF(N282="základní",J282,0)</f>
        <v>0</v>
      </c>
      <c r="BF282" s="203">
        <f>IF(N282="snížená",J282,0)</f>
        <v>0</v>
      </c>
      <c r="BG282" s="203">
        <f>IF(N282="zákl. přenesená",J282,0)</f>
        <v>0</v>
      </c>
      <c r="BH282" s="203">
        <f>IF(N282="sníž. přenesená",J282,0)</f>
        <v>0</v>
      </c>
      <c r="BI282" s="203">
        <f>IF(N282="nulová",J282,0)</f>
        <v>0</v>
      </c>
      <c r="BJ282" s="24" t="s">
        <v>82</v>
      </c>
      <c r="BK282" s="203">
        <f>ROUND(I282*H282,2)</f>
        <v>0</v>
      </c>
      <c r="BL282" s="24" t="s">
        <v>208</v>
      </c>
      <c r="BM282" s="24" t="s">
        <v>471</v>
      </c>
    </row>
    <row r="283" spans="2:51" s="11" customFormat="1" ht="13.5">
      <c r="B283" s="209"/>
      <c r="C283" s="210"/>
      <c r="D283" s="204" t="s">
        <v>210</v>
      </c>
      <c r="E283" s="211" t="s">
        <v>21</v>
      </c>
      <c r="F283" s="212" t="s">
        <v>472</v>
      </c>
      <c r="G283" s="210"/>
      <c r="H283" s="213" t="s">
        <v>21</v>
      </c>
      <c r="I283" s="214"/>
      <c r="J283" s="210"/>
      <c r="K283" s="210"/>
      <c r="L283" s="215"/>
      <c r="M283" s="216"/>
      <c r="N283" s="217"/>
      <c r="O283" s="217"/>
      <c r="P283" s="217"/>
      <c r="Q283" s="217"/>
      <c r="R283" s="217"/>
      <c r="S283" s="217"/>
      <c r="T283" s="218"/>
      <c r="AT283" s="219" t="s">
        <v>210</v>
      </c>
      <c r="AU283" s="219" t="s">
        <v>84</v>
      </c>
      <c r="AV283" s="11" t="s">
        <v>82</v>
      </c>
      <c r="AW283" s="11" t="s">
        <v>38</v>
      </c>
      <c r="AX283" s="11" t="s">
        <v>74</v>
      </c>
      <c r="AY283" s="219" t="s">
        <v>143</v>
      </c>
    </row>
    <row r="284" spans="2:51" s="12" customFormat="1" ht="13.5">
      <c r="B284" s="220"/>
      <c r="C284" s="221"/>
      <c r="D284" s="222" t="s">
        <v>210</v>
      </c>
      <c r="E284" s="223" t="s">
        <v>21</v>
      </c>
      <c r="F284" s="224" t="s">
        <v>473</v>
      </c>
      <c r="G284" s="221"/>
      <c r="H284" s="225">
        <v>2.52</v>
      </c>
      <c r="I284" s="226"/>
      <c r="J284" s="221"/>
      <c r="K284" s="221"/>
      <c r="L284" s="227"/>
      <c r="M284" s="228"/>
      <c r="N284" s="229"/>
      <c r="O284" s="229"/>
      <c r="P284" s="229"/>
      <c r="Q284" s="229"/>
      <c r="R284" s="229"/>
      <c r="S284" s="229"/>
      <c r="T284" s="230"/>
      <c r="AT284" s="231" t="s">
        <v>210</v>
      </c>
      <c r="AU284" s="231" t="s">
        <v>84</v>
      </c>
      <c r="AV284" s="12" t="s">
        <v>84</v>
      </c>
      <c r="AW284" s="12" t="s">
        <v>38</v>
      </c>
      <c r="AX284" s="12" t="s">
        <v>82</v>
      </c>
      <c r="AY284" s="231" t="s">
        <v>143</v>
      </c>
    </row>
    <row r="285" spans="2:65" s="1" customFormat="1" ht="31.5" customHeight="1">
      <c r="B285" s="40"/>
      <c r="C285" s="192" t="s">
        <v>474</v>
      </c>
      <c r="D285" s="192" t="s">
        <v>146</v>
      </c>
      <c r="E285" s="193" t="s">
        <v>475</v>
      </c>
      <c r="F285" s="194" t="s">
        <v>476</v>
      </c>
      <c r="G285" s="195" t="s">
        <v>263</v>
      </c>
      <c r="H285" s="196">
        <v>0.252</v>
      </c>
      <c r="I285" s="197"/>
      <c r="J285" s="198">
        <f>ROUND(I285*H285,2)</f>
        <v>0</v>
      </c>
      <c r="K285" s="194" t="s">
        <v>150</v>
      </c>
      <c r="L285" s="60"/>
      <c r="M285" s="199" t="s">
        <v>21</v>
      </c>
      <c r="N285" s="200" t="s">
        <v>45</v>
      </c>
      <c r="O285" s="41"/>
      <c r="P285" s="201">
        <f>O285*H285</f>
        <v>0</v>
      </c>
      <c r="Q285" s="201">
        <v>1.04887</v>
      </c>
      <c r="R285" s="201">
        <f>Q285*H285</f>
        <v>0.26431524</v>
      </c>
      <c r="S285" s="201">
        <v>0</v>
      </c>
      <c r="T285" s="202">
        <f>S285*H285</f>
        <v>0</v>
      </c>
      <c r="AR285" s="24" t="s">
        <v>208</v>
      </c>
      <c r="AT285" s="24" t="s">
        <v>146</v>
      </c>
      <c r="AU285" s="24" t="s">
        <v>84</v>
      </c>
      <c r="AY285" s="24" t="s">
        <v>143</v>
      </c>
      <c r="BE285" s="203">
        <f>IF(N285="základní",J285,0)</f>
        <v>0</v>
      </c>
      <c r="BF285" s="203">
        <f>IF(N285="snížená",J285,0)</f>
        <v>0</v>
      </c>
      <c r="BG285" s="203">
        <f>IF(N285="zákl. přenesená",J285,0)</f>
        <v>0</v>
      </c>
      <c r="BH285" s="203">
        <f>IF(N285="sníž. přenesená",J285,0)</f>
        <v>0</v>
      </c>
      <c r="BI285" s="203">
        <f>IF(N285="nulová",J285,0)</f>
        <v>0</v>
      </c>
      <c r="BJ285" s="24" t="s">
        <v>82</v>
      </c>
      <c r="BK285" s="203">
        <f>ROUND(I285*H285,2)</f>
        <v>0</v>
      </c>
      <c r="BL285" s="24" t="s">
        <v>208</v>
      </c>
      <c r="BM285" s="24" t="s">
        <v>477</v>
      </c>
    </row>
    <row r="286" spans="2:51" s="11" customFormat="1" ht="13.5">
      <c r="B286" s="209"/>
      <c r="C286" s="210"/>
      <c r="D286" s="204" t="s">
        <v>210</v>
      </c>
      <c r="E286" s="211" t="s">
        <v>21</v>
      </c>
      <c r="F286" s="212" t="s">
        <v>478</v>
      </c>
      <c r="G286" s="210"/>
      <c r="H286" s="213" t="s">
        <v>21</v>
      </c>
      <c r="I286" s="214"/>
      <c r="J286" s="210"/>
      <c r="K286" s="210"/>
      <c r="L286" s="215"/>
      <c r="M286" s="216"/>
      <c r="N286" s="217"/>
      <c r="O286" s="217"/>
      <c r="P286" s="217"/>
      <c r="Q286" s="217"/>
      <c r="R286" s="217"/>
      <c r="S286" s="217"/>
      <c r="T286" s="218"/>
      <c r="AT286" s="219" t="s">
        <v>210</v>
      </c>
      <c r="AU286" s="219" t="s">
        <v>84</v>
      </c>
      <c r="AV286" s="11" t="s">
        <v>82</v>
      </c>
      <c r="AW286" s="11" t="s">
        <v>38</v>
      </c>
      <c r="AX286" s="11" t="s">
        <v>74</v>
      </c>
      <c r="AY286" s="219" t="s">
        <v>143</v>
      </c>
    </row>
    <row r="287" spans="2:51" s="12" customFormat="1" ht="13.5">
      <c r="B287" s="220"/>
      <c r="C287" s="221"/>
      <c r="D287" s="222" t="s">
        <v>210</v>
      </c>
      <c r="E287" s="223" t="s">
        <v>21</v>
      </c>
      <c r="F287" s="224" t="s">
        <v>479</v>
      </c>
      <c r="G287" s="221"/>
      <c r="H287" s="225">
        <v>0.252</v>
      </c>
      <c r="I287" s="226"/>
      <c r="J287" s="221"/>
      <c r="K287" s="221"/>
      <c r="L287" s="227"/>
      <c r="M287" s="228"/>
      <c r="N287" s="229"/>
      <c r="O287" s="229"/>
      <c r="P287" s="229"/>
      <c r="Q287" s="229"/>
      <c r="R287" s="229"/>
      <c r="S287" s="229"/>
      <c r="T287" s="230"/>
      <c r="AT287" s="231" t="s">
        <v>210</v>
      </c>
      <c r="AU287" s="231" t="s">
        <v>84</v>
      </c>
      <c r="AV287" s="12" t="s">
        <v>84</v>
      </c>
      <c r="AW287" s="12" t="s">
        <v>38</v>
      </c>
      <c r="AX287" s="12" t="s">
        <v>82</v>
      </c>
      <c r="AY287" s="231" t="s">
        <v>143</v>
      </c>
    </row>
    <row r="288" spans="2:65" s="1" customFormat="1" ht="31.5" customHeight="1">
      <c r="B288" s="40"/>
      <c r="C288" s="192" t="s">
        <v>480</v>
      </c>
      <c r="D288" s="192" t="s">
        <v>146</v>
      </c>
      <c r="E288" s="193" t="s">
        <v>481</v>
      </c>
      <c r="F288" s="194" t="s">
        <v>482</v>
      </c>
      <c r="G288" s="195" t="s">
        <v>249</v>
      </c>
      <c r="H288" s="196">
        <v>19.092</v>
      </c>
      <c r="I288" s="197"/>
      <c r="J288" s="198">
        <f>ROUND(I288*H288,2)</f>
        <v>0</v>
      </c>
      <c r="K288" s="194" t="s">
        <v>150</v>
      </c>
      <c r="L288" s="60"/>
      <c r="M288" s="199" t="s">
        <v>21</v>
      </c>
      <c r="N288" s="200" t="s">
        <v>45</v>
      </c>
      <c r="O288" s="41"/>
      <c r="P288" s="201">
        <f>O288*H288</f>
        <v>0</v>
      </c>
      <c r="Q288" s="201">
        <v>0.01282</v>
      </c>
      <c r="R288" s="201">
        <f>Q288*H288</f>
        <v>0.24475943999999997</v>
      </c>
      <c r="S288" s="201">
        <v>0</v>
      </c>
      <c r="T288" s="202">
        <f>S288*H288</f>
        <v>0</v>
      </c>
      <c r="AR288" s="24" t="s">
        <v>208</v>
      </c>
      <c r="AT288" s="24" t="s">
        <v>146</v>
      </c>
      <c r="AU288" s="24" t="s">
        <v>84</v>
      </c>
      <c r="AY288" s="24" t="s">
        <v>143</v>
      </c>
      <c r="BE288" s="203">
        <f>IF(N288="základní",J288,0)</f>
        <v>0</v>
      </c>
      <c r="BF288" s="203">
        <f>IF(N288="snížená",J288,0)</f>
        <v>0</v>
      </c>
      <c r="BG288" s="203">
        <f>IF(N288="zákl. přenesená",J288,0)</f>
        <v>0</v>
      </c>
      <c r="BH288" s="203">
        <f>IF(N288="sníž. přenesená",J288,0)</f>
        <v>0</v>
      </c>
      <c r="BI288" s="203">
        <f>IF(N288="nulová",J288,0)</f>
        <v>0</v>
      </c>
      <c r="BJ288" s="24" t="s">
        <v>82</v>
      </c>
      <c r="BK288" s="203">
        <f>ROUND(I288*H288,2)</f>
        <v>0</v>
      </c>
      <c r="BL288" s="24" t="s">
        <v>208</v>
      </c>
      <c r="BM288" s="24" t="s">
        <v>483</v>
      </c>
    </row>
    <row r="289" spans="2:51" s="12" customFormat="1" ht="13.5">
      <c r="B289" s="220"/>
      <c r="C289" s="221"/>
      <c r="D289" s="222" t="s">
        <v>210</v>
      </c>
      <c r="E289" s="223" t="s">
        <v>21</v>
      </c>
      <c r="F289" s="224" t="s">
        <v>484</v>
      </c>
      <c r="G289" s="221"/>
      <c r="H289" s="225">
        <v>19.092</v>
      </c>
      <c r="I289" s="226"/>
      <c r="J289" s="221"/>
      <c r="K289" s="221"/>
      <c r="L289" s="227"/>
      <c r="M289" s="228"/>
      <c r="N289" s="229"/>
      <c r="O289" s="229"/>
      <c r="P289" s="229"/>
      <c r="Q289" s="229"/>
      <c r="R289" s="229"/>
      <c r="S289" s="229"/>
      <c r="T289" s="230"/>
      <c r="AT289" s="231" t="s">
        <v>210</v>
      </c>
      <c r="AU289" s="231" t="s">
        <v>84</v>
      </c>
      <c r="AV289" s="12" t="s">
        <v>84</v>
      </c>
      <c r="AW289" s="12" t="s">
        <v>38</v>
      </c>
      <c r="AX289" s="12" t="s">
        <v>82</v>
      </c>
      <c r="AY289" s="231" t="s">
        <v>143</v>
      </c>
    </row>
    <row r="290" spans="2:65" s="1" customFormat="1" ht="31.5" customHeight="1">
      <c r="B290" s="40"/>
      <c r="C290" s="192" t="s">
        <v>485</v>
      </c>
      <c r="D290" s="192" t="s">
        <v>146</v>
      </c>
      <c r="E290" s="193" t="s">
        <v>486</v>
      </c>
      <c r="F290" s="194" t="s">
        <v>487</v>
      </c>
      <c r="G290" s="195" t="s">
        <v>249</v>
      </c>
      <c r="H290" s="196">
        <v>19.02</v>
      </c>
      <c r="I290" s="197"/>
      <c r="J290" s="198">
        <f>ROUND(I290*H290,2)</f>
        <v>0</v>
      </c>
      <c r="K290" s="194" t="s">
        <v>150</v>
      </c>
      <c r="L290" s="60"/>
      <c r="M290" s="199" t="s">
        <v>21</v>
      </c>
      <c r="N290" s="200" t="s">
        <v>45</v>
      </c>
      <c r="O290" s="41"/>
      <c r="P290" s="201">
        <f>O290*H290</f>
        <v>0</v>
      </c>
      <c r="Q290" s="201">
        <v>0</v>
      </c>
      <c r="R290" s="201">
        <f>Q290*H290</f>
        <v>0</v>
      </c>
      <c r="S290" s="201">
        <v>0</v>
      </c>
      <c r="T290" s="202">
        <f>S290*H290</f>
        <v>0</v>
      </c>
      <c r="AR290" s="24" t="s">
        <v>208</v>
      </c>
      <c r="AT290" s="24" t="s">
        <v>146</v>
      </c>
      <c r="AU290" s="24" t="s">
        <v>84</v>
      </c>
      <c r="AY290" s="24" t="s">
        <v>143</v>
      </c>
      <c r="BE290" s="203">
        <f>IF(N290="základní",J290,0)</f>
        <v>0</v>
      </c>
      <c r="BF290" s="203">
        <f>IF(N290="snížená",J290,0)</f>
        <v>0</v>
      </c>
      <c r="BG290" s="203">
        <f>IF(N290="zákl. přenesená",J290,0)</f>
        <v>0</v>
      </c>
      <c r="BH290" s="203">
        <f>IF(N290="sníž. přenesená",J290,0)</f>
        <v>0</v>
      </c>
      <c r="BI290" s="203">
        <f>IF(N290="nulová",J290,0)</f>
        <v>0</v>
      </c>
      <c r="BJ290" s="24" t="s">
        <v>82</v>
      </c>
      <c r="BK290" s="203">
        <f>ROUND(I290*H290,2)</f>
        <v>0</v>
      </c>
      <c r="BL290" s="24" t="s">
        <v>208</v>
      </c>
      <c r="BM290" s="24" t="s">
        <v>488</v>
      </c>
    </row>
    <row r="291" spans="2:65" s="1" customFormat="1" ht="31.5" customHeight="1">
      <c r="B291" s="40"/>
      <c r="C291" s="192" t="s">
        <v>489</v>
      </c>
      <c r="D291" s="192" t="s">
        <v>146</v>
      </c>
      <c r="E291" s="193" t="s">
        <v>490</v>
      </c>
      <c r="F291" s="194" t="s">
        <v>491</v>
      </c>
      <c r="G291" s="195" t="s">
        <v>492</v>
      </c>
      <c r="H291" s="196">
        <v>22.8</v>
      </c>
      <c r="I291" s="197"/>
      <c r="J291" s="198">
        <f>ROUND(I291*H291,2)</f>
        <v>0</v>
      </c>
      <c r="K291" s="194" t="s">
        <v>21</v>
      </c>
      <c r="L291" s="60"/>
      <c r="M291" s="199" t="s">
        <v>21</v>
      </c>
      <c r="N291" s="200" t="s">
        <v>45</v>
      </c>
      <c r="O291" s="41"/>
      <c r="P291" s="201">
        <f>O291*H291</f>
        <v>0</v>
      </c>
      <c r="Q291" s="201">
        <v>0.11046</v>
      </c>
      <c r="R291" s="201">
        <f>Q291*H291</f>
        <v>2.518488</v>
      </c>
      <c r="S291" s="201">
        <v>0</v>
      </c>
      <c r="T291" s="202">
        <f>S291*H291</f>
        <v>0</v>
      </c>
      <c r="AR291" s="24" t="s">
        <v>208</v>
      </c>
      <c r="AT291" s="24" t="s">
        <v>146</v>
      </c>
      <c r="AU291" s="24" t="s">
        <v>84</v>
      </c>
      <c r="AY291" s="24" t="s">
        <v>143</v>
      </c>
      <c r="BE291" s="203">
        <f>IF(N291="základní",J291,0)</f>
        <v>0</v>
      </c>
      <c r="BF291" s="203">
        <f>IF(N291="snížená",J291,0)</f>
        <v>0</v>
      </c>
      <c r="BG291" s="203">
        <f>IF(N291="zákl. přenesená",J291,0)</f>
        <v>0</v>
      </c>
      <c r="BH291" s="203">
        <f>IF(N291="sníž. přenesená",J291,0)</f>
        <v>0</v>
      </c>
      <c r="BI291" s="203">
        <f>IF(N291="nulová",J291,0)</f>
        <v>0</v>
      </c>
      <c r="BJ291" s="24" t="s">
        <v>82</v>
      </c>
      <c r="BK291" s="203">
        <f>ROUND(I291*H291,2)</f>
        <v>0</v>
      </c>
      <c r="BL291" s="24" t="s">
        <v>208</v>
      </c>
      <c r="BM291" s="24" t="s">
        <v>493</v>
      </c>
    </row>
    <row r="292" spans="2:51" s="12" customFormat="1" ht="13.5">
      <c r="B292" s="220"/>
      <c r="C292" s="221"/>
      <c r="D292" s="222" t="s">
        <v>210</v>
      </c>
      <c r="E292" s="223" t="s">
        <v>21</v>
      </c>
      <c r="F292" s="224" t="s">
        <v>494</v>
      </c>
      <c r="G292" s="221"/>
      <c r="H292" s="225">
        <v>22.8</v>
      </c>
      <c r="I292" s="226"/>
      <c r="J292" s="221"/>
      <c r="K292" s="221"/>
      <c r="L292" s="227"/>
      <c r="M292" s="228"/>
      <c r="N292" s="229"/>
      <c r="O292" s="229"/>
      <c r="P292" s="229"/>
      <c r="Q292" s="229"/>
      <c r="R292" s="229"/>
      <c r="S292" s="229"/>
      <c r="T292" s="230"/>
      <c r="AT292" s="231" t="s">
        <v>210</v>
      </c>
      <c r="AU292" s="231" t="s">
        <v>84</v>
      </c>
      <c r="AV292" s="12" t="s">
        <v>84</v>
      </c>
      <c r="AW292" s="12" t="s">
        <v>38</v>
      </c>
      <c r="AX292" s="12" t="s">
        <v>82</v>
      </c>
      <c r="AY292" s="231" t="s">
        <v>143</v>
      </c>
    </row>
    <row r="293" spans="2:65" s="1" customFormat="1" ht="31.5" customHeight="1">
      <c r="B293" s="40"/>
      <c r="C293" s="192" t="s">
        <v>495</v>
      </c>
      <c r="D293" s="192" t="s">
        <v>146</v>
      </c>
      <c r="E293" s="193" t="s">
        <v>496</v>
      </c>
      <c r="F293" s="194" t="s">
        <v>497</v>
      </c>
      <c r="G293" s="195" t="s">
        <v>249</v>
      </c>
      <c r="H293" s="196">
        <v>3.648</v>
      </c>
      <c r="I293" s="197"/>
      <c r="J293" s="198">
        <f>ROUND(I293*H293,2)</f>
        <v>0</v>
      </c>
      <c r="K293" s="194" t="s">
        <v>150</v>
      </c>
      <c r="L293" s="60"/>
      <c r="M293" s="199" t="s">
        <v>21</v>
      </c>
      <c r="N293" s="200" t="s">
        <v>45</v>
      </c>
      <c r="O293" s="41"/>
      <c r="P293" s="201">
        <f>O293*H293</f>
        <v>0</v>
      </c>
      <c r="Q293" s="201">
        <v>0.00658</v>
      </c>
      <c r="R293" s="201">
        <f>Q293*H293</f>
        <v>0.024003840000000002</v>
      </c>
      <c r="S293" s="201">
        <v>0</v>
      </c>
      <c r="T293" s="202">
        <f>S293*H293</f>
        <v>0</v>
      </c>
      <c r="AR293" s="24" t="s">
        <v>208</v>
      </c>
      <c r="AT293" s="24" t="s">
        <v>146</v>
      </c>
      <c r="AU293" s="24" t="s">
        <v>84</v>
      </c>
      <c r="AY293" s="24" t="s">
        <v>143</v>
      </c>
      <c r="BE293" s="203">
        <f>IF(N293="základní",J293,0)</f>
        <v>0</v>
      </c>
      <c r="BF293" s="203">
        <f>IF(N293="snížená",J293,0)</f>
        <v>0</v>
      </c>
      <c r="BG293" s="203">
        <f>IF(N293="zákl. přenesená",J293,0)</f>
        <v>0</v>
      </c>
      <c r="BH293" s="203">
        <f>IF(N293="sníž. přenesená",J293,0)</f>
        <v>0</v>
      </c>
      <c r="BI293" s="203">
        <f>IF(N293="nulová",J293,0)</f>
        <v>0</v>
      </c>
      <c r="BJ293" s="24" t="s">
        <v>82</v>
      </c>
      <c r="BK293" s="203">
        <f>ROUND(I293*H293,2)</f>
        <v>0</v>
      </c>
      <c r="BL293" s="24" t="s">
        <v>208</v>
      </c>
      <c r="BM293" s="24" t="s">
        <v>498</v>
      </c>
    </row>
    <row r="294" spans="2:51" s="12" customFormat="1" ht="13.5">
      <c r="B294" s="220"/>
      <c r="C294" s="221"/>
      <c r="D294" s="222" t="s">
        <v>210</v>
      </c>
      <c r="E294" s="223" t="s">
        <v>21</v>
      </c>
      <c r="F294" s="224" t="s">
        <v>499</v>
      </c>
      <c r="G294" s="221"/>
      <c r="H294" s="225">
        <v>3.648</v>
      </c>
      <c r="I294" s="226"/>
      <c r="J294" s="221"/>
      <c r="K294" s="221"/>
      <c r="L294" s="227"/>
      <c r="M294" s="228"/>
      <c r="N294" s="229"/>
      <c r="O294" s="229"/>
      <c r="P294" s="229"/>
      <c r="Q294" s="229"/>
      <c r="R294" s="229"/>
      <c r="S294" s="229"/>
      <c r="T294" s="230"/>
      <c r="AT294" s="231" t="s">
        <v>210</v>
      </c>
      <c r="AU294" s="231" t="s">
        <v>84</v>
      </c>
      <c r="AV294" s="12" t="s">
        <v>84</v>
      </c>
      <c r="AW294" s="12" t="s">
        <v>38</v>
      </c>
      <c r="AX294" s="12" t="s">
        <v>82</v>
      </c>
      <c r="AY294" s="231" t="s">
        <v>143</v>
      </c>
    </row>
    <row r="295" spans="2:65" s="1" customFormat="1" ht="31.5" customHeight="1">
      <c r="B295" s="40"/>
      <c r="C295" s="192" t="s">
        <v>500</v>
      </c>
      <c r="D295" s="192" t="s">
        <v>146</v>
      </c>
      <c r="E295" s="193" t="s">
        <v>501</v>
      </c>
      <c r="F295" s="194" t="s">
        <v>502</v>
      </c>
      <c r="G295" s="195" t="s">
        <v>249</v>
      </c>
      <c r="H295" s="196">
        <v>3.648</v>
      </c>
      <c r="I295" s="197"/>
      <c r="J295" s="198">
        <f>ROUND(I295*H295,2)</f>
        <v>0</v>
      </c>
      <c r="K295" s="194" t="s">
        <v>150</v>
      </c>
      <c r="L295" s="60"/>
      <c r="M295" s="199" t="s">
        <v>21</v>
      </c>
      <c r="N295" s="200" t="s">
        <v>45</v>
      </c>
      <c r="O295" s="41"/>
      <c r="P295" s="201">
        <f>O295*H295</f>
        <v>0</v>
      </c>
      <c r="Q295" s="201">
        <v>0</v>
      </c>
      <c r="R295" s="201">
        <f>Q295*H295</f>
        <v>0</v>
      </c>
      <c r="S295" s="201">
        <v>0</v>
      </c>
      <c r="T295" s="202">
        <f>S295*H295</f>
        <v>0</v>
      </c>
      <c r="AR295" s="24" t="s">
        <v>208</v>
      </c>
      <c r="AT295" s="24" t="s">
        <v>146</v>
      </c>
      <c r="AU295" s="24" t="s">
        <v>84</v>
      </c>
      <c r="AY295" s="24" t="s">
        <v>143</v>
      </c>
      <c r="BE295" s="203">
        <f>IF(N295="základní",J295,0)</f>
        <v>0</v>
      </c>
      <c r="BF295" s="203">
        <f>IF(N295="snížená",J295,0)</f>
        <v>0</v>
      </c>
      <c r="BG295" s="203">
        <f>IF(N295="zákl. přenesená",J295,0)</f>
        <v>0</v>
      </c>
      <c r="BH295" s="203">
        <f>IF(N295="sníž. přenesená",J295,0)</f>
        <v>0</v>
      </c>
      <c r="BI295" s="203">
        <f>IF(N295="nulová",J295,0)</f>
        <v>0</v>
      </c>
      <c r="BJ295" s="24" t="s">
        <v>82</v>
      </c>
      <c r="BK295" s="203">
        <f>ROUND(I295*H295,2)</f>
        <v>0</v>
      </c>
      <c r="BL295" s="24" t="s">
        <v>208</v>
      </c>
      <c r="BM295" s="24" t="s">
        <v>503</v>
      </c>
    </row>
    <row r="296" spans="2:65" s="1" customFormat="1" ht="44.25" customHeight="1">
      <c r="B296" s="40"/>
      <c r="C296" s="192" t="s">
        <v>504</v>
      </c>
      <c r="D296" s="192" t="s">
        <v>146</v>
      </c>
      <c r="E296" s="193" t="s">
        <v>505</v>
      </c>
      <c r="F296" s="194" t="s">
        <v>506</v>
      </c>
      <c r="G296" s="195" t="s">
        <v>382</v>
      </c>
      <c r="H296" s="196">
        <v>2</v>
      </c>
      <c r="I296" s="197"/>
      <c r="J296" s="198">
        <f>ROUND(I296*H296,2)</f>
        <v>0</v>
      </c>
      <c r="K296" s="194" t="s">
        <v>150</v>
      </c>
      <c r="L296" s="60"/>
      <c r="M296" s="199" t="s">
        <v>21</v>
      </c>
      <c r="N296" s="200" t="s">
        <v>45</v>
      </c>
      <c r="O296" s="41"/>
      <c r="P296" s="201">
        <f>O296*H296</f>
        <v>0</v>
      </c>
      <c r="Q296" s="201">
        <v>0.0008</v>
      </c>
      <c r="R296" s="201">
        <f>Q296*H296</f>
        <v>0.0016</v>
      </c>
      <c r="S296" s="201">
        <v>0</v>
      </c>
      <c r="T296" s="202">
        <f>S296*H296</f>
        <v>0</v>
      </c>
      <c r="AR296" s="24" t="s">
        <v>208</v>
      </c>
      <c r="AT296" s="24" t="s">
        <v>146</v>
      </c>
      <c r="AU296" s="24" t="s">
        <v>84</v>
      </c>
      <c r="AY296" s="24" t="s">
        <v>143</v>
      </c>
      <c r="BE296" s="203">
        <f>IF(N296="základní",J296,0)</f>
        <v>0</v>
      </c>
      <c r="BF296" s="203">
        <f>IF(N296="snížená",J296,0)</f>
        <v>0</v>
      </c>
      <c r="BG296" s="203">
        <f>IF(N296="zákl. přenesená",J296,0)</f>
        <v>0</v>
      </c>
      <c r="BH296" s="203">
        <f>IF(N296="sníž. přenesená",J296,0)</f>
        <v>0</v>
      </c>
      <c r="BI296" s="203">
        <f>IF(N296="nulová",J296,0)</f>
        <v>0</v>
      </c>
      <c r="BJ296" s="24" t="s">
        <v>82</v>
      </c>
      <c r="BK296" s="203">
        <f>ROUND(I296*H296,2)</f>
        <v>0</v>
      </c>
      <c r="BL296" s="24" t="s">
        <v>208</v>
      </c>
      <c r="BM296" s="24" t="s">
        <v>507</v>
      </c>
    </row>
    <row r="297" spans="2:65" s="1" customFormat="1" ht="31.5" customHeight="1">
      <c r="B297" s="40"/>
      <c r="C297" s="192" t="s">
        <v>508</v>
      </c>
      <c r="D297" s="192" t="s">
        <v>146</v>
      </c>
      <c r="E297" s="193" t="s">
        <v>509</v>
      </c>
      <c r="F297" s="194" t="s">
        <v>510</v>
      </c>
      <c r="G297" s="195" t="s">
        <v>382</v>
      </c>
      <c r="H297" s="196">
        <v>20</v>
      </c>
      <c r="I297" s="197"/>
      <c r="J297" s="198">
        <f>ROUND(I297*H297,2)</f>
        <v>0</v>
      </c>
      <c r="K297" s="194" t="s">
        <v>150</v>
      </c>
      <c r="L297" s="60"/>
      <c r="M297" s="199" t="s">
        <v>21</v>
      </c>
      <c r="N297" s="200" t="s">
        <v>45</v>
      </c>
      <c r="O297" s="41"/>
      <c r="P297" s="201">
        <f>O297*H297</f>
        <v>0</v>
      </c>
      <c r="Q297" s="201">
        <v>0.00017</v>
      </c>
      <c r="R297" s="201">
        <f>Q297*H297</f>
        <v>0.0034000000000000002</v>
      </c>
      <c r="S297" s="201">
        <v>0</v>
      </c>
      <c r="T297" s="202">
        <f>S297*H297</f>
        <v>0</v>
      </c>
      <c r="AR297" s="24" t="s">
        <v>208</v>
      </c>
      <c r="AT297" s="24" t="s">
        <v>146</v>
      </c>
      <c r="AU297" s="24" t="s">
        <v>84</v>
      </c>
      <c r="AY297" s="24" t="s">
        <v>143</v>
      </c>
      <c r="BE297" s="203">
        <f>IF(N297="základní",J297,0)</f>
        <v>0</v>
      </c>
      <c r="BF297" s="203">
        <f>IF(N297="snížená",J297,0)</f>
        <v>0</v>
      </c>
      <c r="BG297" s="203">
        <f>IF(N297="zákl. přenesená",J297,0)</f>
        <v>0</v>
      </c>
      <c r="BH297" s="203">
        <f>IF(N297="sníž. přenesená",J297,0)</f>
        <v>0</v>
      </c>
      <c r="BI297" s="203">
        <f>IF(N297="nulová",J297,0)</f>
        <v>0</v>
      </c>
      <c r="BJ297" s="24" t="s">
        <v>82</v>
      </c>
      <c r="BK297" s="203">
        <f>ROUND(I297*H297,2)</f>
        <v>0</v>
      </c>
      <c r="BL297" s="24" t="s">
        <v>208</v>
      </c>
      <c r="BM297" s="24" t="s">
        <v>511</v>
      </c>
    </row>
    <row r="298" spans="2:51" s="12" customFormat="1" ht="13.5">
      <c r="B298" s="220"/>
      <c r="C298" s="221"/>
      <c r="D298" s="204" t="s">
        <v>210</v>
      </c>
      <c r="E298" s="232" t="s">
        <v>21</v>
      </c>
      <c r="F298" s="233" t="s">
        <v>512</v>
      </c>
      <c r="G298" s="221"/>
      <c r="H298" s="234">
        <v>20</v>
      </c>
      <c r="I298" s="226"/>
      <c r="J298" s="221"/>
      <c r="K298" s="221"/>
      <c r="L298" s="227"/>
      <c r="M298" s="228"/>
      <c r="N298" s="229"/>
      <c r="O298" s="229"/>
      <c r="P298" s="229"/>
      <c r="Q298" s="229"/>
      <c r="R298" s="229"/>
      <c r="S298" s="229"/>
      <c r="T298" s="230"/>
      <c r="AT298" s="231" t="s">
        <v>210</v>
      </c>
      <c r="AU298" s="231" t="s">
        <v>84</v>
      </c>
      <c r="AV298" s="12" t="s">
        <v>84</v>
      </c>
      <c r="AW298" s="12" t="s">
        <v>38</v>
      </c>
      <c r="AX298" s="12" t="s">
        <v>82</v>
      </c>
      <c r="AY298" s="231" t="s">
        <v>143</v>
      </c>
    </row>
    <row r="299" spans="2:63" s="10" customFormat="1" ht="29.85" customHeight="1">
      <c r="B299" s="175"/>
      <c r="C299" s="176"/>
      <c r="D299" s="189" t="s">
        <v>73</v>
      </c>
      <c r="E299" s="190" t="s">
        <v>513</v>
      </c>
      <c r="F299" s="190" t="s">
        <v>514</v>
      </c>
      <c r="G299" s="176"/>
      <c r="H299" s="176"/>
      <c r="I299" s="179"/>
      <c r="J299" s="191">
        <f>BK299</f>
        <v>0</v>
      </c>
      <c r="K299" s="176"/>
      <c r="L299" s="181"/>
      <c r="M299" s="182"/>
      <c r="N299" s="183"/>
      <c r="O299" s="183"/>
      <c r="P299" s="184">
        <f>SUM(P300:P330)</f>
        <v>0</v>
      </c>
      <c r="Q299" s="183"/>
      <c r="R299" s="184">
        <f>SUM(R300:R330)</f>
        <v>15.690490200000001</v>
      </c>
      <c r="S299" s="183"/>
      <c r="T299" s="185">
        <f>SUM(T300:T330)</f>
        <v>0</v>
      </c>
      <c r="AR299" s="186" t="s">
        <v>82</v>
      </c>
      <c r="AT299" s="187" t="s">
        <v>73</v>
      </c>
      <c r="AU299" s="187" t="s">
        <v>82</v>
      </c>
      <c r="AY299" s="186" t="s">
        <v>143</v>
      </c>
      <c r="BK299" s="188">
        <f>SUM(BK300:BK330)</f>
        <v>0</v>
      </c>
    </row>
    <row r="300" spans="2:65" s="1" customFormat="1" ht="31.5" customHeight="1">
      <c r="B300" s="40"/>
      <c r="C300" s="192" t="s">
        <v>515</v>
      </c>
      <c r="D300" s="192" t="s">
        <v>146</v>
      </c>
      <c r="E300" s="193" t="s">
        <v>516</v>
      </c>
      <c r="F300" s="194" t="s">
        <v>517</v>
      </c>
      <c r="G300" s="195" t="s">
        <v>249</v>
      </c>
      <c r="H300" s="196">
        <v>349.98</v>
      </c>
      <c r="I300" s="197"/>
      <c r="J300" s="198">
        <f>ROUND(I300*H300,2)</f>
        <v>0</v>
      </c>
      <c r="K300" s="194" t="s">
        <v>150</v>
      </c>
      <c r="L300" s="60"/>
      <c r="M300" s="199" t="s">
        <v>21</v>
      </c>
      <c r="N300" s="200" t="s">
        <v>45</v>
      </c>
      <c r="O300" s="41"/>
      <c r="P300" s="201">
        <f>O300*H300</f>
        <v>0</v>
      </c>
      <c r="Q300" s="201">
        <v>0.0154</v>
      </c>
      <c r="R300" s="201">
        <f>Q300*H300</f>
        <v>5.389692</v>
      </c>
      <c r="S300" s="201">
        <v>0</v>
      </c>
      <c r="T300" s="202">
        <f>S300*H300</f>
        <v>0</v>
      </c>
      <c r="AR300" s="24" t="s">
        <v>208</v>
      </c>
      <c r="AT300" s="24" t="s">
        <v>146</v>
      </c>
      <c r="AU300" s="24" t="s">
        <v>84</v>
      </c>
      <c r="AY300" s="24" t="s">
        <v>143</v>
      </c>
      <c r="BE300" s="203">
        <f>IF(N300="základní",J300,0)</f>
        <v>0</v>
      </c>
      <c r="BF300" s="203">
        <f>IF(N300="snížená",J300,0)</f>
        <v>0</v>
      </c>
      <c r="BG300" s="203">
        <f>IF(N300="zákl. přenesená",J300,0)</f>
        <v>0</v>
      </c>
      <c r="BH300" s="203">
        <f>IF(N300="sníž. přenesená",J300,0)</f>
        <v>0</v>
      </c>
      <c r="BI300" s="203">
        <f>IF(N300="nulová",J300,0)</f>
        <v>0</v>
      </c>
      <c r="BJ300" s="24" t="s">
        <v>82</v>
      </c>
      <c r="BK300" s="203">
        <f>ROUND(I300*H300,2)</f>
        <v>0</v>
      </c>
      <c r="BL300" s="24" t="s">
        <v>208</v>
      </c>
      <c r="BM300" s="24" t="s">
        <v>518</v>
      </c>
    </row>
    <row r="301" spans="2:51" s="11" customFormat="1" ht="13.5">
      <c r="B301" s="209"/>
      <c r="C301" s="210"/>
      <c r="D301" s="204" t="s">
        <v>210</v>
      </c>
      <c r="E301" s="211" t="s">
        <v>21</v>
      </c>
      <c r="F301" s="212" t="s">
        <v>519</v>
      </c>
      <c r="G301" s="210"/>
      <c r="H301" s="213" t="s">
        <v>21</v>
      </c>
      <c r="I301" s="214"/>
      <c r="J301" s="210"/>
      <c r="K301" s="210"/>
      <c r="L301" s="215"/>
      <c r="M301" s="216"/>
      <c r="N301" s="217"/>
      <c r="O301" s="217"/>
      <c r="P301" s="217"/>
      <c r="Q301" s="217"/>
      <c r="R301" s="217"/>
      <c r="S301" s="217"/>
      <c r="T301" s="218"/>
      <c r="AT301" s="219" t="s">
        <v>210</v>
      </c>
      <c r="AU301" s="219" t="s">
        <v>84</v>
      </c>
      <c r="AV301" s="11" t="s">
        <v>82</v>
      </c>
      <c r="AW301" s="11" t="s">
        <v>38</v>
      </c>
      <c r="AX301" s="11" t="s">
        <v>74</v>
      </c>
      <c r="AY301" s="219" t="s">
        <v>143</v>
      </c>
    </row>
    <row r="302" spans="2:51" s="12" customFormat="1" ht="13.5">
      <c r="B302" s="220"/>
      <c r="C302" s="221"/>
      <c r="D302" s="204" t="s">
        <v>210</v>
      </c>
      <c r="E302" s="232" t="s">
        <v>21</v>
      </c>
      <c r="F302" s="233" t="s">
        <v>520</v>
      </c>
      <c r="G302" s="221"/>
      <c r="H302" s="234">
        <v>7.7</v>
      </c>
      <c r="I302" s="226"/>
      <c r="J302" s="221"/>
      <c r="K302" s="221"/>
      <c r="L302" s="227"/>
      <c r="M302" s="228"/>
      <c r="N302" s="229"/>
      <c r="O302" s="229"/>
      <c r="P302" s="229"/>
      <c r="Q302" s="229"/>
      <c r="R302" s="229"/>
      <c r="S302" s="229"/>
      <c r="T302" s="230"/>
      <c r="AT302" s="231" t="s">
        <v>210</v>
      </c>
      <c r="AU302" s="231" t="s">
        <v>84</v>
      </c>
      <c r="AV302" s="12" t="s">
        <v>84</v>
      </c>
      <c r="AW302" s="12" t="s">
        <v>38</v>
      </c>
      <c r="AX302" s="12" t="s">
        <v>74</v>
      </c>
      <c r="AY302" s="231" t="s">
        <v>143</v>
      </c>
    </row>
    <row r="303" spans="2:51" s="12" customFormat="1" ht="13.5">
      <c r="B303" s="220"/>
      <c r="C303" s="221"/>
      <c r="D303" s="204" t="s">
        <v>210</v>
      </c>
      <c r="E303" s="232" t="s">
        <v>21</v>
      </c>
      <c r="F303" s="233" t="s">
        <v>521</v>
      </c>
      <c r="G303" s="221"/>
      <c r="H303" s="234">
        <v>9.9</v>
      </c>
      <c r="I303" s="226"/>
      <c r="J303" s="221"/>
      <c r="K303" s="221"/>
      <c r="L303" s="227"/>
      <c r="M303" s="228"/>
      <c r="N303" s="229"/>
      <c r="O303" s="229"/>
      <c r="P303" s="229"/>
      <c r="Q303" s="229"/>
      <c r="R303" s="229"/>
      <c r="S303" s="229"/>
      <c r="T303" s="230"/>
      <c r="AT303" s="231" t="s">
        <v>210</v>
      </c>
      <c r="AU303" s="231" t="s">
        <v>84</v>
      </c>
      <c r="AV303" s="12" t="s">
        <v>84</v>
      </c>
      <c r="AW303" s="12" t="s">
        <v>38</v>
      </c>
      <c r="AX303" s="12" t="s">
        <v>74</v>
      </c>
      <c r="AY303" s="231" t="s">
        <v>143</v>
      </c>
    </row>
    <row r="304" spans="2:51" s="12" customFormat="1" ht="13.5">
      <c r="B304" s="220"/>
      <c r="C304" s="221"/>
      <c r="D304" s="204" t="s">
        <v>210</v>
      </c>
      <c r="E304" s="232" t="s">
        <v>21</v>
      </c>
      <c r="F304" s="233" t="s">
        <v>522</v>
      </c>
      <c r="G304" s="221"/>
      <c r="H304" s="234">
        <v>9.3</v>
      </c>
      <c r="I304" s="226"/>
      <c r="J304" s="221"/>
      <c r="K304" s="221"/>
      <c r="L304" s="227"/>
      <c r="M304" s="228"/>
      <c r="N304" s="229"/>
      <c r="O304" s="229"/>
      <c r="P304" s="229"/>
      <c r="Q304" s="229"/>
      <c r="R304" s="229"/>
      <c r="S304" s="229"/>
      <c r="T304" s="230"/>
      <c r="AT304" s="231" t="s">
        <v>210</v>
      </c>
      <c r="AU304" s="231" t="s">
        <v>84</v>
      </c>
      <c r="AV304" s="12" t="s">
        <v>84</v>
      </c>
      <c r="AW304" s="12" t="s">
        <v>38</v>
      </c>
      <c r="AX304" s="12" t="s">
        <v>74</v>
      </c>
      <c r="AY304" s="231" t="s">
        <v>143</v>
      </c>
    </row>
    <row r="305" spans="2:51" s="12" customFormat="1" ht="13.5">
      <c r="B305" s="220"/>
      <c r="C305" s="221"/>
      <c r="D305" s="204" t="s">
        <v>210</v>
      </c>
      <c r="E305" s="232" t="s">
        <v>21</v>
      </c>
      <c r="F305" s="233" t="s">
        <v>523</v>
      </c>
      <c r="G305" s="221"/>
      <c r="H305" s="234">
        <v>13.3</v>
      </c>
      <c r="I305" s="226"/>
      <c r="J305" s="221"/>
      <c r="K305" s="221"/>
      <c r="L305" s="227"/>
      <c r="M305" s="228"/>
      <c r="N305" s="229"/>
      <c r="O305" s="229"/>
      <c r="P305" s="229"/>
      <c r="Q305" s="229"/>
      <c r="R305" s="229"/>
      <c r="S305" s="229"/>
      <c r="T305" s="230"/>
      <c r="AT305" s="231" t="s">
        <v>210</v>
      </c>
      <c r="AU305" s="231" t="s">
        <v>84</v>
      </c>
      <c r="AV305" s="12" t="s">
        <v>84</v>
      </c>
      <c r="AW305" s="12" t="s">
        <v>38</v>
      </c>
      <c r="AX305" s="12" t="s">
        <v>74</v>
      </c>
      <c r="AY305" s="231" t="s">
        <v>143</v>
      </c>
    </row>
    <row r="306" spans="2:51" s="12" customFormat="1" ht="13.5">
      <c r="B306" s="220"/>
      <c r="C306" s="221"/>
      <c r="D306" s="204" t="s">
        <v>210</v>
      </c>
      <c r="E306" s="232" t="s">
        <v>21</v>
      </c>
      <c r="F306" s="233" t="s">
        <v>524</v>
      </c>
      <c r="G306" s="221"/>
      <c r="H306" s="234">
        <v>12.2</v>
      </c>
      <c r="I306" s="226"/>
      <c r="J306" s="221"/>
      <c r="K306" s="221"/>
      <c r="L306" s="227"/>
      <c r="M306" s="228"/>
      <c r="N306" s="229"/>
      <c r="O306" s="229"/>
      <c r="P306" s="229"/>
      <c r="Q306" s="229"/>
      <c r="R306" s="229"/>
      <c r="S306" s="229"/>
      <c r="T306" s="230"/>
      <c r="AT306" s="231" t="s">
        <v>210</v>
      </c>
      <c r="AU306" s="231" t="s">
        <v>84</v>
      </c>
      <c r="AV306" s="12" t="s">
        <v>84</v>
      </c>
      <c r="AW306" s="12" t="s">
        <v>38</v>
      </c>
      <c r="AX306" s="12" t="s">
        <v>74</v>
      </c>
      <c r="AY306" s="231" t="s">
        <v>143</v>
      </c>
    </row>
    <row r="307" spans="2:51" s="12" customFormat="1" ht="13.5">
      <c r="B307" s="220"/>
      <c r="C307" s="221"/>
      <c r="D307" s="204" t="s">
        <v>210</v>
      </c>
      <c r="E307" s="232" t="s">
        <v>21</v>
      </c>
      <c r="F307" s="233" t="s">
        <v>525</v>
      </c>
      <c r="G307" s="221"/>
      <c r="H307" s="234">
        <v>20.1</v>
      </c>
      <c r="I307" s="226"/>
      <c r="J307" s="221"/>
      <c r="K307" s="221"/>
      <c r="L307" s="227"/>
      <c r="M307" s="228"/>
      <c r="N307" s="229"/>
      <c r="O307" s="229"/>
      <c r="P307" s="229"/>
      <c r="Q307" s="229"/>
      <c r="R307" s="229"/>
      <c r="S307" s="229"/>
      <c r="T307" s="230"/>
      <c r="AT307" s="231" t="s">
        <v>210</v>
      </c>
      <c r="AU307" s="231" t="s">
        <v>84</v>
      </c>
      <c r="AV307" s="12" t="s">
        <v>84</v>
      </c>
      <c r="AW307" s="12" t="s">
        <v>38</v>
      </c>
      <c r="AX307" s="12" t="s">
        <v>74</v>
      </c>
      <c r="AY307" s="231" t="s">
        <v>143</v>
      </c>
    </row>
    <row r="308" spans="2:51" s="12" customFormat="1" ht="13.5">
      <c r="B308" s="220"/>
      <c r="C308" s="221"/>
      <c r="D308" s="204" t="s">
        <v>210</v>
      </c>
      <c r="E308" s="232" t="s">
        <v>21</v>
      </c>
      <c r="F308" s="233" t="s">
        <v>526</v>
      </c>
      <c r="G308" s="221"/>
      <c r="H308" s="234">
        <v>34.64</v>
      </c>
      <c r="I308" s="226"/>
      <c r="J308" s="221"/>
      <c r="K308" s="221"/>
      <c r="L308" s="227"/>
      <c r="M308" s="228"/>
      <c r="N308" s="229"/>
      <c r="O308" s="229"/>
      <c r="P308" s="229"/>
      <c r="Q308" s="229"/>
      <c r="R308" s="229"/>
      <c r="S308" s="229"/>
      <c r="T308" s="230"/>
      <c r="AT308" s="231" t="s">
        <v>210</v>
      </c>
      <c r="AU308" s="231" t="s">
        <v>84</v>
      </c>
      <c r="AV308" s="12" t="s">
        <v>84</v>
      </c>
      <c r="AW308" s="12" t="s">
        <v>38</v>
      </c>
      <c r="AX308" s="12" t="s">
        <v>74</v>
      </c>
      <c r="AY308" s="231" t="s">
        <v>143</v>
      </c>
    </row>
    <row r="309" spans="2:51" s="12" customFormat="1" ht="13.5">
      <c r="B309" s="220"/>
      <c r="C309" s="221"/>
      <c r="D309" s="204" t="s">
        <v>210</v>
      </c>
      <c r="E309" s="232" t="s">
        <v>21</v>
      </c>
      <c r="F309" s="233" t="s">
        <v>527</v>
      </c>
      <c r="G309" s="221"/>
      <c r="H309" s="234">
        <v>5.14</v>
      </c>
      <c r="I309" s="226"/>
      <c r="J309" s="221"/>
      <c r="K309" s="221"/>
      <c r="L309" s="227"/>
      <c r="M309" s="228"/>
      <c r="N309" s="229"/>
      <c r="O309" s="229"/>
      <c r="P309" s="229"/>
      <c r="Q309" s="229"/>
      <c r="R309" s="229"/>
      <c r="S309" s="229"/>
      <c r="T309" s="230"/>
      <c r="AT309" s="231" t="s">
        <v>210</v>
      </c>
      <c r="AU309" s="231" t="s">
        <v>84</v>
      </c>
      <c r="AV309" s="12" t="s">
        <v>84</v>
      </c>
      <c r="AW309" s="12" t="s">
        <v>38</v>
      </c>
      <c r="AX309" s="12" t="s">
        <v>74</v>
      </c>
      <c r="AY309" s="231" t="s">
        <v>143</v>
      </c>
    </row>
    <row r="310" spans="2:51" s="12" customFormat="1" ht="13.5">
      <c r="B310" s="220"/>
      <c r="C310" s="221"/>
      <c r="D310" s="204" t="s">
        <v>210</v>
      </c>
      <c r="E310" s="232" t="s">
        <v>21</v>
      </c>
      <c r="F310" s="233" t="s">
        <v>528</v>
      </c>
      <c r="G310" s="221"/>
      <c r="H310" s="234">
        <v>16.8</v>
      </c>
      <c r="I310" s="226"/>
      <c r="J310" s="221"/>
      <c r="K310" s="221"/>
      <c r="L310" s="227"/>
      <c r="M310" s="228"/>
      <c r="N310" s="229"/>
      <c r="O310" s="229"/>
      <c r="P310" s="229"/>
      <c r="Q310" s="229"/>
      <c r="R310" s="229"/>
      <c r="S310" s="229"/>
      <c r="T310" s="230"/>
      <c r="AT310" s="231" t="s">
        <v>210</v>
      </c>
      <c r="AU310" s="231" t="s">
        <v>84</v>
      </c>
      <c r="AV310" s="12" t="s">
        <v>84</v>
      </c>
      <c r="AW310" s="12" t="s">
        <v>38</v>
      </c>
      <c r="AX310" s="12" t="s">
        <v>74</v>
      </c>
      <c r="AY310" s="231" t="s">
        <v>143</v>
      </c>
    </row>
    <row r="311" spans="2:51" s="12" customFormat="1" ht="13.5">
      <c r="B311" s="220"/>
      <c r="C311" s="221"/>
      <c r="D311" s="204" t="s">
        <v>210</v>
      </c>
      <c r="E311" s="232" t="s">
        <v>21</v>
      </c>
      <c r="F311" s="233" t="s">
        <v>529</v>
      </c>
      <c r="G311" s="221"/>
      <c r="H311" s="234">
        <v>32.8</v>
      </c>
      <c r="I311" s="226"/>
      <c r="J311" s="221"/>
      <c r="K311" s="221"/>
      <c r="L311" s="227"/>
      <c r="M311" s="228"/>
      <c r="N311" s="229"/>
      <c r="O311" s="229"/>
      <c r="P311" s="229"/>
      <c r="Q311" s="229"/>
      <c r="R311" s="229"/>
      <c r="S311" s="229"/>
      <c r="T311" s="230"/>
      <c r="AT311" s="231" t="s">
        <v>210</v>
      </c>
      <c r="AU311" s="231" t="s">
        <v>84</v>
      </c>
      <c r="AV311" s="12" t="s">
        <v>84</v>
      </c>
      <c r="AW311" s="12" t="s">
        <v>38</v>
      </c>
      <c r="AX311" s="12" t="s">
        <v>74</v>
      </c>
      <c r="AY311" s="231" t="s">
        <v>143</v>
      </c>
    </row>
    <row r="312" spans="2:51" s="12" customFormat="1" ht="13.5">
      <c r="B312" s="220"/>
      <c r="C312" s="221"/>
      <c r="D312" s="204" t="s">
        <v>210</v>
      </c>
      <c r="E312" s="232" t="s">
        <v>21</v>
      </c>
      <c r="F312" s="233" t="s">
        <v>530</v>
      </c>
      <c r="G312" s="221"/>
      <c r="H312" s="234">
        <v>13.4</v>
      </c>
      <c r="I312" s="226"/>
      <c r="J312" s="221"/>
      <c r="K312" s="221"/>
      <c r="L312" s="227"/>
      <c r="M312" s="228"/>
      <c r="N312" s="229"/>
      <c r="O312" s="229"/>
      <c r="P312" s="229"/>
      <c r="Q312" s="229"/>
      <c r="R312" s="229"/>
      <c r="S312" s="229"/>
      <c r="T312" s="230"/>
      <c r="AT312" s="231" t="s">
        <v>210</v>
      </c>
      <c r="AU312" s="231" t="s">
        <v>84</v>
      </c>
      <c r="AV312" s="12" t="s">
        <v>84</v>
      </c>
      <c r="AW312" s="12" t="s">
        <v>38</v>
      </c>
      <c r="AX312" s="12" t="s">
        <v>74</v>
      </c>
      <c r="AY312" s="231" t="s">
        <v>143</v>
      </c>
    </row>
    <row r="313" spans="2:51" s="12" customFormat="1" ht="13.5">
      <c r="B313" s="220"/>
      <c r="C313" s="221"/>
      <c r="D313" s="204" t="s">
        <v>210</v>
      </c>
      <c r="E313" s="232" t="s">
        <v>21</v>
      </c>
      <c r="F313" s="233" t="s">
        <v>531</v>
      </c>
      <c r="G313" s="221"/>
      <c r="H313" s="234">
        <v>6.3</v>
      </c>
      <c r="I313" s="226"/>
      <c r="J313" s="221"/>
      <c r="K313" s="221"/>
      <c r="L313" s="227"/>
      <c r="M313" s="228"/>
      <c r="N313" s="229"/>
      <c r="O313" s="229"/>
      <c r="P313" s="229"/>
      <c r="Q313" s="229"/>
      <c r="R313" s="229"/>
      <c r="S313" s="229"/>
      <c r="T313" s="230"/>
      <c r="AT313" s="231" t="s">
        <v>210</v>
      </c>
      <c r="AU313" s="231" t="s">
        <v>84</v>
      </c>
      <c r="AV313" s="12" t="s">
        <v>84</v>
      </c>
      <c r="AW313" s="12" t="s">
        <v>38</v>
      </c>
      <c r="AX313" s="12" t="s">
        <v>74</v>
      </c>
      <c r="AY313" s="231" t="s">
        <v>143</v>
      </c>
    </row>
    <row r="314" spans="2:51" s="12" customFormat="1" ht="13.5">
      <c r="B314" s="220"/>
      <c r="C314" s="221"/>
      <c r="D314" s="204" t="s">
        <v>210</v>
      </c>
      <c r="E314" s="232" t="s">
        <v>21</v>
      </c>
      <c r="F314" s="233" t="s">
        <v>532</v>
      </c>
      <c r="G314" s="221"/>
      <c r="H314" s="234">
        <v>27.7</v>
      </c>
      <c r="I314" s="226"/>
      <c r="J314" s="221"/>
      <c r="K314" s="221"/>
      <c r="L314" s="227"/>
      <c r="M314" s="228"/>
      <c r="N314" s="229"/>
      <c r="O314" s="229"/>
      <c r="P314" s="229"/>
      <c r="Q314" s="229"/>
      <c r="R314" s="229"/>
      <c r="S314" s="229"/>
      <c r="T314" s="230"/>
      <c r="AT314" s="231" t="s">
        <v>210</v>
      </c>
      <c r="AU314" s="231" t="s">
        <v>84</v>
      </c>
      <c r="AV314" s="12" t="s">
        <v>84</v>
      </c>
      <c r="AW314" s="12" t="s">
        <v>38</v>
      </c>
      <c r="AX314" s="12" t="s">
        <v>74</v>
      </c>
      <c r="AY314" s="231" t="s">
        <v>143</v>
      </c>
    </row>
    <row r="315" spans="2:51" s="12" customFormat="1" ht="13.5">
      <c r="B315" s="220"/>
      <c r="C315" s="221"/>
      <c r="D315" s="204" t="s">
        <v>210</v>
      </c>
      <c r="E315" s="232" t="s">
        <v>21</v>
      </c>
      <c r="F315" s="233" t="s">
        <v>533</v>
      </c>
      <c r="G315" s="221"/>
      <c r="H315" s="234">
        <v>3.2</v>
      </c>
      <c r="I315" s="226"/>
      <c r="J315" s="221"/>
      <c r="K315" s="221"/>
      <c r="L315" s="227"/>
      <c r="M315" s="228"/>
      <c r="N315" s="229"/>
      <c r="O315" s="229"/>
      <c r="P315" s="229"/>
      <c r="Q315" s="229"/>
      <c r="R315" s="229"/>
      <c r="S315" s="229"/>
      <c r="T315" s="230"/>
      <c r="AT315" s="231" t="s">
        <v>210</v>
      </c>
      <c r="AU315" s="231" t="s">
        <v>84</v>
      </c>
      <c r="AV315" s="12" t="s">
        <v>84</v>
      </c>
      <c r="AW315" s="12" t="s">
        <v>38</v>
      </c>
      <c r="AX315" s="12" t="s">
        <v>74</v>
      </c>
      <c r="AY315" s="231" t="s">
        <v>143</v>
      </c>
    </row>
    <row r="316" spans="2:51" s="12" customFormat="1" ht="13.5">
      <c r="B316" s="220"/>
      <c r="C316" s="221"/>
      <c r="D316" s="204" t="s">
        <v>210</v>
      </c>
      <c r="E316" s="232" t="s">
        <v>21</v>
      </c>
      <c r="F316" s="233" t="s">
        <v>534</v>
      </c>
      <c r="G316" s="221"/>
      <c r="H316" s="234">
        <v>10.6</v>
      </c>
      <c r="I316" s="226"/>
      <c r="J316" s="221"/>
      <c r="K316" s="221"/>
      <c r="L316" s="227"/>
      <c r="M316" s="228"/>
      <c r="N316" s="229"/>
      <c r="O316" s="229"/>
      <c r="P316" s="229"/>
      <c r="Q316" s="229"/>
      <c r="R316" s="229"/>
      <c r="S316" s="229"/>
      <c r="T316" s="230"/>
      <c r="AT316" s="231" t="s">
        <v>210</v>
      </c>
      <c r="AU316" s="231" t="s">
        <v>84</v>
      </c>
      <c r="AV316" s="12" t="s">
        <v>84</v>
      </c>
      <c r="AW316" s="12" t="s">
        <v>38</v>
      </c>
      <c r="AX316" s="12" t="s">
        <v>74</v>
      </c>
      <c r="AY316" s="231" t="s">
        <v>143</v>
      </c>
    </row>
    <row r="317" spans="2:51" s="14" customFormat="1" ht="13.5">
      <c r="B317" s="257"/>
      <c r="C317" s="258"/>
      <c r="D317" s="204" t="s">
        <v>210</v>
      </c>
      <c r="E317" s="259" t="s">
        <v>21</v>
      </c>
      <c r="F317" s="260" t="s">
        <v>369</v>
      </c>
      <c r="G317" s="258"/>
      <c r="H317" s="261">
        <v>223.08</v>
      </c>
      <c r="I317" s="262"/>
      <c r="J317" s="258"/>
      <c r="K317" s="258"/>
      <c r="L317" s="263"/>
      <c r="M317" s="264"/>
      <c r="N317" s="265"/>
      <c r="O317" s="265"/>
      <c r="P317" s="265"/>
      <c r="Q317" s="265"/>
      <c r="R317" s="265"/>
      <c r="S317" s="265"/>
      <c r="T317" s="266"/>
      <c r="AT317" s="267" t="s">
        <v>210</v>
      </c>
      <c r="AU317" s="267" t="s">
        <v>84</v>
      </c>
      <c r="AV317" s="14" t="s">
        <v>161</v>
      </c>
      <c r="AW317" s="14" t="s">
        <v>6</v>
      </c>
      <c r="AX317" s="14" t="s">
        <v>74</v>
      </c>
      <c r="AY317" s="267" t="s">
        <v>143</v>
      </c>
    </row>
    <row r="318" spans="2:51" s="11" customFormat="1" ht="13.5">
      <c r="B318" s="209"/>
      <c r="C318" s="210"/>
      <c r="D318" s="204" t="s">
        <v>210</v>
      </c>
      <c r="E318" s="211" t="s">
        <v>21</v>
      </c>
      <c r="F318" s="212" t="s">
        <v>535</v>
      </c>
      <c r="G318" s="210"/>
      <c r="H318" s="213" t="s">
        <v>21</v>
      </c>
      <c r="I318" s="214"/>
      <c r="J318" s="210"/>
      <c r="K318" s="210"/>
      <c r="L318" s="215"/>
      <c r="M318" s="216"/>
      <c r="N318" s="217"/>
      <c r="O318" s="217"/>
      <c r="P318" s="217"/>
      <c r="Q318" s="217"/>
      <c r="R318" s="217"/>
      <c r="S318" s="217"/>
      <c r="T318" s="218"/>
      <c r="AT318" s="219" t="s">
        <v>210</v>
      </c>
      <c r="AU318" s="219" t="s">
        <v>84</v>
      </c>
      <c r="AV318" s="11" t="s">
        <v>82</v>
      </c>
      <c r="AW318" s="11" t="s">
        <v>38</v>
      </c>
      <c r="AX318" s="11" t="s">
        <v>74</v>
      </c>
      <c r="AY318" s="219" t="s">
        <v>143</v>
      </c>
    </row>
    <row r="319" spans="2:51" s="12" customFormat="1" ht="13.5">
      <c r="B319" s="220"/>
      <c r="C319" s="221"/>
      <c r="D319" s="204" t="s">
        <v>210</v>
      </c>
      <c r="E319" s="232" t="s">
        <v>21</v>
      </c>
      <c r="F319" s="233" t="s">
        <v>536</v>
      </c>
      <c r="G319" s="221"/>
      <c r="H319" s="234">
        <v>28.1</v>
      </c>
      <c r="I319" s="226"/>
      <c r="J319" s="221"/>
      <c r="K319" s="221"/>
      <c r="L319" s="227"/>
      <c r="M319" s="228"/>
      <c r="N319" s="229"/>
      <c r="O319" s="229"/>
      <c r="P319" s="229"/>
      <c r="Q319" s="229"/>
      <c r="R319" s="229"/>
      <c r="S319" s="229"/>
      <c r="T319" s="230"/>
      <c r="AT319" s="231" t="s">
        <v>210</v>
      </c>
      <c r="AU319" s="231" t="s">
        <v>84</v>
      </c>
      <c r="AV319" s="12" t="s">
        <v>84</v>
      </c>
      <c r="AW319" s="12" t="s">
        <v>38</v>
      </c>
      <c r="AX319" s="12" t="s">
        <v>74</v>
      </c>
      <c r="AY319" s="231" t="s">
        <v>143</v>
      </c>
    </row>
    <row r="320" spans="2:51" s="12" customFormat="1" ht="13.5">
      <c r="B320" s="220"/>
      <c r="C320" s="221"/>
      <c r="D320" s="204" t="s">
        <v>210</v>
      </c>
      <c r="E320" s="232" t="s">
        <v>21</v>
      </c>
      <c r="F320" s="233" t="s">
        <v>537</v>
      </c>
      <c r="G320" s="221"/>
      <c r="H320" s="234">
        <v>20.6</v>
      </c>
      <c r="I320" s="226"/>
      <c r="J320" s="221"/>
      <c r="K320" s="221"/>
      <c r="L320" s="227"/>
      <c r="M320" s="228"/>
      <c r="N320" s="229"/>
      <c r="O320" s="229"/>
      <c r="P320" s="229"/>
      <c r="Q320" s="229"/>
      <c r="R320" s="229"/>
      <c r="S320" s="229"/>
      <c r="T320" s="230"/>
      <c r="AT320" s="231" t="s">
        <v>210</v>
      </c>
      <c r="AU320" s="231" t="s">
        <v>84</v>
      </c>
      <c r="AV320" s="12" t="s">
        <v>84</v>
      </c>
      <c r="AW320" s="12" t="s">
        <v>38</v>
      </c>
      <c r="AX320" s="12" t="s">
        <v>74</v>
      </c>
      <c r="AY320" s="231" t="s">
        <v>143</v>
      </c>
    </row>
    <row r="321" spans="2:51" s="12" customFormat="1" ht="13.5">
      <c r="B321" s="220"/>
      <c r="C321" s="221"/>
      <c r="D321" s="204" t="s">
        <v>210</v>
      </c>
      <c r="E321" s="232" t="s">
        <v>21</v>
      </c>
      <c r="F321" s="233" t="s">
        <v>538</v>
      </c>
      <c r="G321" s="221"/>
      <c r="H321" s="234">
        <v>51.7</v>
      </c>
      <c r="I321" s="226"/>
      <c r="J321" s="221"/>
      <c r="K321" s="221"/>
      <c r="L321" s="227"/>
      <c r="M321" s="228"/>
      <c r="N321" s="229"/>
      <c r="O321" s="229"/>
      <c r="P321" s="229"/>
      <c r="Q321" s="229"/>
      <c r="R321" s="229"/>
      <c r="S321" s="229"/>
      <c r="T321" s="230"/>
      <c r="AT321" s="231" t="s">
        <v>210</v>
      </c>
      <c r="AU321" s="231" t="s">
        <v>84</v>
      </c>
      <c r="AV321" s="12" t="s">
        <v>84</v>
      </c>
      <c r="AW321" s="12" t="s">
        <v>38</v>
      </c>
      <c r="AX321" s="12" t="s">
        <v>74</v>
      </c>
      <c r="AY321" s="231" t="s">
        <v>143</v>
      </c>
    </row>
    <row r="322" spans="2:51" s="12" customFormat="1" ht="13.5">
      <c r="B322" s="220"/>
      <c r="C322" s="221"/>
      <c r="D322" s="204" t="s">
        <v>210</v>
      </c>
      <c r="E322" s="232" t="s">
        <v>21</v>
      </c>
      <c r="F322" s="233" t="s">
        <v>539</v>
      </c>
      <c r="G322" s="221"/>
      <c r="H322" s="234">
        <v>12.3</v>
      </c>
      <c r="I322" s="226"/>
      <c r="J322" s="221"/>
      <c r="K322" s="221"/>
      <c r="L322" s="227"/>
      <c r="M322" s="228"/>
      <c r="N322" s="229"/>
      <c r="O322" s="229"/>
      <c r="P322" s="229"/>
      <c r="Q322" s="229"/>
      <c r="R322" s="229"/>
      <c r="S322" s="229"/>
      <c r="T322" s="230"/>
      <c r="AT322" s="231" t="s">
        <v>210</v>
      </c>
      <c r="AU322" s="231" t="s">
        <v>84</v>
      </c>
      <c r="AV322" s="12" t="s">
        <v>84</v>
      </c>
      <c r="AW322" s="12" t="s">
        <v>38</v>
      </c>
      <c r="AX322" s="12" t="s">
        <v>74</v>
      </c>
      <c r="AY322" s="231" t="s">
        <v>143</v>
      </c>
    </row>
    <row r="323" spans="2:51" s="12" customFormat="1" ht="13.5">
      <c r="B323" s="220"/>
      <c r="C323" s="221"/>
      <c r="D323" s="204" t="s">
        <v>210</v>
      </c>
      <c r="E323" s="232" t="s">
        <v>21</v>
      </c>
      <c r="F323" s="233" t="s">
        <v>540</v>
      </c>
      <c r="G323" s="221"/>
      <c r="H323" s="234">
        <v>14.2</v>
      </c>
      <c r="I323" s="226"/>
      <c r="J323" s="221"/>
      <c r="K323" s="221"/>
      <c r="L323" s="227"/>
      <c r="M323" s="228"/>
      <c r="N323" s="229"/>
      <c r="O323" s="229"/>
      <c r="P323" s="229"/>
      <c r="Q323" s="229"/>
      <c r="R323" s="229"/>
      <c r="S323" s="229"/>
      <c r="T323" s="230"/>
      <c r="AT323" s="231" t="s">
        <v>210</v>
      </c>
      <c r="AU323" s="231" t="s">
        <v>84</v>
      </c>
      <c r="AV323" s="12" t="s">
        <v>84</v>
      </c>
      <c r="AW323" s="12" t="s">
        <v>38</v>
      </c>
      <c r="AX323" s="12" t="s">
        <v>74</v>
      </c>
      <c r="AY323" s="231" t="s">
        <v>143</v>
      </c>
    </row>
    <row r="324" spans="2:51" s="14" customFormat="1" ht="13.5">
      <c r="B324" s="257"/>
      <c r="C324" s="258"/>
      <c r="D324" s="204" t="s">
        <v>210</v>
      </c>
      <c r="E324" s="259" t="s">
        <v>21</v>
      </c>
      <c r="F324" s="260" t="s">
        <v>369</v>
      </c>
      <c r="G324" s="258"/>
      <c r="H324" s="261">
        <v>126.9</v>
      </c>
      <c r="I324" s="262"/>
      <c r="J324" s="258"/>
      <c r="K324" s="258"/>
      <c r="L324" s="263"/>
      <c r="M324" s="264"/>
      <c r="N324" s="265"/>
      <c r="O324" s="265"/>
      <c r="P324" s="265"/>
      <c r="Q324" s="265"/>
      <c r="R324" s="265"/>
      <c r="S324" s="265"/>
      <c r="T324" s="266"/>
      <c r="AT324" s="267" t="s">
        <v>210</v>
      </c>
      <c r="AU324" s="267" t="s">
        <v>84</v>
      </c>
      <c r="AV324" s="14" t="s">
        <v>161</v>
      </c>
      <c r="AW324" s="14" t="s">
        <v>6</v>
      </c>
      <c r="AX324" s="14" t="s">
        <v>74</v>
      </c>
      <c r="AY324" s="267" t="s">
        <v>143</v>
      </c>
    </row>
    <row r="325" spans="2:51" s="13" customFormat="1" ht="13.5">
      <c r="B325" s="235"/>
      <c r="C325" s="236"/>
      <c r="D325" s="222" t="s">
        <v>210</v>
      </c>
      <c r="E325" s="237" t="s">
        <v>21</v>
      </c>
      <c r="F325" s="238" t="s">
        <v>222</v>
      </c>
      <c r="G325" s="236"/>
      <c r="H325" s="239">
        <v>349.98</v>
      </c>
      <c r="I325" s="240"/>
      <c r="J325" s="236"/>
      <c r="K325" s="236"/>
      <c r="L325" s="241"/>
      <c r="M325" s="242"/>
      <c r="N325" s="243"/>
      <c r="O325" s="243"/>
      <c r="P325" s="243"/>
      <c r="Q325" s="243"/>
      <c r="R325" s="243"/>
      <c r="S325" s="243"/>
      <c r="T325" s="244"/>
      <c r="AT325" s="245" t="s">
        <v>210</v>
      </c>
      <c r="AU325" s="245" t="s">
        <v>84</v>
      </c>
      <c r="AV325" s="13" t="s">
        <v>208</v>
      </c>
      <c r="AW325" s="13" t="s">
        <v>6</v>
      </c>
      <c r="AX325" s="13" t="s">
        <v>82</v>
      </c>
      <c r="AY325" s="245" t="s">
        <v>143</v>
      </c>
    </row>
    <row r="326" spans="2:65" s="1" customFormat="1" ht="31.5" customHeight="1">
      <c r="B326" s="40"/>
      <c r="C326" s="192" t="s">
        <v>541</v>
      </c>
      <c r="D326" s="192" t="s">
        <v>146</v>
      </c>
      <c r="E326" s="193" t="s">
        <v>542</v>
      </c>
      <c r="F326" s="194" t="s">
        <v>543</v>
      </c>
      <c r="G326" s="195" t="s">
        <v>249</v>
      </c>
      <c r="H326" s="196">
        <v>668.883</v>
      </c>
      <c r="I326" s="197"/>
      <c r="J326" s="198">
        <f>ROUND(I326*H326,2)</f>
        <v>0</v>
      </c>
      <c r="K326" s="194" t="s">
        <v>150</v>
      </c>
      <c r="L326" s="60"/>
      <c r="M326" s="199" t="s">
        <v>21</v>
      </c>
      <c r="N326" s="200" t="s">
        <v>45</v>
      </c>
      <c r="O326" s="41"/>
      <c r="P326" s="201">
        <f>O326*H326</f>
        <v>0</v>
      </c>
      <c r="Q326" s="201">
        <v>0.0154</v>
      </c>
      <c r="R326" s="201">
        <f>Q326*H326</f>
        <v>10.300798200000001</v>
      </c>
      <c r="S326" s="201">
        <v>0</v>
      </c>
      <c r="T326" s="202">
        <f>S326*H326</f>
        <v>0</v>
      </c>
      <c r="AR326" s="24" t="s">
        <v>208</v>
      </c>
      <c r="AT326" s="24" t="s">
        <v>146</v>
      </c>
      <c r="AU326" s="24" t="s">
        <v>84</v>
      </c>
      <c r="AY326" s="24" t="s">
        <v>143</v>
      </c>
      <c r="BE326" s="203">
        <f>IF(N326="základní",J326,0)</f>
        <v>0</v>
      </c>
      <c r="BF326" s="203">
        <f>IF(N326="snížená",J326,0)</f>
        <v>0</v>
      </c>
      <c r="BG326" s="203">
        <f>IF(N326="zákl. přenesená",J326,0)</f>
        <v>0</v>
      </c>
      <c r="BH326" s="203">
        <f>IF(N326="sníž. přenesená",J326,0)</f>
        <v>0</v>
      </c>
      <c r="BI326" s="203">
        <f>IF(N326="nulová",J326,0)</f>
        <v>0</v>
      </c>
      <c r="BJ326" s="24" t="s">
        <v>82</v>
      </c>
      <c r="BK326" s="203">
        <f>ROUND(I326*H326,2)</f>
        <v>0</v>
      </c>
      <c r="BL326" s="24" t="s">
        <v>208</v>
      </c>
      <c r="BM326" s="24" t="s">
        <v>544</v>
      </c>
    </row>
    <row r="327" spans="2:51" s="11" customFormat="1" ht="13.5">
      <c r="B327" s="209"/>
      <c r="C327" s="210"/>
      <c r="D327" s="204" t="s">
        <v>210</v>
      </c>
      <c r="E327" s="211" t="s">
        <v>21</v>
      </c>
      <c r="F327" s="212" t="s">
        <v>545</v>
      </c>
      <c r="G327" s="210"/>
      <c r="H327" s="213" t="s">
        <v>21</v>
      </c>
      <c r="I327" s="214"/>
      <c r="J327" s="210"/>
      <c r="K327" s="210"/>
      <c r="L327" s="215"/>
      <c r="M327" s="216"/>
      <c r="N327" s="217"/>
      <c r="O327" s="217"/>
      <c r="P327" s="217"/>
      <c r="Q327" s="217"/>
      <c r="R327" s="217"/>
      <c r="S327" s="217"/>
      <c r="T327" s="218"/>
      <c r="AT327" s="219" t="s">
        <v>210</v>
      </c>
      <c r="AU327" s="219" t="s">
        <v>84</v>
      </c>
      <c r="AV327" s="11" t="s">
        <v>82</v>
      </c>
      <c r="AW327" s="11" t="s">
        <v>38</v>
      </c>
      <c r="AX327" s="11" t="s">
        <v>74</v>
      </c>
      <c r="AY327" s="219" t="s">
        <v>143</v>
      </c>
    </row>
    <row r="328" spans="2:51" s="12" customFormat="1" ht="13.5">
      <c r="B328" s="220"/>
      <c r="C328" s="221"/>
      <c r="D328" s="204" t="s">
        <v>210</v>
      </c>
      <c r="E328" s="232" t="s">
        <v>21</v>
      </c>
      <c r="F328" s="233" t="s">
        <v>546</v>
      </c>
      <c r="G328" s="221"/>
      <c r="H328" s="234">
        <v>401.691</v>
      </c>
      <c r="I328" s="226"/>
      <c r="J328" s="221"/>
      <c r="K328" s="221"/>
      <c r="L328" s="227"/>
      <c r="M328" s="228"/>
      <c r="N328" s="229"/>
      <c r="O328" s="229"/>
      <c r="P328" s="229"/>
      <c r="Q328" s="229"/>
      <c r="R328" s="229"/>
      <c r="S328" s="229"/>
      <c r="T328" s="230"/>
      <c r="AT328" s="231" t="s">
        <v>210</v>
      </c>
      <c r="AU328" s="231" t="s">
        <v>84</v>
      </c>
      <c r="AV328" s="12" t="s">
        <v>84</v>
      </c>
      <c r="AW328" s="12" t="s">
        <v>38</v>
      </c>
      <c r="AX328" s="12" t="s">
        <v>74</v>
      </c>
      <c r="AY328" s="231" t="s">
        <v>143</v>
      </c>
    </row>
    <row r="329" spans="2:51" s="12" customFormat="1" ht="13.5">
      <c r="B329" s="220"/>
      <c r="C329" s="221"/>
      <c r="D329" s="204" t="s">
        <v>210</v>
      </c>
      <c r="E329" s="232" t="s">
        <v>21</v>
      </c>
      <c r="F329" s="233" t="s">
        <v>547</v>
      </c>
      <c r="G329" s="221"/>
      <c r="H329" s="234">
        <v>267.192</v>
      </c>
      <c r="I329" s="226"/>
      <c r="J329" s="221"/>
      <c r="K329" s="221"/>
      <c r="L329" s="227"/>
      <c r="M329" s="228"/>
      <c r="N329" s="229"/>
      <c r="O329" s="229"/>
      <c r="P329" s="229"/>
      <c r="Q329" s="229"/>
      <c r="R329" s="229"/>
      <c r="S329" s="229"/>
      <c r="T329" s="230"/>
      <c r="AT329" s="231" t="s">
        <v>210</v>
      </c>
      <c r="AU329" s="231" t="s">
        <v>84</v>
      </c>
      <c r="AV329" s="12" t="s">
        <v>84</v>
      </c>
      <c r="AW329" s="12" t="s">
        <v>38</v>
      </c>
      <c r="AX329" s="12" t="s">
        <v>74</v>
      </c>
      <c r="AY329" s="231" t="s">
        <v>143</v>
      </c>
    </row>
    <row r="330" spans="2:51" s="13" customFormat="1" ht="13.5">
      <c r="B330" s="235"/>
      <c r="C330" s="236"/>
      <c r="D330" s="204" t="s">
        <v>210</v>
      </c>
      <c r="E330" s="268" t="s">
        <v>21</v>
      </c>
      <c r="F330" s="269" t="s">
        <v>222</v>
      </c>
      <c r="G330" s="236"/>
      <c r="H330" s="270">
        <v>668.883</v>
      </c>
      <c r="I330" s="240"/>
      <c r="J330" s="236"/>
      <c r="K330" s="236"/>
      <c r="L330" s="241"/>
      <c r="M330" s="242"/>
      <c r="N330" s="243"/>
      <c r="O330" s="243"/>
      <c r="P330" s="243"/>
      <c r="Q330" s="243"/>
      <c r="R330" s="243"/>
      <c r="S330" s="243"/>
      <c r="T330" s="244"/>
      <c r="AT330" s="245" t="s">
        <v>210</v>
      </c>
      <c r="AU330" s="245" t="s">
        <v>84</v>
      </c>
      <c r="AV330" s="13" t="s">
        <v>208</v>
      </c>
      <c r="AW330" s="13" t="s">
        <v>38</v>
      </c>
      <c r="AX330" s="13" t="s">
        <v>82</v>
      </c>
      <c r="AY330" s="245" t="s">
        <v>143</v>
      </c>
    </row>
    <row r="331" spans="2:63" s="10" customFormat="1" ht="29.85" customHeight="1">
      <c r="B331" s="175"/>
      <c r="C331" s="176"/>
      <c r="D331" s="189" t="s">
        <v>73</v>
      </c>
      <c r="E331" s="190" t="s">
        <v>548</v>
      </c>
      <c r="F331" s="190" t="s">
        <v>549</v>
      </c>
      <c r="G331" s="176"/>
      <c r="H331" s="176"/>
      <c r="I331" s="179"/>
      <c r="J331" s="191">
        <f>BK331</f>
        <v>0</v>
      </c>
      <c r="K331" s="176"/>
      <c r="L331" s="181"/>
      <c r="M331" s="182"/>
      <c r="N331" s="183"/>
      <c r="O331" s="183"/>
      <c r="P331" s="184">
        <f>SUM(P332:P361)</f>
        <v>0</v>
      </c>
      <c r="Q331" s="183"/>
      <c r="R331" s="184">
        <f>SUM(R332:R361)</f>
        <v>0.8902996</v>
      </c>
      <c r="S331" s="183"/>
      <c r="T331" s="185">
        <f>SUM(T332:T361)</f>
        <v>0</v>
      </c>
      <c r="AR331" s="186" t="s">
        <v>82</v>
      </c>
      <c r="AT331" s="187" t="s">
        <v>73</v>
      </c>
      <c r="AU331" s="187" t="s">
        <v>82</v>
      </c>
      <c r="AY331" s="186" t="s">
        <v>143</v>
      </c>
      <c r="BK331" s="188">
        <f>SUM(BK332:BK361)</f>
        <v>0</v>
      </c>
    </row>
    <row r="332" spans="2:65" s="1" customFormat="1" ht="31.5" customHeight="1">
      <c r="B332" s="40"/>
      <c r="C332" s="192" t="s">
        <v>550</v>
      </c>
      <c r="D332" s="192" t="s">
        <v>146</v>
      </c>
      <c r="E332" s="193" t="s">
        <v>551</v>
      </c>
      <c r="F332" s="194" t="s">
        <v>552</v>
      </c>
      <c r="G332" s="195" t="s">
        <v>249</v>
      </c>
      <c r="H332" s="196">
        <v>37.6</v>
      </c>
      <c r="I332" s="197"/>
      <c r="J332" s="198">
        <f>ROUND(I332*H332,2)</f>
        <v>0</v>
      </c>
      <c r="K332" s="194" t="s">
        <v>150</v>
      </c>
      <c r="L332" s="60"/>
      <c r="M332" s="199" t="s">
        <v>21</v>
      </c>
      <c r="N332" s="200" t="s">
        <v>45</v>
      </c>
      <c r="O332" s="41"/>
      <c r="P332" s="201">
        <f>O332*H332</f>
        <v>0</v>
      </c>
      <c r="Q332" s="201">
        <v>0.0003</v>
      </c>
      <c r="R332" s="201">
        <f>Q332*H332</f>
        <v>0.01128</v>
      </c>
      <c r="S332" s="201">
        <v>0</v>
      </c>
      <c r="T332" s="202">
        <f>S332*H332</f>
        <v>0</v>
      </c>
      <c r="AR332" s="24" t="s">
        <v>208</v>
      </c>
      <c r="AT332" s="24" t="s">
        <v>146</v>
      </c>
      <c r="AU332" s="24" t="s">
        <v>84</v>
      </c>
      <c r="AY332" s="24" t="s">
        <v>143</v>
      </c>
      <c r="BE332" s="203">
        <f>IF(N332="základní",J332,0)</f>
        <v>0</v>
      </c>
      <c r="BF332" s="203">
        <f>IF(N332="snížená",J332,0)</f>
        <v>0</v>
      </c>
      <c r="BG332" s="203">
        <f>IF(N332="zákl. přenesená",J332,0)</f>
        <v>0</v>
      </c>
      <c r="BH332" s="203">
        <f>IF(N332="sníž. přenesená",J332,0)</f>
        <v>0</v>
      </c>
      <c r="BI332" s="203">
        <f>IF(N332="nulová",J332,0)</f>
        <v>0</v>
      </c>
      <c r="BJ332" s="24" t="s">
        <v>82</v>
      </c>
      <c r="BK332" s="203">
        <f>ROUND(I332*H332,2)</f>
        <v>0</v>
      </c>
      <c r="BL332" s="24" t="s">
        <v>208</v>
      </c>
      <c r="BM332" s="24" t="s">
        <v>553</v>
      </c>
    </row>
    <row r="333" spans="2:65" s="1" customFormat="1" ht="22.5" customHeight="1">
      <c r="B333" s="40"/>
      <c r="C333" s="246" t="s">
        <v>554</v>
      </c>
      <c r="D333" s="246" t="s">
        <v>231</v>
      </c>
      <c r="E333" s="247" t="s">
        <v>555</v>
      </c>
      <c r="F333" s="248" t="s">
        <v>556</v>
      </c>
      <c r="G333" s="249" t="s">
        <v>249</v>
      </c>
      <c r="H333" s="250">
        <v>19.176</v>
      </c>
      <c r="I333" s="251"/>
      <c r="J333" s="252">
        <f>ROUND(I333*H333,2)</f>
        <v>0</v>
      </c>
      <c r="K333" s="248" t="s">
        <v>150</v>
      </c>
      <c r="L333" s="253"/>
      <c r="M333" s="254" t="s">
        <v>21</v>
      </c>
      <c r="N333" s="255" t="s">
        <v>45</v>
      </c>
      <c r="O333" s="41"/>
      <c r="P333" s="201">
        <f>O333*H333</f>
        <v>0</v>
      </c>
      <c r="Q333" s="201">
        <v>0.0033</v>
      </c>
      <c r="R333" s="201">
        <f>Q333*H333</f>
        <v>0.0632808</v>
      </c>
      <c r="S333" s="201">
        <v>0</v>
      </c>
      <c r="T333" s="202">
        <f>S333*H333</f>
        <v>0</v>
      </c>
      <c r="AR333" s="24" t="s">
        <v>234</v>
      </c>
      <c r="AT333" s="24" t="s">
        <v>231</v>
      </c>
      <c r="AU333" s="24" t="s">
        <v>84</v>
      </c>
      <c r="AY333" s="24" t="s">
        <v>143</v>
      </c>
      <c r="BE333" s="203">
        <f>IF(N333="základní",J333,0)</f>
        <v>0</v>
      </c>
      <c r="BF333" s="203">
        <f>IF(N333="snížená",J333,0)</f>
        <v>0</v>
      </c>
      <c r="BG333" s="203">
        <f>IF(N333="zákl. přenesená",J333,0)</f>
        <v>0</v>
      </c>
      <c r="BH333" s="203">
        <f>IF(N333="sníž. přenesená",J333,0)</f>
        <v>0</v>
      </c>
      <c r="BI333" s="203">
        <f>IF(N333="nulová",J333,0)</f>
        <v>0</v>
      </c>
      <c r="BJ333" s="24" t="s">
        <v>82</v>
      </c>
      <c r="BK333" s="203">
        <f>ROUND(I333*H333,2)</f>
        <v>0</v>
      </c>
      <c r="BL333" s="24" t="s">
        <v>208</v>
      </c>
      <c r="BM333" s="24" t="s">
        <v>557</v>
      </c>
    </row>
    <row r="334" spans="2:51" s="12" customFormat="1" ht="13.5">
      <c r="B334" s="220"/>
      <c r="C334" s="221"/>
      <c r="D334" s="222" t="s">
        <v>210</v>
      </c>
      <c r="E334" s="221"/>
      <c r="F334" s="224" t="s">
        <v>558</v>
      </c>
      <c r="G334" s="221"/>
      <c r="H334" s="225">
        <v>19.176</v>
      </c>
      <c r="I334" s="226"/>
      <c r="J334" s="221"/>
      <c r="K334" s="221"/>
      <c r="L334" s="227"/>
      <c r="M334" s="228"/>
      <c r="N334" s="229"/>
      <c r="O334" s="229"/>
      <c r="P334" s="229"/>
      <c r="Q334" s="229"/>
      <c r="R334" s="229"/>
      <c r="S334" s="229"/>
      <c r="T334" s="230"/>
      <c r="AT334" s="231" t="s">
        <v>210</v>
      </c>
      <c r="AU334" s="231" t="s">
        <v>84</v>
      </c>
      <c r="AV334" s="12" t="s">
        <v>84</v>
      </c>
      <c r="AW334" s="12" t="s">
        <v>6</v>
      </c>
      <c r="AX334" s="12" t="s">
        <v>82</v>
      </c>
      <c r="AY334" s="231" t="s">
        <v>143</v>
      </c>
    </row>
    <row r="335" spans="2:65" s="1" customFormat="1" ht="22.5" customHeight="1">
      <c r="B335" s="40"/>
      <c r="C335" s="246" t="s">
        <v>559</v>
      </c>
      <c r="D335" s="246" t="s">
        <v>231</v>
      </c>
      <c r="E335" s="247" t="s">
        <v>560</v>
      </c>
      <c r="F335" s="248" t="s">
        <v>561</v>
      </c>
      <c r="G335" s="249" t="s">
        <v>249</v>
      </c>
      <c r="H335" s="250">
        <v>19.176</v>
      </c>
      <c r="I335" s="251"/>
      <c r="J335" s="252">
        <f>ROUND(I335*H335,2)</f>
        <v>0</v>
      </c>
      <c r="K335" s="248" t="s">
        <v>150</v>
      </c>
      <c r="L335" s="253"/>
      <c r="M335" s="254" t="s">
        <v>21</v>
      </c>
      <c r="N335" s="255" t="s">
        <v>45</v>
      </c>
      <c r="O335" s="41"/>
      <c r="P335" s="201">
        <f>O335*H335</f>
        <v>0</v>
      </c>
      <c r="Q335" s="201">
        <v>0.005</v>
      </c>
      <c r="R335" s="201">
        <f>Q335*H335</f>
        <v>0.09587999999999999</v>
      </c>
      <c r="S335" s="201">
        <v>0</v>
      </c>
      <c r="T335" s="202">
        <f>S335*H335</f>
        <v>0</v>
      </c>
      <c r="AR335" s="24" t="s">
        <v>234</v>
      </c>
      <c r="AT335" s="24" t="s">
        <v>231</v>
      </c>
      <c r="AU335" s="24" t="s">
        <v>84</v>
      </c>
      <c r="AY335" s="24" t="s">
        <v>143</v>
      </c>
      <c r="BE335" s="203">
        <f>IF(N335="základní",J335,0)</f>
        <v>0</v>
      </c>
      <c r="BF335" s="203">
        <f>IF(N335="snížená",J335,0)</f>
        <v>0</v>
      </c>
      <c r="BG335" s="203">
        <f>IF(N335="zákl. přenesená",J335,0)</f>
        <v>0</v>
      </c>
      <c r="BH335" s="203">
        <f>IF(N335="sníž. přenesená",J335,0)</f>
        <v>0</v>
      </c>
      <c r="BI335" s="203">
        <f>IF(N335="nulová",J335,0)</f>
        <v>0</v>
      </c>
      <c r="BJ335" s="24" t="s">
        <v>82</v>
      </c>
      <c r="BK335" s="203">
        <f>ROUND(I335*H335,2)</f>
        <v>0</v>
      </c>
      <c r="BL335" s="24" t="s">
        <v>208</v>
      </c>
      <c r="BM335" s="24" t="s">
        <v>562</v>
      </c>
    </row>
    <row r="336" spans="2:51" s="12" customFormat="1" ht="13.5">
      <c r="B336" s="220"/>
      <c r="C336" s="221"/>
      <c r="D336" s="222" t="s">
        <v>210</v>
      </c>
      <c r="E336" s="221"/>
      <c r="F336" s="224" t="s">
        <v>558</v>
      </c>
      <c r="G336" s="221"/>
      <c r="H336" s="225">
        <v>19.176</v>
      </c>
      <c r="I336" s="226"/>
      <c r="J336" s="221"/>
      <c r="K336" s="221"/>
      <c r="L336" s="227"/>
      <c r="M336" s="228"/>
      <c r="N336" s="229"/>
      <c r="O336" s="229"/>
      <c r="P336" s="229"/>
      <c r="Q336" s="229"/>
      <c r="R336" s="229"/>
      <c r="S336" s="229"/>
      <c r="T336" s="230"/>
      <c r="AT336" s="231" t="s">
        <v>210</v>
      </c>
      <c r="AU336" s="231" t="s">
        <v>84</v>
      </c>
      <c r="AV336" s="12" t="s">
        <v>84</v>
      </c>
      <c r="AW336" s="12" t="s">
        <v>6</v>
      </c>
      <c r="AX336" s="12" t="s">
        <v>82</v>
      </c>
      <c r="AY336" s="231" t="s">
        <v>143</v>
      </c>
    </row>
    <row r="337" spans="2:65" s="1" customFormat="1" ht="31.5" customHeight="1">
      <c r="B337" s="40"/>
      <c r="C337" s="192" t="s">
        <v>563</v>
      </c>
      <c r="D337" s="192" t="s">
        <v>146</v>
      </c>
      <c r="E337" s="193" t="s">
        <v>564</v>
      </c>
      <c r="F337" s="194" t="s">
        <v>565</v>
      </c>
      <c r="G337" s="195" t="s">
        <v>249</v>
      </c>
      <c r="H337" s="196">
        <v>37.6</v>
      </c>
      <c r="I337" s="197"/>
      <c r="J337" s="198">
        <f>ROUND(I337*H337,2)</f>
        <v>0</v>
      </c>
      <c r="K337" s="194" t="s">
        <v>150</v>
      </c>
      <c r="L337" s="60"/>
      <c r="M337" s="199" t="s">
        <v>21</v>
      </c>
      <c r="N337" s="200" t="s">
        <v>45</v>
      </c>
      <c r="O337" s="41"/>
      <c r="P337" s="201">
        <f>O337*H337</f>
        <v>0</v>
      </c>
      <c r="Q337" s="201">
        <v>0.00942</v>
      </c>
      <c r="R337" s="201">
        <f>Q337*H337</f>
        <v>0.354192</v>
      </c>
      <c r="S337" s="201">
        <v>0</v>
      </c>
      <c r="T337" s="202">
        <f>S337*H337</f>
        <v>0</v>
      </c>
      <c r="AR337" s="24" t="s">
        <v>208</v>
      </c>
      <c r="AT337" s="24" t="s">
        <v>146</v>
      </c>
      <c r="AU337" s="24" t="s">
        <v>84</v>
      </c>
      <c r="AY337" s="24" t="s">
        <v>143</v>
      </c>
      <c r="BE337" s="203">
        <f>IF(N337="základní",J337,0)</f>
        <v>0</v>
      </c>
      <c r="BF337" s="203">
        <f>IF(N337="snížená",J337,0)</f>
        <v>0</v>
      </c>
      <c r="BG337" s="203">
        <f>IF(N337="zákl. přenesená",J337,0)</f>
        <v>0</v>
      </c>
      <c r="BH337" s="203">
        <f>IF(N337="sníž. přenesená",J337,0)</f>
        <v>0</v>
      </c>
      <c r="BI337" s="203">
        <f>IF(N337="nulová",J337,0)</f>
        <v>0</v>
      </c>
      <c r="BJ337" s="24" t="s">
        <v>82</v>
      </c>
      <c r="BK337" s="203">
        <f>ROUND(I337*H337,2)</f>
        <v>0</v>
      </c>
      <c r="BL337" s="24" t="s">
        <v>208</v>
      </c>
      <c r="BM337" s="24" t="s">
        <v>566</v>
      </c>
    </row>
    <row r="338" spans="2:51" s="11" customFormat="1" ht="13.5">
      <c r="B338" s="209"/>
      <c r="C338" s="210"/>
      <c r="D338" s="204" t="s">
        <v>210</v>
      </c>
      <c r="E338" s="211" t="s">
        <v>21</v>
      </c>
      <c r="F338" s="212" t="s">
        <v>567</v>
      </c>
      <c r="G338" s="210"/>
      <c r="H338" s="213" t="s">
        <v>21</v>
      </c>
      <c r="I338" s="214"/>
      <c r="J338" s="210"/>
      <c r="K338" s="210"/>
      <c r="L338" s="215"/>
      <c r="M338" s="216"/>
      <c r="N338" s="217"/>
      <c r="O338" s="217"/>
      <c r="P338" s="217"/>
      <c r="Q338" s="217"/>
      <c r="R338" s="217"/>
      <c r="S338" s="217"/>
      <c r="T338" s="218"/>
      <c r="AT338" s="219" t="s">
        <v>210</v>
      </c>
      <c r="AU338" s="219" t="s">
        <v>84</v>
      </c>
      <c r="AV338" s="11" t="s">
        <v>82</v>
      </c>
      <c r="AW338" s="11" t="s">
        <v>38</v>
      </c>
      <c r="AX338" s="11" t="s">
        <v>74</v>
      </c>
      <c r="AY338" s="219" t="s">
        <v>143</v>
      </c>
    </row>
    <row r="339" spans="2:51" s="12" customFormat="1" ht="13.5">
      <c r="B339" s="220"/>
      <c r="C339" s="221"/>
      <c r="D339" s="204" t="s">
        <v>210</v>
      </c>
      <c r="E339" s="232" t="s">
        <v>21</v>
      </c>
      <c r="F339" s="233" t="s">
        <v>568</v>
      </c>
      <c r="G339" s="221"/>
      <c r="H339" s="234">
        <v>37.6</v>
      </c>
      <c r="I339" s="226"/>
      <c r="J339" s="221"/>
      <c r="K339" s="221"/>
      <c r="L339" s="227"/>
      <c r="M339" s="228"/>
      <c r="N339" s="229"/>
      <c r="O339" s="229"/>
      <c r="P339" s="229"/>
      <c r="Q339" s="229"/>
      <c r="R339" s="229"/>
      <c r="S339" s="229"/>
      <c r="T339" s="230"/>
      <c r="AT339" s="231" t="s">
        <v>210</v>
      </c>
      <c r="AU339" s="231" t="s">
        <v>84</v>
      </c>
      <c r="AV339" s="12" t="s">
        <v>84</v>
      </c>
      <c r="AW339" s="12" t="s">
        <v>38</v>
      </c>
      <c r="AX339" s="12" t="s">
        <v>74</v>
      </c>
      <c r="AY339" s="231" t="s">
        <v>143</v>
      </c>
    </row>
    <row r="340" spans="2:51" s="13" customFormat="1" ht="13.5">
      <c r="B340" s="235"/>
      <c r="C340" s="236"/>
      <c r="D340" s="222" t="s">
        <v>210</v>
      </c>
      <c r="E340" s="237" t="s">
        <v>21</v>
      </c>
      <c r="F340" s="238" t="s">
        <v>222</v>
      </c>
      <c r="G340" s="236"/>
      <c r="H340" s="239">
        <v>37.6</v>
      </c>
      <c r="I340" s="240"/>
      <c r="J340" s="236"/>
      <c r="K340" s="236"/>
      <c r="L340" s="241"/>
      <c r="M340" s="242"/>
      <c r="N340" s="243"/>
      <c r="O340" s="243"/>
      <c r="P340" s="243"/>
      <c r="Q340" s="243"/>
      <c r="R340" s="243"/>
      <c r="S340" s="243"/>
      <c r="T340" s="244"/>
      <c r="AT340" s="245" t="s">
        <v>210</v>
      </c>
      <c r="AU340" s="245" t="s">
        <v>84</v>
      </c>
      <c r="AV340" s="13" t="s">
        <v>208</v>
      </c>
      <c r="AW340" s="13" t="s">
        <v>38</v>
      </c>
      <c r="AX340" s="13" t="s">
        <v>82</v>
      </c>
      <c r="AY340" s="245" t="s">
        <v>143</v>
      </c>
    </row>
    <row r="341" spans="2:65" s="1" customFormat="1" ht="31.5" customHeight="1">
      <c r="B341" s="40"/>
      <c r="C341" s="192" t="s">
        <v>569</v>
      </c>
      <c r="D341" s="192" t="s">
        <v>146</v>
      </c>
      <c r="E341" s="193" t="s">
        <v>570</v>
      </c>
      <c r="F341" s="194" t="s">
        <v>571</v>
      </c>
      <c r="G341" s="195" t="s">
        <v>249</v>
      </c>
      <c r="H341" s="196">
        <v>56.4</v>
      </c>
      <c r="I341" s="197"/>
      <c r="J341" s="198">
        <f>ROUND(I341*H341,2)</f>
        <v>0</v>
      </c>
      <c r="K341" s="194" t="s">
        <v>150</v>
      </c>
      <c r="L341" s="60"/>
      <c r="M341" s="199" t="s">
        <v>21</v>
      </c>
      <c r="N341" s="200" t="s">
        <v>45</v>
      </c>
      <c r="O341" s="41"/>
      <c r="P341" s="201">
        <f>O341*H341</f>
        <v>0</v>
      </c>
      <c r="Q341" s="201">
        <v>0.0002</v>
      </c>
      <c r="R341" s="201">
        <f>Q341*H341</f>
        <v>0.01128</v>
      </c>
      <c r="S341" s="201">
        <v>0</v>
      </c>
      <c r="T341" s="202">
        <f>S341*H341</f>
        <v>0</v>
      </c>
      <c r="AR341" s="24" t="s">
        <v>208</v>
      </c>
      <c r="AT341" s="24" t="s">
        <v>146</v>
      </c>
      <c r="AU341" s="24" t="s">
        <v>84</v>
      </c>
      <c r="AY341" s="24" t="s">
        <v>143</v>
      </c>
      <c r="BE341" s="203">
        <f>IF(N341="základní",J341,0)</f>
        <v>0</v>
      </c>
      <c r="BF341" s="203">
        <f>IF(N341="snížená",J341,0)</f>
        <v>0</v>
      </c>
      <c r="BG341" s="203">
        <f>IF(N341="zákl. přenesená",J341,0)</f>
        <v>0</v>
      </c>
      <c r="BH341" s="203">
        <f>IF(N341="sníž. přenesená",J341,0)</f>
        <v>0</v>
      </c>
      <c r="BI341" s="203">
        <f>IF(N341="nulová",J341,0)</f>
        <v>0</v>
      </c>
      <c r="BJ341" s="24" t="s">
        <v>82</v>
      </c>
      <c r="BK341" s="203">
        <f>ROUND(I341*H341,2)</f>
        <v>0</v>
      </c>
      <c r="BL341" s="24" t="s">
        <v>208</v>
      </c>
      <c r="BM341" s="24" t="s">
        <v>572</v>
      </c>
    </row>
    <row r="342" spans="2:51" s="11" customFormat="1" ht="13.5">
      <c r="B342" s="209"/>
      <c r="C342" s="210"/>
      <c r="D342" s="204" t="s">
        <v>210</v>
      </c>
      <c r="E342" s="211" t="s">
        <v>21</v>
      </c>
      <c r="F342" s="212" t="s">
        <v>573</v>
      </c>
      <c r="G342" s="210"/>
      <c r="H342" s="213" t="s">
        <v>21</v>
      </c>
      <c r="I342" s="214"/>
      <c r="J342" s="210"/>
      <c r="K342" s="210"/>
      <c r="L342" s="215"/>
      <c r="M342" s="216"/>
      <c r="N342" s="217"/>
      <c r="O342" s="217"/>
      <c r="P342" s="217"/>
      <c r="Q342" s="217"/>
      <c r="R342" s="217"/>
      <c r="S342" s="217"/>
      <c r="T342" s="218"/>
      <c r="AT342" s="219" t="s">
        <v>210</v>
      </c>
      <c r="AU342" s="219" t="s">
        <v>84</v>
      </c>
      <c r="AV342" s="11" t="s">
        <v>82</v>
      </c>
      <c r="AW342" s="11" t="s">
        <v>38</v>
      </c>
      <c r="AX342" s="11" t="s">
        <v>74</v>
      </c>
      <c r="AY342" s="219" t="s">
        <v>143</v>
      </c>
    </row>
    <row r="343" spans="2:51" s="12" customFormat="1" ht="13.5">
      <c r="B343" s="220"/>
      <c r="C343" s="221"/>
      <c r="D343" s="204" t="s">
        <v>210</v>
      </c>
      <c r="E343" s="232" t="s">
        <v>21</v>
      </c>
      <c r="F343" s="233" t="s">
        <v>574</v>
      </c>
      <c r="G343" s="221"/>
      <c r="H343" s="234">
        <v>56.4</v>
      </c>
      <c r="I343" s="226"/>
      <c r="J343" s="221"/>
      <c r="K343" s="221"/>
      <c r="L343" s="227"/>
      <c r="M343" s="228"/>
      <c r="N343" s="229"/>
      <c r="O343" s="229"/>
      <c r="P343" s="229"/>
      <c r="Q343" s="229"/>
      <c r="R343" s="229"/>
      <c r="S343" s="229"/>
      <c r="T343" s="230"/>
      <c r="AT343" s="231" t="s">
        <v>210</v>
      </c>
      <c r="AU343" s="231" t="s">
        <v>84</v>
      </c>
      <c r="AV343" s="12" t="s">
        <v>84</v>
      </c>
      <c r="AW343" s="12" t="s">
        <v>38</v>
      </c>
      <c r="AX343" s="12" t="s">
        <v>74</v>
      </c>
      <c r="AY343" s="231" t="s">
        <v>143</v>
      </c>
    </row>
    <row r="344" spans="2:51" s="13" customFormat="1" ht="13.5">
      <c r="B344" s="235"/>
      <c r="C344" s="236"/>
      <c r="D344" s="222" t="s">
        <v>210</v>
      </c>
      <c r="E344" s="237" t="s">
        <v>21</v>
      </c>
      <c r="F344" s="238" t="s">
        <v>222</v>
      </c>
      <c r="G344" s="236"/>
      <c r="H344" s="239">
        <v>56.4</v>
      </c>
      <c r="I344" s="240"/>
      <c r="J344" s="236"/>
      <c r="K344" s="236"/>
      <c r="L344" s="241"/>
      <c r="M344" s="242"/>
      <c r="N344" s="243"/>
      <c r="O344" s="243"/>
      <c r="P344" s="243"/>
      <c r="Q344" s="243"/>
      <c r="R344" s="243"/>
      <c r="S344" s="243"/>
      <c r="T344" s="244"/>
      <c r="AT344" s="245" t="s">
        <v>210</v>
      </c>
      <c r="AU344" s="245" t="s">
        <v>84</v>
      </c>
      <c r="AV344" s="13" t="s">
        <v>208</v>
      </c>
      <c r="AW344" s="13" t="s">
        <v>38</v>
      </c>
      <c r="AX344" s="13" t="s">
        <v>82</v>
      </c>
      <c r="AY344" s="245" t="s">
        <v>143</v>
      </c>
    </row>
    <row r="345" spans="2:65" s="1" customFormat="1" ht="31.5" customHeight="1">
      <c r="B345" s="40"/>
      <c r="C345" s="192" t="s">
        <v>575</v>
      </c>
      <c r="D345" s="192" t="s">
        <v>146</v>
      </c>
      <c r="E345" s="193" t="s">
        <v>576</v>
      </c>
      <c r="F345" s="194" t="s">
        <v>577</v>
      </c>
      <c r="G345" s="195" t="s">
        <v>249</v>
      </c>
      <c r="H345" s="196">
        <v>18.8</v>
      </c>
      <c r="I345" s="197"/>
      <c r="J345" s="198">
        <f>ROUND(I345*H345,2)</f>
        <v>0</v>
      </c>
      <c r="K345" s="194" t="s">
        <v>150</v>
      </c>
      <c r="L345" s="60"/>
      <c r="M345" s="199" t="s">
        <v>21</v>
      </c>
      <c r="N345" s="200" t="s">
        <v>45</v>
      </c>
      <c r="O345" s="41"/>
      <c r="P345" s="201">
        <f>O345*H345</f>
        <v>0</v>
      </c>
      <c r="Q345" s="201">
        <v>0</v>
      </c>
      <c r="R345" s="201">
        <f>Q345*H345</f>
        <v>0</v>
      </c>
      <c r="S345" s="201">
        <v>0</v>
      </c>
      <c r="T345" s="202">
        <f>S345*H345</f>
        <v>0</v>
      </c>
      <c r="AR345" s="24" t="s">
        <v>208</v>
      </c>
      <c r="AT345" s="24" t="s">
        <v>146</v>
      </c>
      <c r="AU345" s="24" t="s">
        <v>84</v>
      </c>
      <c r="AY345" s="24" t="s">
        <v>143</v>
      </c>
      <c r="BE345" s="203">
        <f>IF(N345="základní",J345,0)</f>
        <v>0</v>
      </c>
      <c r="BF345" s="203">
        <f>IF(N345="snížená",J345,0)</f>
        <v>0</v>
      </c>
      <c r="BG345" s="203">
        <f>IF(N345="zákl. přenesená",J345,0)</f>
        <v>0</v>
      </c>
      <c r="BH345" s="203">
        <f>IF(N345="sníž. přenesená",J345,0)</f>
        <v>0</v>
      </c>
      <c r="BI345" s="203">
        <f>IF(N345="nulová",J345,0)</f>
        <v>0</v>
      </c>
      <c r="BJ345" s="24" t="s">
        <v>82</v>
      </c>
      <c r="BK345" s="203">
        <f>ROUND(I345*H345,2)</f>
        <v>0</v>
      </c>
      <c r="BL345" s="24" t="s">
        <v>208</v>
      </c>
      <c r="BM345" s="24" t="s">
        <v>578</v>
      </c>
    </row>
    <row r="346" spans="2:65" s="1" customFormat="1" ht="22.5" customHeight="1">
      <c r="B346" s="40"/>
      <c r="C346" s="246" t="s">
        <v>579</v>
      </c>
      <c r="D346" s="246" t="s">
        <v>231</v>
      </c>
      <c r="E346" s="247" t="s">
        <v>580</v>
      </c>
      <c r="F346" s="248" t="s">
        <v>581</v>
      </c>
      <c r="G346" s="249" t="s">
        <v>249</v>
      </c>
      <c r="H346" s="250">
        <v>20.68</v>
      </c>
      <c r="I346" s="251"/>
      <c r="J346" s="252">
        <f>ROUND(I346*H346,2)</f>
        <v>0</v>
      </c>
      <c r="K346" s="248" t="s">
        <v>150</v>
      </c>
      <c r="L346" s="253"/>
      <c r="M346" s="254" t="s">
        <v>21</v>
      </c>
      <c r="N346" s="255" t="s">
        <v>45</v>
      </c>
      <c r="O346" s="41"/>
      <c r="P346" s="201">
        <f>O346*H346</f>
        <v>0</v>
      </c>
      <c r="Q346" s="201">
        <v>0.00017</v>
      </c>
      <c r="R346" s="201">
        <f>Q346*H346</f>
        <v>0.0035156000000000002</v>
      </c>
      <c r="S346" s="201">
        <v>0</v>
      </c>
      <c r="T346" s="202">
        <f>S346*H346</f>
        <v>0</v>
      </c>
      <c r="AR346" s="24" t="s">
        <v>234</v>
      </c>
      <c r="AT346" s="24" t="s">
        <v>231</v>
      </c>
      <c r="AU346" s="24" t="s">
        <v>84</v>
      </c>
      <c r="AY346" s="24" t="s">
        <v>143</v>
      </c>
      <c r="BE346" s="203">
        <f>IF(N346="základní",J346,0)</f>
        <v>0</v>
      </c>
      <c r="BF346" s="203">
        <f>IF(N346="snížená",J346,0)</f>
        <v>0</v>
      </c>
      <c r="BG346" s="203">
        <f>IF(N346="zákl. přenesená",J346,0)</f>
        <v>0</v>
      </c>
      <c r="BH346" s="203">
        <f>IF(N346="sníž. přenesená",J346,0)</f>
        <v>0</v>
      </c>
      <c r="BI346" s="203">
        <f>IF(N346="nulová",J346,0)</f>
        <v>0</v>
      </c>
      <c r="BJ346" s="24" t="s">
        <v>82</v>
      </c>
      <c r="BK346" s="203">
        <f>ROUND(I346*H346,2)</f>
        <v>0</v>
      </c>
      <c r="BL346" s="24" t="s">
        <v>208</v>
      </c>
      <c r="BM346" s="24" t="s">
        <v>582</v>
      </c>
    </row>
    <row r="347" spans="2:47" s="1" customFormat="1" ht="27">
      <c r="B347" s="40"/>
      <c r="C347" s="62"/>
      <c r="D347" s="204" t="s">
        <v>165</v>
      </c>
      <c r="E347" s="62"/>
      <c r="F347" s="205" t="s">
        <v>583</v>
      </c>
      <c r="G347" s="62"/>
      <c r="H347" s="62"/>
      <c r="I347" s="162"/>
      <c r="J347" s="62"/>
      <c r="K347" s="62"/>
      <c r="L347" s="60"/>
      <c r="M347" s="256"/>
      <c r="N347" s="41"/>
      <c r="O347" s="41"/>
      <c r="P347" s="41"/>
      <c r="Q347" s="41"/>
      <c r="R347" s="41"/>
      <c r="S347" s="41"/>
      <c r="T347" s="77"/>
      <c r="AT347" s="24" t="s">
        <v>165</v>
      </c>
      <c r="AU347" s="24" t="s">
        <v>84</v>
      </c>
    </row>
    <row r="348" spans="2:51" s="12" customFormat="1" ht="13.5">
      <c r="B348" s="220"/>
      <c r="C348" s="221"/>
      <c r="D348" s="222" t="s">
        <v>210</v>
      </c>
      <c r="E348" s="221"/>
      <c r="F348" s="224" t="s">
        <v>584</v>
      </c>
      <c r="G348" s="221"/>
      <c r="H348" s="225">
        <v>20.68</v>
      </c>
      <c r="I348" s="226"/>
      <c r="J348" s="221"/>
      <c r="K348" s="221"/>
      <c r="L348" s="227"/>
      <c r="M348" s="228"/>
      <c r="N348" s="229"/>
      <c r="O348" s="229"/>
      <c r="P348" s="229"/>
      <c r="Q348" s="229"/>
      <c r="R348" s="229"/>
      <c r="S348" s="229"/>
      <c r="T348" s="230"/>
      <c r="AT348" s="231" t="s">
        <v>210</v>
      </c>
      <c r="AU348" s="231" t="s">
        <v>84</v>
      </c>
      <c r="AV348" s="12" t="s">
        <v>84</v>
      </c>
      <c r="AW348" s="12" t="s">
        <v>6</v>
      </c>
      <c r="AX348" s="12" t="s">
        <v>82</v>
      </c>
      <c r="AY348" s="231" t="s">
        <v>143</v>
      </c>
    </row>
    <row r="349" spans="2:65" s="1" customFormat="1" ht="31.5" customHeight="1">
      <c r="B349" s="40"/>
      <c r="C349" s="192" t="s">
        <v>513</v>
      </c>
      <c r="D349" s="192" t="s">
        <v>146</v>
      </c>
      <c r="E349" s="193" t="s">
        <v>585</v>
      </c>
      <c r="F349" s="194" t="s">
        <v>586</v>
      </c>
      <c r="G349" s="195" t="s">
        <v>249</v>
      </c>
      <c r="H349" s="196">
        <v>18.8</v>
      </c>
      <c r="I349" s="197"/>
      <c r="J349" s="198">
        <f>ROUND(I349*H349,2)</f>
        <v>0</v>
      </c>
      <c r="K349" s="194" t="s">
        <v>21</v>
      </c>
      <c r="L349" s="60"/>
      <c r="M349" s="199" t="s">
        <v>21</v>
      </c>
      <c r="N349" s="200" t="s">
        <v>45</v>
      </c>
      <c r="O349" s="41"/>
      <c r="P349" s="201">
        <f>O349*H349</f>
        <v>0</v>
      </c>
      <c r="Q349" s="201">
        <v>0</v>
      </c>
      <c r="R349" s="201">
        <f>Q349*H349</f>
        <v>0</v>
      </c>
      <c r="S349" s="201">
        <v>0</v>
      </c>
      <c r="T349" s="202">
        <f>S349*H349</f>
        <v>0</v>
      </c>
      <c r="AR349" s="24" t="s">
        <v>208</v>
      </c>
      <c r="AT349" s="24" t="s">
        <v>146</v>
      </c>
      <c r="AU349" s="24" t="s">
        <v>84</v>
      </c>
      <c r="AY349" s="24" t="s">
        <v>143</v>
      </c>
      <c r="BE349" s="203">
        <f>IF(N349="základní",J349,0)</f>
        <v>0</v>
      </c>
      <c r="BF349" s="203">
        <f>IF(N349="snížená",J349,0)</f>
        <v>0</v>
      </c>
      <c r="BG349" s="203">
        <f>IF(N349="zákl. přenesená",J349,0)</f>
        <v>0</v>
      </c>
      <c r="BH349" s="203">
        <f>IF(N349="sníž. přenesená",J349,0)</f>
        <v>0</v>
      </c>
      <c r="BI349" s="203">
        <f>IF(N349="nulová",J349,0)</f>
        <v>0</v>
      </c>
      <c r="BJ349" s="24" t="s">
        <v>82</v>
      </c>
      <c r="BK349" s="203">
        <f>ROUND(I349*H349,2)</f>
        <v>0</v>
      </c>
      <c r="BL349" s="24" t="s">
        <v>208</v>
      </c>
      <c r="BM349" s="24" t="s">
        <v>587</v>
      </c>
    </row>
    <row r="350" spans="2:51" s="11" customFormat="1" ht="13.5">
      <c r="B350" s="209"/>
      <c r="C350" s="210"/>
      <c r="D350" s="204" t="s">
        <v>210</v>
      </c>
      <c r="E350" s="211" t="s">
        <v>21</v>
      </c>
      <c r="F350" s="212" t="s">
        <v>588</v>
      </c>
      <c r="G350" s="210"/>
      <c r="H350" s="213" t="s">
        <v>21</v>
      </c>
      <c r="I350" s="214"/>
      <c r="J350" s="210"/>
      <c r="K350" s="210"/>
      <c r="L350" s="215"/>
      <c r="M350" s="216"/>
      <c r="N350" s="217"/>
      <c r="O350" s="217"/>
      <c r="P350" s="217"/>
      <c r="Q350" s="217"/>
      <c r="R350" s="217"/>
      <c r="S350" s="217"/>
      <c r="T350" s="218"/>
      <c r="AT350" s="219" t="s">
        <v>210</v>
      </c>
      <c r="AU350" s="219" t="s">
        <v>84</v>
      </c>
      <c r="AV350" s="11" t="s">
        <v>82</v>
      </c>
      <c r="AW350" s="11" t="s">
        <v>38</v>
      </c>
      <c r="AX350" s="11" t="s">
        <v>74</v>
      </c>
      <c r="AY350" s="219" t="s">
        <v>143</v>
      </c>
    </row>
    <row r="351" spans="2:51" s="12" customFormat="1" ht="13.5">
      <c r="B351" s="220"/>
      <c r="C351" s="221"/>
      <c r="D351" s="204" t="s">
        <v>210</v>
      </c>
      <c r="E351" s="232" t="s">
        <v>21</v>
      </c>
      <c r="F351" s="233" t="s">
        <v>589</v>
      </c>
      <c r="G351" s="221"/>
      <c r="H351" s="234">
        <v>18.8</v>
      </c>
      <c r="I351" s="226"/>
      <c r="J351" s="221"/>
      <c r="K351" s="221"/>
      <c r="L351" s="227"/>
      <c r="M351" s="228"/>
      <c r="N351" s="229"/>
      <c r="O351" s="229"/>
      <c r="P351" s="229"/>
      <c r="Q351" s="229"/>
      <c r="R351" s="229"/>
      <c r="S351" s="229"/>
      <c r="T351" s="230"/>
      <c r="AT351" s="231" t="s">
        <v>210</v>
      </c>
      <c r="AU351" s="231" t="s">
        <v>84</v>
      </c>
      <c r="AV351" s="12" t="s">
        <v>84</v>
      </c>
      <c r="AW351" s="12" t="s">
        <v>38</v>
      </c>
      <c r="AX351" s="12" t="s">
        <v>74</v>
      </c>
      <c r="AY351" s="231" t="s">
        <v>143</v>
      </c>
    </row>
    <row r="352" spans="2:51" s="13" customFormat="1" ht="13.5">
      <c r="B352" s="235"/>
      <c r="C352" s="236"/>
      <c r="D352" s="222" t="s">
        <v>210</v>
      </c>
      <c r="E352" s="237" t="s">
        <v>21</v>
      </c>
      <c r="F352" s="238" t="s">
        <v>222</v>
      </c>
      <c r="G352" s="236"/>
      <c r="H352" s="239">
        <v>18.8</v>
      </c>
      <c r="I352" s="240"/>
      <c r="J352" s="236"/>
      <c r="K352" s="236"/>
      <c r="L352" s="241"/>
      <c r="M352" s="242"/>
      <c r="N352" s="243"/>
      <c r="O352" s="243"/>
      <c r="P352" s="243"/>
      <c r="Q352" s="243"/>
      <c r="R352" s="243"/>
      <c r="S352" s="243"/>
      <c r="T352" s="244"/>
      <c r="AT352" s="245" t="s">
        <v>210</v>
      </c>
      <c r="AU352" s="245" t="s">
        <v>84</v>
      </c>
      <c r="AV352" s="13" t="s">
        <v>208</v>
      </c>
      <c r="AW352" s="13" t="s">
        <v>38</v>
      </c>
      <c r="AX352" s="13" t="s">
        <v>82</v>
      </c>
      <c r="AY352" s="245" t="s">
        <v>143</v>
      </c>
    </row>
    <row r="353" spans="2:65" s="1" customFormat="1" ht="22.5" customHeight="1">
      <c r="B353" s="40"/>
      <c r="C353" s="246" t="s">
        <v>590</v>
      </c>
      <c r="D353" s="246" t="s">
        <v>231</v>
      </c>
      <c r="E353" s="247" t="s">
        <v>591</v>
      </c>
      <c r="F353" s="248" t="s">
        <v>592</v>
      </c>
      <c r="G353" s="249" t="s">
        <v>207</v>
      </c>
      <c r="H353" s="250">
        <v>0.582</v>
      </c>
      <c r="I353" s="251"/>
      <c r="J353" s="252">
        <f>ROUND(I353*H353,2)</f>
        <v>0</v>
      </c>
      <c r="K353" s="248" t="s">
        <v>21</v>
      </c>
      <c r="L353" s="253"/>
      <c r="M353" s="254" t="s">
        <v>21</v>
      </c>
      <c r="N353" s="255" t="s">
        <v>45</v>
      </c>
      <c r="O353" s="41"/>
      <c r="P353" s="201">
        <f>O353*H353</f>
        <v>0</v>
      </c>
      <c r="Q353" s="201">
        <v>0.55</v>
      </c>
      <c r="R353" s="201">
        <f>Q353*H353</f>
        <v>0.3201</v>
      </c>
      <c r="S353" s="201">
        <v>0</v>
      </c>
      <c r="T353" s="202">
        <f>S353*H353</f>
        <v>0</v>
      </c>
      <c r="AR353" s="24" t="s">
        <v>234</v>
      </c>
      <c r="AT353" s="24" t="s">
        <v>231</v>
      </c>
      <c r="AU353" s="24" t="s">
        <v>84</v>
      </c>
      <c r="AY353" s="24" t="s">
        <v>143</v>
      </c>
      <c r="BE353" s="203">
        <f>IF(N353="základní",J353,0)</f>
        <v>0</v>
      </c>
      <c r="BF353" s="203">
        <f>IF(N353="snížená",J353,0)</f>
        <v>0</v>
      </c>
      <c r="BG353" s="203">
        <f>IF(N353="zákl. přenesená",J353,0)</f>
        <v>0</v>
      </c>
      <c r="BH353" s="203">
        <f>IF(N353="sníž. přenesená",J353,0)</f>
        <v>0</v>
      </c>
      <c r="BI353" s="203">
        <f>IF(N353="nulová",J353,0)</f>
        <v>0</v>
      </c>
      <c r="BJ353" s="24" t="s">
        <v>82</v>
      </c>
      <c r="BK353" s="203">
        <f>ROUND(I353*H353,2)</f>
        <v>0</v>
      </c>
      <c r="BL353" s="24" t="s">
        <v>208</v>
      </c>
      <c r="BM353" s="24" t="s">
        <v>593</v>
      </c>
    </row>
    <row r="354" spans="2:51" s="12" customFormat="1" ht="13.5">
      <c r="B354" s="220"/>
      <c r="C354" s="221"/>
      <c r="D354" s="222" t="s">
        <v>210</v>
      </c>
      <c r="E354" s="223" t="s">
        <v>21</v>
      </c>
      <c r="F354" s="224" t="s">
        <v>594</v>
      </c>
      <c r="G354" s="221"/>
      <c r="H354" s="225">
        <v>0.582</v>
      </c>
      <c r="I354" s="226"/>
      <c r="J354" s="221"/>
      <c r="K354" s="221"/>
      <c r="L354" s="227"/>
      <c r="M354" s="228"/>
      <c r="N354" s="229"/>
      <c r="O354" s="229"/>
      <c r="P354" s="229"/>
      <c r="Q354" s="229"/>
      <c r="R354" s="229"/>
      <c r="S354" s="229"/>
      <c r="T354" s="230"/>
      <c r="AT354" s="231" t="s">
        <v>210</v>
      </c>
      <c r="AU354" s="231" t="s">
        <v>84</v>
      </c>
      <c r="AV354" s="12" t="s">
        <v>84</v>
      </c>
      <c r="AW354" s="12" t="s">
        <v>38</v>
      </c>
      <c r="AX354" s="12" t="s">
        <v>82</v>
      </c>
      <c r="AY354" s="231" t="s">
        <v>143</v>
      </c>
    </row>
    <row r="355" spans="2:65" s="1" customFormat="1" ht="22.5" customHeight="1">
      <c r="B355" s="40"/>
      <c r="C355" s="192" t="s">
        <v>595</v>
      </c>
      <c r="D355" s="192" t="s">
        <v>146</v>
      </c>
      <c r="E355" s="193" t="s">
        <v>596</v>
      </c>
      <c r="F355" s="194" t="s">
        <v>597</v>
      </c>
      <c r="G355" s="195" t="s">
        <v>249</v>
      </c>
      <c r="H355" s="196">
        <v>18.8</v>
      </c>
      <c r="I355" s="197"/>
      <c r="J355" s="198">
        <f>ROUND(I355*H355,2)</f>
        <v>0</v>
      </c>
      <c r="K355" s="194" t="s">
        <v>150</v>
      </c>
      <c r="L355" s="60"/>
      <c r="M355" s="199" t="s">
        <v>21</v>
      </c>
      <c r="N355" s="200" t="s">
        <v>45</v>
      </c>
      <c r="O355" s="41"/>
      <c r="P355" s="201">
        <f>O355*H355</f>
        <v>0</v>
      </c>
      <c r="Q355" s="201">
        <v>0.00064</v>
      </c>
      <c r="R355" s="201">
        <f>Q355*H355</f>
        <v>0.012032000000000001</v>
      </c>
      <c r="S355" s="201">
        <v>0</v>
      </c>
      <c r="T355" s="202">
        <f>S355*H355</f>
        <v>0</v>
      </c>
      <c r="AR355" s="24" t="s">
        <v>208</v>
      </c>
      <c r="AT355" s="24" t="s">
        <v>146</v>
      </c>
      <c r="AU355" s="24" t="s">
        <v>84</v>
      </c>
      <c r="AY355" s="24" t="s">
        <v>143</v>
      </c>
      <c r="BE355" s="203">
        <f>IF(N355="základní",J355,0)</f>
        <v>0</v>
      </c>
      <c r="BF355" s="203">
        <f>IF(N355="snížená",J355,0)</f>
        <v>0</v>
      </c>
      <c r="BG355" s="203">
        <f>IF(N355="zákl. přenesená",J355,0)</f>
        <v>0</v>
      </c>
      <c r="BH355" s="203">
        <f>IF(N355="sníž. přenesená",J355,0)</f>
        <v>0</v>
      </c>
      <c r="BI355" s="203">
        <f>IF(N355="nulová",J355,0)</f>
        <v>0</v>
      </c>
      <c r="BJ355" s="24" t="s">
        <v>82</v>
      </c>
      <c r="BK355" s="203">
        <f>ROUND(I355*H355,2)</f>
        <v>0</v>
      </c>
      <c r="BL355" s="24" t="s">
        <v>208</v>
      </c>
      <c r="BM355" s="24" t="s">
        <v>598</v>
      </c>
    </row>
    <row r="356" spans="2:51" s="11" customFormat="1" ht="13.5">
      <c r="B356" s="209"/>
      <c r="C356" s="210"/>
      <c r="D356" s="204" t="s">
        <v>210</v>
      </c>
      <c r="E356" s="211" t="s">
        <v>21</v>
      </c>
      <c r="F356" s="212" t="s">
        <v>588</v>
      </c>
      <c r="G356" s="210"/>
      <c r="H356" s="213" t="s">
        <v>21</v>
      </c>
      <c r="I356" s="214"/>
      <c r="J356" s="210"/>
      <c r="K356" s="210"/>
      <c r="L356" s="215"/>
      <c r="M356" s="216"/>
      <c r="N356" s="217"/>
      <c r="O356" s="217"/>
      <c r="P356" s="217"/>
      <c r="Q356" s="217"/>
      <c r="R356" s="217"/>
      <c r="S356" s="217"/>
      <c r="T356" s="218"/>
      <c r="AT356" s="219" t="s">
        <v>210</v>
      </c>
      <c r="AU356" s="219" t="s">
        <v>84</v>
      </c>
      <c r="AV356" s="11" t="s">
        <v>82</v>
      </c>
      <c r="AW356" s="11" t="s">
        <v>38</v>
      </c>
      <c r="AX356" s="11" t="s">
        <v>74</v>
      </c>
      <c r="AY356" s="219" t="s">
        <v>143</v>
      </c>
    </row>
    <row r="357" spans="2:51" s="12" customFormat="1" ht="13.5">
      <c r="B357" s="220"/>
      <c r="C357" s="221"/>
      <c r="D357" s="204" t="s">
        <v>210</v>
      </c>
      <c r="E357" s="232" t="s">
        <v>21</v>
      </c>
      <c r="F357" s="233" t="s">
        <v>589</v>
      </c>
      <c r="G357" s="221"/>
      <c r="H357" s="234">
        <v>18.8</v>
      </c>
      <c r="I357" s="226"/>
      <c r="J357" s="221"/>
      <c r="K357" s="221"/>
      <c r="L357" s="227"/>
      <c r="M357" s="228"/>
      <c r="N357" s="229"/>
      <c r="O357" s="229"/>
      <c r="P357" s="229"/>
      <c r="Q357" s="229"/>
      <c r="R357" s="229"/>
      <c r="S357" s="229"/>
      <c r="T357" s="230"/>
      <c r="AT357" s="231" t="s">
        <v>210</v>
      </c>
      <c r="AU357" s="231" t="s">
        <v>84</v>
      </c>
      <c r="AV357" s="12" t="s">
        <v>84</v>
      </c>
      <c r="AW357" s="12" t="s">
        <v>38</v>
      </c>
      <c r="AX357" s="12" t="s">
        <v>74</v>
      </c>
      <c r="AY357" s="231" t="s">
        <v>143</v>
      </c>
    </row>
    <row r="358" spans="2:51" s="13" customFormat="1" ht="13.5">
      <c r="B358" s="235"/>
      <c r="C358" s="236"/>
      <c r="D358" s="222" t="s">
        <v>210</v>
      </c>
      <c r="E358" s="237" t="s">
        <v>21</v>
      </c>
      <c r="F358" s="238" t="s">
        <v>222</v>
      </c>
      <c r="G358" s="236"/>
      <c r="H358" s="239">
        <v>18.8</v>
      </c>
      <c r="I358" s="240"/>
      <c r="J358" s="236"/>
      <c r="K358" s="236"/>
      <c r="L358" s="241"/>
      <c r="M358" s="242"/>
      <c r="N358" s="243"/>
      <c r="O358" s="243"/>
      <c r="P358" s="243"/>
      <c r="Q358" s="243"/>
      <c r="R358" s="243"/>
      <c r="S358" s="243"/>
      <c r="T358" s="244"/>
      <c r="AT358" s="245" t="s">
        <v>210</v>
      </c>
      <c r="AU358" s="245" t="s">
        <v>84</v>
      </c>
      <c r="AV358" s="13" t="s">
        <v>208</v>
      </c>
      <c r="AW358" s="13" t="s">
        <v>38</v>
      </c>
      <c r="AX358" s="13" t="s">
        <v>82</v>
      </c>
      <c r="AY358" s="245" t="s">
        <v>143</v>
      </c>
    </row>
    <row r="359" spans="2:65" s="1" customFormat="1" ht="22.5" customHeight="1">
      <c r="B359" s="40"/>
      <c r="C359" s="246" t="s">
        <v>599</v>
      </c>
      <c r="D359" s="246" t="s">
        <v>231</v>
      </c>
      <c r="E359" s="247" t="s">
        <v>600</v>
      </c>
      <c r="F359" s="248" t="s">
        <v>601</v>
      </c>
      <c r="G359" s="249" t="s">
        <v>492</v>
      </c>
      <c r="H359" s="250">
        <v>48.48</v>
      </c>
      <c r="I359" s="251"/>
      <c r="J359" s="252">
        <f>ROUND(I359*H359,2)</f>
        <v>0</v>
      </c>
      <c r="K359" s="248" t="s">
        <v>21</v>
      </c>
      <c r="L359" s="253"/>
      <c r="M359" s="254" t="s">
        <v>21</v>
      </c>
      <c r="N359" s="255" t="s">
        <v>45</v>
      </c>
      <c r="O359" s="41"/>
      <c r="P359" s="201">
        <f>O359*H359</f>
        <v>0</v>
      </c>
      <c r="Q359" s="201">
        <v>0.00034</v>
      </c>
      <c r="R359" s="201">
        <f>Q359*H359</f>
        <v>0.0164832</v>
      </c>
      <c r="S359" s="201">
        <v>0</v>
      </c>
      <c r="T359" s="202">
        <f>S359*H359</f>
        <v>0</v>
      </c>
      <c r="AR359" s="24" t="s">
        <v>234</v>
      </c>
      <c r="AT359" s="24" t="s">
        <v>231</v>
      </c>
      <c r="AU359" s="24" t="s">
        <v>84</v>
      </c>
      <c r="AY359" s="24" t="s">
        <v>143</v>
      </c>
      <c r="BE359" s="203">
        <f>IF(N359="základní",J359,0)</f>
        <v>0</v>
      </c>
      <c r="BF359" s="203">
        <f>IF(N359="snížená",J359,0)</f>
        <v>0</v>
      </c>
      <c r="BG359" s="203">
        <f>IF(N359="zákl. přenesená",J359,0)</f>
        <v>0</v>
      </c>
      <c r="BH359" s="203">
        <f>IF(N359="sníž. přenesená",J359,0)</f>
        <v>0</v>
      </c>
      <c r="BI359" s="203">
        <f>IF(N359="nulová",J359,0)</f>
        <v>0</v>
      </c>
      <c r="BJ359" s="24" t="s">
        <v>82</v>
      </c>
      <c r="BK359" s="203">
        <f>ROUND(I359*H359,2)</f>
        <v>0</v>
      </c>
      <c r="BL359" s="24" t="s">
        <v>208</v>
      </c>
      <c r="BM359" s="24" t="s">
        <v>602</v>
      </c>
    </row>
    <row r="360" spans="2:51" s="12" customFormat="1" ht="13.5">
      <c r="B360" s="220"/>
      <c r="C360" s="221"/>
      <c r="D360" s="222" t="s">
        <v>210</v>
      </c>
      <c r="E360" s="223" t="s">
        <v>21</v>
      </c>
      <c r="F360" s="224" t="s">
        <v>603</v>
      </c>
      <c r="G360" s="221"/>
      <c r="H360" s="225">
        <v>48.48</v>
      </c>
      <c r="I360" s="226"/>
      <c r="J360" s="221"/>
      <c r="K360" s="221"/>
      <c r="L360" s="227"/>
      <c r="M360" s="228"/>
      <c r="N360" s="229"/>
      <c r="O360" s="229"/>
      <c r="P360" s="229"/>
      <c r="Q360" s="229"/>
      <c r="R360" s="229"/>
      <c r="S360" s="229"/>
      <c r="T360" s="230"/>
      <c r="AT360" s="231" t="s">
        <v>210</v>
      </c>
      <c r="AU360" s="231" t="s">
        <v>84</v>
      </c>
      <c r="AV360" s="12" t="s">
        <v>84</v>
      </c>
      <c r="AW360" s="12" t="s">
        <v>38</v>
      </c>
      <c r="AX360" s="12" t="s">
        <v>82</v>
      </c>
      <c r="AY360" s="231" t="s">
        <v>143</v>
      </c>
    </row>
    <row r="361" spans="2:65" s="1" customFormat="1" ht="22.5" customHeight="1">
      <c r="B361" s="40"/>
      <c r="C361" s="192" t="s">
        <v>604</v>
      </c>
      <c r="D361" s="192" t="s">
        <v>146</v>
      </c>
      <c r="E361" s="193" t="s">
        <v>605</v>
      </c>
      <c r="F361" s="194" t="s">
        <v>606</v>
      </c>
      <c r="G361" s="195" t="s">
        <v>249</v>
      </c>
      <c r="H361" s="196">
        <v>18.8</v>
      </c>
      <c r="I361" s="197"/>
      <c r="J361" s="198">
        <f>ROUND(I361*H361,2)</f>
        <v>0</v>
      </c>
      <c r="K361" s="194" t="s">
        <v>150</v>
      </c>
      <c r="L361" s="60"/>
      <c r="M361" s="199" t="s">
        <v>21</v>
      </c>
      <c r="N361" s="200" t="s">
        <v>45</v>
      </c>
      <c r="O361" s="41"/>
      <c r="P361" s="201">
        <f>O361*H361</f>
        <v>0</v>
      </c>
      <c r="Q361" s="201">
        <v>0.00012</v>
      </c>
      <c r="R361" s="201">
        <f>Q361*H361</f>
        <v>0.002256</v>
      </c>
      <c r="S361" s="201">
        <v>0</v>
      </c>
      <c r="T361" s="202">
        <f>S361*H361</f>
        <v>0</v>
      </c>
      <c r="AR361" s="24" t="s">
        <v>208</v>
      </c>
      <c r="AT361" s="24" t="s">
        <v>146</v>
      </c>
      <c r="AU361" s="24" t="s">
        <v>84</v>
      </c>
      <c r="AY361" s="24" t="s">
        <v>143</v>
      </c>
      <c r="BE361" s="203">
        <f>IF(N361="základní",J361,0)</f>
        <v>0</v>
      </c>
      <c r="BF361" s="203">
        <f>IF(N361="snížená",J361,0)</f>
        <v>0</v>
      </c>
      <c r="BG361" s="203">
        <f>IF(N361="zákl. přenesená",J361,0)</f>
        <v>0</v>
      </c>
      <c r="BH361" s="203">
        <f>IF(N361="sníž. přenesená",J361,0)</f>
        <v>0</v>
      </c>
      <c r="BI361" s="203">
        <f>IF(N361="nulová",J361,0)</f>
        <v>0</v>
      </c>
      <c r="BJ361" s="24" t="s">
        <v>82</v>
      </c>
      <c r="BK361" s="203">
        <f>ROUND(I361*H361,2)</f>
        <v>0</v>
      </c>
      <c r="BL361" s="24" t="s">
        <v>208</v>
      </c>
      <c r="BM361" s="24" t="s">
        <v>607</v>
      </c>
    </row>
    <row r="362" spans="2:63" s="10" customFormat="1" ht="29.85" customHeight="1">
      <c r="B362" s="175"/>
      <c r="C362" s="176"/>
      <c r="D362" s="189" t="s">
        <v>73</v>
      </c>
      <c r="E362" s="190" t="s">
        <v>608</v>
      </c>
      <c r="F362" s="190" t="s">
        <v>609</v>
      </c>
      <c r="G362" s="176"/>
      <c r="H362" s="176"/>
      <c r="I362" s="179"/>
      <c r="J362" s="191">
        <f>BK362</f>
        <v>0</v>
      </c>
      <c r="K362" s="176"/>
      <c r="L362" s="181"/>
      <c r="M362" s="182"/>
      <c r="N362" s="183"/>
      <c r="O362" s="183"/>
      <c r="P362" s="184">
        <f>SUM(P363:P401)</f>
        <v>0</v>
      </c>
      <c r="Q362" s="183"/>
      <c r="R362" s="184">
        <f>SUM(R363:R401)</f>
        <v>15.935630380000001</v>
      </c>
      <c r="S362" s="183"/>
      <c r="T362" s="185">
        <f>SUM(T363:T401)</f>
        <v>0</v>
      </c>
      <c r="AR362" s="186" t="s">
        <v>82</v>
      </c>
      <c r="AT362" s="187" t="s">
        <v>73</v>
      </c>
      <c r="AU362" s="187" t="s">
        <v>82</v>
      </c>
      <c r="AY362" s="186" t="s">
        <v>143</v>
      </c>
      <c r="BK362" s="188">
        <f>SUM(BK363:BK401)</f>
        <v>0</v>
      </c>
    </row>
    <row r="363" spans="2:65" s="1" customFormat="1" ht="44.25" customHeight="1">
      <c r="B363" s="40"/>
      <c r="C363" s="192" t="s">
        <v>610</v>
      </c>
      <c r="D363" s="192" t="s">
        <v>146</v>
      </c>
      <c r="E363" s="193" t="s">
        <v>611</v>
      </c>
      <c r="F363" s="194" t="s">
        <v>612</v>
      </c>
      <c r="G363" s="195" t="s">
        <v>249</v>
      </c>
      <c r="H363" s="196">
        <v>289.659</v>
      </c>
      <c r="I363" s="197"/>
      <c r="J363" s="198">
        <f>ROUND(I363*H363,2)</f>
        <v>0</v>
      </c>
      <c r="K363" s="194" t="s">
        <v>150</v>
      </c>
      <c r="L363" s="60"/>
      <c r="M363" s="199" t="s">
        <v>21</v>
      </c>
      <c r="N363" s="200" t="s">
        <v>45</v>
      </c>
      <c r="O363" s="41"/>
      <c r="P363" s="201">
        <f>O363*H363</f>
        <v>0</v>
      </c>
      <c r="Q363" s="201">
        <v>0.00777</v>
      </c>
      <c r="R363" s="201">
        <f>Q363*H363</f>
        <v>2.25065043</v>
      </c>
      <c r="S363" s="201">
        <v>0</v>
      </c>
      <c r="T363" s="202">
        <f>S363*H363</f>
        <v>0</v>
      </c>
      <c r="AR363" s="24" t="s">
        <v>208</v>
      </c>
      <c r="AT363" s="24" t="s">
        <v>146</v>
      </c>
      <c r="AU363" s="24" t="s">
        <v>84</v>
      </c>
      <c r="AY363" s="24" t="s">
        <v>143</v>
      </c>
      <c r="BE363" s="203">
        <f>IF(N363="základní",J363,0)</f>
        <v>0</v>
      </c>
      <c r="BF363" s="203">
        <f>IF(N363="snížená",J363,0)</f>
        <v>0</v>
      </c>
      <c r="BG363" s="203">
        <f>IF(N363="zákl. přenesená",J363,0)</f>
        <v>0</v>
      </c>
      <c r="BH363" s="203">
        <f>IF(N363="sníž. přenesená",J363,0)</f>
        <v>0</v>
      </c>
      <c r="BI363" s="203">
        <f>IF(N363="nulová",J363,0)</f>
        <v>0</v>
      </c>
      <c r="BJ363" s="24" t="s">
        <v>82</v>
      </c>
      <c r="BK363" s="203">
        <f>ROUND(I363*H363,2)</f>
        <v>0</v>
      </c>
      <c r="BL363" s="24" t="s">
        <v>208</v>
      </c>
      <c r="BM363" s="24" t="s">
        <v>613</v>
      </c>
    </row>
    <row r="364" spans="2:51" s="11" customFormat="1" ht="13.5">
      <c r="B364" s="209"/>
      <c r="C364" s="210"/>
      <c r="D364" s="204" t="s">
        <v>210</v>
      </c>
      <c r="E364" s="211" t="s">
        <v>21</v>
      </c>
      <c r="F364" s="212" t="s">
        <v>614</v>
      </c>
      <c r="G364" s="210"/>
      <c r="H364" s="213" t="s">
        <v>21</v>
      </c>
      <c r="I364" s="214"/>
      <c r="J364" s="210"/>
      <c r="K364" s="210"/>
      <c r="L364" s="215"/>
      <c r="M364" s="216"/>
      <c r="N364" s="217"/>
      <c r="O364" s="217"/>
      <c r="P364" s="217"/>
      <c r="Q364" s="217"/>
      <c r="R364" s="217"/>
      <c r="S364" s="217"/>
      <c r="T364" s="218"/>
      <c r="AT364" s="219" t="s">
        <v>210</v>
      </c>
      <c r="AU364" s="219" t="s">
        <v>84</v>
      </c>
      <c r="AV364" s="11" t="s">
        <v>82</v>
      </c>
      <c r="AW364" s="11" t="s">
        <v>38</v>
      </c>
      <c r="AX364" s="11" t="s">
        <v>74</v>
      </c>
      <c r="AY364" s="219" t="s">
        <v>143</v>
      </c>
    </row>
    <row r="365" spans="2:51" s="11" customFormat="1" ht="13.5">
      <c r="B365" s="209"/>
      <c r="C365" s="210"/>
      <c r="D365" s="204" t="s">
        <v>210</v>
      </c>
      <c r="E365" s="211" t="s">
        <v>21</v>
      </c>
      <c r="F365" s="212" t="s">
        <v>615</v>
      </c>
      <c r="G365" s="210"/>
      <c r="H365" s="213" t="s">
        <v>21</v>
      </c>
      <c r="I365" s="214"/>
      <c r="J365" s="210"/>
      <c r="K365" s="210"/>
      <c r="L365" s="215"/>
      <c r="M365" s="216"/>
      <c r="N365" s="217"/>
      <c r="O365" s="217"/>
      <c r="P365" s="217"/>
      <c r="Q365" s="217"/>
      <c r="R365" s="217"/>
      <c r="S365" s="217"/>
      <c r="T365" s="218"/>
      <c r="AT365" s="219" t="s">
        <v>210</v>
      </c>
      <c r="AU365" s="219" t="s">
        <v>84</v>
      </c>
      <c r="AV365" s="11" t="s">
        <v>82</v>
      </c>
      <c r="AW365" s="11" t="s">
        <v>38</v>
      </c>
      <c r="AX365" s="11" t="s">
        <v>74</v>
      </c>
      <c r="AY365" s="219" t="s">
        <v>143</v>
      </c>
    </row>
    <row r="366" spans="2:51" s="12" customFormat="1" ht="13.5">
      <c r="B366" s="220"/>
      <c r="C366" s="221"/>
      <c r="D366" s="204" t="s">
        <v>210</v>
      </c>
      <c r="E366" s="232" t="s">
        <v>21</v>
      </c>
      <c r="F366" s="233" t="s">
        <v>616</v>
      </c>
      <c r="G366" s="221"/>
      <c r="H366" s="234">
        <v>29.558</v>
      </c>
      <c r="I366" s="226"/>
      <c r="J366" s="221"/>
      <c r="K366" s="221"/>
      <c r="L366" s="227"/>
      <c r="M366" s="228"/>
      <c r="N366" s="229"/>
      <c r="O366" s="229"/>
      <c r="P366" s="229"/>
      <c r="Q366" s="229"/>
      <c r="R366" s="229"/>
      <c r="S366" s="229"/>
      <c r="T366" s="230"/>
      <c r="AT366" s="231" t="s">
        <v>210</v>
      </c>
      <c r="AU366" s="231" t="s">
        <v>84</v>
      </c>
      <c r="AV366" s="12" t="s">
        <v>84</v>
      </c>
      <c r="AW366" s="12" t="s">
        <v>38</v>
      </c>
      <c r="AX366" s="12" t="s">
        <v>74</v>
      </c>
      <c r="AY366" s="231" t="s">
        <v>143</v>
      </c>
    </row>
    <row r="367" spans="2:51" s="12" customFormat="1" ht="13.5">
      <c r="B367" s="220"/>
      <c r="C367" s="221"/>
      <c r="D367" s="204" t="s">
        <v>210</v>
      </c>
      <c r="E367" s="232" t="s">
        <v>21</v>
      </c>
      <c r="F367" s="233" t="s">
        <v>617</v>
      </c>
      <c r="G367" s="221"/>
      <c r="H367" s="234">
        <v>20.499</v>
      </c>
      <c r="I367" s="226"/>
      <c r="J367" s="221"/>
      <c r="K367" s="221"/>
      <c r="L367" s="227"/>
      <c r="M367" s="228"/>
      <c r="N367" s="229"/>
      <c r="O367" s="229"/>
      <c r="P367" s="229"/>
      <c r="Q367" s="229"/>
      <c r="R367" s="229"/>
      <c r="S367" s="229"/>
      <c r="T367" s="230"/>
      <c r="AT367" s="231" t="s">
        <v>210</v>
      </c>
      <c r="AU367" s="231" t="s">
        <v>84</v>
      </c>
      <c r="AV367" s="12" t="s">
        <v>84</v>
      </c>
      <c r="AW367" s="12" t="s">
        <v>38</v>
      </c>
      <c r="AX367" s="12" t="s">
        <v>74</v>
      </c>
      <c r="AY367" s="231" t="s">
        <v>143</v>
      </c>
    </row>
    <row r="368" spans="2:51" s="11" customFormat="1" ht="13.5">
      <c r="B368" s="209"/>
      <c r="C368" s="210"/>
      <c r="D368" s="204" t="s">
        <v>210</v>
      </c>
      <c r="E368" s="211" t="s">
        <v>21</v>
      </c>
      <c r="F368" s="212" t="s">
        <v>618</v>
      </c>
      <c r="G368" s="210"/>
      <c r="H368" s="213" t="s">
        <v>21</v>
      </c>
      <c r="I368" s="214"/>
      <c r="J368" s="210"/>
      <c r="K368" s="210"/>
      <c r="L368" s="215"/>
      <c r="M368" s="216"/>
      <c r="N368" s="217"/>
      <c r="O368" s="217"/>
      <c r="P368" s="217"/>
      <c r="Q368" s="217"/>
      <c r="R368" s="217"/>
      <c r="S368" s="217"/>
      <c r="T368" s="218"/>
      <c r="AT368" s="219" t="s">
        <v>210</v>
      </c>
      <c r="AU368" s="219" t="s">
        <v>84</v>
      </c>
      <c r="AV368" s="11" t="s">
        <v>82</v>
      </c>
      <c r="AW368" s="11" t="s">
        <v>38</v>
      </c>
      <c r="AX368" s="11" t="s">
        <v>74</v>
      </c>
      <c r="AY368" s="219" t="s">
        <v>143</v>
      </c>
    </row>
    <row r="369" spans="2:51" s="12" customFormat="1" ht="13.5">
      <c r="B369" s="220"/>
      <c r="C369" s="221"/>
      <c r="D369" s="204" t="s">
        <v>210</v>
      </c>
      <c r="E369" s="232" t="s">
        <v>21</v>
      </c>
      <c r="F369" s="233" t="s">
        <v>619</v>
      </c>
      <c r="G369" s="221"/>
      <c r="H369" s="234">
        <v>47.33</v>
      </c>
      <c r="I369" s="226"/>
      <c r="J369" s="221"/>
      <c r="K369" s="221"/>
      <c r="L369" s="227"/>
      <c r="M369" s="228"/>
      <c r="N369" s="229"/>
      <c r="O369" s="229"/>
      <c r="P369" s="229"/>
      <c r="Q369" s="229"/>
      <c r="R369" s="229"/>
      <c r="S369" s="229"/>
      <c r="T369" s="230"/>
      <c r="AT369" s="231" t="s">
        <v>210</v>
      </c>
      <c r="AU369" s="231" t="s">
        <v>84</v>
      </c>
      <c r="AV369" s="12" t="s">
        <v>84</v>
      </c>
      <c r="AW369" s="12" t="s">
        <v>38</v>
      </c>
      <c r="AX369" s="12" t="s">
        <v>74</v>
      </c>
      <c r="AY369" s="231" t="s">
        <v>143</v>
      </c>
    </row>
    <row r="370" spans="2:51" s="11" customFormat="1" ht="13.5">
      <c r="B370" s="209"/>
      <c r="C370" s="210"/>
      <c r="D370" s="204" t="s">
        <v>210</v>
      </c>
      <c r="E370" s="211" t="s">
        <v>21</v>
      </c>
      <c r="F370" s="212" t="s">
        <v>620</v>
      </c>
      <c r="G370" s="210"/>
      <c r="H370" s="213" t="s">
        <v>21</v>
      </c>
      <c r="I370" s="214"/>
      <c r="J370" s="210"/>
      <c r="K370" s="210"/>
      <c r="L370" s="215"/>
      <c r="M370" s="216"/>
      <c r="N370" s="217"/>
      <c r="O370" s="217"/>
      <c r="P370" s="217"/>
      <c r="Q370" s="217"/>
      <c r="R370" s="217"/>
      <c r="S370" s="217"/>
      <c r="T370" s="218"/>
      <c r="AT370" s="219" t="s">
        <v>210</v>
      </c>
      <c r="AU370" s="219" t="s">
        <v>84</v>
      </c>
      <c r="AV370" s="11" t="s">
        <v>82</v>
      </c>
      <c r="AW370" s="11" t="s">
        <v>38</v>
      </c>
      <c r="AX370" s="11" t="s">
        <v>74</v>
      </c>
      <c r="AY370" s="219" t="s">
        <v>143</v>
      </c>
    </row>
    <row r="371" spans="2:51" s="12" customFormat="1" ht="13.5">
      <c r="B371" s="220"/>
      <c r="C371" s="221"/>
      <c r="D371" s="204" t="s">
        <v>210</v>
      </c>
      <c r="E371" s="232" t="s">
        <v>21</v>
      </c>
      <c r="F371" s="233" t="s">
        <v>621</v>
      </c>
      <c r="G371" s="221"/>
      <c r="H371" s="234">
        <v>61.158</v>
      </c>
      <c r="I371" s="226"/>
      <c r="J371" s="221"/>
      <c r="K371" s="221"/>
      <c r="L371" s="227"/>
      <c r="M371" s="228"/>
      <c r="N371" s="229"/>
      <c r="O371" s="229"/>
      <c r="P371" s="229"/>
      <c r="Q371" s="229"/>
      <c r="R371" s="229"/>
      <c r="S371" s="229"/>
      <c r="T371" s="230"/>
      <c r="AT371" s="231" t="s">
        <v>210</v>
      </c>
      <c r="AU371" s="231" t="s">
        <v>84</v>
      </c>
      <c r="AV371" s="12" t="s">
        <v>84</v>
      </c>
      <c r="AW371" s="12" t="s">
        <v>38</v>
      </c>
      <c r="AX371" s="12" t="s">
        <v>74</v>
      </c>
      <c r="AY371" s="231" t="s">
        <v>143</v>
      </c>
    </row>
    <row r="372" spans="2:51" s="11" customFormat="1" ht="13.5">
      <c r="B372" s="209"/>
      <c r="C372" s="210"/>
      <c r="D372" s="204" t="s">
        <v>210</v>
      </c>
      <c r="E372" s="211" t="s">
        <v>21</v>
      </c>
      <c r="F372" s="212" t="s">
        <v>622</v>
      </c>
      <c r="G372" s="210"/>
      <c r="H372" s="213" t="s">
        <v>21</v>
      </c>
      <c r="I372" s="214"/>
      <c r="J372" s="210"/>
      <c r="K372" s="210"/>
      <c r="L372" s="215"/>
      <c r="M372" s="216"/>
      <c r="N372" s="217"/>
      <c r="O372" s="217"/>
      <c r="P372" s="217"/>
      <c r="Q372" s="217"/>
      <c r="R372" s="217"/>
      <c r="S372" s="217"/>
      <c r="T372" s="218"/>
      <c r="AT372" s="219" t="s">
        <v>210</v>
      </c>
      <c r="AU372" s="219" t="s">
        <v>84</v>
      </c>
      <c r="AV372" s="11" t="s">
        <v>82</v>
      </c>
      <c r="AW372" s="11" t="s">
        <v>38</v>
      </c>
      <c r="AX372" s="11" t="s">
        <v>74</v>
      </c>
      <c r="AY372" s="219" t="s">
        <v>143</v>
      </c>
    </row>
    <row r="373" spans="2:51" s="12" customFormat="1" ht="13.5">
      <c r="B373" s="220"/>
      <c r="C373" s="221"/>
      <c r="D373" s="204" t="s">
        <v>210</v>
      </c>
      <c r="E373" s="232" t="s">
        <v>21</v>
      </c>
      <c r="F373" s="233" t="s">
        <v>623</v>
      </c>
      <c r="G373" s="221"/>
      <c r="H373" s="234">
        <v>131.114</v>
      </c>
      <c r="I373" s="226"/>
      <c r="J373" s="221"/>
      <c r="K373" s="221"/>
      <c r="L373" s="227"/>
      <c r="M373" s="228"/>
      <c r="N373" s="229"/>
      <c r="O373" s="229"/>
      <c r="P373" s="229"/>
      <c r="Q373" s="229"/>
      <c r="R373" s="229"/>
      <c r="S373" s="229"/>
      <c r="T373" s="230"/>
      <c r="AT373" s="231" t="s">
        <v>210</v>
      </c>
      <c r="AU373" s="231" t="s">
        <v>84</v>
      </c>
      <c r="AV373" s="12" t="s">
        <v>84</v>
      </c>
      <c r="AW373" s="12" t="s">
        <v>38</v>
      </c>
      <c r="AX373" s="12" t="s">
        <v>74</v>
      </c>
      <c r="AY373" s="231" t="s">
        <v>143</v>
      </c>
    </row>
    <row r="374" spans="2:51" s="13" customFormat="1" ht="13.5">
      <c r="B374" s="235"/>
      <c r="C374" s="236"/>
      <c r="D374" s="222" t="s">
        <v>210</v>
      </c>
      <c r="E374" s="237" t="s">
        <v>21</v>
      </c>
      <c r="F374" s="238" t="s">
        <v>222</v>
      </c>
      <c r="G374" s="236"/>
      <c r="H374" s="239">
        <v>289.659</v>
      </c>
      <c r="I374" s="240"/>
      <c r="J374" s="236"/>
      <c r="K374" s="236"/>
      <c r="L374" s="241"/>
      <c r="M374" s="242"/>
      <c r="N374" s="243"/>
      <c r="O374" s="243"/>
      <c r="P374" s="243"/>
      <c r="Q374" s="243"/>
      <c r="R374" s="243"/>
      <c r="S374" s="243"/>
      <c r="T374" s="244"/>
      <c r="AT374" s="245" t="s">
        <v>210</v>
      </c>
      <c r="AU374" s="245" t="s">
        <v>84</v>
      </c>
      <c r="AV374" s="13" t="s">
        <v>208</v>
      </c>
      <c r="AW374" s="13" t="s">
        <v>38</v>
      </c>
      <c r="AX374" s="13" t="s">
        <v>82</v>
      </c>
      <c r="AY374" s="245" t="s">
        <v>143</v>
      </c>
    </row>
    <row r="375" spans="2:65" s="1" customFormat="1" ht="22.5" customHeight="1">
      <c r="B375" s="40"/>
      <c r="C375" s="246" t="s">
        <v>624</v>
      </c>
      <c r="D375" s="246" t="s">
        <v>231</v>
      </c>
      <c r="E375" s="247" t="s">
        <v>555</v>
      </c>
      <c r="F375" s="248" t="s">
        <v>556</v>
      </c>
      <c r="G375" s="249" t="s">
        <v>249</v>
      </c>
      <c r="H375" s="250">
        <v>295.452</v>
      </c>
      <c r="I375" s="251"/>
      <c r="J375" s="252">
        <f>ROUND(I375*H375,2)</f>
        <v>0</v>
      </c>
      <c r="K375" s="248" t="s">
        <v>150</v>
      </c>
      <c r="L375" s="253"/>
      <c r="M375" s="254" t="s">
        <v>21</v>
      </c>
      <c r="N375" s="255" t="s">
        <v>45</v>
      </c>
      <c r="O375" s="41"/>
      <c r="P375" s="201">
        <f>O375*H375</f>
        <v>0</v>
      </c>
      <c r="Q375" s="201">
        <v>0.0033</v>
      </c>
      <c r="R375" s="201">
        <f>Q375*H375</f>
        <v>0.9749916</v>
      </c>
      <c r="S375" s="201">
        <v>0</v>
      </c>
      <c r="T375" s="202">
        <f>S375*H375</f>
        <v>0</v>
      </c>
      <c r="AR375" s="24" t="s">
        <v>234</v>
      </c>
      <c r="AT375" s="24" t="s">
        <v>231</v>
      </c>
      <c r="AU375" s="24" t="s">
        <v>84</v>
      </c>
      <c r="AY375" s="24" t="s">
        <v>143</v>
      </c>
      <c r="BE375" s="203">
        <f>IF(N375="základní",J375,0)</f>
        <v>0</v>
      </c>
      <c r="BF375" s="203">
        <f>IF(N375="snížená",J375,0)</f>
        <v>0</v>
      </c>
      <c r="BG375" s="203">
        <f>IF(N375="zákl. přenesená",J375,0)</f>
        <v>0</v>
      </c>
      <c r="BH375" s="203">
        <f>IF(N375="sníž. přenesená",J375,0)</f>
        <v>0</v>
      </c>
      <c r="BI375" s="203">
        <f>IF(N375="nulová",J375,0)</f>
        <v>0</v>
      </c>
      <c r="BJ375" s="24" t="s">
        <v>82</v>
      </c>
      <c r="BK375" s="203">
        <f>ROUND(I375*H375,2)</f>
        <v>0</v>
      </c>
      <c r="BL375" s="24" t="s">
        <v>208</v>
      </c>
      <c r="BM375" s="24" t="s">
        <v>625</v>
      </c>
    </row>
    <row r="376" spans="2:51" s="12" customFormat="1" ht="13.5">
      <c r="B376" s="220"/>
      <c r="C376" s="221"/>
      <c r="D376" s="222" t="s">
        <v>210</v>
      </c>
      <c r="E376" s="221"/>
      <c r="F376" s="224" t="s">
        <v>626</v>
      </c>
      <c r="G376" s="221"/>
      <c r="H376" s="225">
        <v>295.452</v>
      </c>
      <c r="I376" s="226"/>
      <c r="J376" s="221"/>
      <c r="K376" s="221"/>
      <c r="L376" s="227"/>
      <c r="M376" s="228"/>
      <c r="N376" s="229"/>
      <c r="O376" s="229"/>
      <c r="P376" s="229"/>
      <c r="Q376" s="229"/>
      <c r="R376" s="229"/>
      <c r="S376" s="229"/>
      <c r="T376" s="230"/>
      <c r="AT376" s="231" t="s">
        <v>210</v>
      </c>
      <c r="AU376" s="231" t="s">
        <v>84</v>
      </c>
      <c r="AV376" s="12" t="s">
        <v>84</v>
      </c>
      <c r="AW376" s="12" t="s">
        <v>6</v>
      </c>
      <c r="AX376" s="12" t="s">
        <v>82</v>
      </c>
      <c r="AY376" s="231" t="s">
        <v>143</v>
      </c>
    </row>
    <row r="377" spans="2:65" s="1" customFormat="1" ht="44.25" customHeight="1">
      <c r="B377" s="40"/>
      <c r="C377" s="192" t="s">
        <v>627</v>
      </c>
      <c r="D377" s="192" t="s">
        <v>146</v>
      </c>
      <c r="E377" s="193" t="s">
        <v>628</v>
      </c>
      <c r="F377" s="194" t="s">
        <v>629</v>
      </c>
      <c r="G377" s="195" t="s">
        <v>249</v>
      </c>
      <c r="H377" s="196">
        <v>289.659</v>
      </c>
      <c r="I377" s="197"/>
      <c r="J377" s="198">
        <f>ROUND(I377*H377,2)</f>
        <v>0</v>
      </c>
      <c r="K377" s="194" t="s">
        <v>150</v>
      </c>
      <c r="L377" s="60"/>
      <c r="M377" s="199" t="s">
        <v>21</v>
      </c>
      <c r="N377" s="200" t="s">
        <v>45</v>
      </c>
      <c r="O377" s="41"/>
      <c r="P377" s="201">
        <f>O377*H377</f>
        <v>0</v>
      </c>
      <c r="Q377" s="201">
        <v>0.00804</v>
      </c>
      <c r="R377" s="201">
        <f>Q377*H377</f>
        <v>2.32885836</v>
      </c>
      <c r="S377" s="201">
        <v>0</v>
      </c>
      <c r="T377" s="202">
        <f>S377*H377</f>
        <v>0</v>
      </c>
      <c r="AR377" s="24" t="s">
        <v>208</v>
      </c>
      <c r="AT377" s="24" t="s">
        <v>146</v>
      </c>
      <c r="AU377" s="24" t="s">
        <v>84</v>
      </c>
      <c r="AY377" s="24" t="s">
        <v>143</v>
      </c>
      <c r="BE377" s="203">
        <f>IF(N377="základní",J377,0)</f>
        <v>0</v>
      </c>
      <c r="BF377" s="203">
        <f>IF(N377="snížená",J377,0)</f>
        <v>0</v>
      </c>
      <c r="BG377" s="203">
        <f>IF(N377="zákl. přenesená",J377,0)</f>
        <v>0</v>
      </c>
      <c r="BH377" s="203">
        <f>IF(N377="sníž. přenesená",J377,0)</f>
        <v>0</v>
      </c>
      <c r="BI377" s="203">
        <f>IF(N377="nulová",J377,0)</f>
        <v>0</v>
      </c>
      <c r="BJ377" s="24" t="s">
        <v>82</v>
      </c>
      <c r="BK377" s="203">
        <f>ROUND(I377*H377,2)</f>
        <v>0</v>
      </c>
      <c r="BL377" s="24" t="s">
        <v>208</v>
      </c>
      <c r="BM377" s="24" t="s">
        <v>630</v>
      </c>
    </row>
    <row r="378" spans="2:65" s="1" customFormat="1" ht="22.5" customHeight="1">
      <c r="B378" s="40"/>
      <c r="C378" s="246" t="s">
        <v>631</v>
      </c>
      <c r="D378" s="246" t="s">
        <v>231</v>
      </c>
      <c r="E378" s="247" t="s">
        <v>560</v>
      </c>
      <c r="F378" s="248" t="s">
        <v>561</v>
      </c>
      <c r="G378" s="249" t="s">
        <v>249</v>
      </c>
      <c r="H378" s="250">
        <v>295.452</v>
      </c>
      <c r="I378" s="251"/>
      <c r="J378" s="252">
        <f>ROUND(I378*H378,2)</f>
        <v>0</v>
      </c>
      <c r="K378" s="248" t="s">
        <v>150</v>
      </c>
      <c r="L378" s="253"/>
      <c r="M378" s="254" t="s">
        <v>21</v>
      </c>
      <c r="N378" s="255" t="s">
        <v>45</v>
      </c>
      <c r="O378" s="41"/>
      <c r="P378" s="201">
        <f>O378*H378</f>
        <v>0</v>
      </c>
      <c r="Q378" s="201">
        <v>0.005</v>
      </c>
      <c r="R378" s="201">
        <f>Q378*H378</f>
        <v>1.47726</v>
      </c>
      <c r="S378" s="201">
        <v>0</v>
      </c>
      <c r="T378" s="202">
        <f>S378*H378</f>
        <v>0</v>
      </c>
      <c r="AR378" s="24" t="s">
        <v>234</v>
      </c>
      <c r="AT378" s="24" t="s">
        <v>231</v>
      </c>
      <c r="AU378" s="24" t="s">
        <v>84</v>
      </c>
      <c r="AY378" s="24" t="s">
        <v>143</v>
      </c>
      <c r="BE378" s="203">
        <f>IF(N378="základní",J378,0)</f>
        <v>0</v>
      </c>
      <c r="BF378" s="203">
        <f>IF(N378="snížená",J378,0)</f>
        <v>0</v>
      </c>
      <c r="BG378" s="203">
        <f>IF(N378="zákl. přenesená",J378,0)</f>
        <v>0</v>
      </c>
      <c r="BH378" s="203">
        <f>IF(N378="sníž. přenesená",J378,0)</f>
        <v>0</v>
      </c>
      <c r="BI378" s="203">
        <f>IF(N378="nulová",J378,0)</f>
        <v>0</v>
      </c>
      <c r="BJ378" s="24" t="s">
        <v>82</v>
      </c>
      <c r="BK378" s="203">
        <f>ROUND(I378*H378,2)</f>
        <v>0</v>
      </c>
      <c r="BL378" s="24" t="s">
        <v>208</v>
      </c>
      <c r="BM378" s="24" t="s">
        <v>632</v>
      </c>
    </row>
    <row r="379" spans="2:51" s="12" customFormat="1" ht="13.5">
      <c r="B379" s="220"/>
      <c r="C379" s="221"/>
      <c r="D379" s="222" t="s">
        <v>210</v>
      </c>
      <c r="E379" s="221"/>
      <c r="F379" s="224" t="s">
        <v>626</v>
      </c>
      <c r="G379" s="221"/>
      <c r="H379" s="225">
        <v>295.452</v>
      </c>
      <c r="I379" s="226"/>
      <c r="J379" s="221"/>
      <c r="K379" s="221"/>
      <c r="L379" s="227"/>
      <c r="M379" s="228"/>
      <c r="N379" s="229"/>
      <c r="O379" s="229"/>
      <c r="P379" s="229"/>
      <c r="Q379" s="229"/>
      <c r="R379" s="229"/>
      <c r="S379" s="229"/>
      <c r="T379" s="230"/>
      <c r="AT379" s="231" t="s">
        <v>210</v>
      </c>
      <c r="AU379" s="231" t="s">
        <v>84</v>
      </c>
      <c r="AV379" s="12" t="s">
        <v>84</v>
      </c>
      <c r="AW379" s="12" t="s">
        <v>6</v>
      </c>
      <c r="AX379" s="12" t="s">
        <v>82</v>
      </c>
      <c r="AY379" s="231" t="s">
        <v>143</v>
      </c>
    </row>
    <row r="380" spans="2:65" s="1" customFormat="1" ht="31.5" customHeight="1">
      <c r="B380" s="40"/>
      <c r="C380" s="192" t="s">
        <v>633</v>
      </c>
      <c r="D380" s="192" t="s">
        <v>146</v>
      </c>
      <c r="E380" s="193" t="s">
        <v>634</v>
      </c>
      <c r="F380" s="194" t="s">
        <v>635</v>
      </c>
      <c r="G380" s="195" t="s">
        <v>249</v>
      </c>
      <c r="H380" s="196">
        <v>289.659</v>
      </c>
      <c r="I380" s="197"/>
      <c r="J380" s="198">
        <f>ROUND(I380*H380,2)</f>
        <v>0</v>
      </c>
      <c r="K380" s="194" t="s">
        <v>150</v>
      </c>
      <c r="L380" s="60"/>
      <c r="M380" s="199" t="s">
        <v>21</v>
      </c>
      <c r="N380" s="200" t="s">
        <v>45</v>
      </c>
      <c r="O380" s="41"/>
      <c r="P380" s="201">
        <f>O380*H380</f>
        <v>0</v>
      </c>
      <c r="Q380" s="201">
        <v>1E-05</v>
      </c>
      <c r="R380" s="201">
        <f>Q380*H380</f>
        <v>0.00289659</v>
      </c>
      <c r="S380" s="201">
        <v>0</v>
      </c>
      <c r="T380" s="202">
        <f>S380*H380</f>
        <v>0</v>
      </c>
      <c r="AR380" s="24" t="s">
        <v>208</v>
      </c>
      <c r="AT380" s="24" t="s">
        <v>146</v>
      </c>
      <c r="AU380" s="24" t="s">
        <v>84</v>
      </c>
      <c r="AY380" s="24" t="s">
        <v>143</v>
      </c>
      <c r="BE380" s="203">
        <f>IF(N380="základní",J380,0)</f>
        <v>0</v>
      </c>
      <c r="BF380" s="203">
        <f>IF(N380="snížená",J380,0)</f>
        <v>0</v>
      </c>
      <c r="BG380" s="203">
        <f>IF(N380="zákl. přenesená",J380,0)</f>
        <v>0</v>
      </c>
      <c r="BH380" s="203">
        <f>IF(N380="sníž. přenesená",J380,0)</f>
        <v>0</v>
      </c>
      <c r="BI380" s="203">
        <f>IF(N380="nulová",J380,0)</f>
        <v>0</v>
      </c>
      <c r="BJ380" s="24" t="s">
        <v>82</v>
      </c>
      <c r="BK380" s="203">
        <f>ROUND(I380*H380,2)</f>
        <v>0</v>
      </c>
      <c r="BL380" s="24" t="s">
        <v>208</v>
      </c>
      <c r="BM380" s="24" t="s">
        <v>636</v>
      </c>
    </row>
    <row r="381" spans="2:65" s="1" customFormat="1" ht="31.5" customHeight="1">
      <c r="B381" s="40"/>
      <c r="C381" s="246" t="s">
        <v>637</v>
      </c>
      <c r="D381" s="246" t="s">
        <v>231</v>
      </c>
      <c r="E381" s="247" t="s">
        <v>638</v>
      </c>
      <c r="F381" s="248" t="s">
        <v>639</v>
      </c>
      <c r="G381" s="249" t="s">
        <v>249</v>
      </c>
      <c r="H381" s="250">
        <v>304.142</v>
      </c>
      <c r="I381" s="251"/>
      <c r="J381" s="252">
        <f>ROUND(I381*H381,2)</f>
        <v>0</v>
      </c>
      <c r="K381" s="248" t="s">
        <v>150</v>
      </c>
      <c r="L381" s="253"/>
      <c r="M381" s="254" t="s">
        <v>21</v>
      </c>
      <c r="N381" s="255" t="s">
        <v>45</v>
      </c>
      <c r="O381" s="41"/>
      <c r="P381" s="201">
        <f>O381*H381</f>
        <v>0</v>
      </c>
      <c r="Q381" s="201">
        <v>0.0002</v>
      </c>
      <c r="R381" s="201">
        <f>Q381*H381</f>
        <v>0.060828400000000005</v>
      </c>
      <c r="S381" s="201">
        <v>0</v>
      </c>
      <c r="T381" s="202">
        <f>S381*H381</f>
        <v>0</v>
      </c>
      <c r="AR381" s="24" t="s">
        <v>234</v>
      </c>
      <c r="AT381" s="24" t="s">
        <v>231</v>
      </c>
      <c r="AU381" s="24" t="s">
        <v>84</v>
      </c>
      <c r="AY381" s="24" t="s">
        <v>143</v>
      </c>
      <c r="BE381" s="203">
        <f>IF(N381="základní",J381,0)</f>
        <v>0</v>
      </c>
      <c r="BF381" s="203">
        <f>IF(N381="snížená",J381,0)</f>
        <v>0</v>
      </c>
      <c r="BG381" s="203">
        <f>IF(N381="zákl. přenesená",J381,0)</f>
        <v>0</v>
      </c>
      <c r="BH381" s="203">
        <f>IF(N381="sníž. přenesená",J381,0)</f>
        <v>0</v>
      </c>
      <c r="BI381" s="203">
        <f>IF(N381="nulová",J381,0)</f>
        <v>0</v>
      </c>
      <c r="BJ381" s="24" t="s">
        <v>82</v>
      </c>
      <c r="BK381" s="203">
        <f>ROUND(I381*H381,2)</f>
        <v>0</v>
      </c>
      <c r="BL381" s="24" t="s">
        <v>208</v>
      </c>
      <c r="BM381" s="24" t="s">
        <v>640</v>
      </c>
    </row>
    <row r="382" spans="2:51" s="12" customFormat="1" ht="13.5">
      <c r="B382" s="220"/>
      <c r="C382" s="221"/>
      <c r="D382" s="222" t="s">
        <v>210</v>
      </c>
      <c r="E382" s="221"/>
      <c r="F382" s="224" t="s">
        <v>641</v>
      </c>
      <c r="G382" s="221"/>
      <c r="H382" s="225">
        <v>304.142</v>
      </c>
      <c r="I382" s="226"/>
      <c r="J382" s="221"/>
      <c r="K382" s="221"/>
      <c r="L382" s="227"/>
      <c r="M382" s="228"/>
      <c r="N382" s="229"/>
      <c r="O382" s="229"/>
      <c r="P382" s="229"/>
      <c r="Q382" s="229"/>
      <c r="R382" s="229"/>
      <c r="S382" s="229"/>
      <c r="T382" s="230"/>
      <c r="AT382" s="231" t="s">
        <v>210</v>
      </c>
      <c r="AU382" s="231" t="s">
        <v>84</v>
      </c>
      <c r="AV382" s="12" t="s">
        <v>84</v>
      </c>
      <c r="AW382" s="12" t="s">
        <v>6</v>
      </c>
      <c r="AX382" s="12" t="s">
        <v>82</v>
      </c>
      <c r="AY382" s="231" t="s">
        <v>143</v>
      </c>
    </row>
    <row r="383" spans="2:65" s="1" customFormat="1" ht="31.5" customHeight="1">
      <c r="B383" s="40"/>
      <c r="C383" s="192" t="s">
        <v>642</v>
      </c>
      <c r="D383" s="192" t="s">
        <v>146</v>
      </c>
      <c r="E383" s="193" t="s">
        <v>570</v>
      </c>
      <c r="F383" s="194" t="s">
        <v>571</v>
      </c>
      <c r="G383" s="195" t="s">
        <v>249</v>
      </c>
      <c r="H383" s="196">
        <v>868.975</v>
      </c>
      <c r="I383" s="197"/>
      <c r="J383" s="198">
        <f>ROUND(I383*H383,2)</f>
        <v>0</v>
      </c>
      <c r="K383" s="194" t="s">
        <v>150</v>
      </c>
      <c r="L383" s="60"/>
      <c r="M383" s="199" t="s">
        <v>21</v>
      </c>
      <c r="N383" s="200" t="s">
        <v>45</v>
      </c>
      <c r="O383" s="41"/>
      <c r="P383" s="201">
        <f>O383*H383</f>
        <v>0</v>
      </c>
      <c r="Q383" s="201">
        <v>0.0002</v>
      </c>
      <c r="R383" s="201">
        <f>Q383*H383</f>
        <v>0.173795</v>
      </c>
      <c r="S383" s="201">
        <v>0</v>
      </c>
      <c r="T383" s="202">
        <f>S383*H383</f>
        <v>0</v>
      </c>
      <c r="AR383" s="24" t="s">
        <v>208</v>
      </c>
      <c r="AT383" s="24" t="s">
        <v>146</v>
      </c>
      <c r="AU383" s="24" t="s">
        <v>84</v>
      </c>
      <c r="AY383" s="24" t="s">
        <v>143</v>
      </c>
      <c r="BE383" s="203">
        <f>IF(N383="základní",J383,0)</f>
        <v>0</v>
      </c>
      <c r="BF383" s="203">
        <f>IF(N383="snížená",J383,0)</f>
        <v>0</v>
      </c>
      <c r="BG383" s="203">
        <f>IF(N383="zákl. přenesená",J383,0)</f>
        <v>0</v>
      </c>
      <c r="BH383" s="203">
        <f>IF(N383="sníž. přenesená",J383,0)</f>
        <v>0</v>
      </c>
      <c r="BI383" s="203">
        <f>IF(N383="nulová",J383,0)</f>
        <v>0</v>
      </c>
      <c r="BJ383" s="24" t="s">
        <v>82</v>
      </c>
      <c r="BK383" s="203">
        <f>ROUND(I383*H383,2)</f>
        <v>0</v>
      </c>
      <c r="BL383" s="24" t="s">
        <v>208</v>
      </c>
      <c r="BM383" s="24" t="s">
        <v>643</v>
      </c>
    </row>
    <row r="384" spans="2:51" s="11" customFormat="1" ht="13.5">
      <c r="B384" s="209"/>
      <c r="C384" s="210"/>
      <c r="D384" s="204" t="s">
        <v>210</v>
      </c>
      <c r="E384" s="211" t="s">
        <v>21</v>
      </c>
      <c r="F384" s="212" t="s">
        <v>614</v>
      </c>
      <c r="G384" s="210"/>
      <c r="H384" s="213" t="s">
        <v>21</v>
      </c>
      <c r="I384" s="214"/>
      <c r="J384" s="210"/>
      <c r="K384" s="210"/>
      <c r="L384" s="215"/>
      <c r="M384" s="216"/>
      <c r="N384" s="217"/>
      <c r="O384" s="217"/>
      <c r="P384" s="217"/>
      <c r="Q384" s="217"/>
      <c r="R384" s="217"/>
      <c r="S384" s="217"/>
      <c r="T384" s="218"/>
      <c r="AT384" s="219" t="s">
        <v>210</v>
      </c>
      <c r="AU384" s="219" t="s">
        <v>84</v>
      </c>
      <c r="AV384" s="11" t="s">
        <v>82</v>
      </c>
      <c r="AW384" s="11" t="s">
        <v>38</v>
      </c>
      <c r="AX384" s="11" t="s">
        <v>74</v>
      </c>
      <c r="AY384" s="219" t="s">
        <v>143</v>
      </c>
    </row>
    <row r="385" spans="2:51" s="11" customFormat="1" ht="13.5">
      <c r="B385" s="209"/>
      <c r="C385" s="210"/>
      <c r="D385" s="204" t="s">
        <v>210</v>
      </c>
      <c r="E385" s="211" t="s">
        <v>21</v>
      </c>
      <c r="F385" s="212" t="s">
        <v>615</v>
      </c>
      <c r="G385" s="210"/>
      <c r="H385" s="213" t="s">
        <v>21</v>
      </c>
      <c r="I385" s="214"/>
      <c r="J385" s="210"/>
      <c r="K385" s="210"/>
      <c r="L385" s="215"/>
      <c r="M385" s="216"/>
      <c r="N385" s="217"/>
      <c r="O385" s="217"/>
      <c r="P385" s="217"/>
      <c r="Q385" s="217"/>
      <c r="R385" s="217"/>
      <c r="S385" s="217"/>
      <c r="T385" s="218"/>
      <c r="AT385" s="219" t="s">
        <v>210</v>
      </c>
      <c r="AU385" s="219" t="s">
        <v>84</v>
      </c>
      <c r="AV385" s="11" t="s">
        <v>82</v>
      </c>
      <c r="AW385" s="11" t="s">
        <v>38</v>
      </c>
      <c r="AX385" s="11" t="s">
        <v>74</v>
      </c>
      <c r="AY385" s="219" t="s">
        <v>143</v>
      </c>
    </row>
    <row r="386" spans="2:51" s="12" customFormat="1" ht="13.5">
      <c r="B386" s="220"/>
      <c r="C386" s="221"/>
      <c r="D386" s="204" t="s">
        <v>210</v>
      </c>
      <c r="E386" s="232" t="s">
        <v>21</v>
      </c>
      <c r="F386" s="233" t="s">
        <v>644</v>
      </c>
      <c r="G386" s="221"/>
      <c r="H386" s="234">
        <v>88.673</v>
      </c>
      <c r="I386" s="226"/>
      <c r="J386" s="221"/>
      <c r="K386" s="221"/>
      <c r="L386" s="227"/>
      <c r="M386" s="228"/>
      <c r="N386" s="229"/>
      <c r="O386" s="229"/>
      <c r="P386" s="229"/>
      <c r="Q386" s="229"/>
      <c r="R386" s="229"/>
      <c r="S386" s="229"/>
      <c r="T386" s="230"/>
      <c r="AT386" s="231" t="s">
        <v>210</v>
      </c>
      <c r="AU386" s="231" t="s">
        <v>84</v>
      </c>
      <c r="AV386" s="12" t="s">
        <v>84</v>
      </c>
      <c r="AW386" s="12" t="s">
        <v>38</v>
      </c>
      <c r="AX386" s="12" t="s">
        <v>74</v>
      </c>
      <c r="AY386" s="231" t="s">
        <v>143</v>
      </c>
    </row>
    <row r="387" spans="2:51" s="12" customFormat="1" ht="13.5">
      <c r="B387" s="220"/>
      <c r="C387" s="221"/>
      <c r="D387" s="204" t="s">
        <v>210</v>
      </c>
      <c r="E387" s="232" t="s">
        <v>21</v>
      </c>
      <c r="F387" s="233" t="s">
        <v>645</v>
      </c>
      <c r="G387" s="221"/>
      <c r="H387" s="234">
        <v>61.497</v>
      </c>
      <c r="I387" s="226"/>
      <c r="J387" s="221"/>
      <c r="K387" s="221"/>
      <c r="L387" s="227"/>
      <c r="M387" s="228"/>
      <c r="N387" s="229"/>
      <c r="O387" s="229"/>
      <c r="P387" s="229"/>
      <c r="Q387" s="229"/>
      <c r="R387" s="229"/>
      <c r="S387" s="229"/>
      <c r="T387" s="230"/>
      <c r="AT387" s="231" t="s">
        <v>210</v>
      </c>
      <c r="AU387" s="231" t="s">
        <v>84</v>
      </c>
      <c r="AV387" s="12" t="s">
        <v>84</v>
      </c>
      <c r="AW387" s="12" t="s">
        <v>38</v>
      </c>
      <c r="AX387" s="12" t="s">
        <v>74</v>
      </c>
      <c r="AY387" s="231" t="s">
        <v>143</v>
      </c>
    </row>
    <row r="388" spans="2:51" s="11" customFormat="1" ht="13.5">
      <c r="B388" s="209"/>
      <c r="C388" s="210"/>
      <c r="D388" s="204" t="s">
        <v>210</v>
      </c>
      <c r="E388" s="211" t="s">
        <v>21</v>
      </c>
      <c r="F388" s="212" t="s">
        <v>618</v>
      </c>
      <c r="G388" s="210"/>
      <c r="H388" s="213" t="s">
        <v>21</v>
      </c>
      <c r="I388" s="214"/>
      <c r="J388" s="210"/>
      <c r="K388" s="210"/>
      <c r="L388" s="215"/>
      <c r="M388" s="216"/>
      <c r="N388" s="217"/>
      <c r="O388" s="217"/>
      <c r="P388" s="217"/>
      <c r="Q388" s="217"/>
      <c r="R388" s="217"/>
      <c r="S388" s="217"/>
      <c r="T388" s="218"/>
      <c r="AT388" s="219" t="s">
        <v>210</v>
      </c>
      <c r="AU388" s="219" t="s">
        <v>84</v>
      </c>
      <c r="AV388" s="11" t="s">
        <v>82</v>
      </c>
      <c r="AW388" s="11" t="s">
        <v>38</v>
      </c>
      <c r="AX388" s="11" t="s">
        <v>74</v>
      </c>
      <c r="AY388" s="219" t="s">
        <v>143</v>
      </c>
    </row>
    <row r="389" spans="2:51" s="12" customFormat="1" ht="13.5">
      <c r="B389" s="220"/>
      <c r="C389" s="221"/>
      <c r="D389" s="204" t="s">
        <v>210</v>
      </c>
      <c r="E389" s="232" t="s">
        <v>21</v>
      </c>
      <c r="F389" s="233" t="s">
        <v>646</v>
      </c>
      <c r="G389" s="221"/>
      <c r="H389" s="234">
        <v>141.99</v>
      </c>
      <c r="I389" s="226"/>
      <c r="J389" s="221"/>
      <c r="K389" s="221"/>
      <c r="L389" s="227"/>
      <c r="M389" s="228"/>
      <c r="N389" s="229"/>
      <c r="O389" s="229"/>
      <c r="P389" s="229"/>
      <c r="Q389" s="229"/>
      <c r="R389" s="229"/>
      <c r="S389" s="229"/>
      <c r="T389" s="230"/>
      <c r="AT389" s="231" t="s">
        <v>210</v>
      </c>
      <c r="AU389" s="231" t="s">
        <v>84</v>
      </c>
      <c r="AV389" s="12" t="s">
        <v>84</v>
      </c>
      <c r="AW389" s="12" t="s">
        <v>38</v>
      </c>
      <c r="AX389" s="12" t="s">
        <v>74</v>
      </c>
      <c r="AY389" s="231" t="s">
        <v>143</v>
      </c>
    </row>
    <row r="390" spans="2:51" s="11" customFormat="1" ht="13.5">
      <c r="B390" s="209"/>
      <c r="C390" s="210"/>
      <c r="D390" s="204" t="s">
        <v>210</v>
      </c>
      <c r="E390" s="211" t="s">
        <v>21</v>
      </c>
      <c r="F390" s="212" t="s">
        <v>620</v>
      </c>
      <c r="G390" s="210"/>
      <c r="H390" s="213" t="s">
        <v>21</v>
      </c>
      <c r="I390" s="214"/>
      <c r="J390" s="210"/>
      <c r="K390" s="210"/>
      <c r="L390" s="215"/>
      <c r="M390" s="216"/>
      <c r="N390" s="217"/>
      <c r="O390" s="217"/>
      <c r="P390" s="217"/>
      <c r="Q390" s="217"/>
      <c r="R390" s="217"/>
      <c r="S390" s="217"/>
      <c r="T390" s="218"/>
      <c r="AT390" s="219" t="s">
        <v>210</v>
      </c>
      <c r="AU390" s="219" t="s">
        <v>84</v>
      </c>
      <c r="AV390" s="11" t="s">
        <v>82</v>
      </c>
      <c r="AW390" s="11" t="s">
        <v>38</v>
      </c>
      <c r="AX390" s="11" t="s">
        <v>74</v>
      </c>
      <c r="AY390" s="219" t="s">
        <v>143</v>
      </c>
    </row>
    <row r="391" spans="2:51" s="12" customFormat="1" ht="13.5">
      <c r="B391" s="220"/>
      <c r="C391" s="221"/>
      <c r="D391" s="204" t="s">
        <v>210</v>
      </c>
      <c r="E391" s="232" t="s">
        <v>21</v>
      </c>
      <c r="F391" s="233" t="s">
        <v>647</v>
      </c>
      <c r="G391" s="221"/>
      <c r="H391" s="234">
        <v>183.473</v>
      </c>
      <c r="I391" s="226"/>
      <c r="J391" s="221"/>
      <c r="K391" s="221"/>
      <c r="L391" s="227"/>
      <c r="M391" s="228"/>
      <c r="N391" s="229"/>
      <c r="O391" s="229"/>
      <c r="P391" s="229"/>
      <c r="Q391" s="229"/>
      <c r="R391" s="229"/>
      <c r="S391" s="229"/>
      <c r="T391" s="230"/>
      <c r="AT391" s="231" t="s">
        <v>210</v>
      </c>
      <c r="AU391" s="231" t="s">
        <v>84</v>
      </c>
      <c r="AV391" s="12" t="s">
        <v>84</v>
      </c>
      <c r="AW391" s="12" t="s">
        <v>38</v>
      </c>
      <c r="AX391" s="12" t="s">
        <v>74</v>
      </c>
      <c r="AY391" s="231" t="s">
        <v>143</v>
      </c>
    </row>
    <row r="392" spans="2:51" s="11" customFormat="1" ht="13.5">
      <c r="B392" s="209"/>
      <c r="C392" s="210"/>
      <c r="D392" s="204" t="s">
        <v>210</v>
      </c>
      <c r="E392" s="211" t="s">
        <v>21</v>
      </c>
      <c r="F392" s="212" t="s">
        <v>622</v>
      </c>
      <c r="G392" s="210"/>
      <c r="H392" s="213" t="s">
        <v>21</v>
      </c>
      <c r="I392" s="214"/>
      <c r="J392" s="210"/>
      <c r="K392" s="210"/>
      <c r="L392" s="215"/>
      <c r="M392" s="216"/>
      <c r="N392" s="217"/>
      <c r="O392" s="217"/>
      <c r="P392" s="217"/>
      <c r="Q392" s="217"/>
      <c r="R392" s="217"/>
      <c r="S392" s="217"/>
      <c r="T392" s="218"/>
      <c r="AT392" s="219" t="s">
        <v>210</v>
      </c>
      <c r="AU392" s="219" t="s">
        <v>84</v>
      </c>
      <c r="AV392" s="11" t="s">
        <v>82</v>
      </c>
      <c r="AW392" s="11" t="s">
        <v>38</v>
      </c>
      <c r="AX392" s="11" t="s">
        <v>74</v>
      </c>
      <c r="AY392" s="219" t="s">
        <v>143</v>
      </c>
    </row>
    <row r="393" spans="2:51" s="12" customFormat="1" ht="13.5">
      <c r="B393" s="220"/>
      <c r="C393" s="221"/>
      <c r="D393" s="204" t="s">
        <v>210</v>
      </c>
      <c r="E393" s="232" t="s">
        <v>21</v>
      </c>
      <c r="F393" s="233" t="s">
        <v>648</v>
      </c>
      <c r="G393" s="221"/>
      <c r="H393" s="234">
        <v>393.342</v>
      </c>
      <c r="I393" s="226"/>
      <c r="J393" s="221"/>
      <c r="K393" s="221"/>
      <c r="L393" s="227"/>
      <c r="M393" s="228"/>
      <c r="N393" s="229"/>
      <c r="O393" s="229"/>
      <c r="P393" s="229"/>
      <c r="Q393" s="229"/>
      <c r="R393" s="229"/>
      <c r="S393" s="229"/>
      <c r="T393" s="230"/>
      <c r="AT393" s="231" t="s">
        <v>210</v>
      </c>
      <c r="AU393" s="231" t="s">
        <v>84</v>
      </c>
      <c r="AV393" s="12" t="s">
        <v>84</v>
      </c>
      <c r="AW393" s="12" t="s">
        <v>38</v>
      </c>
      <c r="AX393" s="12" t="s">
        <v>74</v>
      </c>
      <c r="AY393" s="231" t="s">
        <v>143</v>
      </c>
    </row>
    <row r="394" spans="2:51" s="13" customFormat="1" ht="13.5">
      <c r="B394" s="235"/>
      <c r="C394" s="236"/>
      <c r="D394" s="222" t="s">
        <v>210</v>
      </c>
      <c r="E394" s="237" t="s">
        <v>21</v>
      </c>
      <c r="F394" s="238" t="s">
        <v>222</v>
      </c>
      <c r="G394" s="236"/>
      <c r="H394" s="239">
        <v>868.975</v>
      </c>
      <c r="I394" s="240"/>
      <c r="J394" s="236"/>
      <c r="K394" s="236"/>
      <c r="L394" s="241"/>
      <c r="M394" s="242"/>
      <c r="N394" s="243"/>
      <c r="O394" s="243"/>
      <c r="P394" s="243"/>
      <c r="Q394" s="243"/>
      <c r="R394" s="243"/>
      <c r="S394" s="243"/>
      <c r="T394" s="244"/>
      <c r="AT394" s="245" t="s">
        <v>210</v>
      </c>
      <c r="AU394" s="245" t="s">
        <v>84</v>
      </c>
      <c r="AV394" s="13" t="s">
        <v>208</v>
      </c>
      <c r="AW394" s="13" t="s">
        <v>38</v>
      </c>
      <c r="AX394" s="13" t="s">
        <v>82</v>
      </c>
      <c r="AY394" s="245" t="s">
        <v>143</v>
      </c>
    </row>
    <row r="395" spans="2:65" s="1" customFormat="1" ht="31.5" customHeight="1">
      <c r="B395" s="40"/>
      <c r="C395" s="192" t="s">
        <v>649</v>
      </c>
      <c r="D395" s="192" t="s">
        <v>146</v>
      </c>
      <c r="E395" s="193" t="s">
        <v>650</v>
      </c>
      <c r="F395" s="194" t="s">
        <v>651</v>
      </c>
      <c r="G395" s="195" t="s">
        <v>249</v>
      </c>
      <c r="H395" s="196">
        <v>289.659</v>
      </c>
      <c r="I395" s="197"/>
      <c r="J395" s="198">
        <f>ROUND(I395*H395,2)</f>
        <v>0</v>
      </c>
      <c r="K395" s="194" t="s">
        <v>150</v>
      </c>
      <c r="L395" s="60"/>
      <c r="M395" s="199" t="s">
        <v>21</v>
      </c>
      <c r="N395" s="200" t="s">
        <v>45</v>
      </c>
      <c r="O395" s="41"/>
      <c r="P395" s="201">
        <f>O395*H395</f>
        <v>0</v>
      </c>
      <c r="Q395" s="201">
        <v>0</v>
      </c>
      <c r="R395" s="201">
        <f>Q395*H395</f>
        <v>0</v>
      </c>
      <c r="S395" s="201">
        <v>0</v>
      </c>
      <c r="T395" s="202">
        <f>S395*H395</f>
        <v>0</v>
      </c>
      <c r="AR395" s="24" t="s">
        <v>208</v>
      </c>
      <c r="AT395" s="24" t="s">
        <v>146</v>
      </c>
      <c r="AU395" s="24" t="s">
        <v>84</v>
      </c>
      <c r="AY395" s="24" t="s">
        <v>143</v>
      </c>
      <c r="BE395" s="203">
        <f>IF(N395="základní",J395,0)</f>
        <v>0</v>
      </c>
      <c r="BF395" s="203">
        <f>IF(N395="snížená",J395,0)</f>
        <v>0</v>
      </c>
      <c r="BG395" s="203">
        <f>IF(N395="zákl. přenesená",J395,0)</f>
        <v>0</v>
      </c>
      <c r="BH395" s="203">
        <f>IF(N395="sníž. přenesená",J395,0)</f>
        <v>0</v>
      </c>
      <c r="BI395" s="203">
        <f>IF(N395="nulová",J395,0)</f>
        <v>0</v>
      </c>
      <c r="BJ395" s="24" t="s">
        <v>82</v>
      </c>
      <c r="BK395" s="203">
        <f>ROUND(I395*H395,2)</f>
        <v>0</v>
      </c>
      <c r="BL395" s="24" t="s">
        <v>208</v>
      </c>
      <c r="BM395" s="24" t="s">
        <v>652</v>
      </c>
    </row>
    <row r="396" spans="2:65" s="1" customFormat="1" ht="22.5" customHeight="1">
      <c r="B396" s="40"/>
      <c r="C396" s="246" t="s">
        <v>653</v>
      </c>
      <c r="D396" s="246" t="s">
        <v>231</v>
      </c>
      <c r="E396" s="247" t="s">
        <v>591</v>
      </c>
      <c r="F396" s="248" t="s">
        <v>592</v>
      </c>
      <c r="G396" s="249" t="s">
        <v>207</v>
      </c>
      <c r="H396" s="250">
        <v>11.586</v>
      </c>
      <c r="I396" s="251"/>
      <c r="J396" s="252">
        <f>ROUND(I396*H396,2)</f>
        <v>0</v>
      </c>
      <c r="K396" s="248" t="s">
        <v>21</v>
      </c>
      <c r="L396" s="253"/>
      <c r="M396" s="254" t="s">
        <v>21</v>
      </c>
      <c r="N396" s="255" t="s">
        <v>45</v>
      </c>
      <c r="O396" s="41"/>
      <c r="P396" s="201">
        <f>O396*H396</f>
        <v>0</v>
      </c>
      <c r="Q396" s="201">
        <v>0.55</v>
      </c>
      <c r="R396" s="201">
        <f>Q396*H396</f>
        <v>6.372300000000001</v>
      </c>
      <c r="S396" s="201">
        <v>0</v>
      </c>
      <c r="T396" s="202">
        <f>S396*H396</f>
        <v>0</v>
      </c>
      <c r="AR396" s="24" t="s">
        <v>234</v>
      </c>
      <c r="AT396" s="24" t="s">
        <v>231</v>
      </c>
      <c r="AU396" s="24" t="s">
        <v>84</v>
      </c>
      <c r="AY396" s="24" t="s">
        <v>143</v>
      </c>
      <c r="BE396" s="203">
        <f>IF(N396="základní",J396,0)</f>
        <v>0</v>
      </c>
      <c r="BF396" s="203">
        <f>IF(N396="snížená",J396,0)</f>
        <v>0</v>
      </c>
      <c r="BG396" s="203">
        <f>IF(N396="zákl. přenesená",J396,0)</f>
        <v>0</v>
      </c>
      <c r="BH396" s="203">
        <f>IF(N396="sníž. přenesená",J396,0)</f>
        <v>0</v>
      </c>
      <c r="BI396" s="203">
        <f>IF(N396="nulová",J396,0)</f>
        <v>0</v>
      </c>
      <c r="BJ396" s="24" t="s">
        <v>82</v>
      </c>
      <c r="BK396" s="203">
        <f>ROUND(I396*H396,2)</f>
        <v>0</v>
      </c>
      <c r="BL396" s="24" t="s">
        <v>208</v>
      </c>
      <c r="BM396" s="24" t="s">
        <v>654</v>
      </c>
    </row>
    <row r="397" spans="2:51" s="12" customFormat="1" ht="13.5">
      <c r="B397" s="220"/>
      <c r="C397" s="221"/>
      <c r="D397" s="222" t="s">
        <v>210</v>
      </c>
      <c r="E397" s="223" t="s">
        <v>21</v>
      </c>
      <c r="F397" s="224" t="s">
        <v>655</v>
      </c>
      <c r="G397" s="221"/>
      <c r="H397" s="225">
        <v>11.586</v>
      </c>
      <c r="I397" s="226"/>
      <c r="J397" s="221"/>
      <c r="K397" s="221"/>
      <c r="L397" s="227"/>
      <c r="M397" s="228"/>
      <c r="N397" s="229"/>
      <c r="O397" s="229"/>
      <c r="P397" s="229"/>
      <c r="Q397" s="229"/>
      <c r="R397" s="229"/>
      <c r="S397" s="229"/>
      <c r="T397" s="230"/>
      <c r="AT397" s="231" t="s">
        <v>210</v>
      </c>
      <c r="AU397" s="231" t="s">
        <v>84</v>
      </c>
      <c r="AV397" s="12" t="s">
        <v>84</v>
      </c>
      <c r="AW397" s="12" t="s">
        <v>38</v>
      </c>
      <c r="AX397" s="12" t="s">
        <v>82</v>
      </c>
      <c r="AY397" s="231" t="s">
        <v>143</v>
      </c>
    </row>
    <row r="398" spans="2:65" s="1" customFormat="1" ht="22.5" customHeight="1">
      <c r="B398" s="40"/>
      <c r="C398" s="192" t="s">
        <v>656</v>
      </c>
      <c r="D398" s="192" t="s">
        <v>146</v>
      </c>
      <c r="E398" s="193" t="s">
        <v>657</v>
      </c>
      <c r="F398" s="194" t="s">
        <v>658</v>
      </c>
      <c r="G398" s="195" t="s">
        <v>492</v>
      </c>
      <c r="H398" s="196">
        <v>1737.954</v>
      </c>
      <c r="I398" s="197"/>
      <c r="J398" s="198">
        <f>ROUND(I398*H398,2)</f>
        <v>0</v>
      </c>
      <c r="K398" s="194" t="s">
        <v>150</v>
      </c>
      <c r="L398" s="60"/>
      <c r="M398" s="199" t="s">
        <v>21</v>
      </c>
      <c r="N398" s="200" t="s">
        <v>45</v>
      </c>
      <c r="O398" s="41"/>
      <c r="P398" s="201">
        <f>O398*H398</f>
        <v>0</v>
      </c>
      <c r="Q398" s="201">
        <v>0</v>
      </c>
      <c r="R398" s="201">
        <f>Q398*H398</f>
        <v>0</v>
      </c>
      <c r="S398" s="201">
        <v>0</v>
      </c>
      <c r="T398" s="202">
        <f>S398*H398</f>
        <v>0</v>
      </c>
      <c r="AR398" s="24" t="s">
        <v>208</v>
      </c>
      <c r="AT398" s="24" t="s">
        <v>146</v>
      </c>
      <c r="AU398" s="24" t="s">
        <v>84</v>
      </c>
      <c r="AY398" s="24" t="s">
        <v>143</v>
      </c>
      <c r="BE398" s="203">
        <f>IF(N398="základní",J398,0)</f>
        <v>0</v>
      </c>
      <c r="BF398" s="203">
        <f>IF(N398="snížená",J398,0)</f>
        <v>0</v>
      </c>
      <c r="BG398" s="203">
        <f>IF(N398="zákl. přenesená",J398,0)</f>
        <v>0</v>
      </c>
      <c r="BH398" s="203">
        <f>IF(N398="sníž. přenesená",J398,0)</f>
        <v>0</v>
      </c>
      <c r="BI398" s="203">
        <f>IF(N398="nulová",J398,0)</f>
        <v>0</v>
      </c>
      <c r="BJ398" s="24" t="s">
        <v>82</v>
      </c>
      <c r="BK398" s="203">
        <f>ROUND(I398*H398,2)</f>
        <v>0</v>
      </c>
      <c r="BL398" s="24" t="s">
        <v>208</v>
      </c>
      <c r="BM398" s="24" t="s">
        <v>659</v>
      </c>
    </row>
    <row r="399" spans="2:51" s="12" customFormat="1" ht="13.5">
      <c r="B399" s="220"/>
      <c r="C399" s="221"/>
      <c r="D399" s="222" t="s">
        <v>210</v>
      </c>
      <c r="E399" s="223" t="s">
        <v>21</v>
      </c>
      <c r="F399" s="224" t="s">
        <v>660</v>
      </c>
      <c r="G399" s="221"/>
      <c r="H399" s="225">
        <v>1737.954</v>
      </c>
      <c r="I399" s="226"/>
      <c r="J399" s="221"/>
      <c r="K399" s="221"/>
      <c r="L399" s="227"/>
      <c r="M399" s="228"/>
      <c r="N399" s="229"/>
      <c r="O399" s="229"/>
      <c r="P399" s="229"/>
      <c r="Q399" s="229"/>
      <c r="R399" s="229"/>
      <c r="S399" s="229"/>
      <c r="T399" s="230"/>
      <c r="AT399" s="231" t="s">
        <v>210</v>
      </c>
      <c r="AU399" s="231" t="s">
        <v>84</v>
      </c>
      <c r="AV399" s="12" t="s">
        <v>84</v>
      </c>
      <c r="AW399" s="12" t="s">
        <v>38</v>
      </c>
      <c r="AX399" s="12" t="s">
        <v>82</v>
      </c>
      <c r="AY399" s="231" t="s">
        <v>143</v>
      </c>
    </row>
    <row r="400" spans="2:65" s="1" customFormat="1" ht="22.5" customHeight="1">
      <c r="B400" s="40"/>
      <c r="C400" s="246" t="s">
        <v>661</v>
      </c>
      <c r="D400" s="246" t="s">
        <v>231</v>
      </c>
      <c r="E400" s="247" t="s">
        <v>662</v>
      </c>
      <c r="F400" s="248" t="s">
        <v>663</v>
      </c>
      <c r="G400" s="249" t="s">
        <v>207</v>
      </c>
      <c r="H400" s="250">
        <v>4.171</v>
      </c>
      <c r="I400" s="251"/>
      <c r="J400" s="252">
        <f>ROUND(I400*H400,2)</f>
        <v>0</v>
      </c>
      <c r="K400" s="248" t="s">
        <v>150</v>
      </c>
      <c r="L400" s="253"/>
      <c r="M400" s="254" t="s">
        <v>21</v>
      </c>
      <c r="N400" s="255" t="s">
        <v>45</v>
      </c>
      <c r="O400" s="41"/>
      <c r="P400" s="201">
        <f>O400*H400</f>
        <v>0</v>
      </c>
      <c r="Q400" s="201">
        <v>0.55</v>
      </c>
      <c r="R400" s="201">
        <f>Q400*H400</f>
        <v>2.2940500000000004</v>
      </c>
      <c r="S400" s="201">
        <v>0</v>
      </c>
      <c r="T400" s="202">
        <f>S400*H400</f>
        <v>0</v>
      </c>
      <c r="AR400" s="24" t="s">
        <v>234</v>
      </c>
      <c r="AT400" s="24" t="s">
        <v>231</v>
      </c>
      <c r="AU400" s="24" t="s">
        <v>84</v>
      </c>
      <c r="AY400" s="24" t="s">
        <v>143</v>
      </c>
      <c r="BE400" s="203">
        <f>IF(N400="základní",J400,0)</f>
        <v>0</v>
      </c>
      <c r="BF400" s="203">
        <f>IF(N400="snížená",J400,0)</f>
        <v>0</v>
      </c>
      <c r="BG400" s="203">
        <f>IF(N400="zákl. přenesená",J400,0)</f>
        <v>0</v>
      </c>
      <c r="BH400" s="203">
        <f>IF(N400="sníž. přenesená",J400,0)</f>
        <v>0</v>
      </c>
      <c r="BI400" s="203">
        <f>IF(N400="nulová",J400,0)</f>
        <v>0</v>
      </c>
      <c r="BJ400" s="24" t="s">
        <v>82</v>
      </c>
      <c r="BK400" s="203">
        <f>ROUND(I400*H400,2)</f>
        <v>0</v>
      </c>
      <c r="BL400" s="24" t="s">
        <v>208</v>
      </c>
      <c r="BM400" s="24" t="s">
        <v>664</v>
      </c>
    </row>
    <row r="401" spans="2:51" s="12" customFormat="1" ht="13.5">
      <c r="B401" s="220"/>
      <c r="C401" s="221"/>
      <c r="D401" s="204" t="s">
        <v>210</v>
      </c>
      <c r="E401" s="232" t="s">
        <v>21</v>
      </c>
      <c r="F401" s="233" t="s">
        <v>665</v>
      </c>
      <c r="G401" s="221"/>
      <c r="H401" s="234">
        <v>4.171</v>
      </c>
      <c r="I401" s="226"/>
      <c r="J401" s="221"/>
      <c r="K401" s="221"/>
      <c r="L401" s="227"/>
      <c r="M401" s="228"/>
      <c r="N401" s="229"/>
      <c r="O401" s="229"/>
      <c r="P401" s="229"/>
      <c r="Q401" s="229"/>
      <c r="R401" s="229"/>
      <c r="S401" s="229"/>
      <c r="T401" s="230"/>
      <c r="AT401" s="231" t="s">
        <v>210</v>
      </c>
      <c r="AU401" s="231" t="s">
        <v>84</v>
      </c>
      <c r="AV401" s="12" t="s">
        <v>84</v>
      </c>
      <c r="AW401" s="12" t="s">
        <v>38</v>
      </c>
      <c r="AX401" s="12" t="s">
        <v>82</v>
      </c>
      <c r="AY401" s="231" t="s">
        <v>143</v>
      </c>
    </row>
    <row r="402" spans="2:63" s="10" customFormat="1" ht="29.85" customHeight="1">
      <c r="B402" s="175"/>
      <c r="C402" s="176"/>
      <c r="D402" s="189" t="s">
        <v>73</v>
      </c>
      <c r="E402" s="190" t="s">
        <v>666</v>
      </c>
      <c r="F402" s="190" t="s">
        <v>667</v>
      </c>
      <c r="G402" s="176"/>
      <c r="H402" s="176"/>
      <c r="I402" s="179"/>
      <c r="J402" s="191">
        <f>BK402</f>
        <v>0</v>
      </c>
      <c r="K402" s="176"/>
      <c r="L402" s="181"/>
      <c r="M402" s="182"/>
      <c r="N402" s="183"/>
      <c r="O402" s="183"/>
      <c r="P402" s="184">
        <f>SUM(P403:P436)</f>
        <v>0</v>
      </c>
      <c r="Q402" s="183"/>
      <c r="R402" s="184">
        <f>SUM(R403:R436)</f>
        <v>8.971043750000003</v>
      </c>
      <c r="S402" s="183"/>
      <c r="T402" s="185">
        <f>SUM(T403:T436)</f>
        <v>0</v>
      </c>
      <c r="AR402" s="186" t="s">
        <v>82</v>
      </c>
      <c r="AT402" s="187" t="s">
        <v>73</v>
      </c>
      <c r="AU402" s="187" t="s">
        <v>82</v>
      </c>
      <c r="AY402" s="186" t="s">
        <v>143</v>
      </c>
      <c r="BK402" s="188">
        <f>SUM(BK403:BK436)</f>
        <v>0</v>
      </c>
    </row>
    <row r="403" spans="2:65" s="1" customFormat="1" ht="31.5" customHeight="1">
      <c r="B403" s="40"/>
      <c r="C403" s="192" t="s">
        <v>668</v>
      </c>
      <c r="D403" s="192" t="s">
        <v>146</v>
      </c>
      <c r="E403" s="193" t="s">
        <v>669</v>
      </c>
      <c r="F403" s="194" t="s">
        <v>670</v>
      </c>
      <c r="G403" s="195" t="s">
        <v>249</v>
      </c>
      <c r="H403" s="196">
        <v>227.05</v>
      </c>
      <c r="I403" s="197"/>
      <c r="J403" s="198">
        <f>ROUND(I403*H403,2)</f>
        <v>0</v>
      </c>
      <c r="K403" s="194" t="s">
        <v>150</v>
      </c>
      <c r="L403" s="60"/>
      <c r="M403" s="199" t="s">
        <v>21</v>
      </c>
      <c r="N403" s="200" t="s">
        <v>45</v>
      </c>
      <c r="O403" s="41"/>
      <c r="P403" s="201">
        <f>O403*H403</f>
        <v>0</v>
      </c>
      <c r="Q403" s="201">
        <v>0.00956</v>
      </c>
      <c r="R403" s="201">
        <f>Q403*H403</f>
        <v>2.1705980000000005</v>
      </c>
      <c r="S403" s="201">
        <v>0</v>
      </c>
      <c r="T403" s="202">
        <f>S403*H403</f>
        <v>0</v>
      </c>
      <c r="AR403" s="24" t="s">
        <v>208</v>
      </c>
      <c r="AT403" s="24" t="s">
        <v>146</v>
      </c>
      <c r="AU403" s="24" t="s">
        <v>84</v>
      </c>
      <c r="AY403" s="24" t="s">
        <v>143</v>
      </c>
      <c r="BE403" s="203">
        <f>IF(N403="základní",J403,0)</f>
        <v>0</v>
      </c>
      <c r="BF403" s="203">
        <f>IF(N403="snížená",J403,0)</f>
        <v>0</v>
      </c>
      <c r="BG403" s="203">
        <f>IF(N403="zákl. přenesená",J403,0)</f>
        <v>0</v>
      </c>
      <c r="BH403" s="203">
        <f>IF(N403="sníž. přenesená",J403,0)</f>
        <v>0</v>
      </c>
      <c r="BI403" s="203">
        <f>IF(N403="nulová",J403,0)</f>
        <v>0</v>
      </c>
      <c r="BJ403" s="24" t="s">
        <v>82</v>
      </c>
      <c r="BK403" s="203">
        <f>ROUND(I403*H403,2)</f>
        <v>0</v>
      </c>
      <c r="BL403" s="24" t="s">
        <v>208</v>
      </c>
      <c r="BM403" s="24" t="s">
        <v>671</v>
      </c>
    </row>
    <row r="404" spans="2:51" s="11" customFormat="1" ht="13.5">
      <c r="B404" s="209"/>
      <c r="C404" s="210"/>
      <c r="D404" s="204" t="s">
        <v>210</v>
      </c>
      <c r="E404" s="211" t="s">
        <v>21</v>
      </c>
      <c r="F404" s="212" t="s">
        <v>672</v>
      </c>
      <c r="G404" s="210"/>
      <c r="H404" s="213" t="s">
        <v>21</v>
      </c>
      <c r="I404" s="214"/>
      <c r="J404" s="210"/>
      <c r="K404" s="210"/>
      <c r="L404" s="215"/>
      <c r="M404" s="216"/>
      <c r="N404" s="217"/>
      <c r="O404" s="217"/>
      <c r="P404" s="217"/>
      <c r="Q404" s="217"/>
      <c r="R404" s="217"/>
      <c r="S404" s="217"/>
      <c r="T404" s="218"/>
      <c r="AT404" s="219" t="s">
        <v>210</v>
      </c>
      <c r="AU404" s="219" t="s">
        <v>84</v>
      </c>
      <c r="AV404" s="11" t="s">
        <v>82</v>
      </c>
      <c r="AW404" s="11" t="s">
        <v>38</v>
      </c>
      <c r="AX404" s="11" t="s">
        <v>74</v>
      </c>
      <c r="AY404" s="219" t="s">
        <v>143</v>
      </c>
    </row>
    <row r="405" spans="2:51" s="11" customFormat="1" ht="13.5">
      <c r="B405" s="209"/>
      <c r="C405" s="210"/>
      <c r="D405" s="204" t="s">
        <v>210</v>
      </c>
      <c r="E405" s="211" t="s">
        <v>21</v>
      </c>
      <c r="F405" s="212" t="s">
        <v>620</v>
      </c>
      <c r="G405" s="210"/>
      <c r="H405" s="213" t="s">
        <v>21</v>
      </c>
      <c r="I405" s="214"/>
      <c r="J405" s="210"/>
      <c r="K405" s="210"/>
      <c r="L405" s="215"/>
      <c r="M405" s="216"/>
      <c r="N405" s="217"/>
      <c r="O405" s="217"/>
      <c r="P405" s="217"/>
      <c r="Q405" s="217"/>
      <c r="R405" s="217"/>
      <c r="S405" s="217"/>
      <c r="T405" s="218"/>
      <c r="AT405" s="219" t="s">
        <v>210</v>
      </c>
      <c r="AU405" s="219" t="s">
        <v>84</v>
      </c>
      <c r="AV405" s="11" t="s">
        <v>82</v>
      </c>
      <c r="AW405" s="11" t="s">
        <v>38</v>
      </c>
      <c r="AX405" s="11" t="s">
        <v>74</v>
      </c>
      <c r="AY405" s="219" t="s">
        <v>143</v>
      </c>
    </row>
    <row r="406" spans="2:51" s="12" customFormat="1" ht="13.5">
      <c r="B406" s="220"/>
      <c r="C406" s="221"/>
      <c r="D406" s="204" t="s">
        <v>210</v>
      </c>
      <c r="E406" s="232" t="s">
        <v>21</v>
      </c>
      <c r="F406" s="233" t="s">
        <v>673</v>
      </c>
      <c r="G406" s="221"/>
      <c r="H406" s="234">
        <v>20.65</v>
      </c>
      <c r="I406" s="226"/>
      <c r="J406" s="221"/>
      <c r="K406" s="221"/>
      <c r="L406" s="227"/>
      <c r="M406" s="228"/>
      <c r="N406" s="229"/>
      <c r="O406" s="229"/>
      <c r="P406" s="229"/>
      <c r="Q406" s="229"/>
      <c r="R406" s="229"/>
      <c r="S406" s="229"/>
      <c r="T406" s="230"/>
      <c r="AT406" s="231" t="s">
        <v>210</v>
      </c>
      <c r="AU406" s="231" t="s">
        <v>84</v>
      </c>
      <c r="AV406" s="12" t="s">
        <v>84</v>
      </c>
      <c r="AW406" s="12" t="s">
        <v>38</v>
      </c>
      <c r="AX406" s="12" t="s">
        <v>74</v>
      </c>
      <c r="AY406" s="231" t="s">
        <v>143</v>
      </c>
    </row>
    <row r="407" spans="2:51" s="11" customFormat="1" ht="13.5">
      <c r="B407" s="209"/>
      <c r="C407" s="210"/>
      <c r="D407" s="204" t="s">
        <v>210</v>
      </c>
      <c r="E407" s="211" t="s">
        <v>21</v>
      </c>
      <c r="F407" s="212" t="s">
        <v>674</v>
      </c>
      <c r="G407" s="210"/>
      <c r="H407" s="213" t="s">
        <v>21</v>
      </c>
      <c r="I407" s="214"/>
      <c r="J407" s="210"/>
      <c r="K407" s="210"/>
      <c r="L407" s="215"/>
      <c r="M407" s="216"/>
      <c r="N407" s="217"/>
      <c r="O407" s="217"/>
      <c r="P407" s="217"/>
      <c r="Q407" s="217"/>
      <c r="R407" s="217"/>
      <c r="S407" s="217"/>
      <c r="T407" s="218"/>
      <c r="AT407" s="219" t="s">
        <v>210</v>
      </c>
      <c r="AU407" s="219" t="s">
        <v>84</v>
      </c>
      <c r="AV407" s="11" t="s">
        <v>82</v>
      </c>
      <c r="AW407" s="11" t="s">
        <v>38</v>
      </c>
      <c r="AX407" s="11" t="s">
        <v>74</v>
      </c>
      <c r="AY407" s="219" t="s">
        <v>143</v>
      </c>
    </row>
    <row r="408" spans="2:51" s="11" customFormat="1" ht="13.5">
      <c r="B408" s="209"/>
      <c r="C408" s="210"/>
      <c r="D408" s="204" t="s">
        <v>210</v>
      </c>
      <c r="E408" s="211" t="s">
        <v>21</v>
      </c>
      <c r="F408" s="212" t="s">
        <v>675</v>
      </c>
      <c r="G408" s="210"/>
      <c r="H408" s="213" t="s">
        <v>21</v>
      </c>
      <c r="I408" s="214"/>
      <c r="J408" s="210"/>
      <c r="K408" s="210"/>
      <c r="L408" s="215"/>
      <c r="M408" s="216"/>
      <c r="N408" s="217"/>
      <c r="O408" s="217"/>
      <c r="P408" s="217"/>
      <c r="Q408" s="217"/>
      <c r="R408" s="217"/>
      <c r="S408" s="217"/>
      <c r="T408" s="218"/>
      <c r="AT408" s="219" t="s">
        <v>210</v>
      </c>
      <c r="AU408" s="219" t="s">
        <v>84</v>
      </c>
      <c r="AV408" s="11" t="s">
        <v>82</v>
      </c>
      <c r="AW408" s="11" t="s">
        <v>38</v>
      </c>
      <c r="AX408" s="11" t="s">
        <v>74</v>
      </c>
      <c r="AY408" s="219" t="s">
        <v>143</v>
      </c>
    </row>
    <row r="409" spans="2:51" s="12" customFormat="1" ht="13.5">
      <c r="B409" s="220"/>
      <c r="C409" s="221"/>
      <c r="D409" s="204" t="s">
        <v>210</v>
      </c>
      <c r="E409" s="232" t="s">
        <v>21</v>
      </c>
      <c r="F409" s="233" t="s">
        <v>676</v>
      </c>
      <c r="G409" s="221"/>
      <c r="H409" s="234">
        <v>132.4</v>
      </c>
      <c r="I409" s="226"/>
      <c r="J409" s="221"/>
      <c r="K409" s="221"/>
      <c r="L409" s="227"/>
      <c r="M409" s="228"/>
      <c r="N409" s="229"/>
      <c r="O409" s="229"/>
      <c r="P409" s="229"/>
      <c r="Q409" s="229"/>
      <c r="R409" s="229"/>
      <c r="S409" s="229"/>
      <c r="T409" s="230"/>
      <c r="AT409" s="231" t="s">
        <v>210</v>
      </c>
      <c r="AU409" s="231" t="s">
        <v>84</v>
      </c>
      <c r="AV409" s="12" t="s">
        <v>84</v>
      </c>
      <c r="AW409" s="12" t="s">
        <v>38</v>
      </c>
      <c r="AX409" s="12" t="s">
        <v>74</v>
      </c>
      <c r="AY409" s="231" t="s">
        <v>143</v>
      </c>
    </row>
    <row r="410" spans="2:51" s="11" customFormat="1" ht="13.5">
      <c r="B410" s="209"/>
      <c r="C410" s="210"/>
      <c r="D410" s="204" t="s">
        <v>210</v>
      </c>
      <c r="E410" s="211" t="s">
        <v>21</v>
      </c>
      <c r="F410" s="212" t="s">
        <v>677</v>
      </c>
      <c r="G410" s="210"/>
      <c r="H410" s="213" t="s">
        <v>21</v>
      </c>
      <c r="I410" s="214"/>
      <c r="J410" s="210"/>
      <c r="K410" s="210"/>
      <c r="L410" s="215"/>
      <c r="M410" s="216"/>
      <c r="N410" s="217"/>
      <c r="O410" s="217"/>
      <c r="P410" s="217"/>
      <c r="Q410" s="217"/>
      <c r="R410" s="217"/>
      <c r="S410" s="217"/>
      <c r="T410" s="218"/>
      <c r="AT410" s="219" t="s">
        <v>210</v>
      </c>
      <c r="AU410" s="219" t="s">
        <v>84</v>
      </c>
      <c r="AV410" s="11" t="s">
        <v>82</v>
      </c>
      <c r="AW410" s="11" t="s">
        <v>38</v>
      </c>
      <c r="AX410" s="11" t="s">
        <v>74</v>
      </c>
      <c r="AY410" s="219" t="s">
        <v>143</v>
      </c>
    </row>
    <row r="411" spans="2:51" s="12" customFormat="1" ht="13.5">
      <c r="B411" s="220"/>
      <c r="C411" s="221"/>
      <c r="D411" s="204" t="s">
        <v>210</v>
      </c>
      <c r="E411" s="232" t="s">
        <v>21</v>
      </c>
      <c r="F411" s="233" t="s">
        <v>345</v>
      </c>
      <c r="G411" s="221"/>
      <c r="H411" s="234">
        <v>25</v>
      </c>
      <c r="I411" s="226"/>
      <c r="J411" s="221"/>
      <c r="K411" s="221"/>
      <c r="L411" s="227"/>
      <c r="M411" s="228"/>
      <c r="N411" s="229"/>
      <c r="O411" s="229"/>
      <c r="P411" s="229"/>
      <c r="Q411" s="229"/>
      <c r="R411" s="229"/>
      <c r="S411" s="229"/>
      <c r="T411" s="230"/>
      <c r="AT411" s="231" t="s">
        <v>210</v>
      </c>
      <c r="AU411" s="231" t="s">
        <v>84</v>
      </c>
      <c r="AV411" s="12" t="s">
        <v>84</v>
      </c>
      <c r="AW411" s="12" t="s">
        <v>38</v>
      </c>
      <c r="AX411" s="12" t="s">
        <v>74</v>
      </c>
      <c r="AY411" s="231" t="s">
        <v>143</v>
      </c>
    </row>
    <row r="412" spans="2:51" s="11" customFormat="1" ht="13.5">
      <c r="B412" s="209"/>
      <c r="C412" s="210"/>
      <c r="D412" s="204" t="s">
        <v>210</v>
      </c>
      <c r="E412" s="211" t="s">
        <v>21</v>
      </c>
      <c r="F412" s="212" t="s">
        <v>678</v>
      </c>
      <c r="G412" s="210"/>
      <c r="H412" s="213" t="s">
        <v>21</v>
      </c>
      <c r="I412" s="214"/>
      <c r="J412" s="210"/>
      <c r="K412" s="210"/>
      <c r="L412" s="215"/>
      <c r="M412" s="216"/>
      <c r="N412" s="217"/>
      <c r="O412" s="217"/>
      <c r="P412" s="217"/>
      <c r="Q412" s="217"/>
      <c r="R412" s="217"/>
      <c r="S412" s="217"/>
      <c r="T412" s="218"/>
      <c r="AT412" s="219" t="s">
        <v>210</v>
      </c>
      <c r="AU412" s="219" t="s">
        <v>84</v>
      </c>
      <c r="AV412" s="11" t="s">
        <v>82</v>
      </c>
      <c r="AW412" s="11" t="s">
        <v>38</v>
      </c>
      <c r="AX412" s="11" t="s">
        <v>74</v>
      </c>
      <c r="AY412" s="219" t="s">
        <v>143</v>
      </c>
    </row>
    <row r="413" spans="2:51" s="12" customFormat="1" ht="13.5">
      <c r="B413" s="220"/>
      <c r="C413" s="221"/>
      <c r="D413" s="204" t="s">
        <v>210</v>
      </c>
      <c r="E413" s="232" t="s">
        <v>21</v>
      </c>
      <c r="F413" s="233" t="s">
        <v>679</v>
      </c>
      <c r="G413" s="221"/>
      <c r="H413" s="234">
        <v>49</v>
      </c>
      <c r="I413" s="226"/>
      <c r="J413" s="221"/>
      <c r="K413" s="221"/>
      <c r="L413" s="227"/>
      <c r="M413" s="228"/>
      <c r="N413" s="229"/>
      <c r="O413" s="229"/>
      <c r="P413" s="229"/>
      <c r="Q413" s="229"/>
      <c r="R413" s="229"/>
      <c r="S413" s="229"/>
      <c r="T413" s="230"/>
      <c r="AT413" s="231" t="s">
        <v>210</v>
      </c>
      <c r="AU413" s="231" t="s">
        <v>84</v>
      </c>
      <c r="AV413" s="12" t="s">
        <v>84</v>
      </c>
      <c r="AW413" s="12" t="s">
        <v>38</v>
      </c>
      <c r="AX413" s="12" t="s">
        <v>74</v>
      </c>
      <c r="AY413" s="231" t="s">
        <v>143</v>
      </c>
    </row>
    <row r="414" spans="2:51" s="13" customFormat="1" ht="13.5">
      <c r="B414" s="235"/>
      <c r="C414" s="236"/>
      <c r="D414" s="222" t="s">
        <v>210</v>
      </c>
      <c r="E414" s="237" t="s">
        <v>21</v>
      </c>
      <c r="F414" s="238" t="s">
        <v>222</v>
      </c>
      <c r="G414" s="236"/>
      <c r="H414" s="239">
        <v>227.05</v>
      </c>
      <c r="I414" s="240"/>
      <c r="J414" s="236"/>
      <c r="K414" s="236"/>
      <c r="L414" s="241"/>
      <c r="M414" s="242"/>
      <c r="N414" s="243"/>
      <c r="O414" s="243"/>
      <c r="P414" s="243"/>
      <c r="Q414" s="243"/>
      <c r="R414" s="243"/>
      <c r="S414" s="243"/>
      <c r="T414" s="244"/>
      <c r="AT414" s="245" t="s">
        <v>210</v>
      </c>
      <c r="AU414" s="245" t="s">
        <v>84</v>
      </c>
      <c r="AV414" s="13" t="s">
        <v>208</v>
      </c>
      <c r="AW414" s="13" t="s">
        <v>38</v>
      </c>
      <c r="AX414" s="13" t="s">
        <v>82</v>
      </c>
      <c r="AY414" s="245" t="s">
        <v>143</v>
      </c>
    </row>
    <row r="415" spans="2:65" s="1" customFormat="1" ht="22.5" customHeight="1">
      <c r="B415" s="40"/>
      <c r="C415" s="246" t="s">
        <v>680</v>
      </c>
      <c r="D415" s="246" t="s">
        <v>231</v>
      </c>
      <c r="E415" s="247" t="s">
        <v>681</v>
      </c>
      <c r="F415" s="248" t="s">
        <v>682</v>
      </c>
      <c r="G415" s="249" t="s">
        <v>249</v>
      </c>
      <c r="H415" s="250">
        <v>231.591</v>
      </c>
      <c r="I415" s="251"/>
      <c r="J415" s="252">
        <f>ROUND(I415*H415,2)</f>
        <v>0</v>
      </c>
      <c r="K415" s="248" t="s">
        <v>150</v>
      </c>
      <c r="L415" s="253"/>
      <c r="M415" s="254" t="s">
        <v>21</v>
      </c>
      <c r="N415" s="255" t="s">
        <v>45</v>
      </c>
      <c r="O415" s="41"/>
      <c r="P415" s="201">
        <f>O415*H415</f>
        <v>0</v>
      </c>
      <c r="Q415" s="201">
        <v>0.0257</v>
      </c>
      <c r="R415" s="201">
        <f>Q415*H415</f>
        <v>5.9518887000000005</v>
      </c>
      <c r="S415" s="201">
        <v>0</v>
      </c>
      <c r="T415" s="202">
        <f>S415*H415</f>
        <v>0</v>
      </c>
      <c r="AR415" s="24" t="s">
        <v>234</v>
      </c>
      <c r="AT415" s="24" t="s">
        <v>231</v>
      </c>
      <c r="AU415" s="24" t="s">
        <v>84</v>
      </c>
      <c r="AY415" s="24" t="s">
        <v>143</v>
      </c>
      <c r="BE415" s="203">
        <f>IF(N415="základní",J415,0)</f>
        <v>0</v>
      </c>
      <c r="BF415" s="203">
        <f>IF(N415="snížená",J415,0)</f>
        <v>0</v>
      </c>
      <c r="BG415" s="203">
        <f>IF(N415="zákl. přenesená",J415,0)</f>
        <v>0</v>
      </c>
      <c r="BH415" s="203">
        <f>IF(N415="sníž. přenesená",J415,0)</f>
        <v>0</v>
      </c>
      <c r="BI415" s="203">
        <f>IF(N415="nulová",J415,0)</f>
        <v>0</v>
      </c>
      <c r="BJ415" s="24" t="s">
        <v>82</v>
      </c>
      <c r="BK415" s="203">
        <f>ROUND(I415*H415,2)</f>
        <v>0</v>
      </c>
      <c r="BL415" s="24" t="s">
        <v>208</v>
      </c>
      <c r="BM415" s="24" t="s">
        <v>683</v>
      </c>
    </row>
    <row r="416" spans="2:51" s="12" customFormat="1" ht="13.5">
      <c r="B416" s="220"/>
      <c r="C416" s="221"/>
      <c r="D416" s="222" t="s">
        <v>210</v>
      </c>
      <c r="E416" s="221"/>
      <c r="F416" s="224" t="s">
        <v>684</v>
      </c>
      <c r="G416" s="221"/>
      <c r="H416" s="225">
        <v>231.591</v>
      </c>
      <c r="I416" s="226"/>
      <c r="J416" s="221"/>
      <c r="K416" s="221"/>
      <c r="L416" s="227"/>
      <c r="M416" s="228"/>
      <c r="N416" s="229"/>
      <c r="O416" s="229"/>
      <c r="P416" s="229"/>
      <c r="Q416" s="229"/>
      <c r="R416" s="229"/>
      <c r="S416" s="229"/>
      <c r="T416" s="230"/>
      <c r="AT416" s="231" t="s">
        <v>210</v>
      </c>
      <c r="AU416" s="231" t="s">
        <v>84</v>
      </c>
      <c r="AV416" s="12" t="s">
        <v>84</v>
      </c>
      <c r="AW416" s="12" t="s">
        <v>6</v>
      </c>
      <c r="AX416" s="12" t="s">
        <v>82</v>
      </c>
      <c r="AY416" s="231" t="s">
        <v>143</v>
      </c>
    </row>
    <row r="417" spans="2:65" s="1" customFormat="1" ht="31.5" customHeight="1">
      <c r="B417" s="40"/>
      <c r="C417" s="192" t="s">
        <v>685</v>
      </c>
      <c r="D417" s="192" t="s">
        <v>146</v>
      </c>
      <c r="E417" s="193" t="s">
        <v>686</v>
      </c>
      <c r="F417" s="194" t="s">
        <v>687</v>
      </c>
      <c r="G417" s="195" t="s">
        <v>249</v>
      </c>
      <c r="H417" s="196">
        <v>227.05</v>
      </c>
      <c r="I417" s="197"/>
      <c r="J417" s="198">
        <f>ROUND(I417*H417,2)</f>
        <v>0</v>
      </c>
      <c r="K417" s="194" t="s">
        <v>150</v>
      </c>
      <c r="L417" s="60"/>
      <c r="M417" s="199" t="s">
        <v>21</v>
      </c>
      <c r="N417" s="200" t="s">
        <v>45</v>
      </c>
      <c r="O417" s="41"/>
      <c r="P417" s="201">
        <f>O417*H417</f>
        <v>0</v>
      </c>
      <c r="Q417" s="201">
        <v>0.00348</v>
      </c>
      <c r="R417" s="201">
        <f>Q417*H417</f>
        <v>0.790134</v>
      </c>
      <c r="S417" s="201">
        <v>0</v>
      </c>
      <c r="T417" s="202">
        <f>S417*H417</f>
        <v>0</v>
      </c>
      <c r="AR417" s="24" t="s">
        <v>208</v>
      </c>
      <c r="AT417" s="24" t="s">
        <v>146</v>
      </c>
      <c r="AU417" s="24" t="s">
        <v>84</v>
      </c>
      <c r="AY417" s="24" t="s">
        <v>143</v>
      </c>
      <c r="BE417" s="203">
        <f>IF(N417="základní",J417,0)</f>
        <v>0</v>
      </c>
      <c r="BF417" s="203">
        <f>IF(N417="snížená",J417,0)</f>
        <v>0</v>
      </c>
      <c r="BG417" s="203">
        <f>IF(N417="zákl. přenesená",J417,0)</f>
        <v>0</v>
      </c>
      <c r="BH417" s="203">
        <f>IF(N417="sníž. přenesená",J417,0)</f>
        <v>0</v>
      </c>
      <c r="BI417" s="203">
        <f>IF(N417="nulová",J417,0)</f>
        <v>0</v>
      </c>
      <c r="BJ417" s="24" t="s">
        <v>82</v>
      </c>
      <c r="BK417" s="203">
        <f>ROUND(I417*H417,2)</f>
        <v>0</v>
      </c>
      <c r="BL417" s="24" t="s">
        <v>208</v>
      </c>
      <c r="BM417" s="24" t="s">
        <v>688</v>
      </c>
    </row>
    <row r="418" spans="2:65" s="1" customFormat="1" ht="22.5" customHeight="1">
      <c r="B418" s="40"/>
      <c r="C418" s="192" t="s">
        <v>689</v>
      </c>
      <c r="D418" s="192" t="s">
        <v>146</v>
      </c>
      <c r="E418" s="193" t="s">
        <v>690</v>
      </c>
      <c r="F418" s="194" t="s">
        <v>691</v>
      </c>
      <c r="G418" s="195" t="s">
        <v>492</v>
      </c>
      <c r="H418" s="196">
        <v>32</v>
      </c>
      <c r="I418" s="197"/>
      <c r="J418" s="198">
        <f>ROUND(I418*H418,2)</f>
        <v>0</v>
      </c>
      <c r="K418" s="194" t="s">
        <v>150</v>
      </c>
      <c r="L418" s="60"/>
      <c r="M418" s="199" t="s">
        <v>21</v>
      </c>
      <c r="N418" s="200" t="s">
        <v>45</v>
      </c>
      <c r="O418" s="41"/>
      <c r="P418" s="201">
        <f>O418*H418</f>
        <v>0</v>
      </c>
      <c r="Q418" s="201">
        <v>6E-05</v>
      </c>
      <c r="R418" s="201">
        <f>Q418*H418</f>
        <v>0.00192</v>
      </c>
      <c r="S418" s="201">
        <v>0</v>
      </c>
      <c r="T418" s="202">
        <f>S418*H418</f>
        <v>0</v>
      </c>
      <c r="AR418" s="24" t="s">
        <v>208</v>
      </c>
      <c r="AT418" s="24" t="s">
        <v>146</v>
      </c>
      <c r="AU418" s="24" t="s">
        <v>84</v>
      </c>
      <c r="AY418" s="24" t="s">
        <v>143</v>
      </c>
      <c r="BE418" s="203">
        <f>IF(N418="základní",J418,0)</f>
        <v>0</v>
      </c>
      <c r="BF418" s="203">
        <f>IF(N418="snížená",J418,0)</f>
        <v>0</v>
      </c>
      <c r="BG418" s="203">
        <f>IF(N418="zákl. přenesená",J418,0)</f>
        <v>0</v>
      </c>
      <c r="BH418" s="203">
        <f>IF(N418="sníž. přenesená",J418,0)</f>
        <v>0</v>
      </c>
      <c r="BI418" s="203">
        <f>IF(N418="nulová",J418,0)</f>
        <v>0</v>
      </c>
      <c r="BJ418" s="24" t="s">
        <v>82</v>
      </c>
      <c r="BK418" s="203">
        <f>ROUND(I418*H418,2)</f>
        <v>0</v>
      </c>
      <c r="BL418" s="24" t="s">
        <v>208</v>
      </c>
      <c r="BM418" s="24" t="s">
        <v>692</v>
      </c>
    </row>
    <row r="419" spans="2:51" s="12" customFormat="1" ht="13.5">
      <c r="B419" s="220"/>
      <c r="C419" s="221"/>
      <c r="D419" s="204" t="s">
        <v>210</v>
      </c>
      <c r="E419" s="232" t="s">
        <v>21</v>
      </c>
      <c r="F419" s="233" t="s">
        <v>693</v>
      </c>
      <c r="G419" s="221"/>
      <c r="H419" s="234">
        <v>1.3</v>
      </c>
      <c r="I419" s="226"/>
      <c r="J419" s="221"/>
      <c r="K419" s="221"/>
      <c r="L419" s="227"/>
      <c r="M419" s="228"/>
      <c r="N419" s="229"/>
      <c r="O419" s="229"/>
      <c r="P419" s="229"/>
      <c r="Q419" s="229"/>
      <c r="R419" s="229"/>
      <c r="S419" s="229"/>
      <c r="T419" s="230"/>
      <c r="AT419" s="231" t="s">
        <v>210</v>
      </c>
      <c r="AU419" s="231" t="s">
        <v>84</v>
      </c>
      <c r="AV419" s="12" t="s">
        <v>84</v>
      </c>
      <c r="AW419" s="12" t="s">
        <v>38</v>
      </c>
      <c r="AX419" s="12" t="s">
        <v>74</v>
      </c>
      <c r="AY419" s="231" t="s">
        <v>143</v>
      </c>
    </row>
    <row r="420" spans="2:51" s="11" customFormat="1" ht="13.5">
      <c r="B420" s="209"/>
      <c r="C420" s="210"/>
      <c r="D420" s="204" t="s">
        <v>210</v>
      </c>
      <c r="E420" s="211" t="s">
        <v>21</v>
      </c>
      <c r="F420" s="212" t="s">
        <v>674</v>
      </c>
      <c r="G420" s="210"/>
      <c r="H420" s="213" t="s">
        <v>21</v>
      </c>
      <c r="I420" s="214"/>
      <c r="J420" s="210"/>
      <c r="K420" s="210"/>
      <c r="L420" s="215"/>
      <c r="M420" s="216"/>
      <c r="N420" s="217"/>
      <c r="O420" s="217"/>
      <c r="P420" s="217"/>
      <c r="Q420" s="217"/>
      <c r="R420" s="217"/>
      <c r="S420" s="217"/>
      <c r="T420" s="218"/>
      <c r="AT420" s="219" t="s">
        <v>210</v>
      </c>
      <c r="AU420" s="219" t="s">
        <v>84</v>
      </c>
      <c r="AV420" s="11" t="s">
        <v>82</v>
      </c>
      <c r="AW420" s="11" t="s">
        <v>38</v>
      </c>
      <c r="AX420" s="11" t="s">
        <v>74</v>
      </c>
      <c r="AY420" s="219" t="s">
        <v>143</v>
      </c>
    </row>
    <row r="421" spans="2:51" s="11" customFormat="1" ht="13.5">
      <c r="B421" s="209"/>
      <c r="C421" s="210"/>
      <c r="D421" s="204" t="s">
        <v>210</v>
      </c>
      <c r="E421" s="211" t="s">
        <v>21</v>
      </c>
      <c r="F421" s="212" t="s">
        <v>675</v>
      </c>
      <c r="G421" s="210"/>
      <c r="H421" s="213" t="s">
        <v>21</v>
      </c>
      <c r="I421" s="214"/>
      <c r="J421" s="210"/>
      <c r="K421" s="210"/>
      <c r="L421" s="215"/>
      <c r="M421" s="216"/>
      <c r="N421" s="217"/>
      <c r="O421" s="217"/>
      <c r="P421" s="217"/>
      <c r="Q421" s="217"/>
      <c r="R421" s="217"/>
      <c r="S421" s="217"/>
      <c r="T421" s="218"/>
      <c r="AT421" s="219" t="s">
        <v>210</v>
      </c>
      <c r="AU421" s="219" t="s">
        <v>84</v>
      </c>
      <c r="AV421" s="11" t="s">
        <v>82</v>
      </c>
      <c r="AW421" s="11" t="s">
        <v>38</v>
      </c>
      <c r="AX421" s="11" t="s">
        <v>74</v>
      </c>
      <c r="AY421" s="219" t="s">
        <v>143</v>
      </c>
    </row>
    <row r="422" spans="2:51" s="12" customFormat="1" ht="13.5">
      <c r="B422" s="220"/>
      <c r="C422" s="221"/>
      <c r="D422" s="204" t="s">
        <v>210</v>
      </c>
      <c r="E422" s="232" t="s">
        <v>21</v>
      </c>
      <c r="F422" s="233" t="s">
        <v>694</v>
      </c>
      <c r="G422" s="221"/>
      <c r="H422" s="234">
        <v>11.3</v>
      </c>
      <c r="I422" s="226"/>
      <c r="J422" s="221"/>
      <c r="K422" s="221"/>
      <c r="L422" s="227"/>
      <c r="M422" s="228"/>
      <c r="N422" s="229"/>
      <c r="O422" s="229"/>
      <c r="P422" s="229"/>
      <c r="Q422" s="229"/>
      <c r="R422" s="229"/>
      <c r="S422" s="229"/>
      <c r="T422" s="230"/>
      <c r="AT422" s="231" t="s">
        <v>210</v>
      </c>
      <c r="AU422" s="231" t="s">
        <v>84</v>
      </c>
      <c r="AV422" s="12" t="s">
        <v>84</v>
      </c>
      <c r="AW422" s="12" t="s">
        <v>38</v>
      </c>
      <c r="AX422" s="12" t="s">
        <v>74</v>
      </c>
      <c r="AY422" s="231" t="s">
        <v>143</v>
      </c>
    </row>
    <row r="423" spans="2:51" s="11" customFormat="1" ht="13.5">
      <c r="B423" s="209"/>
      <c r="C423" s="210"/>
      <c r="D423" s="204" t="s">
        <v>210</v>
      </c>
      <c r="E423" s="211" t="s">
        <v>21</v>
      </c>
      <c r="F423" s="212" t="s">
        <v>677</v>
      </c>
      <c r="G423" s="210"/>
      <c r="H423" s="213" t="s">
        <v>21</v>
      </c>
      <c r="I423" s="214"/>
      <c r="J423" s="210"/>
      <c r="K423" s="210"/>
      <c r="L423" s="215"/>
      <c r="M423" s="216"/>
      <c r="N423" s="217"/>
      <c r="O423" s="217"/>
      <c r="P423" s="217"/>
      <c r="Q423" s="217"/>
      <c r="R423" s="217"/>
      <c r="S423" s="217"/>
      <c r="T423" s="218"/>
      <c r="AT423" s="219" t="s">
        <v>210</v>
      </c>
      <c r="AU423" s="219" t="s">
        <v>84</v>
      </c>
      <c r="AV423" s="11" t="s">
        <v>82</v>
      </c>
      <c r="AW423" s="11" t="s">
        <v>38</v>
      </c>
      <c r="AX423" s="11" t="s">
        <v>74</v>
      </c>
      <c r="AY423" s="219" t="s">
        <v>143</v>
      </c>
    </row>
    <row r="424" spans="2:51" s="12" customFormat="1" ht="13.5">
      <c r="B424" s="220"/>
      <c r="C424" s="221"/>
      <c r="D424" s="204" t="s">
        <v>210</v>
      </c>
      <c r="E424" s="232" t="s">
        <v>21</v>
      </c>
      <c r="F424" s="233" t="s">
        <v>695</v>
      </c>
      <c r="G424" s="221"/>
      <c r="H424" s="234">
        <v>7.7</v>
      </c>
      <c r="I424" s="226"/>
      <c r="J424" s="221"/>
      <c r="K424" s="221"/>
      <c r="L424" s="227"/>
      <c r="M424" s="228"/>
      <c r="N424" s="229"/>
      <c r="O424" s="229"/>
      <c r="P424" s="229"/>
      <c r="Q424" s="229"/>
      <c r="R424" s="229"/>
      <c r="S424" s="229"/>
      <c r="T424" s="230"/>
      <c r="AT424" s="231" t="s">
        <v>210</v>
      </c>
      <c r="AU424" s="231" t="s">
        <v>84</v>
      </c>
      <c r="AV424" s="12" t="s">
        <v>84</v>
      </c>
      <c r="AW424" s="12" t="s">
        <v>38</v>
      </c>
      <c r="AX424" s="12" t="s">
        <v>74</v>
      </c>
      <c r="AY424" s="231" t="s">
        <v>143</v>
      </c>
    </row>
    <row r="425" spans="2:51" s="11" customFormat="1" ht="13.5">
      <c r="B425" s="209"/>
      <c r="C425" s="210"/>
      <c r="D425" s="204" t="s">
        <v>210</v>
      </c>
      <c r="E425" s="211" t="s">
        <v>21</v>
      </c>
      <c r="F425" s="212" t="s">
        <v>678</v>
      </c>
      <c r="G425" s="210"/>
      <c r="H425" s="213" t="s">
        <v>21</v>
      </c>
      <c r="I425" s="214"/>
      <c r="J425" s="210"/>
      <c r="K425" s="210"/>
      <c r="L425" s="215"/>
      <c r="M425" s="216"/>
      <c r="N425" s="217"/>
      <c r="O425" s="217"/>
      <c r="P425" s="217"/>
      <c r="Q425" s="217"/>
      <c r="R425" s="217"/>
      <c r="S425" s="217"/>
      <c r="T425" s="218"/>
      <c r="AT425" s="219" t="s">
        <v>210</v>
      </c>
      <c r="AU425" s="219" t="s">
        <v>84</v>
      </c>
      <c r="AV425" s="11" t="s">
        <v>82</v>
      </c>
      <c r="AW425" s="11" t="s">
        <v>38</v>
      </c>
      <c r="AX425" s="11" t="s">
        <v>74</v>
      </c>
      <c r="AY425" s="219" t="s">
        <v>143</v>
      </c>
    </row>
    <row r="426" spans="2:51" s="12" customFormat="1" ht="13.5">
      <c r="B426" s="220"/>
      <c r="C426" s="221"/>
      <c r="D426" s="204" t="s">
        <v>210</v>
      </c>
      <c r="E426" s="232" t="s">
        <v>21</v>
      </c>
      <c r="F426" s="233" t="s">
        <v>696</v>
      </c>
      <c r="G426" s="221"/>
      <c r="H426" s="234">
        <v>11.7</v>
      </c>
      <c r="I426" s="226"/>
      <c r="J426" s="221"/>
      <c r="K426" s="221"/>
      <c r="L426" s="227"/>
      <c r="M426" s="228"/>
      <c r="N426" s="229"/>
      <c r="O426" s="229"/>
      <c r="P426" s="229"/>
      <c r="Q426" s="229"/>
      <c r="R426" s="229"/>
      <c r="S426" s="229"/>
      <c r="T426" s="230"/>
      <c r="AT426" s="231" t="s">
        <v>210</v>
      </c>
      <c r="AU426" s="231" t="s">
        <v>84</v>
      </c>
      <c r="AV426" s="12" t="s">
        <v>84</v>
      </c>
      <c r="AW426" s="12" t="s">
        <v>38</v>
      </c>
      <c r="AX426" s="12" t="s">
        <v>74</v>
      </c>
      <c r="AY426" s="231" t="s">
        <v>143</v>
      </c>
    </row>
    <row r="427" spans="2:51" s="13" customFormat="1" ht="13.5">
      <c r="B427" s="235"/>
      <c r="C427" s="236"/>
      <c r="D427" s="222" t="s">
        <v>210</v>
      </c>
      <c r="E427" s="237" t="s">
        <v>21</v>
      </c>
      <c r="F427" s="238" t="s">
        <v>222</v>
      </c>
      <c r="G427" s="236"/>
      <c r="H427" s="239">
        <v>32</v>
      </c>
      <c r="I427" s="240"/>
      <c r="J427" s="236"/>
      <c r="K427" s="236"/>
      <c r="L427" s="241"/>
      <c r="M427" s="242"/>
      <c r="N427" s="243"/>
      <c r="O427" s="243"/>
      <c r="P427" s="243"/>
      <c r="Q427" s="243"/>
      <c r="R427" s="243"/>
      <c r="S427" s="243"/>
      <c r="T427" s="244"/>
      <c r="AT427" s="245" t="s">
        <v>210</v>
      </c>
      <c r="AU427" s="245" t="s">
        <v>84</v>
      </c>
      <c r="AV427" s="13" t="s">
        <v>208</v>
      </c>
      <c r="AW427" s="13" t="s">
        <v>38</v>
      </c>
      <c r="AX427" s="13" t="s">
        <v>82</v>
      </c>
      <c r="AY427" s="245" t="s">
        <v>143</v>
      </c>
    </row>
    <row r="428" spans="2:65" s="1" customFormat="1" ht="22.5" customHeight="1">
      <c r="B428" s="40"/>
      <c r="C428" s="246" t="s">
        <v>697</v>
      </c>
      <c r="D428" s="246" t="s">
        <v>231</v>
      </c>
      <c r="E428" s="247" t="s">
        <v>698</v>
      </c>
      <c r="F428" s="248" t="s">
        <v>699</v>
      </c>
      <c r="G428" s="249" t="s">
        <v>492</v>
      </c>
      <c r="H428" s="250">
        <v>33.6</v>
      </c>
      <c r="I428" s="251"/>
      <c r="J428" s="252">
        <f>ROUND(I428*H428,2)</f>
        <v>0</v>
      </c>
      <c r="K428" s="248" t="s">
        <v>150</v>
      </c>
      <c r="L428" s="253"/>
      <c r="M428" s="254" t="s">
        <v>21</v>
      </c>
      <c r="N428" s="255" t="s">
        <v>45</v>
      </c>
      <c r="O428" s="41"/>
      <c r="P428" s="201">
        <f>O428*H428</f>
        <v>0</v>
      </c>
      <c r="Q428" s="201">
        <v>0.0006</v>
      </c>
      <c r="R428" s="201">
        <f>Q428*H428</f>
        <v>0.020159999999999997</v>
      </c>
      <c r="S428" s="201">
        <v>0</v>
      </c>
      <c r="T428" s="202">
        <f>S428*H428</f>
        <v>0</v>
      </c>
      <c r="AR428" s="24" t="s">
        <v>234</v>
      </c>
      <c r="AT428" s="24" t="s">
        <v>231</v>
      </c>
      <c r="AU428" s="24" t="s">
        <v>84</v>
      </c>
      <c r="AY428" s="24" t="s">
        <v>143</v>
      </c>
      <c r="BE428" s="203">
        <f>IF(N428="základní",J428,0)</f>
        <v>0</v>
      </c>
      <c r="BF428" s="203">
        <f>IF(N428="snížená",J428,0)</f>
        <v>0</v>
      </c>
      <c r="BG428" s="203">
        <f>IF(N428="zákl. přenesená",J428,0)</f>
        <v>0</v>
      </c>
      <c r="BH428" s="203">
        <f>IF(N428="sníž. přenesená",J428,0)</f>
        <v>0</v>
      </c>
      <c r="BI428" s="203">
        <f>IF(N428="nulová",J428,0)</f>
        <v>0</v>
      </c>
      <c r="BJ428" s="24" t="s">
        <v>82</v>
      </c>
      <c r="BK428" s="203">
        <f>ROUND(I428*H428,2)</f>
        <v>0</v>
      </c>
      <c r="BL428" s="24" t="s">
        <v>208</v>
      </c>
      <c r="BM428" s="24" t="s">
        <v>700</v>
      </c>
    </row>
    <row r="429" spans="2:51" s="12" customFormat="1" ht="13.5">
      <c r="B429" s="220"/>
      <c r="C429" s="221"/>
      <c r="D429" s="222" t="s">
        <v>210</v>
      </c>
      <c r="E429" s="221"/>
      <c r="F429" s="224" t="s">
        <v>701</v>
      </c>
      <c r="G429" s="221"/>
      <c r="H429" s="225">
        <v>33.6</v>
      </c>
      <c r="I429" s="226"/>
      <c r="J429" s="221"/>
      <c r="K429" s="221"/>
      <c r="L429" s="227"/>
      <c r="M429" s="228"/>
      <c r="N429" s="229"/>
      <c r="O429" s="229"/>
      <c r="P429" s="229"/>
      <c r="Q429" s="229"/>
      <c r="R429" s="229"/>
      <c r="S429" s="229"/>
      <c r="T429" s="230"/>
      <c r="AT429" s="231" t="s">
        <v>210</v>
      </c>
      <c r="AU429" s="231" t="s">
        <v>84</v>
      </c>
      <c r="AV429" s="12" t="s">
        <v>84</v>
      </c>
      <c r="AW429" s="12" t="s">
        <v>6</v>
      </c>
      <c r="AX429" s="12" t="s">
        <v>82</v>
      </c>
      <c r="AY429" s="231" t="s">
        <v>143</v>
      </c>
    </row>
    <row r="430" spans="2:65" s="1" customFormat="1" ht="31.5" customHeight="1">
      <c r="B430" s="40"/>
      <c r="C430" s="192" t="s">
        <v>702</v>
      </c>
      <c r="D430" s="192" t="s">
        <v>146</v>
      </c>
      <c r="E430" s="193" t="s">
        <v>703</v>
      </c>
      <c r="F430" s="194" t="s">
        <v>704</v>
      </c>
      <c r="G430" s="195" t="s">
        <v>492</v>
      </c>
      <c r="H430" s="196">
        <v>129.105</v>
      </c>
      <c r="I430" s="197"/>
      <c r="J430" s="198">
        <f>ROUND(I430*H430,2)</f>
        <v>0</v>
      </c>
      <c r="K430" s="194" t="s">
        <v>150</v>
      </c>
      <c r="L430" s="60"/>
      <c r="M430" s="199" t="s">
        <v>21</v>
      </c>
      <c r="N430" s="200" t="s">
        <v>45</v>
      </c>
      <c r="O430" s="41"/>
      <c r="P430" s="201">
        <f>O430*H430</f>
        <v>0</v>
      </c>
      <c r="Q430" s="201">
        <v>0.00025</v>
      </c>
      <c r="R430" s="201">
        <f>Q430*H430</f>
        <v>0.03227625</v>
      </c>
      <c r="S430" s="201">
        <v>0</v>
      </c>
      <c r="T430" s="202">
        <f>S430*H430</f>
        <v>0</v>
      </c>
      <c r="AR430" s="24" t="s">
        <v>208</v>
      </c>
      <c r="AT430" s="24" t="s">
        <v>146</v>
      </c>
      <c r="AU430" s="24" t="s">
        <v>84</v>
      </c>
      <c r="AY430" s="24" t="s">
        <v>143</v>
      </c>
      <c r="BE430" s="203">
        <f>IF(N430="základní",J430,0)</f>
        <v>0</v>
      </c>
      <c r="BF430" s="203">
        <f>IF(N430="snížená",J430,0)</f>
        <v>0</v>
      </c>
      <c r="BG430" s="203">
        <f>IF(N430="zákl. přenesená",J430,0)</f>
        <v>0</v>
      </c>
      <c r="BH430" s="203">
        <f>IF(N430="sníž. přenesená",J430,0)</f>
        <v>0</v>
      </c>
      <c r="BI430" s="203">
        <f>IF(N430="nulová",J430,0)</f>
        <v>0</v>
      </c>
      <c r="BJ430" s="24" t="s">
        <v>82</v>
      </c>
      <c r="BK430" s="203">
        <f>ROUND(I430*H430,2)</f>
        <v>0</v>
      </c>
      <c r="BL430" s="24" t="s">
        <v>208</v>
      </c>
      <c r="BM430" s="24" t="s">
        <v>705</v>
      </c>
    </row>
    <row r="431" spans="2:65" s="1" customFormat="1" ht="22.5" customHeight="1">
      <c r="B431" s="40"/>
      <c r="C431" s="246" t="s">
        <v>706</v>
      </c>
      <c r="D431" s="246" t="s">
        <v>231</v>
      </c>
      <c r="E431" s="247" t="s">
        <v>707</v>
      </c>
      <c r="F431" s="248" t="s">
        <v>708</v>
      </c>
      <c r="G431" s="249" t="s">
        <v>492</v>
      </c>
      <c r="H431" s="250">
        <v>78.12</v>
      </c>
      <c r="I431" s="251"/>
      <c r="J431" s="252">
        <f>ROUND(I431*H431,2)</f>
        <v>0</v>
      </c>
      <c r="K431" s="248" t="s">
        <v>150</v>
      </c>
      <c r="L431" s="253"/>
      <c r="M431" s="254" t="s">
        <v>21</v>
      </c>
      <c r="N431" s="255" t="s">
        <v>45</v>
      </c>
      <c r="O431" s="41"/>
      <c r="P431" s="201">
        <f>O431*H431</f>
        <v>0</v>
      </c>
      <c r="Q431" s="201">
        <v>3E-05</v>
      </c>
      <c r="R431" s="201">
        <f>Q431*H431</f>
        <v>0.0023436000000000004</v>
      </c>
      <c r="S431" s="201">
        <v>0</v>
      </c>
      <c r="T431" s="202">
        <f>S431*H431</f>
        <v>0</v>
      </c>
      <c r="AR431" s="24" t="s">
        <v>234</v>
      </c>
      <c r="AT431" s="24" t="s">
        <v>231</v>
      </c>
      <c r="AU431" s="24" t="s">
        <v>84</v>
      </c>
      <c r="AY431" s="24" t="s">
        <v>143</v>
      </c>
      <c r="BE431" s="203">
        <f>IF(N431="základní",J431,0)</f>
        <v>0</v>
      </c>
      <c r="BF431" s="203">
        <f>IF(N431="snížená",J431,0)</f>
        <v>0</v>
      </c>
      <c r="BG431" s="203">
        <f>IF(N431="zákl. přenesená",J431,0)</f>
        <v>0</v>
      </c>
      <c r="BH431" s="203">
        <f>IF(N431="sníž. přenesená",J431,0)</f>
        <v>0</v>
      </c>
      <c r="BI431" s="203">
        <f>IF(N431="nulová",J431,0)</f>
        <v>0</v>
      </c>
      <c r="BJ431" s="24" t="s">
        <v>82</v>
      </c>
      <c r="BK431" s="203">
        <f>ROUND(I431*H431,2)</f>
        <v>0</v>
      </c>
      <c r="BL431" s="24" t="s">
        <v>208</v>
      </c>
      <c r="BM431" s="24" t="s">
        <v>709</v>
      </c>
    </row>
    <row r="432" spans="2:51" s="12" customFormat="1" ht="13.5">
      <c r="B432" s="220"/>
      <c r="C432" s="221"/>
      <c r="D432" s="204" t="s">
        <v>210</v>
      </c>
      <c r="E432" s="232" t="s">
        <v>21</v>
      </c>
      <c r="F432" s="233" t="s">
        <v>710</v>
      </c>
      <c r="G432" s="221"/>
      <c r="H432" s="234">
        <v>74.4</v>
      </c>
      <c r="I432" s="226"/>
      <c r="J432" s="221"/>
      <c r="K432" s="221"/>
      <c r="L432" s="227"/>
      <c r="M432" s="228"/>
      <c r="N432" s="229"/>
      <c r="O432" s="229"/>
      <c r="P432" s="229"/>
      <c r="Q432" s="229"/>
      <c r="R432" s="229"/>
      <c r="S432" s="229"/>
      <c r="T432" s="230"/>
      <c r="AT432" s="231" t="s">
        <v>210</v>
      </c>
      <c r="AU432" s="231" t="s">
        <v>84</v>
      </c>
      <c r="AV432" s="12" t="s">
        <v>84</v>
      </c>
      <c r="AW432" s="12" t="s">
        <v>38</v>
      </c>
      <c r="AX432" s="12" t="s">
        <v>82</v>
      </c>
      <c r="AY432" s="231" t="s">
        <v>143</v>
      </c>
    </row>
    <row r="433" spans="2:51" s="12" customFormat="1" ht="13.5">
      <c r="B433" s="220"/>
      <c r="C433" s="221"/>
      <c r="D433" s="222" t="s">
        <v>210</v>
      </c>
      <c r="E433" s="221"/>
      <c r="F433" s="224" t="s">
        <v>711</v>
      </c>
      <c r="G433" s="221"/>
      <c r="H433" s="225">
        <v>78.12</v>
      </c>
      <c r="I433" s="226"/>
      <c r="J433" s="221"/>
      <c r="K433" s="221"/>
      <c r="L433" s="227"/>
      <c r="M433" s="228"/>
      <c r="N433" s="229"/>
      <c r="O433" s="229"/>
      <c r="P433" s="229"/>
      <c r="Q433" s="229"/>
      <c r="R433" s="229"/>
      <c r="S433" s="229"/>
      <c r="T433" s="230"/>
      <c r="AT433" s="231" t="s">
        <v>210</v>
      </c>
      <c r="AU433" s="231" t="s">
        <v>84</v>
      </c>
      <c r="AV433" s="12" t="s">
        <v>84</v>
      </c>
      <c r="AW433" s="12" t="s">
        <v>6</v>
      </c>
      <c r="AX433" s="12" t="s">
        <v>82</v>
      </c>
      <c r="AY433" s="231" t="s">
        <v>143</v>
      </c>
    </row>
    <row r="434" spans="2:65" s="1" customFormat="1" ht="22.5" customHeight="1">
      <c r="B434" s="40"/>
      <c r="C434" s="246" t="s">
        <v>712</v>
      </c>
      <c r="D434" s="246" t="s">
        <v>231</v>
      </c>
      <c r="E434" s="247" t="s">
        <v>713</v>
      </c>
      <c r="F434" s="248" t="s">
        <v>714</v>
      </c>
      <c r="G434" s="249" t="s">
        <v>492</v>
      </c>
      <c r="H434" s="250">
        <v>57.44</v>
      </c>
      <c r="I434" s="251"/>
      <c r="J434" s="252">
        <f>ROUND(I434*H434,2)</f>
        <v>0</v>
      </c>
      <c r="K434" s="248" t="s">
        <v>150</v>
      </c>
      <c r="L434" s="253"/>
      <c r="M434" s="254" t="s">
        <v>21</v>
      </c>
      <c r="N434" s="255" t="s">
        <v>45</v>
      </c>
      <c r="O434" s="41"/>
      <c r="P434" s="201">
        <f>O434*H434</f>
        <v>0</v>
      </c>
      <c r="Q434" s="201">
        <v>3E-05</v>
      </c>
      <c r="R434" s="201">
        <f>Q434*H434</f>
        <v>0.0017232</v>
      </c>
      <c r="S434" s="201">
        <v>0</v>
      </c>
      <c r="T434" s="202">
        <f>S434*H434</f>
        <v>0</v>
      </c>
      <c r="AR434" s="24" t="s">
        <v>234</v>
      </c>
      <c r="AT434" s="24" t="s">
        <v>231</v>
      </c>
      <c r="AU434" s="24" t="s">
        <v>84</v>
      </c>
      <c r="AY434" s="24" t="s">
        <v>143</v>
      </c>
      <c r="BE434" s="203">
        <f>IF(N434="základní",J434,0)</f>
        <v>0</v>
      </c>
      <c r="BF434" s="203">
        <f>IF(N434="snížená",J434,0)</f>
        <v>0</v>
      </c>
      <c r="BG434" s="203">
        <f>IF(N434="zákl. přenesená",J434,0)</f>
        <v>0</v>
      </c>
      <c r="BH434" s="203">
        <f>IF(N434="sníž. přenesená",J434,0)</f>
        <v>0</v>
      </c>
      <c r="BI434" s="203">
        <f>IF(N434="nulová",J434,0)</f>
        <v>0</v>
      </c>
      <c r="BJ434" s="24" t="s">
        <v>82</v>
      </c>
      <c r="BK434" s="203">
        <f>ROUND(I434*H434,2)</f>
        <v>0</v>
      </c>
      <c r="BL434" s="24" t="s">
        <v>208</v>
      </c>
      <c r="BM434" s="24" t="s">
        <v>715</v>
      </c>
    </row>
    <row r="435" spans="2:47" s="1" customFormat="1" ht="27">
      <c r="B435" s="40"/>
      <c r="C435" s="62"/>
      <c r="D435" s="204" t="s">
        <v>165</v>
      </c>
      <c r="E435" s="62"/>
      <c r="F435" s="205" t="s">
        <v>716</v>
      </c>
      <c r="G435" s="62"/>
      <c r="H435" s="62"/>
      <c r="I435" s="162"/>
      <c r="J435" s="62"/>
      <c r="K435" s="62"/>
      <c r="L435" s="60"/>
      <c r="M435" s="256"/>
      <c r="N435" s="41"/>
      <c r="O435" s="41"/>
      <c r="P435" s="41"/>
      <c r="Q435" s="41"/>
      <c r="R435" s="41"/>
      <c r="S435" s="41"/>
      <c r="T435" s="77"/>
      <c r="AT435" s="24" t="s">
        <v>165</v>
      </c>
      <c r="AU435" s="24" t="s">
        <v>84</v>
      </c>
    </row>
    <row r="436" spans="2:51" s="12" customFormat="1" ht="13.5">
      <c r="B436" s="220"/>
      <c r="C436" s="221"/>
      <c r="D436" s="204" t="s">
        <v>210</v>
      </c>
      <c r="E436" s="221"/>
      <c r="F436" s="233" t="s">
        <v>717</v>
      </c>
      <c r="G436" s="221"/>
      <c r="H436" s="234">
        <v>57.44</v>
      </c>
      <c r="I436" s="226"/>
      <c r="J436" s="221"/>
      <c r="K436" s="221"/>
      <c r="L436" s="227"/>
      <c r="M436" s="228"/>
      <c r="N436" s="229"/>
      <c r="O436" s="229"/>
      <c r="P436" s="229"/>
      <c r="Q436" s="229"/>
      <c r="R436" s="229"/>
      <c r="S436" s="229"/>
      <c r="T436" s="230"/>
      <c r="AT436" s="231" t="s">
        <v>210</v>
      </c>
      <c r="AU436" s="231" t="s">
        <v>84</v>
      </c>
      <c r="AV436" s="12" t="s">
        <v>84</v>
      </c>
      <c r="AW436" s="12" t="s">
        <v>6</v>
      </c>
      <c r="AX436" s="12" t="s">
        <v>82</v>
      </c>
      <c r="AY436" s="231" t="s">
        <v>143</v>
      </c>
    </row>
    <row r="437" spans="2:63" s="10" customFormat="1" ht="29.85" customHeight="1">
      <c r="B437" s="175"/>
      <c r="C437" s="176"/>
      <c r="D437" s="189" t="s">
        <v>73</v>
      </c>
      <c r="E437" s="190" t="s">
        <v>718</v>
      </c>
      <c r="F437" s="190" t="s">
        <v>719</v>
      </c>
      <c r="G437" s="176"/>
      <c r="H437" s="176"/>
      <c r="I437" s="179"/>
      <c r="J437" s="191">
        <f>BK437</f>
        <v>0</v>
      </c>
      <c r="K437" s="176"/>
      <c r="L437" s="181"/>
      <c r="M437" s="182"/>
      <c r="N437" s="183"/>
      <c r="O437" s="183"/>
      <c r="P437" s="184">
        <f>SUM(P438:P451)</f>
        <v>0</v>
      </c>
      <c r="Q437" s="183"/>
      <c r="R437" s="184">
        <f>SUM(R438:R451)</f>
        <v>0.383604</v>
      </c>
      <c r="S437" s="183"/>
      <c r="T437" s="185">
        <f>SUM(T438:T451)</f>
        <v>0</v>
      </c>
      <c r="AR437" s="186" t="s">
        <v>82</v>
      </c>
      <c r="AT437" s="187" t="s">
        <v>73</v>
      </c>
      <c r="AU437" s="187" t="s">
        <v>82</v>
      </c>
      <c r="AY437" s="186" t="s">
        <v>143</v>
      </c>
      <c r="BK437" s="188">
        <f>SUM(BK438:BK451)</f>
        <v>0</v>
      </c>
    </row>
    <row r="438" spans="2:65" s="1" customFormat="1" ht="31.5" customHeight="1">
      <c r="B438" s="40"/>
      <c r="C438" s="192" t="s">
        <v>720</v>
      </c>
      <c r="D438" s="192" t="s">
        <v>146</v>
      </c>
      <c r="E438" s="193" t="s">
        <v>721</v>
      </c>
      <c r="F438" s="194" t="s">
        <v>722</v>
      </c>
      <c r="G438" s="195" t="s">
        <v>249</v>
      </c>
      <c r="H438" s="196">
        <v>21.105</v>
      </c>
      <c r="I438" s="197"/>
      <c r="J438" s="198">
        <f>ROUND(I438*H438,2)</f>
        <v>0</v>
      </c>
      <c r="K438" s="194" t="s">
        <v>150</v>
      </c>
      <c r="L438" s="60"/>
      <c r="M438" s="199" t="s">
        <v>21</v>
      </c>
      <c r="N438" s="200" t="s">
        <v>45</v>
      </c>
      <c r="O438" s="41"/>
      <c r="P438" s="201">
        <f>O438*H438</f>
        <v>0</v>
      </c>
      <c r="Q438" s="201">
        <v>0.0085</v>
      </c>
      <c r="R438" s="201">
        <f>Q438*H438</f>
        <v>0.1793925</v>
      </c>
      <c r="S438" s="201">
        <v>0</v>
      </c>
      <c r="T438" s="202">
        <f>S438*H438</f>
        <v>0</v>
      </c>
      <c r="AR438" s="24" t="s">
        <v>208</v>
      </c>
      <c r="AT438" s="24" t="s">
        <v>146</v>
      </c>
      <c r="AU438" s="24" t="s">
        <v>84</v>
      </c>
      <c r="AY438" s="24" t="s">
        <v>143</v>
      </c>
      <c r="BE438" s="203">
        <f>IF(N438="základní",J438,0)</f>
        <v>0</v>
      </c>
      <c r="BF438" s="203">
        <f>IF(N438="snížená",J438,0)</f>
        <v>0</v>
      </c>
      <c r="BG438" s="203">
        <f>IF(N438="zákl. přenesená",J438,0)</f>
        <v>0</v>
      </c>
      <c r="BH438" s="203">
        <f>IF(N438="sníž. přenesená",J438,0)</f>
        <v>0</v>
      </c>
      <c r="BI438" s="203">
        <f>IF(N438="nulová",J438,0)</f>
        <v>0</v>
      </c>
      <c r="BJ438" s="24" t="s">
        <v>82</v>
      </c>
      <c r="BK438" s="203">
        <f>ROUND(I438*H438,2)</f>
        <v>0</v>
      </c>
      <c r="BL438" s="24" t="s">
        <v>208</v>
      </c>
      <c r="BM438" s="24" t="s">
        <v>723</v>
      </c>
    </row>
    <row r="439" spans="2:51" s="11" customFormat="1" ht="13.5">
      <c r="B439" s="209"/>
      <c r="C439" s="210"/>
      <c r="D439" s="204" t="s">
        <v>210</v>
      </c>
      <c r="E439" s="211" t="s">
        <v>21</v>
      </c>
      <c r="F439" s="212" t="s">
        <v>724</v>
      </c>
      <c r="G439" s="210"/>
      <c r="H439" s="213" t="s">
        <v>21</v>
      </c>
      <c r="I439" s="214"/>
      <c r="J439" s="210"/>
      <c r="K439" s="210"/>
      <c r="L439" s="215"/>
      <c r="M439" s="216"/>
      <c r="N439" s="217"/>
      <c r="O439" s="217"/>
      <c r="P439" s="217"/>
      <c r="Q439" s="217"/>
      <c r="R439" s="217"/>
      <c r="S439" s="217"/>
      <c r="T439" s="218"/>
      <c r="AT439" s="219" t="s">
        <v>210</v>
      </c>
      <c r="AU439" s="219" t="s">
        <v>84</v>
      </c>
      <c r="AV439" s="11" t="s">
        <v>82</v>
      </c>
      <c r="AW439" s="11" t="s">
        <v>38</v>
      </c>
      <c r="AX439" s="11" t="s">
        <v>74</v>
      </c>
      <c r="AY439" s="219" t="s">
        <v>143</v>
      </c>
    </row>
    <row r="440" spans="2:51" s="11" customFormat="1" ht="13.5">
      <c r="B440" s="209"/>
      <c r="C440" s="210"/>
      <c r="D440" s="204" t="s">
        <v>210</v>
      </c>
      <c r="E440" s="211" t="s">
        <v>21</v>
      </c>
      <c r="F440" s="212" t="s">
        <v>615</v>
      </c>
      <c r="G440" s="210"/>
      <c r="H440" s="213" t="s">
        <v>21</v>
      </c>
      <c r="I440" s="214"/>
      <c r="J440" s="210"/>
      <c r="K440" s="210"/>
      <c r="L440" s="215"/>
      <c r="M440" s="216"/>
      <c r="N440" s="217"/>
      <c r="O440" s="217"/>
      <c r="P440" s="217"/>
      <c r="Q440" s="217"/>
      <c r="R440" s="217"/>
      <c r="S440" s="217"/>
      <c r="T440" s="218"/>
      <c r="AT440" s="219" t="s">
        <v>210</v>
      </c>
      <c r="AU440" s="219" t="s">
        <v>84</v>
      </c>
      <c r="AV440" s="11" t="s">
        <v>82</v>
      </c>
      <c r="AW440" s="11" t="s">
        <v>38</v>
      </c>
      <c r="AX440" s="11" t="s">
        <v>74</v>
      </c>
      <c r="AY440" s="219" t="s">
        <v>143</v>
      </c>
    </row>
    <row r="441" spans="2:51" s="12" customFormat="1" ht="13.5">
      <c r="B441" s="220"/>
      <c r="C441" s="221"/>
      <c r="D441" s="204" t="s">
        <v>210</v>
      </c>
      <c r="E441" s="232" t="s">
        <v>21</v>
      </c>
      <c r="F441" s="233" t="s">
        <v>725</v>
      </c>
      <c r="G441" s="221"/>
      <c r="H441" s="234">
        <v>4.9</v>
      </c>
      <c r="I441" s="226"/>
      <c r="J441" s="221"/>
      <c r="K441" s="221"/>
      <c r="L441" s="227"/>
      <c r="M441" s="228"/>
      <c r="N441" s="229"/>
      <c r="O441" s="229"/>
      <c r="P441" s="229"/>
      <c r="Q441" s="229"/>
      <c r="R441" s="229"/>
      <c r="S441" s="229"/>
      <c r="T441" s="230"/>
      <c r="AT441" s="231" t="s">
        <v>210</v>
      </c>
      <c r="AU441" s="231" t="s">
        <v>84</v>
      </c>
      <c r="AV441" s="12" t="s">
        <v>84</v>
      </c>
      <c r="AW441" s="12" t="s">
        <v>38</v>
      </c>
      <c r="AX441" s="12" t="s">
        <v>74</v>
      </c>
      <c r="AY441" s="231" t="s">
        <v>143</v>
      </c>
    </row>
    <row r="442" spans="2:51" s="11" customFormat="1" ht="13.5">
      <c r="B442" s="209"/>
      <c r="C442" s="210"/>
      <c r="D442" s="204" t="s">
        <v>210</v>
      </c>
      <c r="E442" s="211" t="s">
        <v>21</v>
      </c>
      <c r="F442" s="212" t="s">
        <v>618</v>
      </c>
      <c r="G442" s="210"/>
      <c r="H442" s="213" t="s">
        <v>21</v>
      </c>
      <c r="I442" s="214"/>
      <c r="J442" s="210"/>
      <c r="K442" s="210"/>
      <c r="L442" s="215"/>
      <c r="M442" s="216"/>
      <c r="N442" s="217"/>
      <c r="O442" s="217"/>
      <c r="P442" s="217"/>
      <c r="Q442" s="217"/>
      <c r="R442" s="217"/>
      <c r="S442" s="217"/>
      <c r="T442" s="218"/>
      <c r="AT442" s="219" t="s">
        <v>210</v>
      </c>
      <c r="AU442" s="219" t="s">
        <v>84</v>
      </c>
      <c r="AV442" s="11" t="s">
        <v>82</v>
      </c>
      <c r="AW442" s="11" t="s">
        <v>38</v>
      </c>
      <c r="AX442" s="11" t="s">
        <v>74</v>
      </c>
      <c r="AY442" s="219" t="s">
        <v>143</v>
      </c>
    </row>
    <row r="443" spans="2:51" s="12" customFormat="1" ht="13.5">
      <c r="B443" s="220"/>
      <c r="C443" s="221"/>
      <c r="D443" s="204" t="s">
        <v>210</v>
      </c>
      <c r="E443" s="232" t="s">
        <v>21</v>
      </c>
      <c r="F443" s="233" t="s">
        <v>726</v>
      </c>
      <c r="G443" s="221"/>
      <c r="H443" s="234">
        <v>6.1</v>
      </c>
      <c r="I443" s="226"/>
      <c r="J443" s="221"/>
      <c r="K443" s="221"/>
      <c r="L443" s="227"/>
      <c r="M443" s="228"/>
      <c r="N443" s="229"/>
      <c r="O443" s="229"/>
      <c r="P443" s="229"/>
      <c r="Q443" s="229"/>
      <c r="R443" s="229"/>
      <c r="S443" s="229"/>
      <c r="T443" s="230"/>
      <c r="AT443" s="231" t="s">
        <v>210</v>
      </c>
      <c r="AU443" s="231" t="s">
        <v>84</v>
      </c>
      <c r="AV443" s="12" t="s">
        <v>84</v>
      </c>
      <c r="AW443" s="12" t="s">
        <v>38</v>
      </c>
      <c r="AX443" s="12" t="s">
        <v>74</v>
      </c>
      <c r="AY443" s="231" t="s">
        <v>143</v>
      </c>
    </row>
    <row r="444" spans="2:51" s="11" customFormat="1" ht="13.5">
      <c r="B444" s="209"/>
      <c r="C444" s="210"/>
      <c r="D444" s="204" t="s">
        <v>210</v>
      </c>
      <c r="E444" s="211" t="s">
        <v>21</v>
      </c>
      <c r="F444" s="212" t="s">
        <v>622</v>
      </c>
      <c r="G444" s="210"/>
      <c r="H444" s="213" t="s">
        <v>21</v>
      </c>
      <c r="I444" s="214"/>
      <c r="J444" s="210"/>
      <c r="K444" s="210"/>
      <c r="L444" s="215"/>
      <c r="M444" s="216"/>
      <c r="N444" s="217"/>
      <c r="O444" s="217"/>
      <c r="P444" s="217"/>
      <c r="Q444" s="217"/>
      <c r="R444" s="217"/>
      <c r="S444" s="217"/>
      <c r="T444" s="218"/>
      <c r="AT444" s="219" t="s">
        <v>210</v>
      </c>
      <c r="AU444" s="219" t="s">
        <v>84</v>
      </c>
      <c r="AV444" s="11" t="s">
        <v>82</v>
      </c>
      <c r="AW444" s="11" t="s">
        <v>38</v>
      </c>
      <c r="AX444" s="11" t="s">
        <v>74</v>
      </c>
      <c r="AY444" s="219" t="s">
        <v>143</v>
      </c>
    </row>
    <row r="445" spans="2:51" s="12" customFormat="1" ht="13.5">
      <c r="B445" s="220"/>
      <c r="C445" s="221"/>
      <c r="D445" s="204" t="s">
        <v>210</v>
      </c>
      <c r="E445" s="232" t="s">
        <v>21</v>
      </c>
      <c r="F445" s="233" t="s">
        <v>727</v>
      </c>
      <c r="G445" s="221"/>
      <c r="H445" s="234">
        <v>6.605</v>
      </c>
      <c r="I445" s="226"/>
      <c r="J445" s="221"/>
      <c r="K445" s="221"/>
      <c r="L445" s="227"/>
      <c r="M445" s="228"/>
      <c r="N445" s="229"/>
      <c r="O445" s="229"/>
      <c r="P445" s="229"/>
      <c r="Q445" s="229"/>
      <c r="R445" s="229"/>
      <c r="S445" s="229"/>
      <c r="T445" s="230"/>
      <c r="AT445" s="231" t="s">
        <v>210</v>
      </c>
      <c r="AU445" s="231" t="s">
        <v>84</v>
      </c>
      <c r="AV445" s="12" t="s">
        <v>84</v>
      </c>
      <c r="AW445" s="12" t="s">
        <v>38</v>
      </c>
      <c r="AX445" s="12" t="s">
        <v>74</v>
      </c>
      <c r="AY445" s="231" t="s">
        <v>143</v>
      </c>
    </row>
    <row r="446" spans="2:51" s="11" customFormat="1" ht="13.5">
      <c r="B446" s="209"/>
      <c r="C446" s="210"/>
      <c r="D446" s="204" t="s">
        <v>210</v>
      </c>
      <c r="E446" s="211" t="s">
        <v>21</v>
      </c>
      <c r="F446" s="212" t="s">
        <v>620</v>
      </c>
      <c r="G446" s="210"/>
      <c r="H446" s="213" t="s">
        <v>21</v>
      </c>
      <c r="I446" s="214"/>
      <c r="J446" s="210"/>
      <c r="K446" s="210"/>
      <c r="L446" s="215"/>
      <c r="M446" s="216"/>
      <c r="N446" s="217"/>
      <c r="O446" s="217"/>
      <c r="P446" s="217"/>
      <c r="Q446" s="217"/>
      <c r="R446" s="217"/>
      <c r="S446" s="217"/>
      <c r="T446" s="218"/>
      <c r="AT446" s="219" t="s">
        <v>210</v>
      </c>
      <c r="AU446" s="219" t="s">
        <v>84</v>
      </c>
      <c r="AV446" s="11" t="s">
        <v>82</v>
      </c>
      <c r="AW446" s="11" t="s">
        <v>38</v>
      </c>
      <c r="AX446" s="11" t="s">
        <v>74</v>
      </c>
      <c r="AY446" s="219" t="s">
        <v>143</v>
      </c>
    </row>
    <row r="447" spans="2:51" s="12" customFormat="1" ht="13.5">
      <c r="B447" s="220"/>
      <c r="C447" s="221"/>
      <c r="D447" s="204" t="s">
        <v>210</v>
      </c>
      <c r="E447" s="232" t="s">
        <v>21</v>
      </c>
      <c r="F447" s="233" t="s">
        <v>728</v>
      </c>
      <c r="G447" s="221"/>
      <c r="H447" s="234">
        <v>3.5</v>
      </c>
      <c r="I447" s="226"/>
      <c r="J447" s="221"/>
      <c r="K447" s="221"/>
      <c r="L447" s="227"/>
      <c r="M447" s="228"/>
      <c r="N447" s="229"/>
      <c r="O447" s="229"/>
      <c r="P447" s="229"/>
      <c r="Q447" s="229"/>
      <c r="R447" s="229"/>
      <c r="S447" s="229"/>
      <c r="T447" s="230"/>
      <c r="AT447" s="231" t="s">
        <v>210</v>
      </c>
      <c r="AU447" s="231" t="s">
        <v>84</v>
      </c>
      <c r="AV447" s="12" t="s">
        <v>84</v>
      </c>
      <c r="AW447" s="12" t="s">
        <v>38</v>
      </c>
      <c r="AX447" s="12" t="s">
        <v>74</v>
      </c>
      <c r="AY447" s="231" t="s">
        <v>143</v>
      </c>
    </row>
    <row r="448" spans="2:51" s="13" customFormat="1" ht="13.5">
      <c r="B448" s="235"/>
      <c r="C448" s="236"/>
      <c r="D448" s="222" t="s">
        <v>210</v>
      </c>
      <c r="E448" s="237" t="s">
        <v>21</v>
      </c>
      <c r="F448" s="238" t="s">
        <v>222</v>
      </c>
      <c r="G448" s="236"/>
      <c r="H448" s="239">
        <v>21.105</v>
      </c>
      <c r="I448" s="240"/>
      <c r="J448" s="236"/>
      <c r="K448" s="236"/>
      <c r="L448" s="241"/>
      <c r="M448" s="242"/>
      <c r="N448" s="243"/>
      <c r="O448" s="243"/>
      <c r="P448" s="243"/>
      <c r="Q448" s="243"/>
      <c r="R448" s="243"/>
      <c r="S448" s="243"/>
      <c r="T448" s="244"/>
      <c r="AT448" s="245" t="s">
        <v>210</v>
      </c>
      <c r="AU448" s="245" t="s">
        <v>84</v>
      </c>
      <c r="AV448" s="13" t="s">
        <v>208</v>
      </c>
      <c r="AW448" s="13" t="s">
        <v>38</v>
      </c>
      <c r="AX448" s="13" t="s">
        <v>82</v>
      </c>
      <c r="AY448" s="245" t="s">
        <v>143</v>
      </c>
    </row>
    <row r="449" spans="2:65" s="1" customFormat="1" ht="22.5" customHeight="1">
      <c r="B449" s="40"/>
      <c r="C449" s="246" t="s">
        <v>729</v>
      </c>
      <c r="D449" s="246" t="s">
        <v>231</v>
      </c>
      <c r="E449" s="247" t="s">
        <v>730</v>
      </c>
      <c r="F449" s="248" t="s">
        <v>731</v>
      </c>
      <c r="G449" s="249" t="s">
        <v>249</v>
      </c>
      <c r="H449" s="250">
        <v>21.527</v>
      </c>
      <c r="I449" s="251"/>
      <c r="J449" s="252">
        <f>ROUND(I449*H449,2)</f>
        <v>0</v>
      </c>
      <c r="K449" s="248" t="s">
        <v>150</v>
      </c>
      <c r="L449" s="253"/>
      <c r="M449" s="254" t="s">
        <v>21</v>
      </c>
      <c r="N449" s="255" t="s">
        <v>45</v>
      </c>
      <c r="O449" s="41"/>
      <c r="P449" s="201">
        <f>O449*H449</f>
        <v>0</v>
      </c>
      <c r="Q449" s="201">
        <v>0.0048</v>
      </c>
      <c r="R449" s="201">
        <f>Q449*H449</f>
        <v>0.1033296</v>
      </c>
      <c r="S449" s="201">
        <v>0</v>
      </c>
      <c r="T449" s="202">
        <f>S449*H449</f>
        <v>0</v>
      </c>
      <c r="AR449" s="24" t="s">
        <v>234</v>
      </c>
      <c r="AT449" s="24" t="s">
        <v>231</v>
      </c>
      <c r="AU449" s="24" t="s">
        <v>84</v>
      </c>
      <c r="AY449" s="24" t="s">
        <v>143</v>
      </c>
      <c r="BE449" s="203">
        <f>IF(N449="základní",J449,0)</f>
        <v>0</v>
      </c>
      <c r="BF449" s="203">
        <f>IF(N449="snížená",J449,0)</f>
        <v>0</v>
      </c>
      <c r="BG449" s="203">
        <f>IF(N449="zákl. přenesená",J449,0)</f>
        <v>0</v>
      </c>
      <c r="BH449" s="203">
        <f>IF(N449="sníž. přenesená",J449,0)</f>
        <v>0</v>
      </c>
      <c r="BI449" s="203">
        <f>IF(N449="nulová",J449,0)</f>
        <v>0</v>
      </c>
      <c r="BJ449" s="24" t="s">
        <v>82</v>
      </c>
      <c r="BK449" s="203">
        <f>ROUND(I449*H449,2)</f>
        <v>0</v>
      </c>
      <c r="BL449" s="24" t="s">
        <v>208</v>
      </c>
      <c r="BM449" s="24" t="s">
        <v>732</v>
      </c>
    </row>
    <row r="450" spans="2:51" s="12" customFormat="1" ht="13.5">
      <c r="B450" s="220"/>
      <c r="C450" s="221"/>
      <c r="D450" s="222" t="s">
        <v>210</v>
      </c>
      <c r="E450" s="221"/>
      <c r="F450" s="224" t="s">
        <v>733</v>
      </c>
      <c r="G450" s="221"/>
      <c r="H450" s="225">
        <v>21.527</v>
      </c>
      <c r="I450" s="226"/>
      <c r="J450" s="221"/>
      <c r="K450" s="221"/>
      <c r="L450" s="227"/>
      <c r="M450" s="228"/>
      <c r="N450" s="229"/>
      <c r="O450" s="229"/>
      <c r="P450" s="229"/>
      <c r="Q450" s="229"/>
      <c r="R450" s="229"/>
      <c r="S450" s="229"/>
      <c r="T450" s="230"/>
      <c r="AT450" s="231" t="s">
        <v>210</v>
      </c>
      <c r="AU450" s="231" t="s">
        <v>84</v>
      </c>
      <c r="AV450" s="12" t="s">
        <v>84</v>
      </c>
      <c r="AW450" s="12" t="s">
        <v>6</v>
      </c>
      <c r="AX450" s="12" t="s">
        <v>82</v>
      </c>
      <c r="AY450" s="231" t="s">
        <v>143</v>
      </c>
    </row>
    <row r="451" spans="2:65" s="1" customFormat="1" ht="31.5" customHeight="1">
      <c r="B451" s="40"/>
      <c r="C451" s="192" t="s">
        <v>734</v>
      </c>
      <c r="D451" s="192" t="s">
        <v>146</v>
      </c>
      <c r="E451" s="193" t="s">
        <v>735</v>
      </c>
      <c r="F451" s="194" t="s">
        <v>736</v>
      </c>
      <c r="G451" s="195" t="s">
        <v>249</v>
      </c>
      <c r="H451" s="196">
        <v>21.105</v>
      </c>
      <c r="I451" s="197"/>
      <c r="J451" s="198">
        <f>ROUND(I451*H451,2)</f>
        <v>0</v>
      </c>
      <c r="K451" s="194" t="s">
        <v>150</v>
      </c>
      <c r="L451" s="60"/>
      <c r="M451" s="199" t="s">
        <v>21</v>
      </c>
      <c r="N451" s="200" t="s">
        <v>45</v>
      </c>
      <c r="O451" s="41"/>
      <c r="P451" s="201">
        <f>O451*H451</f>
        <v>0</v>
      </c>
      <c r="Q451" s="201">
        <v>0.00478</v>
      </c>
      <c r="R451" s="201">
        <f>Q451*H451</f>
        <v>0.10088190000000001</v>
      </c>
      <c r="S451" s="201">
        <v>0</v>
      </c>
      <c r="T451" s="202">
        <f>S451*H451</f>
        <v>0</v>
      </c>
      <c r="AR451" s="24" t="s">
        <v>208</v>
      </c>
      <c r="AT451" s="24" t="s">
        <v>146</v>
      </c>
      <c r="AU451" s="24" t="s">
        <v>84</v>
      </c>
      <c r="AY451" s="24" t="s">
        <v>143</v>
      </c>
      <c r="BE451" s="203">
        <f>IF(N451="základní",J451,0)</f>
        <v>0</v>
      </c>
      <c r="BF451" s="203">
        <f>IF(N451="snížená",J451,0)</f>
        <v>0</v>
      </c>
      <c r="BG451" s="203">
        <f>IF(N451="zákl. přenesená",J451,0)</f>
        <v>0</v>
      </c>
      <c r="BH451" s="203">
        <f>IF(N451="sníž. přenesená",J451,0)</f>
        <v>0</v>
      </c>
      <c r="BI451" s="203">
        <f>IF(N451="nulová",J451,0)</f>
        <v>0</v>
      </c>
      <c r="BJ451" s="24" t="s">
        <v>82</v>
      </c>
      <c r="BK451" s="203">
        <f>ROUND(I451*H451,2)</f>
        <v>0</v>
      </c>
      <c r="BL451" s="24" t="s">
        <v>208</v>
      </c>
      <c r="BM451" s="24" t="s">
        <v>737</v>
      </c>
    </row>
    <row r="452" spans="2:63" s="10" customFormat="1" ht="29.85" customHeight="1">
      <c r="B452" s="175"/>
      <c r="C452" s="176"/>
      <c r="D452" s="189" t="s">
        <v>73</v>
      </c>
      <c r="E452" s="190" t="s">
        <v>738</v>
      </c>
      <c r="F452" s="190" t="s">
        <v>739</v>
      </c>
      <c r="G452" s="176"/>
      <c r="H452" s="176"/>
      <c r="I452" s="179"/>
      <c r="J452" s="191">
        <f>BK452</f>
        <v>0</v>
      </c>
      <c r="K452" s="176"/>
      <c r="L452" s="181"/>
      <c r="M452" s="182"/>
      <c r="N452" s="183"/>
      <c r="O452" s="183"/>
      <c r="P452" s="184">
        <f>SUM(P453:P510)</f>
        <v>0</v>
      </c>
      <c r="Q452" s="183"/>
      <c r="R452" s="184">
        <f>SUM(R453:R510)</f>
        <v>2.0915161</v>
      </c>
      <c r="S452" s="183"/>
      <c r="T452" s="185">
        <f>SUM(T453:T510)</f>
        <v>0</v>
      </c>
      <c r="AR452" s="186" t="s">
        <v>82</v>
      </c>
      <c r="AT452" s="187" t="s">
        <v>73</v>
      </c>
      <c r="AU452" s="187" t="s">
        <v>82</v>
      </c>
      <c r="AY452" s="186" t="s">
        <v>143</v>
      </c>
      <c r="BK452" s="188">
        <f>SUM(BK453:BK510)</f>
        <v>0</v>
      </c>
    </row>
    <row r="453" spans="2:65" s="1" customFormat="1" ht="44.25" customHeight="1">
      <c r="B453" s="40"/>
      <c r="C453" s="192" t="s">
        <v>740</v>
      </c>
      <c r="D453" s="192" t="s">
        <v>146</v>
      </c>
      <c r="E453" s="193" t="s">
        <v>741</v>
      </c>
      <c r="F453" s="194" t="s">
        <v>742</v>
      </c>
      <c r="G453" s="195" t="s">
        <v>249</v>
      </c>
      <c r="H453" s="196">
        <v>27.05</v>
      </c>
      <c r="I453" s="197"/>
      <c r="J453" s="198">
        <f>ROUND(I453*H453,2)</f>
        <v>0</v>
      </c>
      <c r="K453" s="194" t="s">
        <v>150</v>
      </c>
      <c r="L453" s="60"/>
      <c r="M453" s="199" t="s">
        <v>21</v>
      </c>
      <c r="N453" s="200" t="s">
        <v>45</v>
      </c>
      <c r="O453" s="41"/>
      <c r="P453" s="201">
        <f>O453*H453</f>
        <v>0</v>
      </c>
      <c r="Q453" s="201">
        <v>0.01327</v>
      </c>
      <c r="R453" s="201">
        <f>Q453*H453</f>
        <v>0.35895350000000004</v>
      </c>
      <c r="S453" s="201">
        <v>0</v>
      </c>
      <c r="T453" s="202">
        <f>S453*H453</f>
        <v>0</v>
      </c>
      <c r="AR453" s="24" t="s">
        <v>208</v>
      </c>
      <c r="AT453" s="24" t="s">
        <v>146</v>
      </c>
      <c r="AU453" s="24" t="s">
        <v>84</v>
      </c>
      <c r="AY453" s="24" t="s">
        <v>143</v>
      </c>
      <c r="BE453" s="203">
        <f>IF(N453="základní",J453,0)</f>
        <v>0</v>
      </c>
      <c r="BF453" s="203">
        <f>IF(N453="snížená",J453,0)</f>
        <v>0</v>
      </c>
      <c r="BG453" s="203">
        <f>IF(N453="zákl. přenesená",J453,0)</f>
        <v>0</v>
      </c>
      <c r="BH453" s="203">
        <f>IF(N453="sníž. přenesená",J453,0)</f>
        <v>0</v>
      </c>
      <c r="BI453" s="203">
        <f>IF(N453="nulová",J453,0)</f>
        <v>0</v>
      </c>
      <c r="BJ453" s="24" t="s">
        <v>82</v>
      </c>
      <c r="BK453" s="203">
        <f>ROUND(I453*H453,2)</f>
        <v>0</v>
      </c>
      <c r="BL453" s="24" t="s">
        <v>208</v>
      </c>
      <c r="BM453" s="24" t="s">
        <v>743</v>
      </c>
    </row>
    <row r="454" spans="2:51" s="11" customFormat="1" ht="13.5">
      <c r="B454" s="209"/>
      <c r="C454" s="210"/>
      <c r="D454" s="204" t="s">
        <v>210</v>
      </c>
      <c r="E454" s="211" t="s">
        <v>21</v>
      </c>
      <c r="F454" s="212" t="s">
        <v>744</v>
      </c>
      <c r="G454" s="210"/>
      <c r="H454" s="213" t="s">
        <v>21</v>
      </c>
      <c r="I454" s="214"/>
      <c r="J454" s="210"/>
      <c r="K454" s="210"/>
      <c r="L454" s="215"/>
      <c r="M454" s="216"/>
      <c r="N454" s="217"/>
      <c r="O454" s="217"/>
      <c r="P454" s="217"/>
      <c r="Q454" s="217"/>
      <c r="R454" s="217"/>
      <c r="S454" s="217"/>
      <c r="T454" s="218"/>
      <c r="AT454" s="219" t="s">
        <v>210</v>
      </c>
      <c r="AU454" s="219" t="s">
        <v>84</v>
      </c>
      <c r="AV454" s="11" t="s">
        <v>82</v>
      </c>
      <c r="AW454" s="11" t="s">
        <v>38</v>
      </c>
      <c r="AX454" s="11" t="s">
        <v>74</v>
      </c>
      <c r="AY454" s="219" t="s">
        <v>143</v>
      </c>
    </row>
    <row r="455" spans="2:51" s="11" customFormat="1" ht="13.5">
      <c r="B455" s="209"/>
      <c r="C455" s="210"/>
      <c r="D455" s="204" t="s">
        <v>210</v>
      </c>
      <c r="E455" s="211" t="s">
        <v>21</v>
      </c>
      <c r="F455" s="212" t="s">
        <v>620</v>
      </c>
      <c r="G455" s="210"/>
      <c r="H455" s="213" t="s">
        <v>21</v>
      </c>
      <c r="I455" s="214"/>
      <c r="J455" s="210"/>
      <c r="K455" s="210"/>
      <c r="L455" s="215"/>
      <c r="M455" s="216"/>
      <c r="N455" s="217"/>
      <c r="O455" s="217"/>
      <c r="P455" s="217"/>
      <c r="Q455" s="217"/>
      <c r="R455" s="217"/>
      <c r="S455" s="217"/>
      <c r="T455" s="218"/>
      <c r="AT455" s="219" t="s">
        <v>210</v>
      </c>
      <c r="AU455" s="219" t="s">
        <v>84</v>
      </c>
      <c r="AV455" s="11" t="s">
        <v>82</v>
      </c>
      <c r="AW455" s="11" t="s">
        <v>38</v>
      </c>
      <c r="AX455" s="11" t="s">
        <v>74</v>
      </c>
      <c r="AY455" s="219" t="s">
        <v>143</v>
      </c>
    </row>
    <row r="456" spans="2:51" s="12" customFormat="1" ht="13.5">
      <c r="B456" s="220"/>
      <c r="C456" s="221"/>
      <c r="D456" s="222" t="s">
        <v>210</v>
      </c>
      <c r="E456" s="223" t="s">
        <v>21</v>
      </c>
      <c r="F456" s="224" t="s">
        <v>745</v>
      </c>
      <c r="G456" s="221"/>
      <c r="H456" s="225">
        <v>27.05</v>
      </c>
      <c r="I456" s="226"/>
      <c r="J456" s="221"/>
      <c r="K456" s="221"/>
      <c r="L456" s="227"/>
      <c r="M456" s="228"/>
      <c r="N456" s="229"/>
      <c r="O456" s="229"/>
      <c r="P456" s="229"/>
      <c r="Q456" s="229"/>
      <c r="R456" s="229"/>
      <c r="S456" s="229"/>
      <c r="T456" s="230"/>
      <c r="AT456" s="231" t="s">
        <v>210</v>
      </c>
      <c r="AU456" s="231" t="s">
        <v>84</v>
      </c>
      <c r="AV456" s="12" t="s">
        <v>84</v>
      </c>
      <c r="AW456" s="12" t="s">
        <v>38</v>
      </c>
      <c r="AX456" s="12" t="s">
        <v>82</v>
      </c>
      <c r="AY456" s="231" t="s">
        <v>143</v>
      </c>
    </row>
    <row r="457" spans="2:65" s="1" customFormat="1" ht="22.5" customHeight="1">
      <c r="B457" s="40"/>
      <c r="C457" s="246" t="s">
        <v>746</v>
      </c>
      <c r="D457" s="246" t="s">
        <v>231</v>
      </c>
      <c r="E457" s="247" t="s">
        <v>555</v>
      </c>
      <c r="F457" s="248" t="s">
        <v>556</v>
      </c>
      <c r="G457" s="249" t="s">
        <v>249</v>
      </c>
      <c r="H457" s="250">
        <v>27.591</v>
      </c>
      <c r="I457" s="251"/>
      <c r="J457" s="252">
        <f>ROUND(I457*H457,2)</f>
        <v>0</v>
      </c>
      <c r="K457" s="248" t="s">
        <v>150</v>
      </c>
      <c r="L457" s="253"/>
      <c r="M457" s="254" t="s">
        <v>21</v>
      </c>
      <c r="N457" s="255" t="s">
        <v>45</v>
      </c>
      <c r="O457" s="41"/>
      <c r="P457" s="201">
        <f>O457*H457</f>
        <v>0</v>
      </c>
      <c r="Q457" s="201">
        <v>0.0033</v>
      </c>
      <c r="R457" s="201">
        <f>Q457*H457</f>
        <v>0.0910503</v>
      </c>
      <c r="S457" s="201">
        <v>0</v>
      </c>
      <c r="T457" s="202">
        <f>S457*H457</f>
        <v>0</v>
      </c>
      <c r="AR457" s="24" t="s">
        <v>234</v>
      </c>
      <c r="AT457" s="24" t="s">
        <v>231</v>
      </c>
      <c r="AU457" s="24" t="s">
        <v>84</v>
      </c>
      <c r="AY457" s="24" t="s">
        <v>143</v>
      </c>
      <c r="BE457" s="203">
        <f>IF(N457="základní",J457,0)</f>
        <v>0</v>
      </c>
      <c r="BF457" s="203">
        <f>IF(N457="snížená",J457,0)</f>
        <v>0</v>
      </c>
      <c r="BG457" s="203">
        <f>IF(N457="zákl. přenesená",J457,0)</f>
        <v>0</v>
      </c>
      <c r="BH457" s="203">
        <f>IF(N457="sníž. přenesená",J457,0)</f>
        <v>0</v>
      </c>
      <c r="BI457" s="203">
        <f>IF(N457="nulová",J457,0)</f>
        <v>0</v>
      </c>
      <c r="BJ457" s="24" t="s">
        <v>82</v>
      </c>
      <c r="BK457" s="203">
        <f>ROUND(I457*H457,2)</f>
        <v>0</v>
      </c>
      <c r="BL457" s="24" t="s">
        <v>208</v>
      </c>
      <c r="BM457" s="24" t="s">
        <v>747</v>
      </c>
    </row>
    <row r="458" spans="2:51" s="11" customFormat="1" ht="13.5">
      <c r="B458" s="209"/>
      <c r="C458" s="210"/>
      <c r="D458" s="204" t="s">
        <v>210</v>
      </c>
      <c r="E458" s="211" t="s">
        <v>21</v>
      </c>
      <c r="F458" s="212" t="s">
        <v>744</v>
      </c>
      <c r="G458" s="210"/>
      <c r="H458" s="213" t="s">
        <v>21</v>
      </c>
      <c r="I458" s="214"/>
      <c r="J458" s="210"/>
      <c r="K458" s="210"/>
      <c r="L458" s="215"/>
      <c r="M458" s="216"/>
      <c r="N458" s="217"/>
      <c r="O458" s="217"/>
      <c r="P458" s="217"/>
      <c r="Q458" s="217"/>
      <c r="R458" s="217"/>
      <c r="S458" s="217"/>
      <c r="T458" s="218"/>
      <c r="AT458" s="219" t="s">
        <v>210</v>
      </c>
      <c r="AU458" s="219" t="s">
        <v>84</v>
      </c>
      <c r="AV458" s="11" t="s">
        <v>82</v>
      </c>
      <c r="AW458" s="11" t="s">
        <v>38</v>
      </c>
      <c r="AX458" s="11" t="s">
        <v>74</v>
      </c>
      <c r="AY458" s="219" t="s">
        <v>143</v>
      </c>
    </row>
    <row r="459" spans="2:51" s="11" customFormat="1" ht="13.5">
      <c r="B459" s="209"/>
      <c r="C459" s="210"/>
      <c r="D459" s="204" t="s">
        <v>210</v>
      </c>
      <c r="E459" s="211" t="s">
        <v>21</v>
      </c>
      <c r="F459" s="212" t="s">
        <v>620</v>
      </c>
      <c r="G459" s="210"/>
      <c r="H459" s="213" t="s">
        <v>21</v>
      </c>
      <c r="I459" s="214"/>
      <c r="J459" s="210"/>
      <c r="K459" s="210"/>
      <c r="L459" s="215"/>
      <c r="M459" s="216"/>
      <c r="N459" s="217"/>
      <c r="O459" s="217"/>
      <c r="P459" s="217"/>
      <c r="Q459" s="217"/>
      <c r="R459" s="217"/>
      <c r="S459" s="217"/>
      <c r="T459" s="218"/>
      <c r="AT459" s="219" t="s">
        <v>210</v>
      </c>
      <c r="AU459" s="219" t="s">
        <v>84</v>
      </c>
      <c r="AV459" s="11" t="s">
        <v>82</v>
      </c>
      <c r="AW459" s="11" t="s">
        <v>38</v>
      </c>
      <c r="AX459" s="11" t="s">
        <v>74</v>
      </c>
      <c r="AY459" s="219" t="s">
        <v>143</v>
      </c>
    </row>
    <row r="460" spans="2:51" s="12" customFormat="1" ht="13.5">
      <c r="B460" s="220"/>
      <c r="C460" s="221"/>
      <c r="D460" s="204" t="s">
        <v>210</v>
      </c>
      <c r="E460" s="232" t="s">
        <v>21</v>
      </c>
      <c r="F460" s="233" t="s">
        <v>745</v>
      </c>
      <c r="G460" s="221"/>
      <c r="H460" s="234">
        <v>27.05</v>
      </c>
      <c r="I460" s="226"/>
      <c r="J460" s="221"/>
      <c r="K460" s="221"/>
      <c r="L460" s="227"/>
      <c r="M460" s="228"/>
      <c r="N460" s="229"/>
      <c r="O460" s="229"/>
      <c r="P460" s="229"/>
      <c r="Q460" s="229"/>
      <c r="R460" s="229"/>
      <c r="S460" s="229"/>
      <c r="T460" s="230"/>
      <c r="AT460" s="231" t="s">
        <v>210</v>
      </c>
      <c r="AU460" s="231" t="s">
        <v>84</v>
      </c>
      <c r="AV460" s="12" t="s">
        <v>84</v>
      </c>
      <c r="AW460" s="12" t="s">
        <v>38</v>
      </c>
      <c r="AX460" s="12" t="s">
        <v>82</v>
      </c>
      <c r="AY460" s="231" t="s">
        <v>143</v>
      </c>
    </row>
    <row r="461" spans="2:51" s="12" customFormat="1" ht="13.5">
      <c r="B461" s="220"/>
      <c r="C461" s="221"/>
      <c r="D461" s="222" t="s">
        <v>210</v>
      </c>
      <c r="E461" s="221"/>
      <c r="F461" s="224" t="s">
        <v>748</v>
      </c>
      <c r="G461" s="221"/>
      <c r="H461" s="225">
        <v>27.591</v>
      </c>
      <c r="I461" s="226"/>
      <c r="J461" s="221"/>
      <c r="K461" s="221"/>
      <c r="L461" s="227"/>
      <c r="M461" s="228"/>
      <c r="N461" s="229"/>
      <c r="O461" s="229"/>
      <c r="P461" s="229"/>
      <c r="Q461" s="229"/>
      <c r="R461" s="229"/>
      <c r="S461" s="229"/>
      <c r="T461" s="230"/>
      <c r="AT461" s="231" t="s">
        <v>210</v>
      </c>
      <c r="AU461" s="231" t="s">
        <v>84</v>
      </c>
      <c r="AV461" s="12" t="s">
        <v>84</v>
      </c>
      <c r="AW461" s="12" t="s">
        <v>6</v>
      </c>
      <c r="AX461" s="12" t="s">
        <v>82</v>
      </c>
      <c r="AY461" s="231" t="s">
        <v>143</v>
      </c>
    </row>
    <row r="462" spans="2:65" s="1" customFormat="1" ht="22.5" customHeight="1">
      <c r="B462" s="40"/>
      <c r="C462" s="246" t="s">
        <v>749</v>
      </c>
      <c r="D462" s="246" t="s">
        <v>231</v>
      </c>
      <c r="E462" s="247" t="s">
        <v>560</v>
      </c>
      <c r="F462" s="248" t="s">
        <v>561</v>
      </c>
      <c r="G462" s="249" t="s">
        <v>249</v>
      </c>
      <c r="H462" s="250">
        <v>27.591</v>
      </c>
      <c r="I462" s="251"/>
      <c r="J462" s="252">
        <f>ROUND(I462*H462,2)</f>
        <v>0</v>
      </c>
      <c r="K462" s="248" t="s">
        <v>150</v>
      </c>
      <c r="L462" s="253"/>
      <c r="M462" s="254" t="s">
        <v>21</v>
      </c>
      <c r="N462" s="255" t="s">
        <v>45</v>
      </c>
      <c r="O462" s="41"/>
      <c r="P462" s="201">
        <f>O462*H462</f>
        <v>0</v>
      </c>
      <c r="Q462" s="201">
        <v>0.005</v>
      </c>
      <c r="R462" s="201">
        <f>Q462*H462</f>
        <v>0.13795500000000002</v>
      </c>
      <c r="S462" s="201">
        <v>0</v>
      </c>
      <c r="T462" s="202">
        <f>S462*H462</f>
        <v>0</v>
      </c>
      <c r="AR462" s="24" t="s">
        <v>234</v>
      </c>
      <c r="AT462" s="24" t="s">
        <v>231</v>
      </c>
      <c r="AU462" s="24" t="s">
        <v>84</v>
      </c>
      <c r="AY462" s="24" t="s">
        <v>143</v>
      </c>
      <c r="BE462" s="203">
        <f>IF(N462="základní",J462,0)</f>
        <v>0</v>
      </c>
      <c r="BF462" s="203">
        <f>IF(N462="snížená",J462,0)</f>
        <v>0</v>
      </c>
      <c r="BG462" s="203">
        <f>IF(N462="zákl. přenesená",J462,0)</f>
        <v>0</v>
      </c>
      <c r="BH462" s="203">
        <f>IF(N462="sníž. přenesená",J462,0)</f>
        <v>0</v>
      </c>
      <c r="BI462" s="203">
        <f>IF(N462="nulová",J462,0)</f>
        <v>0</v>
      </c>
      <c r="BJ462" s="24" t="s">
        <v>82</v>
      </c>
      <c r="BK462" s="203">
        <f>ROUND(I462*H462,2)</f>
        <v>0</v>
      </c>
      <c r="BL462" s="24" t="s">
        <v>208</v>
      </c>
      <c r="BM462" s="24" t="s">
        <v>750</v>
      </c>
    </row>
    <row r="463" spans="2:51" s="12" customFormat="1" ht="13.5">
      <c r="B463" s="220"/>
      <c r="C463" s="221"/>
      <c r="D463" s="222" t="s">
        <v>210</v>
      </c>
      <c r="E463" s="221"/>
      <c r="F463" s="224" t="s">
        <v>748</v>
      </c>
      <c r="G463" s="221"/>
      <c r="H463" s="225">
        <v>27.591</v>
      </c>
      <c r="I463" s="226"/>
      <c r="J463" s="221"/>
      <c r="K463" s="221"/>
      <c r="L463" s="227"/>
      <c r="M463" s="228"/>
      <c r="N463" s="229"/>
      <c r="O463" s="229"/>
      <c r="P463" s="229"/>
      <c r="Q463" s="229"/>
      <c r="R463" s="229"/>
      <c r="S463" s="229"/>
      <c r="T463" s="230"/>
      <c r="AT463" s="231" t="s">
        <v>210</v>
      </c>
      <c r="AU463" s="231" t="s">
        <v>84</v>
      </c>
      <c r="AV463" s="12" t="s">
        <v>84</v>
      </c>
      <c r="AW463" s="12" t="s">
        <v>6</v>
      </c>
      <c r="AX463" s="12" t="s">
        <v>82</v>
      </c>
      <c r="AY463" s="231" t="s">
        <v>143</v>
      </c>
    </row>
    <row r="464" spans="2:65" s="1" customFormat="1" ht="31.5" customHeight="1">
      <c r="B464" s="40"/>
      <c r="C464" s="192" t="s">
        <v>751</v>
      </c>
      <c r="D464" s="192" t="s">
        <v>146</v>
      </c>
      <c r="E464" s="193" t="s">
        <v>752</v>
      </c>
      <c r="F464" s="194" t="s">
        <v>753</v>
      </c>
      <c r="G464" s="195" t="s">
        <v>492</v>
      </c>
      <c r="H464" s="196">
        <v>81.152</v>
      </c>
      <c r="I464" s="197"/>
      <c r="J464" s="198">
        <f>ROUND(I464*H464,2)</f>
        <v>0</v>
      </c>
      <c r="K464" s="194" t="s">
        <v>150</v>
      </c>
      <c r="L464" s="60"/>
      <c r="M464" s="199" t="s">
        <v>21</v>
      </c>
      <c r="N464" s="200" t="s">
        <v>45</v>
      </c>
      <c r="O464" s="41"/>
      <c r="P464" s="201">
        <f>O464*H464</f>
        <v>0</v>
      </c>
      <c r="Q464" s="201">
        <v>0</v>
      </c>
      <c r="R464" s="201">
        <f>Q464*H464</f>
        <v>0</v>
      </c>
      <c r="S464" s="201">
        <v>0</v>
      </c>
      <c r="T464" s="202">
        <f>S464*H464</f>
        <v>0</v>
      </c>
      <c r="AR464" s="24" t="s">
        <v>208</v>
      </c>
      <c r="AT464" s="24" t="s">
        <v>146</v>
      </c>
      <c r="AU464" s="24" t="s">
        <v>84</v>
      </c>
      <c r="AY464" s="24" t="s">
        <v>143</v>
      </c>
      <c r="BE464" s="203">
        <f>IF(N464="základní",J464,0)</f>
        <v>0</v>
      </c>
      <c r="BF464" s="203">
        <f>IF(N464="snížená",J464,0)</f>
        <v>0</v>
      </c>
      <c r="BG464" s="203">
        <f>IF(N464="zákl. přenesená",J464,0)</f>
        <v>0</v>
      </c>
      <c r="BH464" s="203">
        <f>IF(N464="sníž. přenesená",J464,0)</f>
        <v>0</v>
      </c>
      <c r="BI464" s="203">
        <f>IF(N464="nulová",J464,0)</f>
        <v>0</v>
      </c>
      <c r="BJ464" s="24" t="s">
        <v>82</v>
      </c>
      <c r="BK464" s="203">
        <f>ROUND(I464*H464,2)</f>
        <v>0</v>
      </c>
      <c r="BL464" s="24" t="s">
        <v>208</v>
      </c>
      <c r="BM464" s="24" t="s">
        <v>754</v>
      </c>
    </row>
    <row r="465" spans="2:51" s="11" customFormat="1" ht="13.5">
      <c r="B465" s="209"/>
      <c r="C465" s="210"/>
      <c r="D465" s="204" t="s">
        <v>210</v>
      </c>
      <c r="E465" s="211" t="s">
        <v>21</v>
      </c>
      <c r="F465" s="212" t="s">
        <v>744</v>
      </c>
      <c r="G465" s="210"/>
      <c r="H465" s="213" t="s">
        <v>21</v>
      </c>
      <c r="I465" s="214"/>
      <c r="J465" s="210"/>
      <c r="K465" s="210"/>
      <c r="L465" s="215"/>
      <c r="M465" s="216"/>
      <c r="N465" s="217"/>
      <c r="O465" s="217"/>
      <c r="P465" s="217"/>
      <c r="Q465" s="217"/>
      <c r="R465" s="217"/>
      <c r="S465" s="217"/>
      <c r="T465" s="218"/>
      <c r="AT465" s="219" t="s">
        <v>210</v>
      </c>
      <c r="AU465" s="219" t="s">
        <v>84</v>
      </c>
      <c r="AV465" s="11" t="s">
        <v>82</v>
      </c>
      <c r="AW465" s="11" t="s">
        <v>38</v>
      </c>
      <c r="AX465" s="11" t="s">
        <v>74</v>
      </c>
      <c r="AY465" s="219" t="s">
        <v>143</v>
      </c>
    </row>
    <row r="466" spans="2:51" s="11" customFormat="1" ht="13.5">
      <c r="B466" s="209"/>
      <c r="C466" s="210"/>
      <c r="D466" s="204" t="s">
        <v>210</v>
      </c>
      <c r="E466" s="211" t="s">
        <v>21</v>
      </c>
      <c r="F466" s="212" t="s">
        <v>620</v>
      </c>
      <c r="G466" s="210"/>
      <c r="H466" s="213" t="s">
        <v>21</v>
      </c>
      <c r="I466" s="214"/>
      <c r="J466" s="210"/>
      <c r="K466" s="210"/>
      <c r="L466" s="215"/>
      <c r="M466" s="216"/>
      <c r="N466" s="217"/>
      <c r="O466" s="217"/>
      <c r="P466" s="217"/>
      <c r="Q466" s="217"/>
      <c r="R466" s="217"/>
      <c r="S466" s="217"/>
      <c r="T466" s="218"/>
      <c r="AT466" s="219" t="s">
        <v>210</v>
      </c>
      <c r="AU466" s="219" t="s">
        <v>84</v>
      </c>
      <c r="AV466" s="11" t="s">
        <v>82</v>
      </c>
      <c r="AW466" s="11" t="s">
        <v>38</v>
      </c>
      <c r="AX466" s="11" t="s">
        <v>74</v>
      </c>
      <c r="AY466" s="219" t="s">
        <v>143</v>
      </c>
    </row>
    <row r="467" spans="2:51" s="12" customFormat="1" ht="13.5">
      <c r="B467" s="220"/>
      <c r="C467" s="221"/>
      <c r="D467" s="204" t="s">
        <v>210</v>
      </c>
      <c r="E467" s="232" t="s">
        <v>21</v>
      </c>
      <c r="F467" s="233" t="s">
        <v>755</v>
      </c>
      <c r="G467" s="221"/>
      <c r="H467" s="234">
        <v>15.758</v>
      </c>
      <c r="I467" s="226"/>
      <c r="J467" s="221"/>
      <c r="K467" s="221"/>
      <c r="L467" s="227"/>
      <c r="M467" s="228"/>
      <c r="N467" s="229"/>
      <c r="O467" s="229"/>
      <c r="P467" s="229"/>
      <c r="Q467" s="229"/>
      <c r="R467" s="229"/>
      <c r="S467" s="229"/>
      <c r="T467" s="230"/>
      <c r="AT467" s="231" t="s">
        <v>210</v>
      </c>
      <c r="AU467" s="231" t="s">
        <v>84</v>
      </c>
      <c r="AV467" s="12" t="s">
        <v>84</v>
      </c>
      <c r="AW467" s="12" t="s">
        <v>38</v>
      </c>
      <c r="AX467" s="12" t="s">
        <v>74</v>
      </c>
      <c r="AY467" s="231" t="s">
        <v>143</v>
      </c>
    </row>
    <row r="468" spans="2:51" s="12" customFormat="1" ht="13.5">
      <c r="B468" s="220"/>
      <c r="C468" s="221"/>
      <c r="D468" s="204" t="s">
        <v>210</v>
      </c>
      <c r="E468" s="232" t="s">
        <v>21</v>
      </c>
      <c r="F468" s="233" t="s">
        <v>756</v>
      </c>
      <c r="G468" s="221"/>
      <c r="H468" s="234">
        <v>15.758</v>
      </c>
      <c r="I468" s="226"/>
      <c r="J468" s="221"/>
      <c r="K468" s="221"/>
      <c r="L468" s="227"/>
      <c r="M468" s="228"/>
      <c r="N468" s="229"/>
      <c r="O468" s="229"/>
      <c r="P468" s="229"/>
      <c r="Q468" s="229"/>
      <c r="R468" s="229"/>
      <c r="S468" s="229"/>
      <c r="T468" s="230"/>
      <c r="AT468" s="231" t="s">
        <v>210</v>
      </c>
      <c r="AU468" s="231" t="s">
        <v>84</v>
      </c>
      <c r="AV468" s="12" t="s">
        <v>84</v>
      </c>
      <c r="AW468" s="12" t="s">
        <v>38</v>
      </c>
      <c r="AX468" s="12" t="s">
        <v>74</v>
      </c>
      <c r="AY468" s="231" t="s">
        <v>143</v>
      </c>
    </row>
    <row r="469" spans="2:51" s="12" customFormat="1" ht="13.5">
      <c r="B469" s="220"/>
      <c r="C469" s="221"/>
      <c r="D469" s="204" t="s">
        <v>210</v>
      </c>
      <c r="E469" s="232" t="s">
        <v>21</v>
      </c>
      <c r="F469" s="233" t="s">
        <v>757</v>
      </c>
      <c r="G469" s="221"/>
      <c r="H469" s="234">
        <v>4.333</v>
      </c>
      <c r="I469" s="226"/>
      <c r="J469" s="221"/>
      <c r="K469" s="221"/>
      <c r="L469" s="227"/>
      <c r="M469" s="228"/>
      <c r="N469" s="229"/>
      <c r="O469" s="229"/>
      <c r="P469" s="229"/>
      <c r="Q469" s="229"/>
      <c r="R469" s="229"/>
      <c r="S469" s="229"/>
      <c r="T469" s="230"/>
      <c r="AT469" s="231" t="s">
        <v>210</v>
      </c>
      <c r="AU469" s="231" t="s">
        <v>84</v>
      </c>
      <c r="AV469" s="12" t="s">
        <v>84</v>
      </c>
      <c r="AW469" s="12" t="s">
        <v>38</v>
      </c>
      <c r="AX469" s="12" t="s">
        <v>74</v>
      </c>
      <c r="AY469" s="231" t="s">
        <v>143</v>
      </c>
    </row>
    <row r="470" spans="2:51" s="12" customFormat="1" ht="13.5">
      <c r="B470" s="220"/>
      <c r="C470" s="221"/>
      <c r="D470" s="204" t="s">
        <v>210</v>
      </c>
      <c r="E470" s="232" t="s">
        <v>21</v>
      </c>
      <c r="F470" s="233" t="s">
        <v>758</v>
      </c>
      <c r="G470" s="221"/>
      <c r="H470" s="234">
        <v>4.333</v>
      </c>
      <c r="I470" s="226"/>
      <c r="J470" s="221"/>
      <c r="K470" s="221"/>
      <c r="L470" s="227"/>
      <c r="M470" s="228"/>
      <c r="N470" s="229"/>
      <c r="O470" s="229"/>
      <c r="P470" s="229"/>
      <c r="Q470" s="229"/>
      <c r="R470" s="229"/>
      <c r="S470" s="229"/>
      <c r="T470" s="230"/>
      <c r="AT470" s="231" t="s">
        <v>210</v>
      </c>
      <c r="AU470" s="231" t="s">
        <v>84</v>
      </c>
      <c r="AV470" s="12" t="s">
        <v>84</v>
      </c>
      <c r="AW470" s="12" t="s">
        <v>38</v>
      </c>
      <c r="AX470" s="12" t="s">
        <v>74</v>
      </c>
      <c r="AY470" s="231" t="s">
        <v>143</v>
      </c>
    </row>
    <row r="471" spans="2:51" s="12" customFormat="1" ht="13.5">
      <c r="B471" s="220"/>
      <c r="C471" s="221"/>
      <c r="D471" s="204" t="s">
        <v>210</v>
      </c>
      <c r="E471" s="232" t="s">
        <v>21</v>
      </c>
      <c r="F471" s="233" t="s">
        <v>759</v>
      </c>
      <c r="G471" s="221"/>
      <c r="H471" s="234">
        <v>8.273</v>
      </c>
      <c r="I471" s="226"/>
      <c r="J471" s="221"/>
      <c r="K471" s="221"/>
      <c r="L471" s="227"/>
      <c r="M471" s="228"/>
      <c r="N471" s="229"/>
      <c r="O471" s="229"/>
      <c r="P471" s="229"/>
      <c r="Q471" s="229"/>
      <c r="R471" s="229"/>
      <c r="S471" s="229"/>
      <c r="T471" s="230"/>
      <c r="AT471" s="231" t="s">
        <v>210</v>
      </c>
      <c r="AU471" s="231" t="s">
        <v>84</v>
      </c>
      <c r="AV471" s="12" t="s">
        <v>84</v>
      </c>
      <c r="AW471" s="12" t="s">
        <v>38</v>
      </c>
      <c r="AX471" s="12" t="s">
        <v>74</v>
      </c>
      <c r="AY471" s="231" t="s">
        <v>143</v>
      </c>
    </row>
    <row r="472" spans="2:51" s="12" customFormat="1" ht="13.5">
      <c r="B472" s="220"/>
      <c r="C472" s="221"/>
      <c r="D472" s="204" t="s">
        <v>210</v>
      </c>
      <c r="E472" s="232" t="s">
        <v>21</v>
      </c>
      <c r="F472" s="233" t="s">
        <v>760</v>
      </c>
      <c r="G472" s="221"/>
      <c r="H472" s="234">
        <v>8.273</v>
      </c>
      <c r="I472" s="226"/>
      <c r="J472" s="221"/>
      <c r="K472" s="221"/>
      <c r="L472" s="227"/>
      <c r="M472" s="228"/>
      <c r="N472" s="229"/>
      <c r="O472" s="229"/>
      <c r="P472" s="229"/>
      <c r="Q472" s="229"/>
      <c r="R472" s="229"/>
      <c r="S472" s="229"/>
      <c r="T472" s="230"/>
      <c r="AT472" s="231" t="s">
        <v>210</v>
      </c>
      <c r="AU472" s="231" t="s">
        <v>84</v>
      </c>
      <c r="AV472" s="12" t="s">
        <v>84</v>
      </c>
      <c r="AW472" s="12" t="s">
        <v>38</v>
      </c>
      <c r="AX472" s="12" t="s">
        <v>74</v>
      </c>
      <c r="AY472" s="231" t="s">
        <v>143</v>
      </c>
    </row>
    <row r="473" spans="2:51" s="12" customFormat="1" ht="13.5">
      <c r="B473" s="220"/>
      <c r="C473" s="221"/>
      <c r="D473" s="204" t="s">
        <v>210</v>
      </c>
      <c r="E473" s="232" t="s">
        <v>21</v>
      </c>
      <c r="F473" s="233" t="s">
        <v>761</v>
      </c>
      <c r="G473" s="221"/>
      <c r="H473" s="234">
        <v>12.212</v>
      </c>
      <c r="I473" s="226"/>
      <c r="J473" s="221"/>
      <c r="K473" s="221"/>
      <c r="L473" s="227"/>
      <c r="M473" s="228"/>
      <c r="N473" s="229"/>
      <c r="O473" s="229"/>
      <c r="P473" s="229"/>
      <c r="Q473" s="229"/>
      <c r="R473" s="229"/>
      <c r="S473" s="229"/>
      <c r="T473" s="230"/>
      <c r="AT473" s="231" t="s">
        <v>210</v>
      </c>
      <c r="AU473" s="231" t="s">
        <v>84</v>
      </c>
      <c r="AV473" s="12" t="s">
        <v>84</v>
      </c>
      <c r="AW473" s="12" t="s">
        <v>38</v>
      </c>
      <c r="AX473" s="12" t="s">
        <v>74</v>
      </c>
      <c r="AY473" s="231" t="s">
        <v>143</v>
      </c>
    </row>
    <row r="474" spans="2:51" s="12" customFormat="1" ht="13.5">
      <c r="B474" s="220"/>
      <c r="C474" s="221"/>
      <c r="D474" s="204" t="s">
        <v>210</v>
      </c>
      <c r="E474" s="232" t="s">
        <v>21</v>
      </c>
      <c r="F474" s="233" t="s">
        <v>762</v>
      </c>
      <c r="G474" s="221"/>
      <c r="H474" s="234">
        <v>12.212</v>
      </c>
      <c r="I474" s="226"/>
      <c r="J474" s="221"/>
      <c r="K474" s="221"/>
      <c r="L474" s="227"/>
      <c r="M474" s="228"/>
      <c r="N474" s="229"/>
      <c r="O474" s="229"/>
      <c r="P474" s="229"/>
      <c r="Q474" s="229"/>
      <c r="R474" s="229"/>
      <c r="S474" s="229"/>
      <c r="T474" s="230"/>
      <c r="AT474" s="231" t="s">
        <v>210</v>
      </c>
      <c r="AU474" s="231" t="s">
        <v>84</v>
      </c>
      <c r="AV474" s="12" t="s">
        <v>84</v>
      </c>
      <c r="AW474" s="12" t="s">
        <v>38</v>
      </c>
      <c r="AX474" s="12" t="s">
        <v>74</v>
      </c>
      <c r="AY474" s="231" t="s">
        <v>143</v>
      </c>
    </row>
    <row r="475" spans="2:51" s="13" customFormat="1" ht="13.5">
      <c r="B475" s="235"/>
      <c r="C475" s="236"/>
      <c r="D475" s="222" t="s">
        <v>210</v>
      </c>
      <c r="E475" s="237" t="s">
        <v>21</v>
      </c>
      <c r="F475" s="238" t="s">
        <v>222</v>
      </c>
      <c r="G475" s="236"/>
      <c r="H475" s="239">
        <v>81.152</v>
      </c>
      <c r="I475" s="240"/>
      <c r="J475" s="236"/>
      <c r="K475" s="236"/>
      <c r="L475" s="241"/>
      <c r="M475" s="242"/>
      <c r="N475" s="243"/>
      <c r="O475" s="243"/>
      <c r="P475" s="243"/>
      <c r="Q475" s="243"/>
      <c r="R475" s="243"/>
      <c r="S475" s="243"/>
      <c r="T475" s="244"/>
      <c r="AT475" s="245" t="s">
        <v>210</v>
      </c>
      <c r="AU475" s="245" t="s">
        <v>84</v>
      </c>
      <c r="AV475" s="13" t="s">
        <v>208</v>
      </c>
      <c r="AW475" s="13" t="s">
        <v>38</v>
      </c>
      <c r="AX475" s="13" t="s">
        <v>82</v>
      </c>
      <c r="AY475" s="245" t="s">
        <v>143</v>
      </c>
    </row>
    <row r="476" spans="2:65" s="1" customFormat="1" ht="22.5" customHeight="1">
      <c r="B476" s="40"/>
      <c r="C476" s="246" t="s">
        <v>763</v>
      </c>
      <c r="D476" s="246" t="s">
        <v>231</v>
      </c>
      <c r="E476" s="247" t="s">
        <v>764</v>
      </c>
      <c r="F476" s="248" t="s">
        <v>765</v>
      </c>
      <c r="G476" s="249" t="s">
        <v>207</v>
      </c>
      <c r="H476" s="250">
        <v>0.437</v>
      </c>
      <c r="I476" s="251"/>
      <c r="J476" s="252">
        <f>ROUND(I476*H476,2)</f>
        <v>0</v>
      </c>
      <c r="K476" s="248" t="s">
        <v>150</v>
      </c>
      <c r="L476" s="253"/>
      <c r="M476" s="254" t="s">
        <v>21</v>
      </c>
      <c r="N476" s="255" t="s">
        <v>45</v>
      </c>
      <c r="O476" s="41"/>
      <c r="P476" s="201">
        <f>O476*H476</f>
        <v>0</v>
      </c>
      <c r="Q476" s="201">
        <v>0.55</v>
      </c>
      <c r="R476" s="201">
        <f>Q476*H476</f>
        <v>0.24035</v>
      </c>
      <c r="S476" s="201">
        <v>0</v>
      </c>
      <c r="T476" s="202">
        <f>S476*H476</f>
        <v>0</v>
      </c>
      <c r="AR476" s="24" t="s">
        <v>234</v>
      </c>
      <c r="AT476" s="24" t="s">
        <v>231</v>
      </c>
      <c r="AU476" s="24" t="s">
        <v>84</v>
      </c>
      <c r="AY476" s="24" t="s">
        <v>143</v>
      </c>
      <c r="BE476" s="203">
        <f>IF(N476="základní",J476,0)</f>
        <v>0</v>
      </c>
      <c r="BF476" s="203">
        <f>IF(N476="snížená",J476,0)</f>
        <v>0</v>
      </c>
      <c r="BG476" s="203">
        <f>IF(N476="zákl. přenesená",J476,0)</f>
        <v>0</v>
      </c>
      <c r="BH476" s="203">
        <f>IF(N476="sníž. přenesená",J476,0)</f>
        <v>0</v>
      </c>
      <c r="BI476" s="203">
        <f>IF(N476="nulová",J476,0)</f>
        <v>0</v>
      </c>
      <c r="BJ476" s="24" t="s">
        <v>82</v>
      </c>
      <c r="BK476" s="203">
        <f>ROUND(I476*H476,2)</f>
        <v>0</v>
      </c>
      <c r="BL476" s="24" t="s">
        <v>208</v>
      </c>
      <c r="BM476" s="24" t="s">
        <v>766</v>
      </c>
    </row>
    <row r="477" spans="2:51" s="11" customFormat="1" ht="13.5">
      <c r="B477" s="209"/>
      <c r="C477" s="210"/>
      <c r="D477" s="204" t="s">
        <v>210</v>
      </c>
      <c r="E477" s="211" t="s">
        <v>21</v>
      </c>
      <c r="F477" s="212" t="s">
        <v>744</v>
      </c>
      <c r="G477" s="210"/>
      <c r="H477" s="213" t="s">
        <v>21</v>
      </c>
      <c r="I477" s="214"/>
      <c r="J477" s="210"/>
      <c r="K477" s="210"/>
      <c r="L477" s="215"/>
      <c r="M477" s="216"/>
      <c r="N477" s="217"/>
      <c r="O477" s="217"/>
      <c r="P477" s="217"/>
      <c r="Q477" s="217"/>
      <c r="R477" s="217"/>
      <c r="S477" s="217"/>
      <c r="T477" s="218"/>
      <c r="AT477" s="219" t="s">
        <v>210</v>
      </c>
      <c r="AU477" s="219" t="s">
        <v>84</v>
      </c>
      <c r="AV477" s="11" t="s">
        <v>82</v>
      </c>
      <c r="AW477" s="11" t="s">
        <v>38</v>
      </c>
      <c r="AX477" s="11" t="s">
        <v>74</v>
      </c>
      <c r="AY477" s="219" t="s">
        <v>143</v>
      </c>
    </row>
    <row r="478" spans="2:51" s="11" customFormat="1" ht="13.5">
      <c r="B478" s="209"/>
      <c r="C478" s="210"/>
      <c r="D478" s="204" t="s">
        <v>210</v>
      </c>
      <c r="E478" s="211" t="s">
        <v>21</v>
      </c>
      <c r="F478" s="212" t="s">
        <v>620</v>
      </c>
      <c r="G478" s="210"/>
      <c r="H478" s="213" t="s">
        <v>21</v>
      </c>
      <c r="I478" s="214"/>
      <c r="J478" s="210"/>
      <c r="K478" s="210"/>
      <c r="L478" s="215"/>
      <c r="M478" s="216"/>
      <c r="N478" s="217"/>
      <c r="O478" s="217"/>
      <c r="P478" s="217"/>
      <c r="Q478" s="217"/>
      <c r="R478" s="217"/>
      <c r="S478" s="217"/>
      <c r="T478" s="218"/>
      <c r="AT478" s="219" t="s">
        <v>210</v>
      </c>
      <c r="AU478" s="219" t="s">
        <v>84</v>
      </c>
      <c r="AV478" s="11" t="s">
        <v>82</v>
      </c>
      <c r="AW478" s="11" t="s">
        <v>38</v>
      </c>
      <c r="AX478" s="11" t="s">
        <v>74</v>
      </c>
      <c r="AY478" s="219" t="s">
        <v>143</v>
      </c>
    </row>
    <row r="479" spans="2:51" s="12" customFormat="1" ht="13.5">
      <c r="B479" s="220"/>
      <c r="C479" s="221"/>
      <c r="D479" s="204" t="s">
        <v>210</v>
      </c>
      <c r="E479" s="232" t="s">
        <v>21</v>
      </c>
      <c r="F479" s="233" t="s">
        <v>767</v>
      </c>
      <c r="G479" s="221"/>
      <c r="H479" s="234">
        <v>0.132</v>
      </c>
      <c r="I479" s="226"/>
      <c r="J479" s="221"/>
      <c r="K479" s="221"/>
      <c r="L479" s="227"/>
      <c r="M479" s="228"/>
      <c r="N479" s="229"/>
      <c r="O479" s="229"/>
      <c r="P479" s="229"/>
      <c r="Q479" s="229"/>
      <c r="R479" s="229"/>
      <c r="S479" s="229"/>
      <c r="T479" s="230"/>
      <c r="AT479" s="231" t="s">
        <v>210</v>
      </c>
      <c r="AU479" s="231" t="s">
        <v>84</v>
      </c>
      <c r="AV479" s="12" t="s">
        <v>84</v>
      </c>
      <c r="AW479" s="12" t="s">
        <v>38</v>
      </c>
      <c r="AX479" s="12" t="s">
        <v>74</v>
      </c>
      <c r="AY479" s="231" t="s">
        <v>143</v>
      </c>
    </row>
    <row r="480" spans="2:51" s="12" customFormat="1" ht="13.5">
      <c r="B480" s="220"/>
      <c r="C480" s="221"/>
      <c r="D480" s="204" t="s">
        <v>210</v>
      </c>
      <c r="E480" s="232" t="s">
        <v>21</v>
      </c>
      <c r="F480" s="233" t="s">
        <v>768</v>
      </c>
      <c r="G480" s="221"/>
      <c r="H480" s="234">
        <v>0.038</v>
      </c>
      <c r="I480" s="226"/>
      <c r="J480" s="221"/>
      <c r="K480" s="221"/>
      <c r="L480" s="227"/>
      <c r="M480" s="228"/>
      <c r="N480" s="229"/>
      <c r="O480" s="229"/>
      <c r="P480" s="229"/>
      <c r="Q480" s="229"/>
      <c r="R480" s="229"/>
      <c r="S480" s="229"/>
      <c r="T480" s="230"/>
      <c r="AT480" s="231" t="s">
        <v>210</v>
      </c>
      <c r="AU480" s="231" t="s">
        <v>84</v>
      </c>
      <c r="AV480" s="12" t="s">
        <v>84</v>
      </c>
      <c r="AW480" s="12" t="s">
        <v>38</v>
      </c>
      <c r="AX480" s="12" t="s">
        <v>74</v>
      </c>
      <c r="AY480" s="231" t="s">
        <v>143</v>
      </c>
    </row>
    <row r="481" spans="2:51" s="12" customFormat="1" ht="13.5">
      <c r="B481" s="220"/>
      <c r="C481" s="221"/>
      <c r="D481" s="204" t="s">
        <v>210</v>
      </c>
      <c r="E481" s="232" t="s">
        <v>21</v>
      </c>
      <c r="F481" s="233" t="s">
        <v>769</v>
      </c>
      <c r="G481" s="221"/>
      <c r="H481" s="234">
        <v>0.036</v>
      </c>
      <c r="I481" s="226"/>
      <c r="J481" s="221"/>
      <c r="K481" s="221"/>
      <c r="L481" s="227"/>
      <c r="M481" s="228"/>
      <c r="N481" s="229"/>
      <c r="O481" s="229"/>
      <c r="P481" s="229"/>
      <c r="Q481" s="229"/>
      <c r="R481" s="229"/>
      <c r="S481" s="229"/>
      <c r="T481" s="230"/>
      <c r="AT481" s="231" t="s">
        <v>210</v>
      </c>
      <c r="AU481" s="231" t="s">
        <v>84</v>
      </c>
      <c r="AV481" s="12" t="s">
        <v>84</v>
      </c>
      <c r="AW481" s="12" t="s">
        <v>38</v>
      </c>
      <c r="AX481" s="12" t="s">
        <v>74</v>
      </c>
      <c r="AY481" s="231" t="s">
        <v>143</v>
      </c>
    </row>
    <row r="482" spans="2:51" s="12" customFormat="1" ht="13.5">
      <c r="B482" s="220"/>
      <c r="C482" s="221"/>
      <c r="D482" s="204" t="s">
        <v>210</v>
      </c>
      <c r="E482" s="232" t="s">
        <v>21</v>
      </c>
      <c r="F482" s="233" t="s">
        <v>770</v>
      </c>
      <c r="G482" s="221"/>
      <c r="H482" s="234">
        <v>0.01</v>
      </c>
      <c r="I482" s="226"/>
      <c r="J482" s="221"/>
      <c r="K482" s="221"/>
      <c r="L482" s="227"/>
      <c r="M482" s="228"/>
      <c r="N482" s="229"/>
      <c r="O482" s="229"/>
      <c r="P482" s="229"/>
      <c r="Q482" s="229"/>
      <c r="R482" s="229"/>
      <c r="S482" s="229"/>
      <c r="T482" s="230"/>
      <c r="AT482" s="231" t="s">
        <v>210</v>
      </c>
      <c r="AU482" s="231" t="s">
        <v>84</v>
      </c>
      <c r="AV482" s="12" t="s">
        <v>84</v>
      </c>
      <c r="AW482" s="12" t="s">
        <v>38</v>
      </c>
      <c r="AX482" s="12" t="s">
        <v>74</v>
      </c>
      <c r="AY482" s="231" t="s">
        <v>143</v>
      </c>
    </row>
    <row r="483" spans="2:51" s="12" customFormat="1" ht="13.5">
      <c r="B483" s="220"/>
      <c r="C483" s="221"/>
      <c r="D483" s="204" t="s">
        <v>210</v>
      </c>
      <c r="E483" s="232" t="s">
        <v>21</v>
      </c>
      <c r="F483" s="233" t="s">
        <v>771</v>
      </c>
      <c r="G483" s="221"/>
      <c r="H483" s="234">
        <v>0.069</v>
      </c>
      <c r="I483" s="226"/>
      <c r="J483" s="221"/>
      <c r="K483" s="221"/>
      <c r="L483" s="227"/>
      <c r="M483" s="228"/>
      <c r="N483" s="229"/>
      <c r="O483" s="229"/>
      <c r="P483" s="229"/>
      <c r="Q483" s="229"/>
      <c r="R483" s="229"/>
      <c r="S483" s="229"/>
      <c r="T483" s="230"/>
      <c r="AT483" s="231" t="s">
        <v>210</v>
      </c>
      <c r="AU483" s="231" t="s">
        <v>84</v>
      </c>
      <c r="AV483" s="12" t="s">
        <v>84</v>
      </c>
      <c r="AW483" s="12" t="s">
        <v>38</v>
      </c>
      <c r="AX483" s="12" t="s">
        <v>74</v>
      </c>
      <c r="AY483" s="231" t="s">
        <v>143</v>
      </c>
    </row>
    <row r="484" spans="2:51" s="12" customFormat="1" ht="13.5">
      <c r="B484" s="220"/>
      <c r="C484" s="221"/>
      <c r="D484" s="204" t="s">
        <v>210</v>
      </c>
      <c r="E484" s="232" t="s">
        <v>21</v>
      </c>
      <c r="F484" s="233" t="s">
        <v>772</v>
      </c>
      <c r="G484" s="221"/>
      <c r="H484" s="234">
        <v>0.02</v>
      </c>
      <c r="I484" s="226"/>
      <c r="J484" s="221"/>
      <c r="K484" s="221"/>
      <c r="L484" s="227"/>
      <c r="M484" s="228"/>
      <c r="N484" s="229"/>
      <c r="O484" s="229"/>
      <c r="P484" s="229"/>
      <c r="Q484" s="229"/>
      <c r="R484" s="229"/>
      <c r="S484" s="229"/>
      <c r="T484" s="230"/>
      <c r="AT484" s="231" t="s">
        <v>210</v>
      </c>
      <c r="AU484" s="231" t="s">
        <v>84</v>
      </c>
      <c r="AV484" s="12" t="s">
        <v>84</v>
      </c>
      <c r="AW484" s="12" t="s">
        <v>38</v>
      </c>
      <c r="AX484" s="12" t="s">
        <v>74</v>
      </c>
      <c r="AY484" s="231" t="s">
        <v>143</v>
      </c>
    </row>
    <row r="485" spans="2:51" s="12" customFormat="1" ht="13.5">
      <c r="B485" s="220"/>
      <c r="C485" s="221"/>
      <c r="D485" s="204" t="s">
        <v>210</v>
      </c>
      <c r="E485" s="232" t="s">
        <v>21</v>
      </c>
      <c r="F485" s="233" t="s">
        <v>773</v>
      </c>
      <c r="G485" s="221"/>
      <c r="H485" s="234">
        <v>0.103</v>
      </c>
      <c r="I485" s="226"/>
      <c r="J485" s="221"/>
      <c r="K485" s="221"/>
      <c r="L485" s="227"/>
      <c r="M485" s="228"/>
      <c r="N485" s="229"/>
      <c r="O485" s="229"/>
      <c r="P485" s="229"/>
      <c r="Q485" s="229"/>
      <c r="R485" s="229"/>
      <c r="S485" s="229"/>
      <c r="T485" s="230"/>
      <c r="AT485" s="231" t="s">
        <v>210</v>
      </c>
      <c r="AU485" s="231" t="s">
        <v>84</v>
      </c>
      <c r="AV485" s="12" t="s">
        <v>84</v>
      </c>
      <c r="AW485" s="12" t="s">
        <v>38</v>
      </c>
      <c r="AX485" s="12" t="s">
        <v>74</v>
      </c>
      <c r="AY485" s="231" t="s">
        <v>143</v>
      </c>
    </row>
    <row r="486" spans="2:51" s="12" customFormat="1" ht="13.5">
      <c r="B486" s="220"/>
      <c r="C486" s="221"/>
      <c r="D486" s="204" t="s">
        <v>210</v>
      </c>
      <c r="E486" s="232" t="s">
        <v>21</v>
      </c>
      <c r="F486" s="233" t="s">
        <v>774</v>
      </c>
      <c r="G486" s="221"/>
      <c r="H486" s="234">
        <v>0.029</v>
      </c>
      <c r="I486" s="226"/>
      <c r="J486" s="221"/>
      <c r="K486" s="221"/>
      <c r="L486" s="227"/>
      <c r="M486" s="228"/>
      <c r="N486" s="229"/>
      <c r="O486" s="229"/>
      <c r="P486" s="229"/>
      <c r="Q486" s="229"/>
      <c r="R486" s="229"/>
      <c r="S486" s="229"/>
      <c r="T486" s="230"/>
      <c r="AT486" s="231" t="s">
        <v>210</v>
      </c>
      <c r="AU486" s="231" t="s">
        <v>84</v>
      </c>
      <c r="AV486" s="12" t="s">
        <v>84</v>
      </c>
      <c r="AW486" s="12" t="s">
        <v>38</v>
      </c>
      <c r="AX486" s="12" t="s">
        <v>74</v>
      </c>
      <c r="AY486" s="231" t="s">
        <v>143</v>
      </c>
    </row>
    <row r="487" spans="2:51" s="13" customFormat="1" ht="13.5">
      <c r="B487" s="235"/>
      <c r="C487" s="236"/>
      <c r="D487" s="222" t="s">
        <v>210</v>
      </c>
      <c r="E487" s="237" t="s">
        <v>21</v>
      </c>
      <c r="F487" s="238" t="s">
        <v>222</v>
      </c>
      <c r="G487" s="236"/>
      <c r="H487" s="239">
        <v>0.437</v>
      </c>
      <c r="I487" s="240"/>
      <c r="J487" s="236"/>
      <c r="K487" s="236"/>
      <c r="L487" s="241"/>
      <c r="M487" s="242"/>
      <c r="N487" s="243"/>
      <c r="O487" s="243"/>
      <c r="P487" s="243"/>
      <c r="Q487" s="243"/>
      <c r="R487" s="243"/>
      <c r="S487" s="243"/>
      <c r="T487" s="244"/>
      <c r="AT487" s="245" t="s">
        <v>210</v>
      </c>
      <c r="AU487" s="245" t="s">
        <v>84</v>
      </c>
      <c r="AV487" s="13" t="s">
        <v>208</v>
      </c>
      <c r="AW487" s="13" t="s">
        <v>38</v>
      </c>
      <c r="AX487" s="13" t="s">
        <v>82</v>
      </c>
      <c r="AY487" s="245" t="s">
        <v>143</v>
      </c>
    </row>
    <row r="488" spans="2:65" s="1" customFormat="1" ht="22.5" customHeight="1">
      <c r="B488" s="40"/>
      <c r="C488" s="192" t="s">
        <v>775</v>
      </c>
      <c r="D488" s="192" t="s">
        <v>146</v>
      </c>
      <c r="E488" s="193" t="s">
        <v>776</v>
      </c>
      <c r="F488" s="194" t="s">
        <v>777</v>
      </c>
      <c r="G488" s="195" t="s">
        <v>249</v>
      </c>
      <c r="H488" s="196">
        <v>54.1</v>
      </c>
      <c r="I488" s="197"/>
      <c r="J488" s="198">
        <f>ROUND(I488*H488,2)</f>
        <v>0</v>
      </c>
      <c r="K488" s="194" t="s">
        <v>150</v>
      </c>
      <c r="L488" s="60"/>
      <c r="M488" s="199" t="s">
        <v>21</v>
      </c>
      <c r="N488" s="200" t="s">
        <v>45</v>
      </c>
      <c r="O488" s="41"/>
      <c r="P488" s="201">
        <f>O488*H488</f>
        <v>0</v>
      </c>
      <c r="Q488" s="201">
        <v>0.00761</v>
      </c>
      <c r="R488" s="201">
        <f>Q488*H488</f>
        <v>0.411701</v>
      </c>
      <c r="S488" s="201">
        <v>0</v>
      </c>
      <c r="T488" s="202">
        <f>S488*H488</f>
        <v>0</v>
      </c>
      <c r="AR488" s="24" t="s">
        <v>208</v>
      </c>
      <c r="AT488" s="24" t="s">
        <v>146</v>
      </c>
      <c r="AU488" s="24" t="s">
        <v>84</v>
      </c>
      <c r="AY488" s="24" t="s">
        <v>143</v>
      </c>
      <c r="BE488" s="203">
        <f>IF(N488="základní",J488,0)</f>
        <v>0</v>
      </c>
      <c r="BF488" s="203">
        <f>IF(N488="snížená",J488,0)</f>
        <v>0</v>
      </c>
      <c r="BG488" s="203">
        <f>IF(N488="zákl. přenesená",J488,0)</f>
        <v>0</v>
      </c>
      <c r="BH488" s="203">
        <f>IF(N488="sníž. přenesená",J488,0)</f>
        <v>0</v>
      </c>
      <c r="BI488" s="203">
        <f>IF(N488="nulová",J488,0)</f>
        <v>0</v>
      </c>
      <c r="BJ488" s="24" t="s">
        <v>82</v>
      </c>
      <c r="BK488" s="203">
        <f>ROUND(I488*H488,2)</f>
        <v>0</v>
      </c>
      <c r="BL488" s="24" t="s">
        <v>208</v>
      </c>
      <c r="BM488" s="24" t="s">
        <v>778</v>
      </c>
    </row>
    <row r="489" spans="2:51" s="11" customFormat="1" ht="13.5">
      <c r="B489" s="209"/>
      <c r="C489" s="210"/>
      <c r="D489" s="204" t="s">
        <v>210</v>
      </c>
      <c r="E489" s="211" t="s">
        <v>21</v>
      </c>
      <c r="F489" s="212" t="s">
        <v>744</v>
      </c>
      <c r="G489" s="210"/>
      <c r="H489" s="213" t="s">
        <v>21</v>
      </c>
      <c r="I489" s="214"/>
      <c r="J489" s="210"/>
      <c r="K489" s="210"/>
      <c r="L489" s="215"/>
      <c r="M489" s="216"/>
      <c r="N489" s="217"/>
      <c r="O489" s="217"/>
      <c r="P489" s="217"/>
      <c r="Q489" s="217"/>
      <c r="R489" s="217"/>
      <c r="S489" s="217"/>
      <c r="T489" s="218"/>
      <c r="AT489" s="219" t="s">
        <v>210</v>
      </c>
      <c r="AU489" s="219" t="s">
        <v>84</v>
      </c>
      <c r="AV489" s="11" t="s">
        <v>82</v>
      </c>
      <c r="AW489" s="11" t="s">
        <v>38</v>
      </c>
      <c r="AX489" s="11" t="s">
        <v>74</v>
      </c>
      <c r="AY489" s="219" t="s">
        <v>143</v>
      </c>
    </row>
    <row r="490" spans="2:51" s="11" customFormat="1" ht="13.5">
      <c r="B490" s="209"/>
      <c r="C490" s="210"/>
      <c r="D490" s="204" t="s">
        <v>210</v>
      </c>
      <c r="E490" s="211" t="s">
        <v>21</v>
      </c>
      <c r="F490" s="212" t="s">
        <v>779</v>
      </c>
      <c r="G490" s="210"/>
      <c r="H490" s="213" t="s">
        <v>21</v>
      </c>
      <c r="I490" s="214"/>
      <c r="J490" s="210"/>
      <c r="K490" s="210"/>
      <c r="L490" s="215"/>
      <c r="M490" s="216"/>
      <c r="N490" s="217"/>
      <c r="O490" s="217"/>
      <c r="P490" s="217"/>
      <c r="Q490" s="217"/>
      <c r="R490" s="217"/>
      <c r="S490" s="217"/>
      <c r="T490" s="218"/>
      <c r="AT490" s="219" t="s">
        <v>210</v>
      </c>
      <c r="AU490" s="219" t="s">
        <v>84</v>
      </c>
      <c r="AV490" s="11" t="s">
        <v>82</v>
      </c>
      <c r="AW490" s="11" t="s">
        <v>38</v>
      </c>
      <c r="AX490" s="11" t="s">
        <v>74</v>
      </c>
      <c r="AY490" s="219" t="s">
        <v>143</v>
      </c>
    </row>
    <row r="491" spans="2:51" s="12" customFormat="1" ht="13.5">
      <c r="B491" s="220"/>
      <c r="C491" s="221"/>
      <c r="D491" s="222" t="s">
        <v>210</v>
      </c>
      <c r="E491" s="223" t="s">
        <v>21</v>
      </c>
      <c r="F491" s="224" t="s">
        <v>780</v>
      </c>
      <c r="G491" s="221"/>
      <c r="H491" s="225">
        <v>54.1</v>
      </c>
      <c r="I491" s="226"/>
      <c r="J491" s="221"/>
      <c r="K491" s="221"/>
      <c r="L491" s="227"/>
      <c r="M491" s="228"/>
      <c r="N491" s="229"/>
      <c r="O491" s="229"/>
      <c r="P491" s="229"/>
      <c r="Q491" s="229"/>
      <c r="R491" s="229"/>
      <c r="S491" s="229"/>
      <c r="T491" s="230"/>
      <c r="AT491" s="231" t="s">
        <v>210</v>
      </c>
      <c r="AU491" s="231" t="s">
        <v>84</v>
      </c>
      <c r="AV491" s="12" t="s">
        <v>84</v>
      </c>
      <c r="AW491" s="12" t="s">
        <v>38</v>
      </c>
      <c r="AX491" s="12" t="s">
        <v>82</v>
      </c>
      <c r="AY491" s="231" t="s">
        <v>143</v>
      </c>
    </row>
    <row r="492" spans="2:65" s="1" customFormat="1" ht="31.5" customHeight="1">
      <c r="B492" s="40"/>
      <c r="C492" s="192" t="s">
        <v>781</v>
      </c>
      <c r="D492" s="192" t="s">
        <v>146</v>
      </c>
      <c r="E492" s="193" t="s">
        <v>782</v>
      </c>
      <c r="F492" s="194" t="s">
        <v>783</v>
      </c>
      <c r="G492" s="195" t="s">
        <v>249</v>
      </c>
      <c r="H492" s="196">
        <v>27.05</v>
      </c>
      <c r="I492" s="197"/>
      <c r="J492" s="198">
        <f>ROUND(I492*H492,2)</f>
        <v>0</v>
      </c>
      <c r="K492" s="194" t="s">
        <v>150</v>
      </c>
      <c r="L492" s="60"/>
      <c r="M492" s="199" t="s">
        <v>21</v>
      </c>
      <c r="N492" s="200" t="s">
        <v>45</v>
      </c>
      <c r="O492" s="41"/>
      <c r="P492" s="201">
        <f>O492*H492</f>
        <v>0</v>
      </c>
      <c r="Q492" s="201">
        <v>0</v>
      </c>
      <c r="R492" s="201">
        <f>Q492*H492</f>
        <v>0</v>
      </c>
      <c r="S492" s="201">
        <v>0</v>
      </c>
      <c r="T492" s="202">
        <f>S492*H492</f>
        <v>0</v>
      </c>
      <c r="AR492" s="24" t="s">
        <v>208</v>
      </c>
      <c r="AT492" s="24" t="s">
        <v>146</v>
      </c>
      <c r="AU492" s="24" t="s">
        <v>84</v>
      </c>
      <c r="AY492" s="24" t="s">
        <v>143</v>
      </c>
      <c r="BE492" s="203">
        <f>IF(N492="základní",J492,0)</f>
        <v>0</v>
      </c>
      <c r="BF492" s="203">
        <f>IF(N492="snížená",J492,0)</f>
        <v>0</v>
      </c>
      <c r="BG492" s="203">
        <f>IF(N492="zákl. přenesená",J492,0)</f>
        <v>0</v>
      </c>
      <c r="BH492" s="203">
        <f>IF(N492="sníž. přenesená",J492,0)</f>
        <v>0</v>
      </c>
      <c r="BI492" s="203">
        <f>IF(N492="nulová",J492,0)</f>
        <v>0</v>
      </c>
      <c r="BJ492" s="24" t="s">
        <v>82</v>
      </c>
      <c r="BK492" s="203">
        <f>ROUND(I492*H492,2)</f>
        <v>0</v>
      </c>
      <c r="BL492" s="24" t="s">
        <v>208</v>
      </c>
      <c r="BM492" s="24" t="s">
        <v>784</v>
      </c>
    </row>
    <row r="493" spans="2:51" s="11" customFormat="1" ht="13.5">
      <c r="B493" s="209"/>
      <c r="C493" s="210"/>
      <c r="D493" s="204" t="s">
        <v>210</v>
      </c>
      <c r="E493" s="211" t="s">
        <v>21</v>
      </c>
      <c r="F493" s="212" t="s">
        <v>744</v>
      </c>
      <c r="G493" s="210"/>
      <c r="H493" s="213" t="s">
        <v>21</v>
      </c>
      <c r="I493" s="214"/>
      <c r="J493" s="210"/>
      <c r="K493" s="210"/>
      <c r="L493" s="215"/>
      <c r="M493" s="216"/>
      <c r="N493" s="217"/>
      <c r="O493" s="217"/>
      <c r="P493" s="217"/>
      <c r="Q493" s="217"/>
      <c r="R493" s="217"/>
      <c r="S493" s="217"/>
      <c r="T493" s="218"/>
      <c r="AT493" s="219" t="s">
        <v>210</v>
      </c>
      <c r="AU493" s="219" t="s">
        <v>84</v>
      </c>
      <c r="AV493" s="11" t="s">
        <v>82</v>
      </c>
      <c r="AW493" s="11" t="s">
        <v>38</v>
      </c>
      <c r="AX493" s="11" t="s">
        <v>74</v>
      </c>
      <c r="AY493" s="219" t="s">
        <v>143</v>
      </c>
    </row>
    <row r="494" spans="2:51" s="11" customFormat="1" ht="13.5">
      <c r="B494" s="209"/>
      <c r="C494" s="210"/>
      <c r="D494" s="204" t="s">
        <v>210</v>
      </c>
      <c r="E494" s="211" t="s">
        <v>21</v>
      </c>
      <c r="F494" s="212" t="s">
        <v>620</v>
      </c>
      <c r="G494" s="210"/>
      <c r="H494" s="213" t="s">
        <v>21</v>
      </c>
      <c r="I494" s="214"/>
      <c r="J494" s="210"/>
      <c r="K494" s="210"/>
      <c r="L494" s="215"/>
      <c r="M494" s="216"/>
      <c r="N494" s="217"/>
      <c r="O494" s="217"/>
      <c r="P494" s="217"/>
      <c r="Q494" s="217"/>
      <c r="R494" s="217"/>
      <c r="S494" s="217"/>
      <c r="T494" s="218"/>
      <c r="AT494" s="219" t="s">
        <v>210</v>
      </c>
      <c r="AU494" s="219" t="s">
        <v>84</v>
      </c>
      <c r="AV494" s="11" t="s">
        <v>82</v>
      </c>
      <c r="AW494" s="11" t="s">
        <v>38</v>
      </c>
      <c r="AX494" s="11" t="s">
        <v>74</v>
      </c>
      <c r="AY494" s="219" t="s">
        <v>143</v>
      </c>
    </row>
    <row r="495" spans="2:51" s="12" customFormat="1" ht="13.5">
      <c r="B495" s="220"/>
      <c r="C495" s="221"/>
      <c r="D495" s="222" t="s">
        <v>210</v>
      </c>
      <c r="E495" s="223" t="s">
        <v>21</v>
      </c>
      <c r="F495" s="224" t="s">
        <v>745</v>
      </c>
      <c r="G495" s="221"/>
      <c r="H495" s="225">
        <v>27.05</v>
      </c>
      <c r="I495" s="226"/>
      <c r="J495" s="221"/>
      <c r="K495" s="221"/>
      <c r="L495" s="227"/>
      <c r="M495" s="228"/>
      <c r="N495" s="229"/>
      <c r="O495" s="229"/>
      <c r="P495" s="229"/>
      <c r="Q495" s="229"/>
      <c r="R495" s="229"/>
      <c r="S495" s="229"/>
      <c r="T495" s="230"/>
      <c r="AT495" s="231" t="s">
        <v>210</v>
      </c>
      <c r="AU495" s="231" t="s">
        <v>84</v>
      </c>
      <c r="AV495" s="12" t="s">
        <v>84</v>
      </c>
      <c r="AW495" s="12" t="s">
        <v>38</v>
      </c>
      <c r="AX495" s="12" t="s">
        <v>82</v>
      </c>
      <c r="AY495" s="231" t="s">
        <v>143</v>
      </c>
    </row>
    <row r="496" spans="2:65" s="1" customFormat="1" ht="22.5" customHeight="1">
      <c r="B496" s="40"/>
      <c r="C496" s="246" t="s">
        <v>785</v>
      </c>
      <c r="D496" s="246" t="s">
        <v>231</v>
      </c>
      <c r="E496" s="247" t="s">
        <v>786</v>
      </c>
      <c r="F496" s="248" t="s">
        <v>787</v>
      </c>
      <c r="G496" s="249" t="s">
        <v>249</v>
      </c>
      <c r="H496" s="250">
        <v>28.403</v>
      </c>
      <c r="I496" s="251"/>
      <c r="J496" s="252">
        <f>ROUND(I496*H496,2)</f>
        <v>0</v>
      </c>
      <c r="K496" s="248" t="s">
        <v>150</v>
      </c>
      <c r="L496" s="253"/>
      <c r="M496" s="254" t="s">
        <v>21</v>
      </c>
      <c r="N496" s="255" t="s">
        <v>45</v>
      </c>
      <c r="O496" s="41"/>
      <c r="P496" s="201">
        <f>O496*H496</f>
        <v>0</v>
      </c>
      <c r="Q496" s="201">
        <v>0.0129</v>
      </c>
      <c r="R496" s="201">
        <f>Q496*H496</f>
        <v>0.36639869999999997</v>
      </c>
      <c r="S496" s="201">
        <v>0</v>
      </c>
      <c r="T496" s="202">
        <f>S496*H496</f>
        <v>0</v>
      </c>
      <c r="AR496" s="24" t="s">
        <v>234</v>
      </c>
      <c r="AT496" s="24" t="s">
        <v>231</v>
      </c>
      <c r="AU496" s="24" t="s">
        <v>84</v>
      </c>
      <c r="AY496" s="24" t="s">
        <v>143</v>
      </c>
      <c r="BE496" s="203">
        <f>IF(N496="základní",J496,0)</f>
        <v>0</v>
      </c>
      <c r="BF496" s="203">
        <f>IF(N496="snížená",J496,0)</f>
        <v>0</v>
      </c>
      <c r="BG496" s="203">
        <f>IF(N496="zákl. přenesená",J496,0)</f>
        <v>0</v>
      </c>
      <c r="BH496" s="203">
        <f>IF(N496="sníž. přenesená",J496,0)</f>
        <v>0</v>
      </c>
      <c r="BI496" s="203">
        <f>IF(N496="nulová",J496,0)</f>
        <v>0</v>
      </c>
      <c r="BJ496" s="24" t="s">
        <v>82</v>
      </c>
      <c r="BK496" s="203">
        <f>ROUND(I496*H496,2)</f>
        <v>0</v>
      </c>
      <c r="BL496" s="24" t="s">
        <v>208</v>
      </c>
      <c r="BM496" s="24" t="s">
        <v>788</v>
      </c>
    </row>
    <row r="497" spans="2:51" s="12" customFormat="1" ht="13.5">
      <c r="B497" s="220"/>
      <c r="C497" s="221"/>
      <c r="D497" s="222" t="s">
        <v>210</v>
      </c>
      <c r="E497" s="221"/>
      <c r="F497" s="224" t="s">
        <v>789</v>
      </c>
      <c r="G497" s="221"/>
      <c r="H497" s="225">
        <v>28.403</v>
      </c>
      <c r="I497" s="226"/>
      <c r="J497" s="221"/>
      <c r="K497" s="221"/>
      <c r="L497" s="227"/>
      <c r="M497" s="228"/>
      <c r="N497" s="229"/>
      <c r="O497" s="229"/>
      <c r="P497" s="229"/>
      <c r="Q497" s="229"/>
      <c r="R497" s="229"/>
      <c r="S497" s="229"/>
      <c r="T497" s="230"/>
      <c r="AT497" s="231" t="s">
        <v>210</v>
      </c>
      <c r="AU497" s="231" t="s">
        <v>84</v>
      </c>
      <c r="AV497" s="12" t="s">
        <v>84</v>
      </c>
      <c r="AW497" s="12" t="s">
        <v>6</v>
      </c>
      <c r="AX497" s="12" t="s">
        <v>82</v>
      </c>
      <c r="AY497" s="231" t="s">
        <v>143</v>
      </c>
    </row>
    <row r="498" spans="2:65" s="1" customFormat="1" ht="31.5" customHeight="1">
      <c r="B498" s="40"/>
      <c r="C498" s="192" t="s">
        <v>790</v>
      </c>
      <c r="D498" s="192" t="s">
        <v>146</v>
      </c>
      <c r="E498" s="193" t="s">
        <v>634</v>
      </c>
      <c r="F498" s="194" t="s">
        <v>635</v>
      </c>
      <c r="G498" s="195" t="s">
        <v>249</v>
      </c>
      <c r="H498" s="196">
        <v>27.05</v>
      </c>
      <c r="I498" s="197"/>
      <c r="J498" s="198">
        <f>ROUND(I498*H498,2)</f>
        <v>0</v>
      </c>
      <c r="K498" s="194" t="s">
        <v>150</v>
      </c>
      <c r="L498" s="60"/>
      <c r="M498" s="199" t="s">
        <v>21</v>
      </c>
      <c r="N498" s="200" t="s">
        <v>45</v>
      </c>
      <c r="O498" s="41"/>
      <c r="P498" s="201">
        <f>O498*H498</f>
        <v>0</v>
      </c>
      <c r="Q498" s="201">
        <v>1E-05</v>
      </c>
      <c r="R498" s="201">
        <f>Q498*H498</f>
        <v>0.0002705</v>
      </c>
      <c r="S498" s="201">
        <v>0</v>
      </c>
      <c r="T498" s="202">
        <f>S498*H498</f>
        <v>0</v>
      </c>
      <c r="AR498" s="24" t="s">
        <v>208</v>
      </c>
      <c r="AT498" s="24" t="s">
        <v>146</v>
      </c>
      <c r="AU498" s="24" t="s">
        <v>84</v>
      </c>
      <c r="AY498" s="24" t="s">
        <v>143</v>
      </c>
      <c r="BE498" s="203">
        <f>IF(N498="základní",J498,0)</f>
        <v>0</v>
      </c>
      <c r="BF498" s="203">
        <f>IF(N498="snížená",J498,0)</f>
        <v>0</v>
      </c>
      <c r="BG498" s="203">
        <f>IF(N498="zákl. přenesená",J498,0)</f>
        <v>0</v>
      </c>
      <c r="BH498" s="203">
        <f>IF(N498="sníž. přenesená",J498,0)</f>
        <v>0</v>
      </c>
      <c r="BI498" s="203">
        <f>IF(N498="nulová",J498,0)</f>
        <v>0</v>
      </c>
      <c r="BJ498" s="24" t="s">
        <v>82</v>
      </c>
      <c r="BK498" s="203">
        <f>ROUND(I498*H498,2)</f>
        <v>0</v>
      </c>
      <c r="BL498" s="24" t="s">
        <v>208</v>
      </c>
      <c r="BM498" s="24" t="s">
        <v>791</v>
      </c>
    </row>
    <row r="499" spans="2:65" s="1" customFormat="1" ht="31.5" customHeight="1">
      <c r="B499" s="40"/>
      <c r="C499" s="246" t="s">
        <v>792</v>
      </c>
      <c r="D499" s="246" t="s">
        <v>231</v>
      </c>
      <c r="E499" s="247" t="s">
        <v>638</v>
      </c>
      <c r="F499" s="248" t="s">
        <v>639</v>
      </c>
      <c r="G499" s="249" t="s">
        <v>249</v>
      </c>
      <c r="H499" s="250">
        <v>28.403</v>
      </c>
      <c r="I499" s="251"/>
      <c r="J499" s="252">
        <f>ROUND(I499*H499,2)</f>
        <v>0</v>
      </c>
      <c r="K499" s="248" t="s">
        <v>150</v>
      </c>
      <c r="L499" s="253"/>
      <c r="M499" s="254" t="s">
        <v>21</v>
      </c>
      <c r="N499" s="255" t="s">
        <v>45</v>
      </c>
      <c r="O499" s="41"/>
      <c r="P499" s="201">
        <f>O499*H499</f>
        <v>0</v>
      </c>
      <c r="Q499" s="201">
        <v>0.0002</v>
      </c>
      <c r="R499" s="201">
        <f>Q499*H499</f>
        <v>0.0056806</v>
      </c>
      <c r="S499" s="201">
        <v>0</v>
      </c>
      <c r="T499" s="202">
        <f>S499*H499</f>
        <v>0</v>
      </c>
      <c r="AR499" s="24" t="s">
        <v>234</v>
      </c>
      <c r="AT499" s="24" t="s">
        <v>231</v>
      </c>
      <c r="AU499" s="24" t="s">
        <v>84</v>
      </c>
      <c r="AY499" s="24" t="s">
        <v>143</v>
      </c>
      <c r="BE499" s="203">
        <f>IF(N499="základní",J499,0)</f>
        <v>0</v>
      </c>
      <c r="BF499" s="203">
        <f>IF(N499="snížená",J499,0)</f>
        <v>0</v>
      </c>
      <c r="BG499" s="203">
        <f>IF(N499="zákl. přenesená",J499,0)</f>
        <v>0</v>
      </c>
      <c r="BH499" s="203">
        <f>IF(N499="sníž. přenesená",J499,0)</f>
        <v>0</v>
      </c>
      <c r="BI499" s="203">
        <f>IF(N499="nulová",J499,0)</f>
        <v>0</v>
      </c>
      <c r="BJ499" s="24" t="s">
        <v>82</v>
      </c>
      <c r="BK499" s="203">
        <f>ROUND(I499*H499,2)</f>
        <v>0</v>
      </c>
      <c r="BL499" s="24" t="s">
        <v>208</v>
      </c>
      <c r="BM499" s="24" t="s">
        <v>793</v>
      </c>
    </row>
    <row r="500" spans="2:51" s="12" customFormat="1" ht="13.5">
      <c r="B500" s="220"/>
      <c r="C500" s="221"/>
      <c r="D500" s="222" t="s">
        <v>210</v>
      </c>
      <c r="E500" s="221"/>
      <c r="F500" s="224" t="s">
        <v>789</v>
      </c>
      <c r="G500" s="221"/>
      <c r="H500" s="225">
        <v>28.403</v>
      </c>
      <c r="I500" s="226"/>
      <c r="J500" s="221"/>
      <c r="K500" s="221"/>
      <c r="L500" s="227"/>
      <c r="M500" s="228"/>
      <c r="N500" s="229"/>
      <c r="O500" s="229"/>
      <c r="P500" s="229"/>
      <c r="Q500" s="229"/>
      <c r="R500" s="229"/>
      <c r="S500" s="229"/>
      <c r="T500" s="230"/>
      <c r="AT500" s="231" t="s">
        <v>210</v>
      </c>
      <c r="AU500" s="231" t="s">
        <v>84</v>
      </c>
      <c r="AV500" s="12" t="s">
        <v>84</v>
      </c>
      <c r="AW500" s="12" t="s">
        <v>6</v>
      </c>
      <c r="AX500" s="12" t="s">
        <v>82</v>
      </c>
      <c r="AY500" s="231" t="s">
        <v>143</v>
      </c>
    </row>
    <row r="501" spans="2:65" s="1" customFormat="1" ht="31.5" customHeight="1">
      <c r="B501" s="40"/>
      <c r="C501" s="192" t="s">
        <v>794</v>
      </c>
      <c r="D501" s="192" t="s">
        <v>146</v>
      </c>
      <c r="E501" s="193" t="s">
        <v>570</v>
      </c>
      <c r="F501" s="194" t="s">
        <v>571</v>
      </c>
      <c r="G501" s="195" t="s">
        <v>249</v>
      </c>
      <c r="H501" s="196">
        <v>81.15</v>
      </c>
      <c r="I501" s="197"/>
      <c r="J501" s="198">
        <f>ROUND(I501*H501,2)</f>
        <v>0</v>
      </c>
      <c r="K501" s="194" t="s">
        <v>150</v>
      </c>
      <c r="L501" s="60"/>
      <c r="M501" s="199" t="s">
        <v>21</v>
      </c>
      <c r="N501" s="200" t="s">
        <v>45</v>
      </c>
      <c r="O501" s="41"/>
      <c r="P501" s="201">
        <f>O501*H501</f>
        <v>0</v>
      </c>
      <c r="Q501" s="201">
        <v>0.0002</v>
      </c>
      <c r="R501" s="201">
        <f>Q501*H501</f>
        <v>0.01623</v>
      </c>
      <c r="S501" s="201">
        <v>0</v>
      </c>
      <c r="T501" s="202">
        <f>S501*H501</f>
        <v>0</v>
      </c>
      <c r="AR501" s="24" t="s">
        <v>208</v>
      </c>
      <c r="AT501" s="24" t="s">
        <v>146</v>
      </c>
      <c r="AU501" s="24" t="s">
        <v>84</v>
      </c>
      <c r="AY501" s="24" t="s">
        <v>143</v>
      </c>
      <c r="BE501" s="203">
        <f>IF(N501="základní",J501,0)</f>
        <v>0</v>
      </c>
      <c r="BF501" s="203">
        <f>IF(N501="snížená",J501,0)</f>
        <v>0</v>
      </c>
      <c r="BG501" s="203">
        <f>IF(N501="zákl. přenesená",J501,0)</f>
        <v>0</v>
      </c>
      <c r="BH501" s="203">
        <f>IF(N501="sníž. přenesená",J501,0)</f>
        <v>0</v>
      </c>
      <c r="BI501" s="203">
        <f>IF(N501="nulová",J501,0)</f>
        <v>0</v>
      </c>
      <c r="BJ501" s="24" t="s">
        <v>82</v>
      </c>
      <c r="BK501" s="203">
        <f>ROUND(I501*H501,2)</f>
        <v>0</v>
      </c>
      <c r="BL501" s="24" t="s">
        <v>208</v>
      </c>
      <c r="BM501" s="24" t="s">
        <v>795</v>
      </c>
    </row>
    <row r="502" spans="2:51" s="11" customFormat="1" ht="13.5">
      <c r="B502" s="209"/>
      <c r="C502" s="210"/>
      <c r="D502" s="204" t="s">
        <v>210</v>
      </c>
      <c r="E502" s="211" t="s">
        <v>21</v>
      </c>
      <c r="F502" s="212" t="s">
        <v>744</v>
      </c>
      <c r="G502" s="210"/>
      <c r="H502" s="213" t="s">
        <v>21</v>
      </c>
      <c r="I502" s="214"/>
      <c r="J502" s="210"/>
      <c r="K502" s="210"/>
      <c r="L502" s="215"/>
      <c r="M502" s="216"/>
      <c r="N502" s="217"/>
      <c r="O502" s="217"/>
      <c r="P502" s="217"/>
      <c r="Q502" s="217"/>
      <c r="R502" s="217"/>
      <c r="S502" s="217"/>
      <c r="T502" s="218"/>
      <c r="AT502" s="219" t="s">
        <v>210</v>
      </c>
      <c r="AU502" s="219" t="s">
        <v>84</v>
      </c>
      <c r="AV502" s="11" t="s">
        <v>82</v>
      </c>
      <c r="AW502" s="11" t="s">
        <v>38</v>
      </c>
      <c r="AX502" s="11" t="s">
        <v>74</v>
      </c>
      <c r="AY502" s="219" t="s">
        <v>143</v>
      </c>
    </row>
    <row r="503" spans="2:51" s="11" customFormat="1" ht="13.5">
      <c r="B503" s="209"/>
      <c r="C503" s="210"/>
      <c r="D503" s="204" t="s">
        <v>210</v>
      </c>
      <c r="E503" s="211" t="s">
        <v>21</v>
      </c>
      <c r="F503" s="212" t="s">
        <v>620</v>
      </c>
      <c r="G503" s="210"/>
      <c r="H503" s="213" t="s">
        <v>21</v>
      </c>
      <c r="I503" s="214"/>
      <c r="J503" s="210"/>
      <c r="K503" s="210"/>
      <c r="L503" s="215"/>
      <c r="M503" s="216"/>
      <c r="N503" s="217"/>
      <c r="O503" s="217"/>
      <c r="P503" s="217"/>
      <c r="Q503" s="217"/>
      <c r="R503" s="217"/>
      <c r="S503" s="217"/>
      <c r="T503" s="218"/>
      <c r="AT503" s="219" t="s">
        <v>210</v>
      </c>
      <c r="AU503" s="219" t="s">
        <v>84</v>
      </c>
      <c r="AV503" s="11" t="s">
        <v>82</v>
      </c>
      <c r="AW503" s="11" t="s">
        <v>38</v>
      </c>
      <c r="AX503" s="11" t="s">
        <v>74</v>
      </c>
      <c r="AY503" s="219" t="s">
        <v>143</v>
      </c>
    </row>
    <row r="504" spans="2:51" s="12" customFormat="1" ht="13.5">
      <c r="B504" s="220"/>
      <c r="C504" s="221"/>
      <c r="D504" s="222" t="s">
        <v>210</v>
      </c>
      <c r="E504" s="223" t="s">
        <v>21</v>
      </c>
      <c r="F504" s="224" t="s">
        <v>796</v>
      </c>
      <c r="G504" s="221"/>
      <c r="H504" s="225">
        <v>81.15</v>
      </c>
      <c r="I504" s="226"/>
      <c r="J504" s="221"/>
      <c r="K504" s="221"/>
      <c r="L504" s="227"/>
      <c r="M504" s="228"/>
      <c r="N504" s="229"/>
      <c r="O504" s="229"/>
      <c r="P504" s="229"/>
      <c r="Q504" s="229"/>
      <c r="R504" s="229"/>
      <c r="S504" s="229"/>
      <c r="T504" s="230"/>
      <c r="AT504" s="231" t="s">
        <v>210</v>
      </c>
      <c r="AU504" s="231" t="s">
        <v>84</v>
      </c>
      <c r="AV504" s="12" t="s">
        <v>84</v>
      </c>
      <c r="AW504" s="12" t="s">
        <v>38</v>
      </c>
      <c r="AX504" s="12" t="s">
        <v>82</v>
      </c>
      <c r="AY504" s="231" t="s">
        <v>143</v>
      </c>
    </row>
    <row r="505" spans="2:65" s="1" customFormat="1" ht="22.5" customHeight="1">
      <c r="B505" s="40"/>
      <c r="C505" s="192" t="s">
        <v>797</v>
      </c>
      <c r="D505" s="192" t="s">
        <v>146</v>
      </c>
      <c r="E505" s="193" t="s">
        <v>798</v>
      </c>
      <c r="F505" s="194" t="s">
        <v>799</v>
      </c>
      <c r="G505" s="195" t="s">
        <v>249</v>
      </c>
      <c r="H505" s="196">
        <v>27.05</v>
      </c>
      <c r="I505" s="197"/>
      <c r="J505" s="198">
        <f>ROUND(I505*H505,2)</f>
        <v>0</v>
      </c>
      <c r="K505" s="194" t="s">
        <v>150</v>
      </c>
      <c r="L505" s="60"/>
      <c r="M505" s="199" t="s">
        <v>21</v>
      </c>
      <c r="N505" s="200" t="s">
        <v>45</v>
      </c>
      <c r="O505" s="41"/>
      <c r="P505" s="201">
        <f>O505*H505</f>
        <v>0</v>
      </c>
      <c r="Q505" s="201">
        <v>7E-05</v>
      </c>
      <c r="R505" s="201">
        <f>Q505*H505</f>
        <v>0.0018934999999999998</v>
      </c>
      <c r="S505" s="201">
        <v>0</v>
      </c>
      <c r="T505" s="202">
        <f>S505*H505</f>
        <v>0</v>
      </c>
      <c r="AR505" s="24" t="s">
        <v>208</v>
      </c>
      <c r="AT505" s="24" t="s">
        <v>146</v>
      </c>
      <c r="AU505" s="24" t="s">
        <v>84</v>
      </c>
      <c r="AY505" s="24" t="s">
        <v>143</v>
      </c>
      <c r="BE505" s="203">
        <f>IF(N505="základní",J505,0)</f>
        <v>0</v>
      </c>
      <c r="BF505" s="203">
        <f>IF(N505="snížená",J505,0)</f>
        <v>0</v>
      </c>
      <c r="BG505" s="203">
        <f>IF(N505="zákl. přenesená",J505,0)</f>
        <v>0</v>
      </c>
      <c r="BH505" s="203">
        <f>IF(N505="sníž. přenesená",J505,0)</f>
        <v>0</v>
      </c>
      <c r="BI505" s="203">
        <f>IF(N505="nulová",J505,0)</f>
        <v>0</v>
      </c>
      <c r="BJ505" s="24" t="s">
        <v>82</v>
      </c>
      <c r="BK505" s="203">
        <f>ROUND(I505*H505,2)</f>
        <v>0</v>
      </c>
      <c r="BL505" s="24" t="s">
        <v>208</v>
      </c>
      <c r="BM505" s="24" t="s">
        <v>800</v>
      </c>
    </row>
    <row r="506" spans="2:65" s="1" customFormat="1" ht="22.5" customHeight="1">
      <c r="B506" s="40"/>
      <c r="C506" s="246" t="s">
        <v>801</v>
      </c>
      <c r="D506" s="246" t="s">
        <v>231</v>
      </c>
      <c r="E506" s="247" t="s">
        <v>802</v>
      </c>
      <c r="F506" s="248" t="s">
        <v>803</v>
      </c>
      <c r="G506" s="249" t="s">
        <v>263</v>
      </c>
      <c r="H506" s="250">
        <v>0.454</v>
      </c>
      <c r="I506" s="251"/>
      <c r="J506" s="252">
        <f>ROUND(I506*H506,2)</f>
        <v>0</v>
      </c>
      <c r="K506" s="248" t="s">
        <v>150</v>
      </c>
      <c r="L506" s="253"/>
      <c r="M506" s="254" t="s">
        <v>21</v>
      </c>
      <c r="N506" s="255" t="s">
        <v>45</v>
      </c>
      <c r="O506" s="41"/>
      <c r="P506" s="201">
        <f>O506*H506</f>
        <v>0</v>
      </c>
      <c r="Q506" s="201">
        <v>1</v>
      </c>
      <c r="R506" s="201">
        <f>Q506*H506</f>
        <v>0.454</v>
      </c>
      <c r="S506" s="201">
        <v>0</v>
      </c>
      <c r="T506" s="202">
        <f>S506*H506</f>
        <v>0</v>
      </c>
      <c r="AR506" s="24" t="s">
        <v>234</v>
      </c>
      <c r="AT506" s="24" t="s">
        <v>231</v>
      </c>
      <c r="AU506" s="24" t="s">
        <v>84</v>
      </c>
      <c r="AY506" s="24" t="s">
        <v>143</v>
      </c>
      <c r="BE506" s="203">
        <f>IF(N506="základní",J506,0)</f>
        <v>0</v>
      </c>
      <c r="BF506" s="203">
        <f>IF(N506="snížená",J506,0)</f>
        <v>0</v>
      </c>
      <c r="BG506" s="203">
        <f>IF(N506="zákl. přenesená",J506,0)</f>
        <v>0</v>
      </c>
      <c r="BH506" s="203">
        <f>IF(N506="sníž. přenesená",J506,0)</f>
        <v>0</v>
      </c>
      <c r="BI506" s="203">
        <f>IF(N506="nulová",J506,0)</f>
        <v>0</v>
      </c>
      <c r="BJ506" s="24" t="s">
        <v>82</v>
      </c>
      <c r="BK506" s="203">
        <f>ROUND(I506*H506,2)</f>
        <v>0</v>
      </c>
      <c r="BL506" s="24" t="s">
        <v>208</v>
      </c>
      <c r="BM506" s="24" t="s">
        <v>804</v>
      </c>
    </row>
    <row r="507" spans="2:47" s="1" customFormat="1" ht="27">
      <c r="B507" s="40"/>
      <c r="C507" s="62"/>
      <c r="D507" s="204" t="s">
        <v>165</v>
      </c>
      <c r="E507" s="62"/>
      <c r="F507" s="205" t="s">
        <v>805</v>
      </c>
      <c r="G507" s="62"/>
      <c r="H507" s="62"/>
      <c r="I507" s="162"/>
      <c r="J507" s="62"/>
      <c r="K507" s="62"/>
      <c r="L507" s="60"/>
      <c r="M507" s="256"/>
      <c r="N507" s="41"/>
      <c r="O507" s="41"/>
      <c r="P507" s="41"/>
      <c r="Q507" s="41"/>
      <c r="R507" s="41"/>
      <c r="S507" s="41"/>
      <c r="T507" s="77"/>
      <c r="AT507" s="24" t="s">
        <v>165</v>
      </c>
      <c r="AU507" s="24" t="s">
        <v>84</v>
      </c>
    </row>
    <row r="508" spans="2:51" s="12" customFormat="1" ht="13.5">
      <c r="B508" s="220"/>
      <c r="C508" s="221"/>
      <c r="D508" s="222" t="s">
        <v>210</v>
      </c>
      <c r="E508" s="221"/>
      <c r="F508" s="224" t="s">
        <v>806</v>
      </c>
      <c r="G508" s="221"/>
      <c r="H508" s="225">
        <v>0.454</v>
      </c>
      <c r="I508" s="226"/>
      <c r="J508" s="221"/>
      <c r="K508" s="221"/>
      <c r="L508" s="227"/>
      <c r="M508" s="228"/>
      <c r="N508" s="229"/>
      <c r="O508" s="229"/>
      <c r="P508" s="229"/>
      <c r="Q508" s="229"/>
      <c r="R508" s="229"/>
      <c r="S508" s="229"/>
      <c r="T508" s="230"/>
      <c r="AT508" s="231" t="s">
        <v>210</v>
      </c>
      <c r="AU508" s="231" t="s">
        <v>84</v>
      </c>
      <c r="AV508" s="12" t="s">
        <v>84</v>
      </c>
      <c r="AW508" s="12" t="s">
        <v>6</v>
      </c>
      <c r="AX508" s="12" t="s">
        <v>82</v>
      </c>
      <c r="AY508" s="231" t="s">
        <v>143</v>
      </c>
    </row>
    <row r="509" spans="2:65" s="1" customFormat="1" ht="31.5" customHeight="1">
      <c r="B509" s="40"/>
      <c r="C509" s="192" t="s">
        <v>807</v>
      </c>
      <c r="D509" s="192" t="s">
        <v>146</v>
      </c>
      <c r="E509" s="193" t="s">
        <v>808</v>
      </c>
      <c r="F509" s="194" t="s">
        <v>809</v>
      </c>
      <c r="G509" s="195" t="s">
        <v>249</v>
      </c>
      <c r="H509" s="196">
        <v>27.05</v>
      </c>
      <c r="I509" s="197"/>
      <c r="J509" s="198">
        <f>ROUND(I509*H509,2)</f>
        <v>0</v>
      </c>
      <c r="K509" s="194" t="s">
        <v>150</v>
      </c>
      <c r="L509" s="60"/>
      <c r="M509" s="199" t="s">
        <v>21</v>
      </c>
      <c r="N509" s="200" t="s">
        <v>45</v>
      </c>
      <c r="O509" s="41"/>
      <c r="P509" s="201">
        <f>O509*H509</f>
        <v>0</v>
      </c>
      <c r="Q509" s="201">
        <v>0.00014</v>
      </c>
      <c r="R509" s="201">
        <f>Q509*H509</f>
        <v>0.0037869999999999996</v>
      </c>
      <c r="S509" s="201">
        <v>0</v>
      </c>
      <c r="T509" s="202">
        <f>S509*H509</f>
        <v>0</v>
      </c>
      <c r="AR509" s="24" t="s">
        <v>208</v>
      </c>
      <c r="AT509" s="24" t="s">
        <v>146</v>
      </c>
      <c r="AU509" s="24" t="s">
        <v>84</v>
      </c>
      <c r="AY509" s="24" t="s">
        <v>143</v>
      </c>
      <c r="BE509" s="203">
        <f>IF(N509="základní",J509,0)</f>
        <v>0</v>
      </c>
      <c r="BF509" s="203">
        <f>IF(N509="snížená",J509,0)</f>
        <v>0</v>
      </c>
      <c r="BG509" s="203">
        <f>IF(N509="zákl. přenesená",J509,0)</f>
        <v>0</v>
      </c>
      <c r="BH509" s="203">
        <f>IF(N509="sníž. přenesená",J509,0)</f>
        <v>0</v>
      </c>
      <c r="BI509" s="203">
        <f>IF(N509="nulová",J509,0)</f>
        <v>0</v>
      </c>
      <c r="BJ509" s="24" t="s">
        <v>82</v>
      </c>
      <c r="BK509" s="203">
        <f>ROUND(I509*H509,2)</f>
        <v>0</v>
      </c>
      <c r="BL509" s="24" t="s">
        <v>208</v>
      </c>
      <c r="BM509" s="24" t="s">
        <v>810</v>
      </c>
    </row>
    <row r="510" spans="2:65" s="1" customFormat="1" ht="22.5" customHeight="1">
      <c r="B510" s="40"/>
      <c r="C510" s="192" t="s">
        <v>811</v>
      </c>
      <c r="D510" s="192" t="s">
        <v>146</v>
      </c>
      <c r="E510" s="193" t="s">
        <v>812</v>
      </c>
      <c r="F510" s="194" t="s">
        <v>813</v>
      </c>
      <c r="G510" s="195" t="s">
        <v>249</v>
      </c>
      <c r="H510" s="196">
        <v>27.05</v>
      </c>
      <c r="I510" s="197"/>
      <c r="J510" s="198">
        <f>ROUND(I510*H510,2)</f>
        <v>0</v>
      </c>
      <c r="K510" s="194" t="s">
        <v>150</v>
      </c>
      <c r="L510" s="60"/>
      <c r="M510" s="199" t="s">
        <v>21</v>
      </c>
      <c r="N510" s="200" t="s">
        <v>45</v>
      </c>
      <c r="O510" s="41"/>
      <c r="P510" s="201">
        <f>O510*H510</f>
        <v>0</v>
      </c>
      <c r="Q510" s="201">
        <v>0.00012</v>
      </c>
      <c r="R510" s="201">
        <f>Q510*H510</f>
        <v>0.003246</v>
      </c>
      <c r="S510" s="201">
        <v>0</v>
      </c>
      <c r="T510" s="202">
        <f>S510*H510</f>
        <v>0</v>
      </c>
      <c r="AR510" s="24" t="s">
        <v>208</v>
      </c>
      <c r="AT510" s="24" t="s">
        <v>146</v>
      </c>
      <c r="AU510" s="24" t="s">
        <v>84</v>
      </c>
      <c r="AY510" s="24" t="s">
        <v>143</v>
      </c>
      <c r="BE510" s="203">
        <f>IF(N510="základní",J510,0)</f>
        <v>0</v>
      </c>
      <c r="BF510" s="203">
        <f>IF(N510="snížená",J510,0)</f>
        <v>0</v>
      </c>
      <c r="BG510" s="203">
        <f>IF(N510="zákl. přenesená",J510,0)</f>
        <v>0</v>
      </c>
      <c r="BH510" s="203">
        <f>IF(N510="sníž. přenesená",J510,0)</f>
        <v>0</v>
      </c>
      <c r="BI510" s="203">
        <f>IF(N510="nulová",J510,0)</f>
        <v>0</v>
      </c>
      <c r="BJ510" s="24" t="s">
        <v>82</v>
      </c>
      <c r="BK510" s="203">
        <f>ROUND(I510*H510,2)</f>
        <v>0</v>
      </c>
      <c r="BL510" s="24" t="s">
        <v>208</v>
      </c>
      <c r="BM510" s="24" t="s">
        <v>814</v>
      </c>
    </row>
    <row r="511" spans="2:63" s="10" customFormat="1" ht="29.85" customHeight="1">
      <c r="B511" s="175"/>
      <c r="C511" s="176"/>
      <c r="D511" s="189" t="s">
        <v>73</v>
      </c>
      <c r="E511" s="190" t="s">
        <v>595</v>
      </c>
      <c r="F511" s="190" t="s">
        <v>815</v>
      </c>
      <c r="G511" s="176"/>
      <c r="H511" s="176"/>
      <c r="I511" s="179"/>
      <c r="J511" s="191">
        <f>BK511</f>
        <v>0</v>
      </c>
      <c r="K511" s="176"/>
      <c r="L511" s="181"/>
      <c r="M511" s="182"/>
      <c r="N511" s="183"/>
      <c r="O511" s="183"/>
      <c r="P511" s="184">
        <f>SUM(P512:P656)</f>
        <v>0</v>
      </c>
      <c r="Q511" s="183"/>
      <c r="R511" s="184">
        <f>SUM(R512:R656)</f>
        <v>62.806159990000005</v>
      </c>
      <c r="S511" s="183"/>
      <c r="T511" s="185">
        <f>SUM(T512:T656)</f>
        <v>0</v>
      </c>
      <c r="AR511" s="186" t="s">
        <v>82</v>
      </c>
      <c r="AT511" s="187" t="s">
        <v>73</v>
      </c>
      <c r="AU511" s="187" t="s">
        <v>82</v>
      </c>
      <c r="AY511" s="186" t="s">
        <v>143</v>
      </c>
      <c r="BK511" s="188">
        <f>SUM(BK512:BK656)</f>
        <v>0</v>
      </c>
    </row>
    <row r="512" spans="2:65" s="1" customFormat="1" ht="22.5" customHeight="1">
      <c r="B512" s="40"/>
      <c r="C512" s="192" t="s">
        <v>816</v>
      </c>
      <c r="D512" s="192" t="s">
        <v>146</v>
      </c>
      <c r="E512" s="193" t="s">
        <v>817</v>
      </c>
      <c r="F512" s="194" t="s">
        <v>818</v>
      </c>
      <c r="G512" s="195" t="s">
        <v>249</v>
      </c>
      <c r="H512" s="196">
        <v>34.079</v>
      </c>
      <c r="I512" s="197"/>
      <c r="J512" s="198">
        <f>ROUND(I512*H512,2)</f>
        <v>0</v>
      </c>
      <c r="K512" s="194" t="s">
        <v>150</v>
      </c>
      <c r="L512" s="60"/>
      <c r="M512" s="199" t="s">
        <v>21</v>
      </c>
      <c r="N512" s="200" t="s">
        <v>45</v>
      </c>
      <c r="O512" s="41"/>
      <c r="P512" s="201">
        <f>O512*H512</f>
        <v>0</v>
      </c>
      <c r="Q512" s="201">
        <v>0</v>
      </c>
      <c r="R512" s="201">
        <f>Q512*H512</f>
        <v>0</v>
      </c>
      <c r="S512" s="201">
        <v>0</v>
      </c>
      <c r="T512" s="202">
        <f>S512*H512</f>
        <v>0</v>
      </c>
      <c r="AR512" s="24" t="s">
        <v>208</v>
      </c>
      <c r="AT512" s="24" t="s">
        <v>146</v>
      </c>
      <c r="AU512" s="24" t="s">
        <v>84</v>
      </c>
      <c r="AY512" s="24" t="s">
        <v>143</v>
      </c>
      <c r="BE512" s="203">
        <f>IF(N512="základní",J512,0)</f>
        <v>0</v>
      </c>
      <c r="BF512" s="203">
        <f>IF(N512="snížená",J512,0)</f>
        <v>0</v>
      </c>
      <c r="BG512" s="203">
        <f>IF(N512="zákl. přenesená",J512,0)</f>
        <v>0</v>
      </c>
      <c r="BH512" s="203">
        <f>IF(N512="sníž. přenesená",J512,0)</f>
        <v>0</v>
      </c>
      <c r="BI512" s="203">
        <f>IF(N512="nulová",J512,0)</f>
        <v>0</v>
      </c>
      <c r="BJ512" s="24" t="s">
        <v>82</v>
      </c>
      <c r="BK512" s="203">
        <f>ROUND(I512*H512,2)</f>
        <v>0</v>
      </c>
      <c r="BL512" s="24" t="s">
        <v>208</v>
      </c>
      <c r="BM512" s="24" t="s">
        <v>819</v>
      </c>
    </row>
    <row r="513" spans="2:51" s="11" customFormat="1" ht="13.5">
      <c r="B513" s="209"/>
      <c r="C513" s="210"/>
      <c r="D513" s="204" t="s">
        <v>210</v>
      </c>
      <c r="E513" s="211" t="s">
        <v>21</v>
      </c>
      <c r="F513" s="212" t="s">
        <v>820</v>
      </c>
      <c r="G513" s="210"/>
      <c r="H513" s="213" t="s">
        <v>21</v>
      </c>
      <c r="I513" s="214"/>
      <c r="J513" s="210"/>
      <c r="K513" s="210"/>
      <c r="L513" s="215"/>
      <c r="M513" s="216"/>
      <c r="N513" s="217"/>
      <c r="O513" s="217"/>
      <c r="P513" s="217"/>
      <c r="Q513" s="217"/>
      <c r="R513" s="217"/>
      <c r="S513" s="217"/>
      <c r="T513" s="218"/>
      <c r="AT513" s="219" t="s">
        <v>210</v>
      </c>
      <c r="AU513" s="219" t="s">
        <v>84</v>
      </c>
      <c r="AV513" s="11" t="s">
        <v>82</v>
      </c>
      <c r="AW513" s="11" t="s">
        <v>38</v>
      </c>
      <c r="AX513" s="11" t="s">
        <v>74</v>
      </c>
      <c r="AY513" s="219" t="s">
        <v>143</v>
      </c>
    </row>
    <row r="514" spans="2:51" s="12" customFormat="1" ht="13.5">
      <c r="B514" s="220"/>
      <c r="C514" s="221"/>
      <c r="D514" s="222" t="s">
        <v>210</v>
      </c>
      <c r="E514" s="223" t="s">
        <v>21</v>
      </c>
      <c r="F514" s="224" t="s">
        <v>821</v>
      </c>
      <c r="G514" s="221"/>
      <c r="H514" s="225">
        <v>34.079</v>
      </c>
      <c r="I514" s="226"/>
      <c r="J514" s="221"/>
      <c r="K514" s="221"/>
      <c r="L514" s="227"/>
      <c r="M514" s="228"/>
      <c r="N514" s="229"/>
      <c r="O514" s="229"/>
      <c r="P514" s="229"/>
      <c r="Q514" s="229"/>
      <c r="R514" s="229"/>
      <c r="S514" s="229"/>
      <c r="T514" s="230"/>
      <c r="AT514" s="231" t="s">
        <v>210</v>
      </c>
      <c r="AU514" s="231" t="s">
        <v>84</v>
      </c>
      <c r="AV514" s="12" t="s">
        <v>84</v>
      </c>
      <c r="AW514" s="12" t="s">
        <v>38</v>
      </c>
      <c r="AX514" s="12" t="s">
        <v>82</v>
      </c>
      <c r="AY514" s="231" t="s">
        <v>143</v>
      </c>
    </row>
    <row r="515" spans="2:65" s="1" customFormat="1" ht="22.5" customHeight="1">
      <c r="B515" s="40"/>
      <c r="C515" s="192" t="s">
        <v>822</v>
      </c>
      <c r="D515" s="192" t="s">
        <v>146</v>
      </c>
      <c r="E515" s="193" t="s">
        <v>823</v>
      </c>
      <c r="F515" s="194" t="s">
        <v>824</v>
      </c>
      <c r="G515" s="195" t="s">
        <v>249</v>
      </c>
      <c r="H515" s="196">
        <v>5.04</v>
      </c>
      <c r="I515" s="197"/>
      <c r="J515" s="198">
        <f>ROUND(I515*H515,2)</f>
        <v>0</v>
      </c>
      <c r="K515" s="194" t="s">
        <v>150</v>
      </c>
      <c r="L515" s="60"/>
      <c r="M515" s="199" t="s">
        <v>21</v>
      </c>
      <c r="N515" s="200" t="s">
        <v>45</v>
      </c>
      <c r="O515" s="41"/>
      <c r="P515" s="201">
        <f>O515*H515</f>
        <v>0</v>
      </c>
      <c r="Q515" s="201">
        <v>0</v>
      </c>
      <c r="R515" s="201">
        <f>Q515*H515</f>
        <v>0</v>
      </c>
      <c r="S515" s="201">
        <v>0</v>
      </c>
      <c r="T515" s="202">
        <f>S515*H515</f>
        <v>0</v>
      </c>
      <c r="AR515" s="24" t="s">
        <v>208</v>
      </c>
      <c r="AT515" s="24" t="s">
        <v>146</v>
      </c>
      <c r="AU515" s="24" t="s">
        <v>84</v>
      </c>
      <c r="AY515" s="24" t="s">
        <v>143</v>
      </c>
      <c r="BE515" s="203">
        <f>IF(N515="základní",J515,0)</f>
        <v>0</v>
      </c>
      <c r="BF515" s="203">
        <f>IF(N515="snížená",J515,0)</f>
        <v>0</v>
      </c>
      <c r="BG515" s="203">
        <f>IF(N515="zákl. přenesená",J515,0)</f>
        <v>0</v>
      </c>
      <c r="BH515" s="203">
        <f>IF(N515="sníž. přenesená",J515,0)</f>
        <v>0</v>
      </c>
      <c r="BI515" s="203">
        <f>IF(N515="nulová",J515,0)</f>
        <v>0</v>
      </c>
      <c r="BJ515" s="24" t="s">
        <v>82</v>
      </c>
      <c r="BK515" s="203">
        <f>ROUND(I515*H515,2)</f>
        <v>0</v>
      </c>
      <c r="BL515" s="24" t="s">
        <v>208</v>
      </c>
      <c r="BM515" s="24" t="s">
        <v>825</v>
      </c>
    </row>
    <row r="516" spans="2:51" s="11" customFormat="1" ht="13.5">
      <c r="B516" s="209"/>
      <c r="C516" s="210"/>
      <c r="D516" s="204" t="s">
        <v>210</v>
      </c>
      <c r="E516" s="211" t="s">
        <v>21</v>
      </c>
      <c r="F516" s="212" t="s">
        <v>826</v>
      </c>
      <c r="G516" s="210"/>
      <c r="H516" s="213" t="s">
        <v>21</v>
      </c>
      <c r="I516" s="214"/>
      <c r="J516" s="210"/>
      <c r="K516" s="210"/>
      <c r="L516" s="215"/>
      <c r="M516" s="216"/>
      <c r="N516" s="217"/>
      <c r="O516" s="217"/>
      <c r="P516" s="217"/>
      <c r="Q516" s="217"/>
      <c r="R516" s="217"/>
      <c r="S516" s="217"/>
      <c r="T516" s="218"/>
      <c r="AT516" s="219" t="s">
        <v>210</v>
      </c>
      <c r="AU516" s="219" t="s">
        <v>84</v>
      </c>
      <c r="AV516" s="11" t="s">
        <v>82</v>
      </c>
      <c r="AW516" s="11" t="s">
        <v>38</v>
      </c>
      <c r="AX516" s="11" t="s">
        <v>74</v>
      </c>
      <c r="AY516" s="219" t="s">
        <v>143</v>
      </c>
    </row>
    <row r="517" spans="2:51" s="12" customFormat="1" ht="13.5">
      <c r="B517" s="220"/>
      <c r="C517" s="221"/>
      <c r="D517" s="222" t="s">
        <v>210</v>
      </c>
      <c r="E517" s="223" t="s">
        <v>21</v>
      </c>
      <c r="F517" s="224" t="s">
        <v>827</v>
      </c>
      <c r="G517" s="221"/>
      <c r="H517" s="225">
        <v>5.04</v>
      </c>
      <c r="I517" s="226"/>
      <c r="J517" s="221"/>
      <c r="K517" s="221"/>
      <c r="L517" s="227"/>
      <c r="M517" s="228"/>
      <c r="N517" s="229"/>
      <c r="O517" s="229"/>
      <c r="P517" s="229"/>
      <c r="Q517" s="229"/>
      <c r="R517" s="229"/>
      <c r="S517" s="229"/>
      <c r="T517" s="230"/>
      <c r="AT517" s="231" t="s">
        <v>210</v>
      </c>
      <c r="AU517" s="231" t="s">
        <v>84</v>
      </c>
      <c r="AV517" s="12" t="s">
        <v>84</v>
      </c>
      <c r="AW517" s="12" t="s">
        <v>38</v>
      </c>
      <c r="AX517" s="12" t="s">
        <v>82</v>
      </c>
      <c r="AY517" s="231" t="s">
        <v>143</v>
      </c>
    </row>
    <row r="518" spans="2:65" s="1" customFormat="1" ht="22.5" customHeight="1">
      <c r="B518" s="40"/>
      <c r="C518" s="192" t="s">
        <v>828</v>
      </c>
      <c r="D518" s="192" t="s">
        <v>146</v>
      </c>
      <c r="E518" s="193" t="s">
        <v>829</v>
      </c>
      <c r="F518" s="194" t="s">
        <v>830</v>
      </c>
      <c r="G518" s="195" t="s">
        <v>249</v>
      </c>
      <c r="H518" s="196">
        <v>34.079</v>
      </c>
      <c r="I518" s="197"/>
      <c r="J518" s="198">
        <f>ROUND(I518*H518,2)</f>
        <v>0</v>
      </c>
      <c r="K518" s="194" t="s">
        <v>150</v>
      </c>
      <c r="L518" s="60"/>
      <c r="M518" s="199" t="s">
        <v>21</v>
      </c>
      <c r="N518" s="200" t="s">
        <v>45</v>
      </c>
      <c r="O518" s="41"/>
      <c r="P518" s="201">
        <f>O518*H518</f>
        <v>0</v>
      </c>
      <c r="Q518" s="201">
        <v>0.378</v>
      </c>
      <c r="R518" s="201">
        <f>Q518*H518</f>
        <v>12.881862</v>
      </c>
      <c r="S518" s="201">
        <v>0</v>
      </c>
      <c r="T518" s="202">
        <f>S518*H518</f>
        <v>0</v>
      </c>
      <c r="AR518" s="24" t="s">
        <v>208</v>
      </c>
      <c r="AT518" s="24" t="s">
        <v>146</v>
      </c>
      <c r="AU518" s="24" t="s">
        <v>84</v>
      </c>
      <c r="AY518" s="24" t="s">
        <v>143</v>
      </c>
      <c r="BE518" s="203">
        <f>IF(N518="základní",J518,0)</f>
        <v>0</v>
      </c>
      <c r="BF518" s="203">
        <f>IF(N518="snížená",J518,0)</f>
        <v>0</v>
      </c>
      <c r="BG518" s="203">
        <f>IF(N518="zákl. přenesená",J518,0)</f>
        <v>0</v>
      </c>
      <c r="BH518" s="203">
        <f>IF(N518="sníž. přenesená",J518,0)</f>
        <v>0</v>
      </c>
      <c r="BI518" s="203">
        <f>IF(N518="nulová",J518,0)</f>
        <v>0</v>
      </c>
      <c r="BJ518" s="24" t="s">
        <v>82</v>
      </c>
      <c r="BK518" s="203">
        <f>ROUND(I518*H518,2)</f>
        <v>0</v>
      </c>
      <c r="BL518" s="24" t="s">
        <v>208</v>
      </c>
      <c r="BM518" s="24" t="s">
        <v>831</v>
      </c>
    </row>
    <row r="519" spans="2:51" s="11" customFormat="1" ht="13.5">
      <c r="B519" s="209"/>
      <c r="C519" s="210"/>
      <c r="D519" s="204" t="s">
        <v>210</v>
      </c>
      <c r="E519" s="211" t="s">
        <v>21</v>
      </c>
      <c r="F519" s="212" t="s">
        <v>820</v>
      </c>
      <c r="G519" s="210"/>
      <c r="H519" s="213" t="s">
        <v>21</v>
      </c>
      <c r="I519" s="214"/>
      <c r="J519" s="210"/>
      <c r="K519" s="210"/>
      <c r="L519" s="215"/>
      <c r="M519" s="216"/>
      <c r="N519" s="217"/>
      <c r="O519" s="217"/>
      <c r="P519" s="217"/>
      <c r="Q519" s="217"/>
      <c r="R519" s="217"/>
      <c r="S519" s="217"/>
      <c r="T519" s="218"/>
      <c r="AT519" s="219" t="s">
        <v>210</v>
      </c>
      <c r="AU519" s="219" t="s">
        <v>84</v>
      </c>
      <c r="AV519" s="11" t="s">
        <v>82</v>
      </c>
      <c r="AW519" s="11" t="s">
        <v>38</v>
      </c>
      <c r="AX519" s="11" t="s">
        <v>74</v>
      </c>
      <c r="AY519" s="219" t="s">
        <v>143</v>
      </c>
    </row>
    <row r="520" spans="2:51" s="12" customFormat="1" ht="13.5">
      <c r="B520" s="220"/>
      <c r="C520" s="221"/>
      <c r="D520" s="222" t="s">
        <v>210</v>
      </c>
      <c r="E520" s="223" t="s">
        <v>21</v>
      </c>
      <c r="F520" s="224" t="s">
        <v>821</v>
      </c>
      <c r="G520" s="221"/>
      <c r="H520" s="225">
        <v>34.079</v>
      </c>
      <c r="I520" s="226"/>
      <c r="J520" s="221"/>
      <c r="K520" s="221"/>
      <c r="L520" s="227"/>
      <c r="M520" s="228"/>
      <c r="N520" s="229"/>
      <c r="O520" s="229"/>
      <c r="P520" s="229"/>
      <c r="Q520" s="229"/>
      <c r="R520" s="229"/>
      <c r="S520" s="229"/>
      <c r="T520" s="230"/>
      <c r="AT520" s="231" t="s">
        <v>210</v>
      </c>
      <c r="AU520" s="231" t="s">
        <v>84</v>
      </c>
      <c r="AV520" s="12" t="s">
        <v>84</v>
      </c>
      <c r="AW520" s="12" t="s">
        <v>38</v>
      </c>
      <c r="AX520" s="12" t="s">
        <v>82</v>
      </c>
      <c r="AY520" s="231" t="s">
        <v>143</v>
      </c>
    </row>
    <row r="521" spans="2:65" s="1" customFormat="1" ht="31.5" customHeight="1">
      <c r="B521" s="40"/>
      <c r="C521" s="192" t="s">
        <v>832</v>
      </c>
      <c r="D521" s="192" t="s">
        <v>146</v>
      </c>
      <c r="E521" s="193" t="s">
        <v>833</v>
      </c>
      <c r="F521" s="194" t="s">
        <v>834</v>
      </c>
      <c r="G521" s="195" t="s">
        <v>207</v>
      </c>
      <c r="H521" s="196">
        <v>20.161</v>
      </c>
      <c r="I521" s="197"/>
      <c r="J521" s="198">
        <f>ROUND(I521*H521,2)</f>
        <v>0</v>
      </c>
      <c r="K521" s="194" t="s">
        <v>150</v>
      </c>
      <c r="L521" s="60"/>
      <c r="M521" s="199" t="s">
        <v>21</v>
      </c>
      <c r="N521" s="200" t="s">
        <v>45</v>
      </c>
      <c r="O521" s="41"/>
      <c r="P521" s="201">
        <f>O521*H521</f>
        <v>0</v>
      </c>
      <c r="Q521" s="201">
        <v>2.25634</v>
      </c>
      <c r="R521" s="201">
        <f>Q521*H521</f>
        <v>45.49007074</v>
      </c>
      <c r="S521" s="201">
        <v>0</v>
      </c>
      <c r="T521" s="202">
        <f>S521*H521</f>
        <v>0</v>
      </c>
      <c r="AR521" s="24" t="s">
        <v>208</v>
      </c>
      <c r="AT521" s="24" t="s">
        <v>146</v>
      </c>
      <c r="AU521" s="24" t="s">
        <v>84</v>
      </c>
      <c r="AY521" s="24" t="s">
        <v>143</v>
      </c>
      <c r="BE521" s="203">
        <f>IF(N521="základní",J521,0)</f>
        <v>0</v>
      </c>
      <c r="BF521" s="203">
        <f>IF(N521="snížená",J521,0)</f>
        <v>0</v>
      </c>
      <c r="BG521" s="203">
        <f>IF(N521="zákl. přenesená",J521,0)</f>
        <v>0</v>
      </c>
      <c r="BH521" s="203">
        <f>IF(N521="sníž. přenesená",J521,0)</f>
        <v>0</v>
      </c>
      <c r="BI521" s="203">
        <f>IF(N521="nulová",J521,0)</f>
        <v>0</v>
      </c>
      <c r="BJ521" s="24" t="s">
        <v>82</v>
      </c>
      <c r="BK521" s="203">
        <f>ROUND(I521*H521,2)</f>
        <v>0</v>
      </c>
      <c r="BL521" s="24" t="s">
        <v>208</v>
      </c>
      <c r="BM521" s="24" t="s">
        <v>835</v>
      </c>
    </row>
    <row r="522" spans="2:51" s="11" customFormat="1" ht="13.5">
      <c r="B522" s="209"/>
      <c r="C522" s="210"/>
      <c r="D522" s="204" t="s">
        <v>210</v>
      </c>
      <c r="E522" s="211" t="s">
        <v>21</v>
      </c>
      <c r="F522" s="212" t="s">
        <v>836</v>
      </c>
      <c r="G522" s="210"/>
      <c r="H522" s="213" t="s">
        <v>21</v>
      </c>
      <c r="I522" s="214"/>
      <c r="J522" s="210"/>
      <c r="K522" s="210"/>
      <c r="L522" s="215"/>
      <c r="M522" s="216"/>
      <c r="N522" s="217"/>
      <c r="O522" s="217"/>
      <c r="P522" s="217"/>
      <c r="Q522" s="217"/>
      <c r="R522" s="217"/>
      <c r="S522" s="217"/>
      <c r="T522" s="218"/>
      <c r="AT522" s="219" t="s">
        <v>210</v>
      </c>
      <c r="AU522" s="219" t="s">
        <v>84</v>
      </c>
      <c r="AV522" s="11" t="s">
        <v>82</v>
      </c>
      <c r="AW522" s="11" t="s">
        <v>38</v>
      </c>
      <c r="AX522" s="11" t="s">
        <v>74</v>
      </c>
      <c r="AY522" s="219" t="s">
        <v>143</v>
      </c>
    </row>
    <row r="523" spans="2:51" s="11" customFormat="1" ht="13.5">
      <c r="B523" s="209"/>
      <c r="C523" s="210"/>
      <c r="D523" s="204" t="s">
        <v>210</v>
      </c>
      <c r="E523" s="211" t="s">
        <v>21</v>
      </c>
      <c r="F523" s="212" t="s">
        <v>519</v>
      </c>
      <c r="G523" s="210"/>
      <c r="H523" s="213" t="s">
        <v>21</v>
      </c>
      <c r="I523" s="214"/>
      <c r="J523" s="210"/>
      <c r="K523" s="210"/>
      <c r="L523" s="215"/>
      <c r="M523" s="216"/>
      <c r="N523" s="217"/>
      <c r="O523" s="217"/>
      <c r="P523" s="217"/>
      <c r="Q523" s="217"/>
      <c r="R523" s="217"/>
      <c r="S523" s="217"/>
      <c r="T523" s="218"/>
      <c r="AT523" s="219" t="s">
        <v>210</v>
      </c>
      <c r="AU523" s="219" t="s">
        <v>84</v>
      </c>
      <c r="AV523" s="11" t="s">
        <v>82</v>
      </c>
      <c r="AW523" s="11" t="s">
        <v>38</v>
      </c>
      <c r="AX523" s="11" t="s">
        <v>74</v>
      </c>
      <c r="AY523" s="219" t="s">
        <v>143</v>
      </c>
    </row>
    <row r="524" spans="2:51" s="12" customFormat="1" ht="13.5">
      <c r="B524" s="220"/>
      <c r="C524" s="221"/>
      <c r="D524" s="204" t="s">
        <v>210</v>
      </c>
      <c r="E524" s="232" t="s">
        <v>21</v>
      </c>
      <c r="F524" s="233" t="s">
        <v>837</v>
      </c>
      <c r="G524" s="221"/>
      <c r="H524" s="234">
        <v>0.393</v>
      </c>
      <c r="I524" s="226"/>
      <c r="J524" s="221"/>
      <c r="K524" s="221"/>
      <c r="L524" s="227"/>
      <c r="M524" s="228"/>
      <c r="N524" s="229"/>
      <c r="O524" s="229"/>
      <c r="P524" s="229"/>
      <c r="Q524" s="229"/>
      <c r="R524" s="229"/>
      <c r="S524" s="229"/>
      <c r="T524" s="230"/>
      <c r="AT524" s="231" t="s">
        <v>210</v>
      </c>
      <c r="AU524" s="231" t="s">
        <v>84</v>
      </c>
      <c r="AV524" s="12" t="s">
        <v>84</v>
      </c>
      <c r="AW524" s="12" t="s">
        <v>38</v>
      </c>
      <c r="AX524" s="12" t="s">
        <v>74</v>
      </c>
      <c r="AY524" s="231" t="s">
        <v>143</v>
      </c>
    </row>
    <row r="525" spans="2:51" s="12" customFormat="1" ht="13.5">
      <c r="B525" s="220"/>
      <c r="C525" s="221"/>
      <c r="D525" s="204" t="s">
        <v>210</v>
      </c>
      <c r="E525" s="232" t="s">
        <v>21</v>
      </c>
      <c r="F525" s="233" t="s">
        <v>838</v>
      </c>
      <c r="G525" s="221"/>
      <c r="H525" s="234">
        <v>0.505</v>
      </c>
      <c r="I525" s="226"/>
      <c r="J525" s="221"/>
      <c r="K525" s="221"/>
      <c r="L525" s="227"/>
      <c r="M525" s="228"/>
      <c r="N525" s="229"/>
      <c r="O525" s="229"/>
      <c r="P525" s="229"/>
      <c r="Q525" s="229"/>
      <c r="R525" s="229"/>
      <c r="S525" s="229"/>
      <c r="T525" s="230"/>
      <c r="AT525" s="231" t="s">
        <v>210</v>
      </c>
      <c r="AU525" s="231" t="s">
        <v>84</v>
      </c>
      <c r="AV525" s="12" t="s">
        <v>84</v>
      </c>
      <c r="AW525" s="12" t="s">
        <v>38</v>
      </c>
      <c r="AX525" s="12" t="s">
        <v>74</v>
      </c>
      <c r="AY525" s="231" t="s">
        <v>143</v>
      </c>
    </row>
    <row r="526" spans="2:51" s="12" customFormat="1" ht="13.5">
      <c r="B526" s="220"/>
      <c r="C526" s="221"/>
      <c r="D526" s="204" t="s">
        <v>210</v>
      </c>
      <c r="E526" s="232" t="s">
        <v>21</v>
      </c>
      <c r="F526" s="233" t="s">
        <v>839</v>
      </c>
      <c r="G526" s="221"/>
      <c r="H526" s="234">
        <v>0.474</v>
      </c>
      <c r="I526" s="226"/>
      <c r="J526" s="221"/>
      <c r="K526" s="221"/>
      <c r="L526" s="227"/>
      <c r="M526" s="228"/>
      <c r="N526" s="229"/>
      <c r="O526" s="229"/>
      <c r="P526" s="229"/>
      <c r="Q526" s="229"/>
      <c r="R526" s="229"/>
      <c r="S526" s="229"/>
      <c r="T526" s="230"/>
      <c r="AT526" s="231" t="s">
        <v>210</v>
      </c>
      <c r="AU526" s="231" t="s">
        <v>84</v>
      </c>
      <c r="AV526" s="12" t="s">
        <v>84</v>
      </c>
      <c r="AW526" s="12" t="s">
        <v>38</v>
      </c>
      <c r="AX526" s="12" t="s">
        <v>74</v>
      </c>
      <c r="AY526" s="231" t="s">
        <v>143</v>
      </c>
    </row>
    <row r="527" spans="2:51" s="12" customFormat="1" ht="13.5">
      <c r="B527" s="220"/>
      <c r="C527" s="221"/>
      <c r="D527" s="204" t="s">
        <v>210</v>
      </c>
      <c r="E527" s="232" t="s">
        <v>21</v>
      </c>
      <c r="F527" s="233" t="s">
        <v>840</v>
      </c>
      <c r="G527" s="221"/>
      <c r="H527" s="234">
        <v>0.678</v>
      </c>
      <c r="I527" s="226"/>
      <c r="J527" s="221"/>
      <c r="K527" s="221"/>
      <c r="L527" s="227"/>
      <c r="M527" s="228"/>
      <c r="N527" s="229"/>
      <c r="O527" s="229"/>
      <c r="P527" s="229"/>
      <c r="Q527" s="229"/>
      <c r="R527" s="229"/>
      <c r="S527" s="229"/>
      <c r="T527" s="230"/>
      <c r="AT527" s="231" t="s">
        <v>210</v>
      </c>
      <c r="AU527" s="231" t="s">
        <v>84</v>
      </c>
      <c r="AV527" s="12" t="s">
        <v>84</v>
      </c>
      <c r="AW527" s="12" t="s">
        <v>38</v>
      </c>
      <c r="AX527" s="12" t="s">
        <v>74</v>
      </c>
      <c r="AY527" s="231" t="s">
        <v>143</v>
      </c>
    </row>
    <row r="528" spans="2:51" s="12" customFormat="1" ht="13.5">
      <c r="B528" s="220"/>
      <c r="C528" s="221"/>
      <c r="D528" s="204" t="s">
        <v>210</v>
      </c>
      <c r="E528" s="232" t="s">
        <v>21</v>
      </c>
      <c r="F528" s="233" t="s">
        <v>841</v>
      </c>
      <c r="G528" s="221"/>
      <c r="H528" s="234">
        <v>0.622</v>
      </c>
      <c r="I528" s="226"/>
      <c r="J528" s="221"/>
      <c r="K528" s="221"/>
      <c r="L528" s="227"/>
      <c r="M528" s="228"/>
      <c r="N528" s="229"/>
      <c r="O528" s="229"/>
      <c r="P528" s="229"/>
      <c r="Q528" s="229"/>
      <c r="R528" s="229"/>
      <c r="S528" s="229"/>
      <c r="T528" s="230"/>
      <c r="AT528" s="231" t="s">
        <v>210</v>
      </c>
      <c r="AU528" s="231" t="s">
        <v>84</v>
      </c>
      <c r="AV528" s="12" t="s">
        <v>84</v>
      </c>
      <c r="AW528" s="12" t="s">
        <v>38</v>
      </c>
      <c r="AX528" s="12" t="s">
        <v>74</v>
      </c>
      <c r="AY528" s="231" t="s">
        <v>143</v>
      </c>
    </row>
    <row r="529" spans="2:51" s="12" customFormat="1" ht="13.5">
      <c r="B529" s="220"/>
      <c r="C529" s="221"/>
      <c r="D529" s="204" t="s">
        <v>210</v>
      </c>
      <c r="E529" s="232" t="s">
        <v>21</v>
      </c>
      <c r="F529" s="233" t="s">
        <v>842</v>
      </c>
      <c r="G529" s="221"/>
      <c r="H529" s="234">
        <v>1.025</v>
      </c>
      <c r="I529" s="226"/>
      <c r="J529" s="221"/>
      <c r="K529" s="221"/>
      <c r="L529" s="227"/>
      <c r="M529" s="228"/>
      <c r="N529" s="229"/>
      <c r="O529" s="229"/>
      <c r="P529" s="229"/>
      <c r="Q529" s="229"/>
      <c r="R529" s="229"/>
      <c r="S529" s="229"/>
      <c r="T529" s="230"/>
      <c r="AT529" s="231" t="s">
        <v>210</v>
      </c>
      <c r="AU529" s="231" t="s">
        <v>84</v>
      </c>
      <c r="AV529" s="12" t="s">
        <v>84</v>
      </c>
      <c r="AW529" s="12" t="s">
        <v>38</v>
      </c>
      <c r="AX529" s="12" t="s">
        <v>74</v>
      </c>
      <c r="AY529" s="231" t="s">
        <v>143</v>
      </c>
    </row>
    <row r="530" spans="2:51" s="12" customFormat="1" ht="13.5">
      <c r="B530" s="220"/>
      <c r="C530" s="221"/>
      <c r="D530" s="204" t="s">
        <v>210</v>
      </c>
      <c r="E530" s="232" t="s">
        <v>21</v>
      </c>
      <c r="F530" s="233" t="s">
        <v>843</v>
      </c>
      <c r="G530" s="221"/>
      <c r="H530" s="234">
        <v>0.071</v>
      </c>
      <c r="I530" s="226"/>
      <c r="J530" s="221"/>
      <c r="K530" s="221"/>
      <c r="L530" s="227"/>
      <c r="M530" s="228"/>
      <c r="N530" s="229"/>
      <c r="O530" s="229"/>
      <c r="P530" s="229"/>
      <c r="Q530" s="229"/>
      <c r="R530" s="229"/>
      <c r="S530" s="229"/>
      <c r="T530" s="230"/>
      <c r="AT530" s="231" t="s">
        <v>210</v>
      </c>
      <c r="AU530" s="231" t="s">
        <v>84</v>
      </c>
      <c r="AV530" s="12" t="s">
        <v>84</v>
      </c>
      <c r="AW530" s="12" t="s">
        <v>38</v>
      </c>
      <c r="AX530" s="12" t="s">
        <v>74</v>
      </c>
      <c r="AY530" s="231" t="s">
        <v>143</v>
      </c>
    </row>
    <row r="531" spans="2:51" s="12" customFormat="1" ht="13.5">
      <c r="B531" s="220"/>
      <c r="C531" s="221"/>
      <c r="D531" s="204" t="s">
        <v>210</v>
      </c>
      <c r="E531" s="232" t="s">
        <v>21</v>
      </c>
      <c r="F531" s="233" t="s">
        <v>844</v>
      </c>
      <c r="G531" s="221"/>
      <c r="H531" s="234">
        <v>0.071</v>
      </c>
      <c r="I531" s="226"/>
      <c r="J531" s="221"/>
      <c r="K531" s="221"/>
      <c r="L531" s="227"/>
      <c r="M531" s="228"/>
      <c r="N531" s="229"/>
      <c r="O531" s="229"/>
      <c r="P531" s="229"/>
      <c r="Q531" s="229"/>
      <c r="R531" s="229"/>
      <c r="S531" s="229"/>
      <c r="T531" s="230"/>
      <c r="AT531" s="231" t="s">
        <v>210</v>
      </c>
      <c r="AU531" s="231" t="s">
        <v>84</v>
      </c>
      <c r="AV531" s="12" t="s">
        <v>84</v>
      </c>
      <c r="AW531" s="12" t="s">
        <v>38</v>
      </c>
      <c r="AX531" s="12" t="s">
        <v>74</v>
      </c>
      <c r="AY531" s="231" t="s">
        <v>143</v>
      </c>
    </row>
    <row r="532" spans="2:51" s="12" customFormat="1" ht="13.5">
      <c r="B532" s="220"/>
      <c r="C532" s="221"/>
      <c r="D532" s="204" t="s">
        <v>210</v>
      </c>
      <c r="E532" s="232" t="s">
        <v>21</v>
      </c>
      <c r="F532" s="233" t="s">
        <v>845</v>
      </c>
      <c r="G532" s="221"/>
      <c r="H532" s="234">
        <v>1.767</v>
      </c>
      <c r="I532" s="226"/>
      <c r="J532" s="221"/>
      <c r="K532" s="221"/>
      <c r="L532" s="227"/>
      <c r="M532" s="228"/>
      <c r="N532" s="229"/>
      <c r="O532" s="229"/>
      <c r="P532" s="229"/>
      <c r="Q532" s="229"/>
      <c r="R532" s="229"/>
      <c r="S532" s="229"/>
      <c r="T532" s="230"/>
      <c r="AT532" s="231" t="s">
        <v>210</v>
      </c>
      <c r="AU532" s="231" t="s">
        <v>84</v>
      </c>
      <c r="AV532" s="12" t="s">
        <v>84</v>
      </c>
      <c r="AW532" s="12" t="s">
        <v>38</v>
      </c>
      <c r="AX532" s="12" t="s">
        <v>74</v>
      </c>
      <c r="AY532" s="231" t="s">
        <v>143</v>
      </c>
    </row>
    <row r="533" spans="2:51" s="12" customFormat="1" ht="13.5">
      <c r="B533" s="220"/>
      <c r="C533" s="221"/>
      <c r="D533" s="204" t="s">
        <v>210</v>
      </c>
      <c r="E533" s="232" t="s">
        <v>21</v>
      </c>
      <c r="F533" s="233" t="s">
        <v>846</v>
      </c>
      <c r="G533" s="221"/>
      <c r="H533" s="234">
        <v>0.273</v>
      </c>
      <c r="I533" s="226"/>
      <c r="J533" s="221"/>
      <c r="K533" s="221"/>
      <c r="L533" s="227"/>
      <c r="M533" s="228"/>
      <c r="N533" s="229"/>
      <c r="O533" s="229"/>
      <c r="P533" s="229"/>
      <c r="Q533" s="229"/>
      <c r="R533" s="229"/>
      <c r="S533" s="229"/>
      <c r="T533" s="230"/>
      <c r="AT533" s="231" t="s">
        <v>210</v>
      </c>
      <c r="AU533" s="231" t="s">
        <v>84</v>
      </c>
      <c r="AV533" s="12" t="s">
        <v>84</v>
      </c>
      <c r="AW533" s="12" t="s">
        <v>38</v>
      </c>
      <c r="AX533" s="12" t="s">
        <v>74</v>
      </c>
      <c r="AY533" s="231" t="s">
        <v>143</v>
      </c>
    </row>
    <row r="534" spans="2:51" s="12" customFormat="1" ht="13.5">
      <c r="B534" s="220"/>
      <c r="C534" s="221"/>
      <c r="D534" s="204" t="s">
        <v>210</v>
      </c>
      <c r="E534" s="232" t="s">
        <v>21</v>
      </c>
      <c r="F534" s="233" t="s">
        <v>847</v>
      </c>
      <c r="G534" s="221"/>
      <c r="H534" s="234">
        <v>0.262</v>
      </c>
      <c r="I534" s="226"/>
      <c r="J534" s="221"/>
      <c r="K534" s="221"/>
      <c r="L534" s="227"/>
      <c r="M534" s="228"/>
      <c r="N534" s="229"/>
      <c r="O534" s="229"/>
      <c r="P534" s="229"/>
      <c r="Q534" s="229"/>
      <c r="R534" s="229"/>
      <c r="S534" s="229"/>
      <c r="T534" s="230"/>
      <c r="AT534" s="231" t="s">
        <v>210</v>
      </c>
      <c r="AU534" s="231" t="s">
        <v>84</v>
      </c>
      <c r="AV534" s="12" t="s">
        <v>84</v>
      </c>
      <c r="AW534" s="12" t="s">
        <v>38</v>
      </c>
      <c r="AX534" s="12" t="s">
        <v>74</v>
      </c>
      <c r="AY534" s="231" t="s">
        <v>143</v>
      </c>
    </row>
    <row r="535" spans="2:51" s="12" customFormat="1" ht="13.5">
      <c r="B535" s="220"/>
      <c r="C535" s="221"/>
      <c r="D535" s="204" t="s">
        <v>210</v>
      </c>
      <c r="E535" s="232" t="s">
        <v>21</v>
      </c>
      <c r="F535" s="233" t="s">
        <v>848</v>
      </c>
      <c r="G535" s="221"/>
      <c r="H535" s="234">
        <v>0.197</v>
      </c>
      <c r="I535" s="226"/>
      <c r="J535" s="221"/>
      <c r="K535" s="221"/>
      <c r="L535" s="227"/>
      <c r="M535" s="228"/>
      <c r="N535" s="229"/>
      <c r="O535" s="229"/>
      <c r="P535" s="229"/>
      <c r="Q535" s="229"/>
      <c r="R535" s="229"/>
      <c r="S535" s="229"/>
      <c r="T535" s="230"/>
      <c r="AT535" s="231" t="s">
        <v>210</v>
      </c>
      <c r="AU535" s="231" t="s">
        <v>84</v>
      </c>
      <c r="AV535" s="12" t="s">
        <v>84</v>
      </c>
      <c r="AW535" s="12" t="s">
        <v>38</v>
      </c>
      <c r="AX535" s="12" t="s">
        <v>74</v>
      </c>
      <c r="AY535" s="231" t="s">
        <v>143</v>
      </c>
    </row>
    <row r="536" spans="2:51" s="12" customFormat="1" ht="13.5">
      <c r="B536" s="220"/>
      <c r="C536" s="221"/>
      <c r="D536" s="204" t="s">
        <v>210</v>
      </c>
      <c r="E536" s="232" t="s">
        <v>21</v>
      </c>
      <c r="F536" s="233" t="s">
        <v>849</v>
      </c>
      <c r="G536" s="221"/>
      <c r="H536" s="234">
        <v>0.857</v>
      </c>
      <c r="I536" s="226"/>
      <c r="J536" s="221"/>
      <c r="K536" s="221"/>
      <c r="L536" s="227"/>
      <c r="M536" s="228"/>
      <c r="N536" s="229"/>
      <c r="O536" s="229"/>
      <c r="P536" s="229"/>
      <c r="Q536" s="229"/>
      <c r="R536" s="229"/>
      <c r="S536" s="229"/>
      <c r="T536" s="230"/>
      <c r="AT536" s="231" t="s">
        <v>210</v>
      </c>
      <c r="AU536" s="231" t="s">
        <v>84</v>
      </c>
      <c r="AV536" s="12" t="s">
        <v>84</v>
      </c>
      <c r="AW536" s="12" t="s">
        <v>38</v>
      </c>
      <c r="AX536" s="12" t="s">
        <v>74</v>
      </c>
      <c r="AY536" s="231" t="s">
        <v>143</v>
      </c>
    </row>
    <row r="537" spans="2:51" s="12" customFormat="1" ht="13.5">
      <c r="B537" s="220"/>
      <c r="C537" s="221"/>
      <c r="D537" s="204" t="s">
        <v>210</v>
      </c>
      <c r="E537" s="232" t="s">
        <v>21</v>
      </c>
      <c r="F537" s="233" t="s">
        <v>850</v>
      </c>
      <c r="G537" s="221"/>
      <c r="H537" s="234">
        <v>0.071</v>
      </c>
      <c r="I537" s="226"/>
      <c r="J537" s="221"/>
      <c r="K537" s="221"/>
      <c r="L537" s="227"/>
      <c r="M537" s="228"/>
      <c r="N537" s="229"/>
      <c r="O537" s="229"/>
      <c r="P537" s="229"/>
      <c r="Q537" s="229"/>
      <c r="R537" s="229"/>
      <c r="S537" s="229"/>
      <c r="T537" s="230"/>
      <c r="AT537" s="231" t="s">
        <v>210</v>
      </c>
      <c r="AU537" s="231" t="s">
        <v>84</v>
      </c>
      <c r="AV537" s="12" t="s">
        <v>84</v>
      </c>
      <c r="AW537" s="12" t="s">
        <v>38</v>
      </c>
      <c r="AX537" s="12" t="s">
        <v>74</v>
      </c>
      <c r="AY537" s="231" t="s">
        <v>143</v>
      </c>
    </row>
    <row r="538" spans="2:51" s="12" customFormat="1" ht="13.5">
      <c r="B538" s="220"/>
      <c r="C538" s="221"/>
      <c r="D538" s="204" t="s">
        <v>210</v>
      </c>
      <c r="E538" s="232" t="s">
        <v>21</v>
      </c>
      <c r="F538" s="233" t="s">
        <v>851</v>
      </c>
      <c r="G538" s="221"/>
      <c r="H538" s="234">
        <v>0.071</v>
      </c>
      <c r="I538" s="226"/>
      <c r="J538" s="221"/>
      <c r="K538" s="221"/>
      <c r="L538" s="227"/>
      <c r="M538" s="228"/>
      <c r="N538" s="229"/>
      <c r="O538" s="229"/>
      <c r="P538" s="229"/>
      <c r="Q538" s="229"/>
      <c r="R538" s="229"/>
      <c r="S538" s="229"/>
      <c r="T538" s="230"/>
      <c r="AT538" s="231" t="s">
        <v>210</v>
      </c>
      <c r="AU538" s="231" t="s">
        <v>84</v>
      </c>
      <c r="AV538" s="12" t="s">
        <v>84</v>
      </c>
      <c r="AW538" s="12" t="s">
        <v>38</v>
      </c>
      <c r="AX538" s="12" t="s">
        <v>74</v>
      </c>
      <c r="AY538" s="231" t="s">
        <v>143</v>
      </c>
    </row>
    <row r="539" spans="2:51" s="12" customFormat="1" ht="13.5">
      <c r="B539" s="220"/>
      <c r="C539" s="221"/>
      <c r="D539" s="204" t="s">
        <v>210</v>
      </c>
      <c r="E539" s="232" t="s">
        <v>21</v>
      </c>
      <c r="F539" s="233" t="s">
        <v>852</v>
      </c>
      <c r="G539" s="221"/>
      <c r="H539" s="234">
        <v>0.071</v>
      </c>
      <c r="I539" s="226"/>
      <c r="J539" s="221"/>
      <c r="K539" s="221"/>
      <c r="L539" s="227"/>
      <c r="M539" s="228"/>
      <c r="N539" s="229"/>
      <c r="O539" s="229"/>
      <c r="P539" s="229"/>
      <c r="Q539" s="229"/>
      <c r="R539" s="229"/>
      <c r="S539" s="229"/>
      <c r="T539" s="230"/>
      <c r="AT539" s="231" t="s">
        <v>210</v>
      </c>
      <c r="AU539" s="231" t="s">
        <v>84</v>
      </c>
      <c r="AV539" s="12" t="s">
        <v>84</v>
      </c>
      <c r="AW539" s="12" t="s">
        <v>38</v>
      </c>
      <c r="AX539" s="12" t="s">
        <v>74</v>
      </c>
      <c r="AY539" s="231" t="s">
        <v>143</v>
      </c>
    </row>
    <row r="540" spans="2:51" s="12" customFormat="1" ht="13.5">
      <c r="B540" s="220"/>
      <c r="C540" s="221"/>
      <c r="D540" s="204" t="s">
        <v>210</v>
      </c>
      <c r="E540" s="232" t="s">
        <v>21</v>
      </c>
      <c r="F540" s="233" t="s">
        <v>853</v>
      </c>
      <c r="G540" s="221"/>
      <c r="H540" s="234">
        <v>0.071</v>
      </c>
      <c r="I540" s="226"/>
      <c r="J540" s="221"/>
      <c r="K540" s="221"/>
      <c r="L540" s="227"/>
      <c r="M540" s="228"/>
      <c r="N540" s="229"/>
      <c r="O540" s="229"/>
      <c r="P540" s="229"/>
      <c r="Q540" s="229"/>
      <c r="R540" s="229"/>
      <c r="S540" s="229"/>
      <c r="T540" s="230"/>
      <c r="AT540" s="231" t="s">
        <v>210</v>
      </c>
      <c r="AU540" s="231" t="s">
        <v>84</v>
      </c>
      <c r="AV540" s="12" t="s">
        <v>84</v>
      </c>
      <c r="AW540" s="12" t="s">
        <v>38</v>
      </c>
      <c r="AX540" s="12" t="s">
        <v>74</v>
      </c>
      <c r="AY540" s="231" t="s">
        <v>143</v>
      </c>
    </row>
    <row r="541" spans="2:51" s="12" customFormat="1" ht="13.5">
      <c r="B541" s="220"/>
      <c r="C541" s="221"/>
      <c r="D541" s="204" t="s">
        <v>210</v>
      </c>
      <c r="E541" s="232" t="s">
        <v>21</v>
      </c>
      <c r="F541" s="233" t="s">
        <v>854</v>
      </c>
      <c r="G541" s="221"/>
      <c r="H541" s="234">
        <v>0.166</v>
      </c>
      <c r="I541" s="226"/>
      <c r="J541" s="221"/>
      <c r="K541" s="221"/>
      <c r="L541" s="227"/>
      <c r="M541" s="228"/>
      <c r="N541" s="229"/>
      <c r="O541" s="229"/>
      <c r="P541" s="229"/>
      <c r="Q541" s="229"/>
      <c r="R541" s="229"/>
      <c r="S541" s="229"/>
      <c r="T541" s="230"/>
      <c r="AT541" s="231" t="s">
        <v>210</v>
      </c>
      <c r="AU541" s="231" t="s">
        <v>84</v>
      </c>
      <c r="AV541" s="12" t="s">
        <v>84</v>
      </c>
      <c r="AW541" s="12" t="s">
        <v>38</v>
      </c>
      <c r="AX541" s="12" t="s">
        <v>74</v>
      </c>
      <c r="AY541" s="231" t="s">
        <v>143</v>
      </c>
    </row>
    <row r="542" spans="2:51" s="12" customFormat="1" ht="13.5">
      <c r="B542" s="220"/>
      <c r="C542" s="221"/>
      <c r="D542" s="204" t="s">
        <v>210</v>
      </c>
      <c r="E542" s="232" t="s">
        <v>21</v>
      </c>
      <c r="F542" s="233" t="s">
        <v>855</v>
      </c>
      <c r="G542" s="221"/>
      <c r="H542" s="234">
        <v>1.673</v>
      </c>
      <c r="I542" s="226"/>
      <c r="J542" s="221"/>
      <c r="K542" s="221"/>
      <c r="L542" s="227"/>
      <c r="M542" s="228"/>
      <c r="N542" s="229"/>
      <c r="O542" s="229"/>
      <c r="P542" s="229"/>
      <c r="Q542" s="229"/>
      <c r="R542" s="229"/>
      <c r="S542" s="229"/>
      <c r="T542" s="230"/>
      <c r="AT542" s="231" t="s">
        <v>210</v>
      </c>
      <c r="AU542" s="231" t="s">
        <v>84</v>
      </c>
      <c r="AV542" s="12" t="s">
        <v>84</v>
      </c>
      <c r="AW542" s="12" t="s">
        <v>38</v>
      </c>
      <c r="AX542" s="12" t="s">
        <v>74</v>
      </c>
      <c r="AY542" s="231" t="s">
        <v>143</v>
      </c>
    </row>
    <row r="543" spans="2:51" s="12" customFormat="1" ht="13.5">
      <c r="B543" s="220"/>
      <c r="C543" s="221"/>
      <c r="D543" s="204" t="s">
        <v>210</v>
      </c>
      <c r="E543" s="232" t="s">
        <v>21</v>
      </c>
      <c r="F543" s="233" t="s">
        <v>856</v>
      </c>
      <c r="G543" s="221"/>
      <c r="H543" s="234">
        <v>0.683</v>
      </c>
      <c r="I543" s="226"/>
      <c r="J543" s="221"/>
      <c r="K543" s="221"/>
      <c r="L543" s="227"/>
      <c r="M543" s="228"/>
      <c r="N543" s="229"/>
      <c r="O543" s="229"/>
      <c r="P543" s="229"/>
      <c r="Q543" s="229"/>
      <c r="R543" s="229"/>
      <c r="S543" s="229"/>
      <c r="T543" s="230"/>
      <c r="AT543" s="231" t="s">
        <v>210</v>
      </c>
      <c r="AU543" s="231" t="s">
        <v>84</v>
      </c>
      <c r="AV543" s="12" t="s">
        <v>84</v>
      </c>
      <c r="AW543" s="12" t="s">
        <v>38</v>
      </c>
      <c r="AX543" s="12" t="s">
        <v>74</v>
      </c>
      <c r="AY543" s="231" t="s">
        <v>143</v>
      </c>
    </row>
    <row r="544" spans="2:51" s="12" customFormat="1" ht="13.5">
      <c r="B544" s="220"/>
      <c r="C544" s="221"/>
      <c r="D544" s="204" t="s">
        <v>210</v>
      </c>
      <c r="E544" s="232" t="s">
        <v>21</v>
      </c>
      <c r="F544" s="233" t="s">
        <v>857</v>
      </c>
      <c r="G544" s="221"/>
      <c r="H544" s="234">
        <v>0.321</v>
      </c>
      <c r="I544" s="226"/>
      <c r="J544" s="221"/>
      <c r="K544" s="221"/>
      <c r="L544" s="227"/>
      <c r="M544" s="228"/>
      <c r="N544" s="229"/>
      <c r="O544" s="229"/>
      <c r="P544" s="229"/>
      <c r="Q544" s="229"/>
      <c r="R544" s="229"/>
      <c r="S544" s="229"/>
      <c r="T544" s="230"/>
      <c r="AT544" s="231" t="s">
        <v>210</v>
      </c>
      <c r="AU544" s="231" t="s">
        <v>84</v>
      </c>
      <c r="AV544" s="12" t="s">
        <v>84</v>
      </c>
      <c r="AW544" s="12" t="s">
        <v>38</v>
      </c>
      <c r="AX544" s="12" t="s">
        <v>74</v>
      </c>
      <c r="AY544" s="231" t="s">
        <v>143</v>
      </c>
    </row>
    <row r="545" spans="2:51" s="12" customFormat="1" ht="13.5">
      <c r="B545" s="220"/>
      <c r="C545" s="221"/>
      <c r="D545" s="204" t="s">
        <v>210</v>
      </c>
      <c r="E545" s="232" t="s">
        <v>21</v>
      </c>
      <c r="F545" s="233" t="s">
        <v>858</v>
      </c>
      <c r="G545" s="221"/>
      <c r="H545" s="234">
        <v>1.413</v>
      </c>
      <c r="I545" s="226"/>
      <c r="J545" s="221"/>
      <c r="K545" s="221"/>
      <c r="L545" s="227"/>
      <c r="M545" s="228"/>
      <c r="N545" s="229"/>
      <c r="O545" s="229"/>
      <c r="P545" s="229"/>
      <c r="Q545" s="229"/>
      <c r="R545" s="229"/>
      <c r="S545" s="229"/>
      <c r="T545" s="230"/>
      <c r="AT545" s="231" t="s">
        <v>210</v>
      </c>
      <c r="AU545" s="231" t="s">
        <v>84</v>
      </c>
      <c r="AV545" s="12" t="s">
        <v>84</v>
      </c>
      <c r="AW545" s="12" t="s">
        <v>38</v>
      </c>
      <c r="AX545" s="12" t="s">
        <v>74</v>
      </c>
      <c r="AY545" s="231" t="s">
        <v>143</v>
      </c>
    </row>
    <row r="546" spans="2:51" s="12" customFormat="1" ht="13.5">
      <c r="B546" s="220"/>
      <c r="C546" s="221"/>
      <c r="D546" s="204" t="s">
        <v>210</v>
      </c>
      <c r="E546" s="232" t="s">
        <v>21</v>
      </c>
      <c r="F546" s="233" t="s">
        <v>859</v>
      </c>
      <c r="G546" s="221"/>
      <c r="H546" s="234">
        <v>0.224</v>
      </c>
      <c r="I546" s="226"/>
      <c r="J546" s="221"/>
      <c r="K546" s="221"/>
      <c r="L546" s="227"/>
      <c r="M546" s="228"/>
      <c r="N546" s="229"/>
      <c r="O546" s="229"/>
      <c r="P546" s="229"/>
      <c r="Q546" s="229"/>
      <c r="R546" s="229"/>
      <c r="S546" s="229"/>
      <c r="T546" s="230"/>
      <c r="AT546" s="231" t="s">
        <v>210</v>
      </c>
      <c r="AU546" s="231" t="s">
        <v>84</v>
      </c>
      <c r="AV546" s="12" t="s">
        <v>84</v>
      </c>
      <c r="AW546" s="12" t="s">
        <v>38</v>
      </c>
      <c r="AX546" s="12" t="s">
        <v>74</v>
      </c>
      <c r="AY546" s="231" t="s">
        <v>143</v>
      </c>
    </row>
    <row r="547" spans="2:51" s="12" customFormat="1" ht="13.5">
      <c r="B547" s="220"/>
      <c r="C547" s="221"/>
      <c r="D547" s="204" t="s">
        <v>210</v>
      </c>
      <c r="E547" s="232" t="s">
        <v>21</v>
      </c>
      <c r="F547" s="233" t="s">
        <v>860</v>
      </c>
      <c r="G547" s="221"/>
      <c r="H547" s="234">
        <v>0.087</v>
      </c>
      <c r="I547" s="226"/>
      <c r="J547" s="221"/>
      <c r="K547" s="221"/>
      <c r="L547" s="227"/>
      <c r="M547" s="228"/>
      <c r="N547" s="229"/>
      <c r="O547" s="229"/>
      <c r="P547" s="229"/>
      <c r="Q547" s="229"/>
      <c r="R547" s="229"/>
      <c r="S547" s="229"/>
      <c r="T547" s="230"/>
      <c r="AT547" s="231" t="s">
        <v>210</v>
      </c>
      <c r="AU547" s="231" t="s">
        <v>84</v>
      </c>
      <c r="AV547" s="12" t="s">
        <v>84</v>
      </c>
      <c r="AW547" s="12" t="s">
        <v>38</v>
      </c>
      <c r="AX547" s="12" t="s">
        <v>74</v>
      </c>
      <c r="AY547" s="231" t="s">
        <v>143</v>
      </c>
    </row>
    <row r="548" spans="2:51" s="12" customFormat="1" ht="13.5">
      <c r="B548" s="220"/>
      <c r="C548" s="221"/>
      <c r="D548" s="204" t="s">
        <v>210</v>
      </c>
      <c r="E548" s="232" t="s">
        <v>21</v>
      </c>
      <c r="F548" s="233" t="s">
        <v>861</v>
      </c>
      <c r="G548" s="221"/>
      <c r="H548" s="234">
        <v>0.082</v>
      </c>
      <c r="I548" s="226"/>
      <c r="J548" s="221"/>
      <c r="K548" s="221"/>
      <c r="L548" s="227"/>
      <c r="M548" s="228"/>
      <c r="N548" s="229"/>
      <c r="O548" s="229"/>
      <c r="P548" s="229"/>
      <c r="Q548" s="229"/>
      <c r="R548" s="229"/>
      <c r="S548" s="229"/>
      <c r="T548" s="230"/>
      <c r="AT548" s="231" t="s">
        <v>210</v>
      </c>
      <c r="AU548" s="231" t="s">
        <v>84</v>
      </c>
      <c r="AV548" s="12" t="s">
        <v>84</v>
      </c>
      <c r="AW548" s="12" t="s">
        <v>38</v>
      </c>
      <c r="AX548" s="12" t="s">
        <v>74</v>
      </c>
      <c r="AY548" s="231" t="s">
        <v>143</v>
      </c>
    </row>
    <row r="549" spans="2:51" s="12" customFormat="1" ht="13.5">
      <c r="B549" s="220"/>
      <c r="C549" s="221"/>
      <c r="D549" s="204" t="s">
        <v>210</v>
      </c>
      <c r="E549" s="232" t="s">
        <v>21</v>
      </c>
      <c r="F549" s="233" t="s">
        <v>862</v>
      </c>
      <c r="G549" s="221"/>
      <c r="H549" s="234">
        <v>0.163</v>
      </c>
      <c r="I549" s="226"/>
      <c r="J549" s="221"/>
      <c r="K549" s="221"/>
      <c r="L549" s="227"/>
      <c r="M549" s="228"/>
      <c r="N549" s="229"/>
      <c r="O549" s="229"/>
      <c r="P549" s="229"/>
      <c r="Q549" s="229"/>
      <c r="R549" s="229"/>
      <c r="S549" s="229"/>
      <c r="T549" s="230"/>
      <c r="AT549" s="231" t="s">
        <v>210</v>
      </c>
      <c r="AU549" s="231" t="s">
        <v>84</v>
      </c>
      <c r="AV549" s="12" t="s">
        <v>84</v>
      </c>
      <c r="AW549" s="12" t="s">
        <v>38</v>
      </c>
      <c r="AX549" s="12" t="s">
        <v>74</v>
      </c>
      <c r="AY549" s="231" t="s">
        <v>143</v>
      </c>
    </row>
    <row r="550" spans="2:51" s="14" customFormat="1" ht="13.5">
      <c r="B550" s="257"/>
      <c r="C550" s="258"/>
      <c r="D550" s="204" t="s">
        <v>210</v>
      </c>
      <c r="E550" s="259" t="s">
        <v>21</v>
      </c>
      <c r="F550" s="260" t="s">
        <v>369</v>
      </c>
      <c r="G550" s="258"/>
      <c r="H550" s="261">
        <v>12.291</v>
      </c>
      <c r="I550" s="262"/>
      <c r="J550" s="258"/>
      <c r="K550" s="258"/>
      <c r="L550" s="263"/>
      <c r="M550" s="264"/>
      <c r="N550" s="265"/>
      <c r="O550" s="265"/>
      <c r="P550" s="265"/>
      <c r="Q550" s="265"/>
      <c r="R550" s="265"/>
      <c r="S550" s="265"/>
      <c r="T550" s="266"/>
      <c r="AT550" s="267" t="s">
        <v>210</v>
      </c>
      <c r="AU550" s="267" t="s">
        <v>84</v>
      </c>
      <c r="AV550" s="14" t="s">
        <v>161</v>
      </c>
      <c r="AW550" s="14" t="s">
        <v>38</v>
      </c>
      <c r="AX550" s="14" t="s">
        <v>74</v>
      </c>
      <c r="AY550" s="267" t="s">
        <v>143</v>
      </c>
    </row>
    <row r="551" spans="2:51" s="11" customFormat="1" ht="13.5">
      <c r="B551" s="209"/>
      <c r="C551" s="210"/>
      <c r="D551" s="204" t="s">
        <v>210</v>
      </c>
      <c r="E551" s="211" t="s">
        <v>21</v>
      </c>
      <c r="F551" s="212" t="s">
        <v>863</v>
      </c>
      <c r="G551" s="210"/>
      <c r="H551" s="213" t="s">
        <v>21</v>
      </c>
      <c r="I551" s="214"/>
      <c r="J551" s="210"/>
      <c r="K551" s="210"/>
      <c r="L551" s="215"/>
      <c r="M551" s="216"/>
      <c r="N551" s="217"/>
      <c r="O551" s="217"/>
      <c r="P551" s="217"/>
      <c r="Q551" s="217"/>
      <c r="R551" s="217"/>
      <c r="S551" s="217"/>
      <c r="T551" s="218"/>
      <c r="AT551" s="219" t="s">
        <v>210</v>
      </c>
      <c r="AU551" s="219" t="s">
        <v>84</v>
      </c>
      <c r="AV551" s="11" t="s">
        <v>82</v>
      </c>
      <c r="AW551" s="11" t="s">
        <v>38</v>
      </c>
      <c r="AX551" s="11" t="s">
        <v>74</v>
      </c>
      <c r="AY551" s="219" t="s">
        <v>143</v>
      </c>
    </row>
    <row r="552" spans="2:51" s="11" customFormat="1" ht="13.5">
      <c r="B552" s="209"/>
      <c r="C552" s="210"/>
      <c r="D552" s="204" t="s">
        <v>210</v>
      </c>
      <c r="E552" s="211" t="s">
        <v>21</v>
      </c>
      <c r="F552" s="212" t="s">
        <v>535</v>
      </c>
      <c r="G552" s="210"/>
      <c r="H552" s="213" t="s">
        <v>21</v>
      </c>
      <c r="I552" s="214"/>
      <c r="J552" s="210"/>
      <c r="K552" s="210"/>
      <c r="L552" s="215"/>
      <c r="M552" s="216"/>
      <c r="N552" s="217"/>
      <c r="O552" s="217"/>
      <c r="P552" s="217"/>
      <c r="Q552" s="217"/>
      <c r="R552" s="217"/>
      <c r="S552" s="217"/>
      <c r="T552" s="218"/>
      <c r="AT552" s="219" t="s">
        <v>210</v>
      </c>
      <c r="AU552" s="219" t="s">
        <v>84</v>
      </c>
      <c r="AV552" s="11" t="s">
        <v>82</v>
      </c>
      <c r="AW552" s="11" t="s">
        <v>38</v>
      </c>
      <c r="AX552" s="11" t="s">
        <v>74</v>
      </c>
      <c r="AY552" s="219" t="s">
        <v>143</v>
      </c>
    </row>
    <row r="553" spans="2:51" s="12" customFormat="1" ht="13.5">
      <c r="B553" s="220"/>
      <c r="C553" s="221"/>
      <c r="D553" s="204" t="s">
        <v>210</v>
      </c>
      <c r="E553" s="232" t="s">
        <v>21</v>
      </c>
      <c r="F553" s="233" t="s">
        <v>864</v>
      </c>
      <c r="G553" s="221"/>
      <c r="H553" s="234">
        <v>1.56</v>
      </c>
      <c r="I553" s="226"/>
      <c r="J553" s="221"/>
      <c r="K553" s="221"/>
      <c r="L553" s="227"/>
      <c r="M553" s="228"/>
      <c r="N553" s="229"/>
      <c r="O553" s="229"/>
      <c r="P553" s="229"/>
      <c r="Q553" s="229"/>
      <c r="R553" s="229"/>
      <c r="S553" s="229"/>
      <c r="T553" s="230"/>
      <c r="AT553" s="231" t="s">
        <v>210</v>
      </c>
      <c r="AU553" s="231" t="s">
        <v>84</v>
      </c>
      <c r="AV553" s="12" t="s">
        <v>84</v>
      </c>
      <c r="AW553" s="12" t="s">
        <v>38</v>
      </c>
      <c r="AX553" s="12" t="s">
        <v>74</v>
      </c>
      <c r="AY553" s="231" t="s">
        <v>143</v>
      </c>
    </row>
    <row r="554" spans="2:51" s="12" customFormat="1" ht="13.5">
      <c r="B554" s="220"/>
      <c r="C554" s="221"/>
      <c r="D554" s="204" t="s">
        <v>210</v>
      </c>
      <c r="E554" s="232" t="s">
        <v>21</v>
      </c>
      <c r="F554" s="233" t="s">
        <v>865</v>
      </c>
      <c r="G554" s="221"/>
      <c r="H554" s="234">
        <v>1.143</v>
      </c>
      <c r="I554" s="226"/>
      <c r="J554" s="221"/>
      <c r="K554" s="221"/>
      <c r="L554" s="227"/>
      <c r="M554" s="228"/>
      <c r="N554" s="229"/>
      <c r="O554" s="229"/>
      <c r="P554" s="229"/>
      <c r="Q554" s="229"/>
      <c r="R554" s="229"/>
      <c r="S554" s="229"/>
      <c r="T554" s="230"/>
      <c r="AT554" s="231" t="s">
        <v>210</v>
      </c>
      <c r="AU554" s="231" t="s">
        <v>84</v>
      </c>
      <c r="AV554" s="12" t="s">
        <v>84</v>
      </c>
      <c r="AW554" s="12" t="s">
        <v>38</v>
      </c>
      <c r="AX554" s="12" t="s">
        <v>74</v>
      </c>
      <c r="AY554" s="231" t="s">
        <v>143</v>
      </c>
    </row>
    <row r="555" spans="2:51" s="12" customFormat="1" ht="13.5">
      <c r="B555" s="220"/>
      <c r="C555" s="221"/>
      <c r="D555" s="204" t="s">
        <v>210</v>
      </c>
      <c r="E555" s="232" t="s">
        <v>21</v>
      </c>
      <c r="F555" s="233" t="s">
        <v>866</v>
      </c>
      <c r="G555" s="221"/>
      <c r="H555" s="234">
        <v>0.161</v>
      </c>
      <c r="I555" s="226"/>
      <c r="J555" s="221"/>
      <c r="K555" s="221"/>
      <c r="L555" s="227"/>
      <c r="M555" s="228"/>
      <c r="N555" s="229"/>
      <c r="O555" s="229"/>
      <c r="P555" s="229"/>
      <c r="Q555" s="229"/>
      <c r="R555" s="229"/>
      <c r="S555" s="229"/>
      <c r="T555" s="230"/>
      <c r="AT555" s="231" t="s">
        <v>210</v>
      </c>
      <c r="AU555" s="231" t="s">
        <v>84</v>
      </c>
      <c r="AV555" s="12" t="s">
        <v>84</v>
      </c>
      <c r="AW555" s="12" t="s">
        <v>38</v>
      </c>
      <c r="AX555" s="12" t="s">
        <v>74</v>
      </c>
      <c r="AY555" s="231" t="s">
        <v>143</v>
      </c>
    </row>
    <row r="556" spans="2:51" s="12" customFormat="1" ht="13.5">
      <c r="B556" s="220"/>
      <c r="C556" s="221"/>
      <c r="D556" s="204" t="s">
        <v>210</v>
      </c>
      <c r="E556" s="232" t="s">
        <v>21</v>
      </c>
      <c r="F556" s="233" t="s">
        <v>867</v>
      </c>
      <c r="G556" s="221"/>
      <c r="H556" s="234">
        <v>0.078</v>
      </c>
      <c r="I556" s="226"/>
      <c r="J556" s="221"/>
      <c r="K556" s="221"/>
      <c r="L556" s="227"/>
      <c r="M556" s="228"/>
      <c r="N556" s="229"/>
      <c r="O556" s="229"/>
      <c r="P556" s="229"/>
      <c r="Q556" s="229"/>
      <c r="R556" s="229"/>
      <c r="S556" s="229"/>
      <c r="T556" s="230"/>
      <c r="AT556" s="231" t="s">
        <v>210</v>
      </c>
      <c r="AU556" s="231" t="s">
        <v>84</v>
      </c>
      <c r="AV556" s="12" t="s">
        <v>84</v>
      </c>
      <c r="AW556" s="12" t="s">
        <v>38</v>
      </c>
      <c r="AX556" s="12" t="s">
        <v>74</v>
      </c>
      <c r="AY556" s="231" t="s">
        <v>143</v>
      </c>
    </row>
    <row r="557" spans="2:51" s="12" customFormat="1" ht="13.5">
      <c r="B557" s="220"/>
      <c r="C557" s="221"/>
      <c r="D557" s="204" t="s">
        <v>210</v>
      </c>
      <c r="E557" s="232" t="s">
        <v>21</v>
      </c>
      <c r="F557" s="233" t="s">
        <v>868</v>
      </c>
      <c r="G557" s="221"/>
      <c r="H557" s="234">
        <v>0.078</v>
      </c>
      <c r="I557" s="226"/>
      <c r="J557" s="221"/>
      <c r="K557" s="221"/>
      <c r="L557" s="227"/>
      <c r="M557" s="228"/>
      <c r="N557" s="229"/>
      <c r="O557" s="229"/>
      <c r="P557" s="229"/>
      <c r="Q557" s="229"/>
      <c r="R557" s="229"/>
      <c r="S557" s="229"/>
      <c r="T557" s="230"/>
      <c r="AT557" s="231" t="s">
        <v>210</v>
      </c>
      <c r="AU557" s="231" t="s">
        <v>84</v>
      </c>
      <c r="AV557" s="12" t="s">
        <v>84</v>
      </c>
      <c r="AW557" s="12" t="s">
        <v>38</v>
      </c>
      <c r="AX557" s="12" t="s">
        <v>74</v>
      </c>
      <c r="AY557" s="231" t="s">
        <v>143</v>
      </c>
    </row>
    <row r="558" spans="2:51" s="12" customFormat="1" ht="13.5">
      <c r="B558" s="220"/>
      <c r="C558" s="221"/>
      <c r="D558" s="204" t="s">
        <v>210</v>
      </c>
      <c r="E558" s="232" t="s">
        <v>21</v>
      </c>
      <c r="F558" s="233" t="s">
        <v>869</v>
      </c>
      <c r="G558" s="221"/>
      <c r="H558" s="234">
        <v>0.327</v>
      </c>
      <c r="I558" s="226"/>
      <c r="J558" s="221"/>
      <c r="K558" s="221"/>
      <c r="L558" s="227"/>
      <c r="M558" s="228"/>
      <c r="N558" s="229"/>
      <c r="O558" s="229"/>
      <c r="P558" s="229"/>
      <c r="Q558" s="229"/>
      <c r="R558" s="229"/>
      <c r="S558" s="229"/>
      <c r="T558" s="230"/>
      <c r="AT558" s="231" t="s">
        <v>210</v>
      </c>
      <c r="AU558" s="231" t="s">
        <v>84</v>
      </c>
      <c r="AV558" s="12" t="s">
        <v>84</v>
      </c>
      <c r="AW558" s="12" t="s">
        <v>38</v>
      </c>
      <c r="AX558" s="12" t="s">
        <v>74</v>
      </c>
      <c r="AY558" s="231" t="s">
        <v>143</v>
      </c>
    </row>
    <row r="559" spans="2:51" s="12" customFormat="1" ht="13.5">
      <c r="B559" s="220"/>
      <c r="C559" s="221"/>
      <c r="D559" s="204" t="s">
        <v>210</v>
      </c>
      <c r="E559" s="232" t="s">
        <v>21</v>
      </c>
      <c r="F559" s="233" t="s">
        <v>870</v>
      </c>
      <c r="G559" s="221"/>
      <c r="H559" s="234">
        <v>0.183</v>
      </c>
      <c r="I559" s="226"/>
      <c r="J559" s="221"/>
      <c r="K559" s="221"/>
      <c r="L559" s="227"/>
      <c r="M559" s="228"/>
      <c r="N559" s="229"/>
      <c r="O559" s="229"/>
      <c r="P559" s="229"/>
      <c r="Q559" s="229"/>
      <c r="R559" s="229"/>
      <c r="S559" s="229"/>
      <c r="T559" s="230"/>
      <c r="AT559" s="231" t="s">
        <v>210</v>
      </c>
      <c r="AU559" s="231" t="s">
        <v>84</v>
      </c>
      <c r="AV559" s="12" t="s">
        <v>84</v>
      </c>
      <c r="AW559" s="12" t="s">
        <v>38</v>
      </c>
      <c r="AX559" s="12" t="s">
        <v>74</v>
      </c>
      <c r="AY559" s="231" t="s">
        <v>143</v>
      </c>
    </row>
    <row r="560" spans="2:51" s="12" customFormat="1" ht="13.5">
      <c r="B560" s="220"/>
      <c r="C560" s="221"/>
      <c r="D560" s="204" t="s">
        <v>210</v>
      </c>
      <c r="E560" s="232" t="s">
        <v>21</v>
      </c>
      <c r="F560" s="233" t="s">
        <v>871</v>
      </c>
      <c r="G560" s="221"/>
      <c r="H560" s="234">
        <v>2.869</v>
      </c>
      <c r="I560" s="226"/>
      <c r="J560" s="221"/>
      <c r="K560" s="221"/>
      <c r="L560" s="227"/>
      <c r="M560" s="228"/>
      <c r="N560" s="229"/>
      <c r="O560" s="229"/>
      <c r="P560" s="229"/>
      <c r="Q560" s="229"/>
      <c r="R560" s="229"/>
      <c r="S560" s="229"/>
      <c r="T560" s="230"/>
      <c r="AT560" s="231" t="s">
        <v>210</v>
      </c>
      <c r="AU560" s="231" t="s">
        <v>84</v>
      </c>
      <c r="AV560" s="12" t="s">
        <v>84</v>
      </c>
      <c r="AW560" s="12" t="s">
        <v>38</v>
      </c>
      <c r="AX560" s="12" t="s">
        <v>74</v>
      </c>
      <c r="AY560" s="231" t="s">
        <v>143</v>
      </c>
    </row>
    <row r="561" spans="2:51" s="12" customFormat="1" ht="13.5">
      <c r="B561" s="220"/>
      <c r="C561" s="221"/>
      <c r="D561" s="204" t="s">
        <v>210</v>
      </c>
      <c r="E561" s="232" t="s">
        <v>21</v>
      </c>
      <c r="F561" s="233" t="s">
        <v>872</v>
      </c>
      <c r="G561" s="221"/>
      <c r="H561" s="234">
        <v>0.683</v>
      </c>
      <c r="I561" s="226"/>
      <c r="J561" s="221"/>
      <c r="K561" s="221"/>
      <c r="L561" s="227"/>
      <c r="M561" s="228"/>
      <c r="N561" s="229"/>
      <c r="O561" s="229"/>
      <c r="P561" s="229"/>
      <c r="Q561" s="229"/>
      <c r="R561" s="229"/>
      <c r="S561" s="229"/>
      <c r="T561" s="230"/>
      <c r="AT561" s="231" t="s">
        <v>210</v>
      </c>
      <c r="AU561" s="231" t="s">
        <v>84</v>
      </c>
      <c r="AV561" s="12" t="s">
        <v>84</v>
      </c>
      <c r="AW561" s="12" t="s">
        <v>38</v>
      </c>
      <c r="AX561" s="12" t="s">
        <v>74</v>
      </c>
      <c r="AY561" s="231" t="s">
        <v>143</v>
      </c>
    </row>
    <row r="562" spans="2:51" s="12" customFormat="1" ht="13.5">
      <c r="B562" s="220"/>
      <c r="C562" s="221"/>
      <c r="D562" s="204" t="s">
        <v>210</v>
      </c>
      <c r="E562" s="232" t="s">
        <v>21</v>
      </c>
      <c r="F562" s="233" t="s">
        <v>873</v>
      </c>
      <c r="G562" s="221"/>
      <c r="H562" s="234">
        <v>0.788</v>
      </c>
      <c r="I562" s="226"/>
      <c r="J562" s="221"/>
      <c r="K562" s="221"/>
      <c r="L562" s="227"/>
      <c r="M562" s="228"/>
      <c r="N562" s="229"/>
      <c r="O562" s="229"/>
      <c r="P562" s="229"/>
      <c r="Q562" s="229"/>
      <c r="R562" s="229"/>
      <c r="S562" s="229"/>
      <c r="T562" s="230"/>
      <c r="AT562" s="231" t="s">
        <v>210</v>
      </c>
      <c r="AU562" s="231" t="s">
        <v>84</v>
      </c>
      <c r="AV562" s="12" t="s">
        <v>84</v>
      </c>
      <c r="AW562" s="12" t="s">
        <v>38</v>
      </c>
      <c r="AX562" s="12" t="s">
        <v>74</v>
      </c>
      <c r="AY562" s="231" t="s">
        <v>143</v>
      </c>
    </row>
    <row r="563" spans="2:51" s="14" customFormat="1" ht="13.5">
      <c r="B563" s="257"/>
      <c r="C563" s="258"/>
      <c r="D563" s="204" t="s">
        <v>210</v>
      </c>
      <c r="E563" s="259" t="s">
        <v>21</v>
      </c>
      <c r="F563" s="260" t="s">
        <v>369</v>
      </c>
      <c r="G563" s="258"/>
      <c r="H563" s="261">
        <v>7.87</v>
      </c>
      <c r="I563" s="262"/>
      <c r="J563" s="258"/>
      <c r="K563" s="258"/>
      <c r="L563" s="263"/>
      <c r="M563" s="264"/>
      <c r="N563" s="265"/>
      <c r="O563" s="265"/>
      <c r="P563" s="265"/>
      <c r="Q563" s="265"/>
      <c r="R563" s="265"/>
      <c r="S563" s="265"/>
      <c r="T563" s="266"/>
      <c r="AT563" s="267" t="s">
        <v>210</v>
      </c>
      <c r="AU563" s="267" t="s">
        <v>84</v>
      </c>
      <c r="AV563" s="14" t="s">
        <v>161</v>
      </c>
      <c r="AW563" s="14" t="s">
        <v>6</v>
      </c>
      <c r="AX563" s="14" t="s">
        <v>74</v>
      </c>
      <c r="AY563" s="267" t="s">
        <v>143</v>
      </c>
    </row>
    <row r="564" spans="2:51" s="13" customFormat="1" ht="13.5">
      <c r="B564" s="235"/>
      <c r="C564" s="236"/>
      <c r="D564" s="222" t="s">
        <v>210</v>
      </c>
      <c r="E564" s="237" t="s">
        <v>21</v>
      </c>
      <c r="F564" s="238" t="s">
        <v>222</v>
      </c>
      <c r="G564" s="236"/>
      <c r="H564" s="239">
        <v>20.161</v>
      </c>
      <c r="I564" s="240"/>
      <c r="J564" s="236"/>
      <c r="K564" s="236"/>
      <c r="L564" s="241"/>
      <c r="M564" s="242"/>
      <c r="N564" s="243"/>
      <c r="O564" s="243"/>
      <c r="P564" s="243"/>
      <c r="Q564" s="243"/>
      <c r="R564" s="243"/>
      <c r="S564" s="243"/>
      <c r="T564" s="244"/>
      <c r="AT564" s="245" t="s">
        <v>210</v>
      </c>
      <c r="AU564" s="245" t="s">
        <v>84</v>
      </c>
      <c r="AV564" s="13" t="s">
        <v>208</v>
      </c>
      <c r="AW564" s="13" t="s">
        <v>38</v>
      </c>
      <c r="AX564" s="13" t="s">
        <v>82</v>
      </c>
      <c r="AY564" s="245" t="s">
        <v>143</v>
      </c>
    </row>
    <row r="565" spans="2:65" s="1" customFormat="1" ht="31.5" customHeight="1">
      <c r="B565" s="40"/>
      <c r="C565" s="192" t="s">
        <v>874</v>
      </c>
      <c r="D565" s="192" t="s">
        <v>146</v>
      </c>
      <c r="E565" s="193" t="s">
        <v>875</v>
      </c>
      <c r="F565" s="194" t="s">
        <v>876</v>
      </c>
      <c r="G565" s="195" t="s">
        <v>207</v>
      </c>
      <c r="H565" s="196">
        <v>0.756</v>
      </c>
      <c r="I565" s="197"/>
      <c r="J565" s="198">
        <f>ROUND(I565*H565,2)</f>
        <v>0</v>
      </c>
      <c r="K565" s="194" t="s">
        <v>150</v>
      </c>
      <c r="L565" s="60"/>
      <c r="M565" s="199" t="s">
        <v>21</v>
      </c>
      <c r="N565" s="200" t="s">
        <v>45</v>
      </c>
      <c r="O565" s="41"/>
      <c r="P565" s="201">
        <f>O565*H565</f>
        <v>0</v>
      </c>
      <c r="Q565" s="201">
        <v>2.25634</v>
      </c>
      <c r="R565" s="201">
        <f>Q565*H565</f>
        <v>1.7057930399999999</v>
      </c>
      <c r="S565" s="201">
        <v>0</v>
      </c>
      <c r="T565" s="202">
        <f>S565*H565</f>
        <v>0</v>
      </c>
      <c r="AR565" s="24" t="s">
        <v>208</v>
      </c>
      <c r="AT565" s="24" t="s">
        <v>146</v>
      </c>
      <c r="AU565" s="24" t="s">
        <v>84</v>
      </c>
      <c r="AY565" s="24" t="s">
        <v>143</v>
      </c>
      <c r="BE565" s="203">
        <f>IF(N565="základní",J565,0)</f>
        <v>0</v>
      </c>
      <c r="BF565" s="203">
        <f>IF(N565="snížená",J565,0)</f>
        <v>0</v>
      </c>
      <c r="BG565" s="203">
        <f>IF(N565="zákl. přenesená",J565,0)</f>
        <v>0</v>
      </c>
      <c r="BH565" s="203">
        <f>IF(N565="sníž. přenesená",J565,0)</f>
        <v>0</v>
      </c>
      <c r="BI565" s="203">
        <f>IF(N565="nulová",J565,0)</f>
        <v>0</v>
      </c>
      <c r="BJ565" s="24" t="s">
        <v>82</v>
      </c>
      <c r="BK565" s="203">
        <f>ROUND(I565*H565,2)</f>
        <v>0</v>
      </c>
      <c r="BL565" s="24" t="s">
        <v>208</v>
      </c>
      <c r="BM565" s="24" t="s">
        <v>877</v>
      </c>
    </row>
    <row r="566" spans="2:51" s="11" customFormat="1" ht="13.5">
      <c r="B566" s="209"/>
      <c r="C566" s="210"/>
      <c r="D566" s="204" t="s">
        <v>210</v>
      </c>
      <c r="E566" s="211" t="s">
        <v>21</v>
      </c>
      <c r="F566" s="212" t="s">
        <v>878</v>
      </c>
      <c r="G566" s="210"/>
      <c r="H566" s="213" t="s">
        <v>21</v>
      </c>
      <c r="I566" s="214"/>
      <c r="J566" s="210"/>
      <c r="K566" s="210"/>
      <c r="L566" s="215"/>
      <c r="M566" s="216"/>
      <c r="N566" s="217"/>
      <c r="O566" s="217"/>
      <c r="P566" s="217"/>
      <c r="Q566" s="217"/>
      <c r="R566" s="217"/>
      <c r="S566" s="217"/>
      <c r="T566" s="218"/>
      <c r="AT566" s="219" t="s">
        <v>210</v>
      </c>
      <c r="AU566" s="219" t="s">
        <v>84</v>
      </c>
      <c r="AV566" s="11" t="s">
        <v>82</v>
      </c>
      <c r="AW566" s="11" t="s">
        <v>38</v>
      </c>
      <c r="AX566" s="11" t="s">
        <v>74</v>
      </c>
      <c r="AY566" s="219" t="s">
        <v>143</v>
      </c>
    </row>
    <row r="567" spans="2:51" s="12" customFormat="1" ht="13.5">
      <c r="B567" s="220"/>
      <c r="C567" s="221"/>
      <c r="D567" s="222" t="s">
        <v>210</v>
      </c>
      <c r="E567" s="223" t="s">
        <v>21</v>
      </c>
      <c r="F567" s="224" t="s">
        <v>879</v>
      </c>
      <c r="G567" s="221"/>
      <c r="H567" s="225">
        <v>0.756</v>
      </c>
      <c r="I567" s="226"/>
      <c r="J567" s="221"/>
      <c r="K567" s="221"/>
      <c r="L567" s="227"/>
      <c r="M567" s="228"/>
      <c r="N567" s="229"/>
      <c r="O567" s="229"/>
      <c r="P567" s="229"/>
      <c r="Q567" s="229"/>
      <c r="R567" s="229"/>
      <c r="S567" s="229"/>
      <c r="T567" s="230"/>
      <c r="AT567" s="231" t="s">
        <v>210</v>
      </c>
      <c r="AU567" s="231" t="s">
        <v>84</v>
      </c>
      <c r="AV567" s="12" t="s">
        <v>84</v>
      </c>
      <c r="AW567" s="12" t="s">
        <v>38</v>
      </c>
      <c r="AX567" s="12" t="s">
        <v>82</v>
      </c>
      <c r="AY567" s="231" t="s">
        <v>143</v>
      </c>
    </row>
    <row r="568" spans="2:65" s="1" customFormat="1" ht="31.5" customHeight="1">
      <c r="B568" s="40"/>
      <c r="C568" s="192" t="s">
        <v>880</v>
      </c>
      <c r="D568" s="192" t="s">
        <v>146</v>
      </c>
      <c r="E568" s="193" t="s">
        <v>881</v>
      </c>
      <c r="F568" s="194" t="s">
        <v>882</v>
      </c>
      <c r="G568" s="195" t="s">
        <v>207</v>
      </c>
      <c r="H568" s="196">
        <v>0.756</v>
      </c>
      <c r="I568" s="197"/>
      <c r="J568" s="198">
        <f>ROUND(I568*H568,2)</f>
        <v>0</v>
      </c>
      <c r="K568" s="194" t="s">
        <v>150</v>
      </c>
      <c r="L568" s="60"/>
      <c r="M568" s="199" t="s">
        <v>21</v>
      </c>
      <c r="N568" s="200" t="s">
        <v>45</v>
      </c>
      <c r="O568" s="41"/>
      <c r="P568" s="201">
        <f>O568*H568</f>
        <v>0</v>
      </c>
      <c r="Q568" s="201">
        <v>0</v>
      </c>
      <c r="R568" s="201">
        <f>Q568*H568</f>
        <v>0</v>
      </c>
      <c r="S568" s="201">
        <v>0</v>
      </c>
      <c r="T568" s="202">
        <f>S568*H568</f>
        <v>0</v>
      </c>
      <c r="AR568" s="24" t="s">
        <v>208</v>
      </c>
      <c r="AT568" s="24" t="s">
        <v>146</v>
      </c>
      <c r="AU568" s="24" t="s">
        <v>84</v>
      </c>
      <c r="AY568" s="24" t="s">
        <v>143</v>
      </c>
      <c r="BE568" s="203">
        <f>IF(N568="základní",J568,0)</f>
        <v>0</v>
      </c>
      <c r="BF568" s="203">
        <f>IF(N568="snížená",J568,0)</f>
        <v>0</v>
      </c>
      <c r="BG568" s="203">
        <f>IF(N568="zákl. přenesená",J568,0)</f>
        <v>0</v>
      </c>
      <c r="BH568" s="203">
        <f>IF(N568="sníž. přenesená",J568,0)</f>
        <v>0</v>
      </c>
      <c r="BI568" s="203">
        <f>IF(N568="nulová",J568,0)</f>
        <v>0</v>
      </c>
      <c r="BJ568" s="24" t="s">
        <v>82</v>
      </c>
      <c r="BK568" s="203">
        <f>ROUND(I568*H568,2)</f>
        <v>0</v>
      </c>
      <c r="BL568" s="24" t="s">
        <v>208</v>
      </c>
      <c r="BM568" s="24" t="s">
        <v>883</v>
      </c>
    </row>
    <row r="569" spans="2:65" s="1" customFormat="1" ht="31.5" customHeight="1">
      <c r="B569" s="40"/>
      <c r="C569" s="192" t="s">
        <v>884</v>
      </c>
      <c r="D569" s="192" t="s">
        <v>146</v>
      </c>
      <c r="E569" s="193" t="s">
        <v>885</v>
      </c>
      <c r="F569" s="194" t="s">
        <v>886</v>
      </c>
      <c r="G569" s="195" t="s">
        <v>207</v>
      </c>
      <c r="H569" s="196">
        <v>20.161</v>
      </c>
      <c r="I569" s="197"/>
      <c r="J569" s="198">
        <f>ROUND(I569*H569,2)</f>
        <v>0</v>
      </c>
      <c r="K569" s="194" t="s">
        <v>150</v>
      </c>
      <c r="L569" s="60"/>
      <c r="M569" s="199" t="s">
        <v>21</v>
      </c>
      <c r="N569" s="200" t="s">
        <v>45</v>
      </c>
      <c r="O569" s="41"/>
      <c r="P569" s="201">
        <f>O569*H569</f>
        <v>0</v>
      </c>
      <c r="Q569" s="201">
        <v>0</v>
      </c>
      <c r="R569" s="201">
        <f>Q569*H569</f>
        <v>0</v>
      </c>
      <c r="S569" s="201">
        <v>0</v>
      </c>
      <c r="T569" s="202">
        <f>S569*H569</f>
        <v>0</v>
      </c>
      <c r="AR569" s="24" t="s">
        <v>208</v>
      </c>
      <c r="AT569" s="24" t="s">
        <v>146</v>
      </c>
      <c r="AU569" s="24" t="s">
        <v>84</v>
      </c>
      <c r="AY569" s="24" t="s">
        <v>143</v>
      </c>
      <c r="BE569" s="203">
        <f>IF(N569="základní",J569,0)</f>
        <v>0</v>
      </c>
      <c r="BF569" s="203">
        <f>IF(N569="snížená",J569,0)</f>
        <v>0</v>
      </c>
      <c r="BG569" s="203">
        <f>IF(N569="zákl. přenesená",J569,0)</f>
        <v>0</v>
      </c>
      <c r="BH569" s="203">
        <f>IF(N569="sníž. přenesená",J569,0)</f>
        <v>0</v>
      </c>
      <c r="BI569" s="203">
        <f>IF(N569="nulová",J569,0)</f>
        <v>0</v>
      </c>
      <c r="BJ569" s="24" t="s">
        <v>82</v>
      </c>
      <c r="BK569" s="203">
        <f>ROUND(I569*H569,2)</f>
        <v>0</v>
      </c>
      <c r="BL569" s="24" t="s">
        <v>208</v>
      </c>
      <c r="BM569" s="24" t="s">
        <v>887</v>
      </c>
    </row>
    <row r="570" spans="2:65" s="1" customFormat="1" ht="22.5" customHeight="1">
      <c r="B570" s="40"/>
      <c r="C570" s="192" t="s">
        <v>888</v>
      </c>
      <c r="D570" s="192" t="s">
        <v>146</v>
      </c>
      <c r="E570" s="193" t="s">
        <v>889</v>
      </c>
      <c r="F570" s="194" t="s">
        <v>890</v>
      </c>
      <c r="G570" s="195" t="s">
        <v>263</v>
      </c>
      <c r="H570" s="196">
        <v>2.525</v>
      </c>
      <c r="I570" s="197"/>
      <c r="J570" s="198">
        <f>ROUND(I570*H570,2)</f>
        <v>0</v>
      </c>
      <c r="K570" s="194" t="s">
        <v>150</v>
      </c>
      <c r="L570" s="60"/>
      <c r="M570" s="199" t="s">
        <v>21</v>
      </c>
      <c r="N570" s="200" t="s">
        <v>45</v>
      </c>
      <c r="O570" s="41"/>
      <c r="P570" s="201">
        <f>O570*H570</f>
        <v>0</v>
      </c>
      <c r="Q570" s="201">
        <v>1.05306</v>
      </c>
      <c r="R570" s="201">
        <f>Q570*H570</f>
        <v>2.6589765</v>
      </c>
      <c r="S570" s="201">
        <v>0</v>
      </c>
      <c r="T570" s="202">
        <f>S570*H570</f>
        <v>0</v>
      </c>
      <c r="AR570" s="24" t="s">
        <v>208</v>
      </c>
      <c r="AT570" s="24" t="s">
        <v>146</v>
      </c>
      <c r="AU570" s="24" t="s">
        <v>84</v>
      </c>
      <c r="AY570" s="24" t="s">
        <v>143</v>
      </c>
      <c r="BE570" s="203">
        <f>IF(N570="základní",J570,0)</f>
        <v>0</v>
      </c>
      <c r="BF570" s="203">
        <f>IF(N570="snížená",J570,0)</f>
        <v>0</v>
      </c>
      <c r="BG570" s="203">
        <f>IF(N570="zákl. přenesená",J570,0)</f>
        <v>0</v>
      </c>
      <c r="BH570" s="203">
        <f>IF(N570="sníž. přenesená",J570,0)</f>
        <v>0</v>
      </c>
      <c r="BI570" s="203">
        <f>IF(N570="nulová",J570,0)</f>
        <v>0</v>
      </c>
      <c r="BJ570" s="24" t="s">
        <v>82</v>
      </c>
      <c r="BK570" s="203">
        <f>ROUND(I570*H570,2)</f>
        <v>0</v>
      </c>
      <c r="BL570" s="24" t="s">
        <v>208</v>
      </c>
      <c r="BM570" s="24" t="s">
        <v>891</v>
      </c>
    </row>
    <row r="571" spans="2:51" s="11" customFormat="1" ht="13.5">
      <c r="B571" s="209"/>
      <c r="C571" s="210"/>
      <c r="D571" s="204" t="s">
        <v>210</v>
      </c>
      <c r="E571" s="211" t="s">
        <v>21</v>
      </c>
      <c r="F571" s="212" t="s">
        <v>519</v>
      </c>
      <c r="G571" s="210"/>
      <c r="H571" s="213" t="s">
        <v>21</v>
      </c>
      <c r="I571" s="214"/>
      <c r="J571" s="210"/>
      <c r="K571" s="210"/>
      <c r="L571" s="215"/>
      <c r="M571" s="216"/>
      <c r="N571" s="217"/>
      <c r="O571" s="217"/>
      <c r="P571" s="217"/>
      <c r="Q571" s="217"/>
      <c r="R571" s="217"/>
      <c r="S571" s="217"/>
      <c r="T571" s="218"/>
      <c r="AT571" s="219" t="s">
        <v>210</v>
      </c>
      <c r="AU571" s="219" t="s">
        <v>84</v>
      </c>
      <c r="AV571" s="11" t="s">
        <v>82</v>
      </c>
      <c r="AW571" s="11" t="s">
        <v>38</v>
      </c>
      <c r="AX571" s="11" t="s">
        <v>74</v>
      </c>
      <c r="AY571" s="219" t="s">
        <v>143</v>
      </c>
    </row>
    <row r="572" spans="2:51" s="12" customFormat="1" ht="13.5">
      <c r="B572" s="220"/>
      <c r="C572" s="221"/>
      <c r="D572" s="204" t="s">
        <v>210</v>
      </c>
      <c r="E572" s="232" t="s">
        <v>21</v>
      </c>
      <c r="F572" s="233" t="s">
        <v>892</v>
      </c>
      <c r="G572" s="221"/>
      <c r="H572" s="234">
        <v>0.051</v>
      </c>
      <c r="I572" s="226"/>
      <c r="J572" s="221"/>
      <c r="K572" s="221"/>
      <c r="L572" s="227"/>
      <c r="M572" s="228"/>
      <c r="N572" s="229"/>
      <c r="O572" s="229"/>
      <c r="P572" s="229"/>
      <c r="Q572" s="229"/>
      <c r="R572" s="229"/>
      <c r="S572" s="229"/>
      <c r="T572" s="230"/>
      <c r="AT572" s="231" t="s">
        <v>210</v>
      </c>
      <c r="AU572" s="231" t="s">
        <v>84</v>
      </c>
      <c r="AV572" s="12" t="s">
        <v>84</v>
      </c>
      <c r="AW572" s="12" t="s">
        <v>38</v>
      </c>
      <c r="AX572" s="12" t="s">
        <v>74</v>
      </c>
      <c r="AY572" s="231" t="s">
        <v>143</v>
      </c>
    </row>
    <row r="573" spans="2:51" s="12" customFormat="1" ht="13.5">
      <c r="B573" s="220"/>
      <c r="C573" s="221"/>
      <c r="D573" s="204" t="s">
        <v>210</v>
      </c>
      <c r="E573" s="232" t="s">
        <v>21</v>
      </c>
      <c r="F573" s="233" t="s">
        <v>893</v>
      </c>
      <c r="G573" s="221"/>
      <c r="H573" s="234">
        <v>0.065</v>
      </c>
      <c r="I573" s="226"/>
      <c r="J573" s="221"/>
      <c r="K573" s="221"/>
      <c r="L573" s="227"/>
      <c r="M573" s="228"/>
      <c r="N573" s="229"/>
      <c r="O573" s="229"/>
      <c r="P573" s="229"/>
      <c r="Q573" s="229"/>
      <c r="R573" s="229"/>
      <c r="S573" s="229"/>
      <c r="T573" s="230"/>
      <c r="AT573" s="231" t="s">
        <v>210</v>
      </c>
      <c r="AU573" s="231" t="s">
        <v>84</v>
      </c>
      <c r="AV573" s="12" t="s">
        <v>84</v>
      </c>
      <c r="AW573" s="12" t="s">
        <v>38</v>
      </c>
      <c r="AX573" s="12" t="s">
        <v>74</v>
      </c>
      <c r="AY573" s="231" t="s">
        <v>143</v>
      </c>
    </row>
    <row r="574" spans="2:51" s="12" customFormat="1" ht="13.5">
      <c r="B574" s="220"/>
      <c r="C574" s="221"/>
      <c r="D574" s="204" t="s">
        <v>210</v>
      </c>
      <c r="E574" s="232" t="s">
        <v>21</v>
      </c>
      <c r="F574" s="233" t="s">
        <v>894</v>
      </c>
      <c r="G574" s="221"/>
      <c r="H574" s="234">
        <v>0.061</v>
      </c>
      <c r="I574" s="226"/>
      <c r="J574" s="221"/>
      <c r="K574" s="221"/>
      <c r="L574" s="227"/>
      <c r="M574" s="228"/>
      <c r="N574" s="229"/>
      <c r="O574" s="229"/>
      <c r="P574" s="229"/>
      <c r="Q574" s="229"/>
      <c r="R574" s="229"/>
      <c r="S574" s="229"/>
      <c r="T574" s="230"/>
      <c r="AT574" s="231" t="s">
        <v>210</v>
      </c>
      <c r="AU574" s="231" t="s">
        <v>84</v>
      </c>
      <c r="AV574" s="12" t="s">
        <v>84</v>
      </c>
      <c r="AW574" s="12" t="s">
        <v>38</v>
      </c>
      <c r="AX574" s="12" t="s">
        <v>74</v>
      </c>
      <c r="AY574" s="231" t="s">
        <v>143</v>
      </c>
    </row>
    <row r="575" spans="2:51" s="12" customFormat="1" ht="13.5">
      <c r="B575" s="220"/>
      <c r="C575" s="221"/>
      <c r="D575" s="204" t="s">
        <v>210</v>
      </c>
      <c r="E575" s="232" t="s">
        <v>21</v>
      </c>
      <c r="F575" s="233" t="s">
        <v>895</v>
      </c>
      <c r="G575" s="221"/>
      <c r="H575" s="234">
        <v>0.088</v>
      </c>
      <c r="I575" s="226"/>
      <c r="J575" s="221"/>
      <c r="K575" s="221"/>
      <c r="L575" s="227"/>
      <c r="M575" s="228"/>
      <c r="N575" s="229"/>
      <c r="O575" s="229"/>
      <c r="P575" s="229"/>
      <c r="Q575" s="229"/>
      <c r="R575" s="229"/>
      <c r="S575" s="229"/>
      <c r="T575" s="230"/>
      <c r="AT575" s="231" t="s">
        <v>210</v>
      </c>
      <c r="AU575" s="231" t="s">
        <v>84</v>
      </c>
      <c r="AV575" s="12" t="s">
        <v>84</v>
      </c>
      <c r="AW575" s="12" t="s">
        <v>38</v>
      </c>
      <c r="AX575" s="12" t="s">
        <v>74</v>
      </c>
      <c r="AY575" s="231" t="s">
        <v>143</v>
      </c>
    </row>
    <row r="576" spans="2:51" s="12" customFormat="1" ht="13.5">
      <c r="B576" s="220"/>
      <c r="C576" s="221"/>
      <c r="D576" s="204" t="s">
        <v>210</v>
      </c>
      <c r="E576" s="232" t="s">
        <v>21</v>
      </c>
      <c r="F576" s="233" t="s">
        <v>896</v>
      </c>
      <c r="G576" s="221"/>
      <c r="H576" s="234">
        <v>0.081</v>
      </c>
      <c r="I576" s="226"/>
      <c r="J576" s="221"/>
      <c r="K576" s="221"/>
      <c r="L576" s="227"/>
      <c r="M576" s="228"/>
      <c r="N576" s="229"/>
      <c r="O576" s="229"/>
      <c r="P576" s="229"/>
      <c r="Q576" s="229"/>
      <c r="R576" s="229"/>
      <c r="S576" s="229"/>
      <c r="T576" s="230"/>
      <c r="AT576" s="231" t="s">
        <v>210</v>
      </c>
      <c r="AU576" s="231" t="s">
        <v>84</v>
      </c>
      <c r="AV576" s="12" t="s">
        <v>84</v>
      </c>
      <c r="AW576" s="12" t="s">
        <v>38</v>
      </c>
      <c r="AX576" s="12" t="s">
        <v>74</v>
      </c>
      <c r="AY576" s="231" t="s">
        <v>143</v>
      </c>
    </row>
    <row r="577" spans="2:51" s="12" customFormat="1" ht="13.5">
      <c r="B577" s="220"/>
      <c r="C577" s="221"/>
      <c r="D577" s="204" t="s">
        <v>210</v>
      </c>
      <c r="E577" s="232" t="s">
        <v>21</v>
      </c>
      <c r="F577" s="233" t="s">
        <v>897</v>
      </c>
      <c r="G577" s="221"/>
      <c r="H577" s="234">
        <v>0.133</v>
      </c>
      <c r="I577" s="226"/>
      <c r="J577" s="221"/>
      <c r="K577" s="221"/>
      <c r="L577" s="227"/>
      <c r="M577" s="228"/>
      <c r="N577" s="229"/>
      <c r="O577" s="229"/>
      <c r="P577" s="229"/>
      <c r="Q577" s="229"/>
      <c r="R577" s="229"/>
      <c r="S577" s="229"/>
      <c r="T577" s="230"/>
      <c r="AT577" s="231" t="s">
        <v>210</v>
      </c>
      <c r="AU577" s="231" t="s">
        <v>84</v>
      </c>
      <c r="AV577" s="12" t="s">
        <v>84</v>
      </c>
      <c r="AW577" s="12" t="s">
        <v>38</v>
      </c>
      <c r="AX577" s="12" t="s">
        <v>74</v>
      </c>
      <c r="AY577" s="231" t="s">
        <v>143</v>
      </c>
    </row>
    <row r="578" spans="2:51" s="12" customFormat="1" ht="13.5">
      <c r="B578" s="220"/>
      <c r="C578" s="221"/>
      <c r="D578" s="204" t="s">
        <v>210</v>
      </c>
      <c r="E578" s="232" t="s">
        <v>21</v>
      </c>
      <c r="F578" s="233" t="s">
        <v>898</v>
      </c>
      <c r="G578" s="221"/>
      <c r="H578" s="234">
        <v>0.009</v>
      </c>
      <c r="I578" s="226"/>
      <c r="J578" s="221"/>
      <c r="K578" s="221"/>
      <c r="L578" s="227"/>
      <c r="M578" s="228"/>
      <c r="N578" s="229"/>
      <c r="O578" s="229"/>
      <c r="P578" s="229"/>
      <c r="Q578" s="229"/>
      <c r="R578" s="229"/>
      <c r="S578" s="229"/>
      <c r="T578" s="230"/>
      <c r="AT578" s="231" t="s">
        <v>210</v>
      </c>
      <c r="AU578" s="231" t="s">
        <v>84</v>
      </c>
      <c r="AV578" s="12" t="s">
        <v>84</v>
      </c>
      <c r="AW578" s="12" t="s">
        <v>38</v>
      </c>
      <c r="AX578" s="12" t="s">
        <v>74</v>
      </c>
      <c r="AY578" s="231" t="s">
        <v>143</v>
      </c>
    </row>
    <row r="579" spans="2:51" s="12" customFormat="1" ht="13.5">
      <c r="B579" s="220"/>
      <c r="C579" s="221"/>
      <c r="D579" s="204" t="s">
        <v>210</v>
      </c>
      <c r="E579" s="232" t="s">
        <v>21</v>
      </c>
      <c r="F579" s="233" t="s">
        <v>899</v>
      </c>
      <c r="G579" s="221"/>
      <c r="H579" s="234">
        <v>0.009</v>
      </c>
      <c r="I579" s="226"/>
      <c r="J579" s="221"/>
      <c r="K579" s="221"/>
      <c r="L579" s="227"/>
      <c r="M579" s="228"/>
      <c r="N579" s="229"/>
      <c r="O579" s="229"/>
      <c r="P579" s="229"/>
      <c r="Q579" s="229"/>
      <c r="R579" s="229"/>
      <c r="S579" s="229"/>
      <c r="T579" s="230"/>
      <c r="AT579" s="231" t="s">
        <v>210</v>
      </c>
      <c r="AU579" s="231" t="s">
        <v>84</v>
      </c>
      <c r="AV579" s="12" t="s">
        <v>84</v>
      </c>
      <c r="AW579" s="12" t="s">
        <v>38</v>
      </c>
      <c r="AX579" s="12" t="s">
        <v>74</v>
      </c>
      <c r="AY579" s="231" t="s">
        <v>143</v>
      </c>
    </row>
    <row r="580" spans="2:51" s="12" customFormat="1" ht="13.5">
      <c r="B580" s="220"/>
      <c r="C580" s="221"/>
      <c r="D580" s="204" t="s">
        <v>210</v>
      </c>
      <c r="E580" s="232" t="s">
        <v>21</v>
      </c>
      <c r="F580" s="233" t="s">
        <v>900</v>
      </c>
      <c r="G580" s="221"/>
      <c r="H580" s="234">
        <v>0.229</v>
      </c>
      <c r="I580" s="226"/>
      <c r="J580" s="221"/>
      <c r="K580" s="221"/>
      <c r="L580" s="227"/>
      <c r="M580" s="228"/>
      <c r="N580" s="229"/>
      <c r="O580" s="229"/>
      <c r="P580" s="229"/>
      <c r="Q580" s="229"/>
      <c r="R580" s="229"/>
      <c r="S580" s="229"/>
      <c r="T580" s="230"/>
      <c r="AT580" s="231" t="s">
        <v>210</v>
      </c>
      <c r="AU580" s="231" t="s">
        <v>84</v>
      </c>
      <c r="AV580" s="12" t="s">
        <v>84</v>
      </c>
      <c r="AW580" s="12" t="s">
        <v>38</v>
      </c>
      <c r="AX580" s="12" t="s">
        <v>74</v>
      </c>
      <c r="AY580" s="231" t="s">
        <v>143</v>
      </c>
    </row>
    <row r="581" spans="2:51" s="12" customFormat="1" ht="13.5">
      <c r="B581" s="220"/>
      <c r="C581" s="221"/>
      <c r="D581" s="204" t="s">
        <v>210</v>
      </c>
      <c r="E581" s="232" t="s">
        <v>21</v>
      </c>
      <c r="F581" s="233" t="s">
        <v>901</v>
      </c>
      <c r="G581" s="221"/>
      <c r="H581" s="234">
        <v>0.035</v>
      </c>
      <c r="I581" s="226"/>
      <c r="J581" s="221"/>
      <c r="K581" s="221"/>
      <c r="L581" s="227"/>
      <c r="M581" s="228"/>
      <c r="N581" s="229"/>
      <c r="O581" s="229"/>
      <c r="P581" s="229"/>
      <c r="Q581" s="229"/>
      <c r="R581" s="229"/>
      <c r="S581" s="229"/>
      <c r="T581" s="230"/>
      <c r="AT581" s="231" t="s">
        <v>210</v>
      </c>
      <c r="AU581" s="231" t="s">
        <v>84</v>
      </c>
      <c r="AV581" s="12" t="s">
        <v>84</v>
      </c>
      <c r="AW581" s="12" t="s">
        <v>38</v>
      </c>
      <c r="AX581" s="12" t="s">
        <v>74</v>
      </c>
      <c r="AY581" s="231" t="s">
        <v>143</v>
      </c>
    </row>
    <row r="582" spans="2:51" s="12" customFormat="1" ht="13.5">
      <c r="B582" s="220"/>
      <c r="C582" s="221"/>
      <c r="D582" s="204" t="s">
        <v>210</v>
      </c>
      <c r="E582" s="232" t="s">
        <v>21</v>
      </c>
      <c r="F582" s="233" t="s">
        <v>902</v>
      </c>
      <c r="G582" s="221"/>
      <c r="H582" s="234">
        <v>0.034</v>
      </c>
      <c r="I582" s="226"/>
      <c r="J582" s="221"/>
      <c r="K582" s="221"/>
      <c r="L582" s="227"/>
      <c r="M582" s="228"/>
      <c r="N582" s="229"/>
      <c r="O582" s="229"/>
      <c r="P582" s="229"/>
      <c r="Q582" s="229"/>
      <c r="R582" s="229"/>
      <c r="S582" s="229"/>
      <c r="T582" s="230"/>
      <c r="AT582" s="231" t="s">
        <v>210</v>
      </c>
      <c r="AU582" s="231" t="s">
        <v>84</v>
      </c>
      <c r="AV582" s="12" t="s">
        <v>84</v>
      </c>
      <c r="AW582" s="12" t="s">
        <v>38</v>
      </c>
      <c r="AX582" s="12" t="s">
        <v>74</v>
      </c>
      <c r="AY582" s="231" t="s">
        <v>143</v>
      </c>
    </row>
    <row r="583" spans="2:51" s="12" customFormat="1" ht="13.5">
      <c r="B583" s="220"/>
      <c r="C583" s="221"/>
      <c r="D583" s="204" t="s">
        <v>210</v>
      </c>
      <c r="E583" s="232" t="s">
        <v>21</v>
      </c>
      <c r="F583" s="233" t="s">
        <v>903</v>
      </c>
      <c r="G583" s="221"/>
      <c r="H583" s="234">
        <v>0.026</v>
      </c>
      <c r="I583" s="226"/>
      <c r="J583" s="221"/>
      <c r="K583" s="221"/>
      <c r="L583" s="227"/>
      <c r="M583" s="228"/>
      <c r="N583" s="229"/>
      <c r="O583" s="229"/>
      <c r="P583" s="229"/>
      <c r="Q583" s="229"/>
      <c r="R583" s="229"/>
      <c r="S583" s="229"/>
      <c r="T583" s="230"/>
      <c r="AT583" s="231" t="s">
        <v>210</v>
      </c>
      <c r="AU583" s="231" t="s">
        <v>84</v>
      </c>
      <c r="AV583" s="12" t="s">
        <v>84</v>
      </c>
      <c r="AW583" s="12" t="s">
        <v>38</v>
      </c>
      <c r="AX583" s="12" t="s">
        <v>74</v>
      </c>
      <c r="AY583" s="231" t="s">
        <v>143</v>
      </c>
    </row>
    <row r="584" spans="2:51" s="12" customFormat="1" ht="13.5">
      <c r="B584" s="220"/>
      <c r="C584" s="221"/>
      <c r="D584" s="204" t="s">
        <v>210</v>
      </c>
      <c r="E584" s="232" t="s">
        <v>21</v>
      </c>
      <c r="F584" s="233" t="s">
        <v>904</v>
      </c>
      <c r="G584" s="221"/>
      <c r="H584" s="234">
        <v>0.111</v>
      </c>
      <c r="I584" s="226"/>
      <c r="J584" s="221"/>
      <c r="K584" s="221"/>
      <c r="L584" s="227"/>
      <c r="M584" s="228"/>
      <c r="N584" s="229"/>
      <c r="O584" s="229"/>
      <c r="P584" s="229"/>
      <c r="Q584" s="229"/>
      <c r="R584" s="229"/>
      <c r="S584" s="229"/>
      <c r="T584" s="230"/>
      <c r="AT584" s="231" t="s">
        <v>210</v>
      </c>
      <c r="AU584" s="231" t="s">
        <v>84</v>
      </c>
      <c r="AV584" s="12" t="s">
        <v>84</v>
      </c>
      <c r="AW584" s="12" t="s">
        <v>38</v>
      </c>
      <c r="AX584" s="12" t="s">
        <v>74</v>
      </c>
      <c r="AY584" s="231" t="s">
        <v>143</v>
      </c>
    </row>
    <row r="585" spans="2:51" s="12" customFormat="1" ht="13.5">
      <c r="B585" s="220"/>
      <c r="C585" s="221"/>
      <c r="D585" s="204" t="s">
        <v>210</v>
      </c>
      <c r="E585" s="232" t="s">
        <v>21</v>
      </c>
      <c r="F585" s="233" t="s">
        <v>905</v>
      </c>
      <c r="G585" s="221"/>
      <c r="H585" s="234">
        <v>0.009</v>
      </c>
      <c r="I585" s="226"/>
      <c r="J585" s="221"/>
      <c r="K585" s="221"/>
      <c r="L585" s="227"/>
      <c r="M585" s="228"/>
      <c r="N585" s="229"/>
      <c r="O585" s="229"/>
      <c r="P585" s="229"/>
      <c r="Q585" s="229"/>
      <c r="R585" s="229"/>
      <c r="S585" s="229"/>
      <c r="T585" s="230"/>
      <c r="AT585" s="231" t="s">
        <v>210</v>
      </c>
      <c r="AU585" s="231" t="s">
        <v>84</v>
      </c>
      <c r="AV585" s="12" t="s">
        <v>84</v>
      </c>
      <c r="AW585" s="12" t="s">
        <v>38</v>
      </c>
      <c r="AX585" s="12" t="s">
        <v>74</v>
      </c>
      <c r="AY585" s="231" t="s">
        <v>143</v>
      </c>
    </row>
    <row r="586" spans="2:51" s="12" customFormat="1" ht="13.5">
      <c r="B586" s="220"/>
      <c r="C586" s="221"/>
      <c r="D586" s="204" t="s">
        <v>210</v>
      </c>
      <c r="E586" s="232" t="s">
        <v>21</v>
      </c>
      <c r="F586" s="233" t="s">
        <v>906</v>
      </c>
      <c r="G586" s="221"/>
      <c r="H586" s="234">
        <v>0.009</v>
      </c>
      <c r="I586" s="226"/>
      <c r="J586" s="221"/>
      <c r="K586" s="221"/>
      <c r="L586" s="227"/>
      <c r="M586" s="228"/>
      <c r="N586" s="229"/>
      <c r="O586" s="229"/>
      <c r="P586" s="229"/>
      <c r="Q586" s="229"/>
      <c r="R586" s="229"/>
      <c r="S586" s="229"/>
      <c r="T586" s="230"/>
      <c r="AT586" s="231" t="s">
        <v>210</v>
      </c>
      <c r="AU586" s="231" t="s">
        <v>84</v>
      </c>
      <c r="AV586" s="12" t="s">
        <v>84</v>
      </c>
      <c r="AW586" s="12" t="s">
        <v>38</v>
      </c>
      <c r="AX586" s="12" t="s">
        <v>74</v>
      </c>
      <c r="AY586" s="231" t="s">
        <v>143</v>
      </c>
    </row>
    <row r="587" spans="2:51" s="12" customFormat="1" ht="13.5">
      <c r="B587" s="220"/>
      <c r="C587" s="221"/>
      <c r="D587" s="204" t="s">
        <v>210</v>
      </c>
      <c r="E587" s="232" t="s">
        <v>21</v>
      </c>
      <c r="F587" s="233" t="s">
        <v>907</v>
      </c>
      <c r="G587" s="221"/>
      <c r="H587" s="234">
        <v>0.009</v>
      </c>
      <c r="I587" s="226"/>
      <c r="J587" s="221"/>
      <c r="K587" s="221"/>
      <c r="L587" s="227"/>
      <c r="M587" s="228"/>
      <c r="N587" s="229"/>
      <c r="O587" s="229"/>
      <c r="P587" s="229"/>
      <c r="Q587" s="229"/>
      <c r="R587" s="229"/>
      <c r="S587" s="229"/>
      <c r="T587" s="230"/>
      <c r="AT587" s="231" t="s">
        <v>210</v>
      </c>
      <c r="AU587" s="231" t="s">
        <v>84</v>
      </c>
      <c r="AV587" s="12" t="s">
        <v>84</v>
      </c>
      <c r="AW587" s="12" t="s">
        <v>38</v>
      </c>
      <c r="AX587" s="12" t="s">
        <v>74</v>
      </c>
      <c r="AY587" s="231" t="s">
        <v>143</v>
      </c>
    </row>
    <row r="588" spans="2:51" s="12" customFormat="1" ht="13.5">
      <c r="B588" s="220"/>
      <c r="C588" s="221"/>
      <c r="D588" s="204" t="s">
        <v>210</v>
      </c>
      <c r="E588" s="232" t="s">
        <v>21</v>
      </c>
      <c r="F588" s="233" t="s">
        <v>908</v>
      </c>
      <c r="G588" s="221"/>
      <c r="H588" s="234">
        <v>0.009</v>
      </c>
      <c r="I588" s="226"/>
      <c r="J588" s="221"/>
      <c r="K588" s="221"/>
      <c r="L588" s="227"/>
      <c r="M588" s="228"/>
      <c r="N588" s="229"/>
      <c r="O588" s="229"/>
      <c r="P588" s="229"/>
      <c r="Q588" s="229"/>
      <c r="R588" s="229"/>
      <c r="S588" s="229"/>
      <c r="T588" s="230"/>
      <c r="AT588" s="231" t="s">
        <v>210</v>
      </c>
      <c r="AU588" s="231" t="s">
        <v>84</v>
      </c>
      <c r="AV588" s="12" t="s">
        <v>84</v>
      </c>
      <c r="AW588" s="12" t="s">
        <v>38</v>
      </c>
      <c r="AX588" s="12" t="s">
        <v>74</v>
      </c>
      <c r="AY588" s="231" t="s">
        <v>143</v>
      </c>
    </row>
    <row r="589" spans="2:51" s="12" customFormat="1" ht="13.5">
      <c r="B589" s="220"/>
      <c r="C589" s="221"/>
      <c r="D589" s="204" t="s">
        <v>210</v>
      </c>
      <c r="E589" s="232" t="s">
        <v>21</v>
      </c>
      <c r="F589" s="233" t="s">
        <v>909</v>
      </c>
      <c r="G589" s="221"/>
      <c r="H589" s="234">
        <v>0.021</v>
      </c>
      <c r="I589" s="226"/>
      <c r="J589" s="221"/>
      <c r="K589" s="221"/>
      <c r="L589" s="227"/>
      <c r="M589" s="228"/>
      <c r="N589" s="229"/>
      <c r="O589" s="229"/>
      <c r="P589" s="229"/>
      <c r="Q589" s="229"/>
      <c r="R589" s="229"/>
      <c r="S589" s="229"/>
      <c r="T589" s="230"/>
      <c r="AT589" s="231" t="s">
        <v>210</v>
      </c>
      <c r="AU589" s="231" t="s">
        <v>84</v>
      </c>
      <c r="AV589" s="12" t="s">
        <v>84</v>
      </c>
      <c r="AW589" s="12" t="s">
        <v>38</v>
      </c>
      <c r="AX589" s="12" t="s">
        <v>74</v>
      </c>
      <c r="AY589" s="231" t="s">
        <v>143</v>
      </c>
    </row>
    <row r="590" spans="2:51" s="12" customFormat="1" ht="13.5">
      <c r="B590" s="220"/>
      <c r="C590" s="221"/>
      <c r="D590" s="204" t="s">
        <v>210</v>
      </c>
      <c r="E590" s="232" t="s">
        <v>21</v>
      </c>
      <c r="F590" s="233" t="s">
        <v>910</v>
      </c>
      <c r="G590" s="221"/>
      <c r="H590" s="234">
        <v>0.216</v>
      </c>
      <c r="I590" s="226"/>
      <c r="J590" s="221"/>
      <c r="K590" s="221"/>
      <c r="L590" s="227"/>
      <c r="M590" s="228"/>
      <c r="N590" s="229"/>
      <c r="O590" s="229"/>
      <c r="P590" s="229"/>
      <c r="Q590" s="229"/>
      <c r="R590" s="229"/>
      <c r="S590" s="229"/>
      <c r="T590" s="230"/>
      <c r="AT590" s="231" t="s">
        <v>210</v>
      </c>
      <c r="AU590" s="231" t="s">
        <v>84</v>
      </c>
      <c r="AV590" s="12" t="s">
        <v>84</v>
      </c>
      <c r="AW590" s="12" t="s">
        <v>38</v>
      </c>
      <c r="AX590" s="12" t="s">
        <v>74</v>
      </c>
      <c r="AY590" s="231" t="s">
        <v>143</v>
      </c>
    </row>
    <row r="591" spans="2:51" s="12" customFormat="1" ht="13.5">
      <c r="B591" s="220"/>
      <c r="C591" s="221"/>
      <c r="D591" s="204" t="s">
        <v>210</v>
      </c>
      <c r="E591" s="232" t="s">
        <v>21</v>
      </c>
      <c r="F591" s="233" t="s">
        <v>911</v>
      </c>
      <c r="G591" s="221"/>
      <c r="H591" s="234">
        <v>0.088</v>
      </c>
      <c r="I591" s="226"/>
      <c r="J591" s="221"/>
      <c r="K591" s="221"/>
      <c r="L591" s="227"/>
      <c r="M591" s="228"/>
      <c r="N591" s="229"/>
      <c r="O591" s="229"/>
      <c r="P591" s="229"/>
      <c r="Q591" s="229"/>
      <c r="R591" s="229"/>
      <c r="S591" s="229"/>
      <c r="T591" s="230"/>
      <c r="AT591" s="231" t="s">
        <v>210</v>
      </c>
      <c r="AU591" s="231" t="s">
        <v>84</v>
      </c>
      <c r="AV591" s="12" t="s">
        <v>84</v>
      </c>
      <c r="AW591" s="12" t="s">
        <v>38</v>
      </c>
      <c r="AX591" s="12" t="s">
        <v>74</v>
      </c>
      <c r="AY591" s="231" t="s">
        <v>143</v>
      </c>
    </row>
    <row r="592" spans="2:51" s="12" customFormat="1" ht="13.5">
      <c r="B592" s="220"/>
      <c r="C592" s="221"/>
      <c r="D592" s="204" t="s">
        <v>210</v>
      </c>
      <c r="E592" s="232" t="s">
        <v>21</v>
      </c>
      <c r="F592" s="233" t="s">
        <v>912</v>
      </c>
      <c r="G592" s="221"/>
      <c r="H592" s="234">
        <v>0.042</v>
      </c>
      <c r="I592" s="226"/>
      <c r="J592" s="221"/>
      <c r="K592" s="221"/>
      <c r="L592" s="227"/>
      <c r="M592" s="228"/>
      <c r="N592" s="229"/>
      <c r="O592" s="229"/>
      <c r="P592" s="229"/>
      <c r="Q592" s="229"/>
      <c r="R592" s="229"/>
      <c r="S592" s="229"/>
      <c r="T592" s="230"/>
      <c r="AT592" s="231" t="s">
        <v>210</v>
      </c>
      <c r="AU592" s="231" t="s">
        <v>84</v>
      </c>
      <c r="AV592" s="12" t="s">
        <v>84</v>
      </c>
      <c r="AW592" s="12" t="s">
        <v>38</v>
      </c>
      <c r="AX592" s="12" t="s">
        <v>74</v>
      </c>
      <c r="AY592" s="231" t="s">
        <v>143</v>
      </c>
    </row>
    <row r="593" spans="2:51" s="12" customFormat="1" ht="13.5">
      <c r="B593" s="220"/>
      <c r="C593" s="221"/>
      <c r="D593" s="204" t="s">
        <v>210</v>
      </c>
      <c r="E593" s="232" t="s">
        <v>21</v>
      </c>
      <c r="F593" s="233" t="s">
        <v>913</v>
      </c>
      <c r="G593" s="221"/>
      <c r="H593" s="234">
        <v>0.183</v>
      </c>
      <c r="I593" s="226"/>
      <c r="J593" s="221"/>
      <c r="K593" s="221"/>
      <c r="L593" s="227"/>
      <c r="M593" s="228"/>
      <c r="N593" s="229"/>
      <c r="O593" s="229"/>
      <c r="P593" s="229"/>
      <c r="Q593" s="229"/>
      <c r="R593" s="229"/>
      <c r="S593" s="229"/>
      <c r="T593" s="230"/>
      <c r="AT593" s="231" t="s">
        <v>210</v>
      </c>
      <c r="AU593" s="231" t="s">
        <v>84</v>
      </c>
      <c r="AV593" s="12" t="s">
        <v>84</v>
      </c>
      <c r="AW593" s="12" t="s">
        <v>38</v>
      </c>
      <c r="AX593" s="12" t="s">
        <v>74</v>
      </c>
      <c r="AY593" s="231" t="s">
        <v>143</v>
      </c>
    </row>
    <row r="594" spans="2:51" s="12" customFormat="1" ht="13.5">
      <c r="B594" s="220"/>
      <c r="C594" s="221"/>
      <c r="D594" s="204" t="s">
        <v>210</v>
      </c>
      <c r="E594" s="232" t="s">
        <v>21</v>
      </c>
      <c r="F594" s="233" t="s">
        <v>914</v>
      </c>
      <c r="G594" s="221"/>
      <c r="H594" s="234">
        <v>0.029</v>
      </c>
      <c r="I594" s="226"/>
      <c r="J594" s="221"/>
      <c r="K594" s="221"/>
      <c r="L594" s="227"/>
      <c r="M594" s="228"/>
      <c r="N594" s="229"/>
      <c r="O594" s="229"/>
      <c r="P594" s="229"/>
      <c r="Q594" s="229"/>
      <c r="R594" s="229"/>
      <c r="S594" s="229"/>
      <c r="T594" s="230"/>
      <c r="AT594" s="231" t="s">
        <v>210</v>
      </c>
      <c r="AU594" s="231" t="s">
        <v>84</v>
      </c>
      <c r="AV594" s="12" t="s">
        <v>84</v>
      </c>
      <c r="AW594" s="12" t="s">
        <v>38</v>
      </c>
      <c r="AX594" s="12" t="s">
        <v>74</v>
      </c>
      <c r="AY594" s="231" t="s">
        <v>143</v>
      </c>
    </row>
    <row r="595" spans="2:51" s="12" customFormat="1" ht="13.5">
      <c r="B595" s="220"/>
      <c r="C595" s="221"/>
      <c r="D595" s="204" t="s">
        <v>210</v>
      </c>
      <c r="E595" s="232" t="s">
        <v>21</v>
      </c>
      <c r="F595" s="233" t="s">
        <v>915</v>
      </c>
      <c r="G595" s="221"/>
      <c r="H595" s="234">
        <v>0.011</v>
      </c>
      <c r="I595" s="226"/>
      <c r="J595" s="221"/>
      <c r="K595" s="221"/>
      <c r="L595" s="227"/>
      <c r="M595" s="228"/>
      <c r="N595" s="229"/>
      <c r="O595" s="229"/>
      <c r="P595" s="229"/>
      <c r="Q595" s="229"/>
      <c r="R595" s="229"/>
      <c r="S595" s="229"/>
      <c r="T595" s="230"/>
      <c r="AT595" s="231" t="s">
        <v>210</v>
      </c>
      <c r="AU595" s="231" t="s">
        <v>84</v>
      </c>
      <c r="AV595" s="12" t="s">
        <v>84</v>
      </c>
      <c r="AW595" s="12" t="s">
        <v>38</v>
      </c>
      <c r="AX595" s="12" t="s">
        <v>74</v>
      </c>
      <c r="AY595" s="231" t="s">
        <v>143</v>
      </c>
    </row>
    <row r="596" spans="2:51" s="12" customFormat="1" ht="13.5">
      <c r="B596" s="220"/>
      <c r="C596" s="221"/>
      <c r="D596" s="204" t="s">
        <v>210</v>
      </c>
      <c r="E596" s="232" t="s">
        <v>21</v>
      </c>
      <c r="F596" s="233" t="s">
        <v>916</v>
      </c>
      <c r="G596" s="221"/>
      <c r="H596" s="234">
        <v>0.011</v>
      </c>
      <c r="I596" s="226"/>
      <c r="J596" s="221"/>
      <c r="K596" s="221"/>
      <c r="L596" s="227"/>
      <c r="M596" s="228"/>
      <c r="N596" s="229"/>
      <c r="O596" s="229"/>
      <c r="P596" s="229"/>
      <c r="Q596" s="229"/>
      <c r="R596" s="229"/>
      <c r="S596" s="229"/>
      <c r="T596" s="230"/>
      <c r="AT596" s="231" t="s">
        <v>210</v>
      </c>
      <c r="AU596" s="231" t="s">
        <v>84</v>
      </c>
      <c r="AV596" s="12" t="s">
        <v>84</v>
      </c>
      <c r="AW596" s="12" t="s">
        <v>38</v>
      </c>
      <c r="AX596" s="12" t="s">
        <v>74</v>
      </c>
      <c r="AY596" s="231" t="s">
        <v>143</v>
      </c>
    </row>
    <row r="597" spans="2:51" s="12" customFormat="1" ht="13.5">
      <c r="B597" s="220"/>
      <c r="C597" s="221"/>
      <c r="D597" s="204" t="s">
        <v>210</v>
      </c>
      <c r="E597" s="232" t="s">
        <v>21</v>
      </c>
      <c r="F597" s="233" t="s">
        <v>917</v>
      </c>
      <c r="G597" s="221"/>
      <c r="H597" s="234">
        <v>0.021</v>
      </c>
      <c r="I597" s="226"/>
      <c r="J597" s="221"/>
      <c r="K597" s="221"/>
      <c r="L597" s="227"/>
      <c r="M597" s="228"/>
      <c r="N597" s="229"/>
      <c r="O597" s="229"/>
      <c r="P597" s="229"/>
      <c r="Q597" s="229"/>
      <c r="R597" s="229"/>
      <c r="S597" s="229"/>
      <c r="T597" s="230"/>
      <c r="AT597" s="231" t="s">
        <v>210</v>
      </c>
      <c r="AU597" s="231" t="s">
        <v>84</v>
      </c>
      <c r="AV597" s="12" t="s">
        <v>84</v>
      </c>
      <c r="AW597" s="12" t="s">
        <v>38</v>
      </c>
      <c r="AX597" s="12" t="s">
        <v>74</v>
      </c>
      <c r="AY597" s="231" t="s">
        <v>143</v>
      </c>
    </row>
    <row r="598" spans="2:51" s="14" customFormat="1" ht="13.5">
      <c r="B598" s="257"/>
      <c r="C598" s="258"/>
      <c r="D598" s="204" t="s">
        <v>210</v>
      </c>
      <c r="E598" s="259" t="s">
        <v>21</v>
      </c>
      <c r="F598" s="260" t="s">
        <v>369</v>
      </c>
      <c r="G598" s="258"/>
      <c r="H598" s="261">
        <v>1.59</v>
      </c>
      <c r="I598" s="262"/>
      <c r="J598" s="258"/>
      <c r="K598" s="258"/>
      <c r="L598" s="263"/>
      <c r="M598" s="264"/>
      <c r="N598" s="265"/>
      <c r="O598" s="265"/>
      <c r="P598" s="265"/>
      <c r="Q598" s="265"/>
      <c r="R598" s="265"/>
      <c r="S598" s="265"/>
      <c r="T598" s="266"/>
      <c r="AT598" s="267" t="s">
        <v>210</v>
      </c>
      <c r="AU598" s="267" t="s">
        <v>84</v>
      </c>
      <c r="AV598" s="14" t="s">
        <v>161</v>
      </c>
      <c r="AW598" s="14" t="s">
        <v>38</v>
      </c>
      <c r="AX598" s="14" t="s">
        <v>74</v>
      </c>
      <c r="AY598" s="267" t="s">
        <v>143</v>
      </c>
    </row>
    <row r="599" spans="2:51" s="11" customFormat="1" ht="13.5">
      <c r="B599" s="209"/>
      <c r="C599" s="210"/>
      <c r="D599" s="204" t="s">
        <v>210</v>
      </c>
      <c r="E599" s="211" t="s">
        <v>21</v>
      </c>
      <c r="F599" s="212" t="s">
        <v>535</v>
      </c>
      <c r="G599" s="210"/>
      <c r="H599" s="213" t="s">
        <v>21</v>
      </c>
      <c r="I599" s="214"/>
      <c r="J599" s="210"/>
      <c r="K599" s="210"/>
      <c r="L599" s="215"/>
      <c r="M599" s="216"/>
      <c r="N599" s="217"/>
      <c r="O599" s="217"/>
      <c r="P599" s="217"/>
      <c r="Q599" s="217"/>
      <c r="R599" s="217"/>
      <c r="S599" s="217"/>
      <c r="T599" s="218"/>
      <c r="AT599" s="219" t="s">
        <v>210</v>
      </c>
      <c r="AU599" s="219" t="s">
        <v>84</v>
      </c>
      <c r="AV599" s="11" t="s">
        <v>82</v>
      </c>
      <c r="AW599" s="11" t="s">
        <v>38</v>
      </c>
      <c r="AX599" s="11" t="s">
        <v>74</v>
      </c>
      <c r="AY599" s="219" t="s">
        <v>143</v>
      </c>
    </row>
    <row r="600" spans="2:51" s="12" customFormat="1" ht="13.5">
      <c r="B600" s="220"/>
      <c r="C600" s="221"/>
      <c r="D600" s="204" t="s">
        <v>210</v>
      </c>
      <c r="E600" s="232" t="s">
        <v>21</v>
      </c>
      <c r="F600" s="233" t="s">
        <v>918</v>
      </c>
      <c r="G600" s="221"/>
      <c r="H600" s="234">
        <v>0.185</v>
      </c>
      <c r="I600" s="226"/>
      <c r="J600" s="221"/>
      <c r="K600" s="221"/>
      <c r="L600" s="227"/>
      <c r="M600" s="228"/>
      <c r="N600" s="229"/>
      <c r="O600" s="229"/>
      <c r="P600" s="229"/>
      <c r="Q600" s="229"/>
      <c r="R600" s="229"/>
      <c r="S600" s="229"/>
      <c r="T600" s="230"/>
      <c r="AT600" s="231" t="s">
        <v>210</v>
      </c>
      <c r="AU600" s="231" t="s">
        <v>84</v>
      </c>
      <c r="AV600" s="12" t="s">
        <v>84</v>
      </c>
      <c r="AW600" s="12" t="s">
        <v>38</v>
      </c>
      <c r="AX600" s="12" t="s">
        <v>74</v>
      </c>
      <c r="AY600" s="231" t="s">
        <v>143</v>
      </c>
    </row>
    <row r="601" spans="2:51" s="12" customFormat="1" ht="13.5">
      <c r="B601" s="220"/>
      <c r="C601" s="221"/>
      <c r="D601" s="204" t="s">
        <v>210</v>
      </c>
      <c r="E601" s="232" t="s">
        <v>21</v>
      </c>
      <c r="F601" s="233" t="s">
        <v>919</v>
      </c>
      <c r="G601" s="221"/>
      <c r="H601" s="234">
        <v>0.136</v>
      </c>
      <c r="I601" s="226"/>
      <c r="J601" s="221"/>
      <c r="K601" s="221"/>
      <c r="L601" s="227"/>
      <c r="M601" s="228"/>
      <c r="N601" s="229"/>
      <c r="O601" s="229"/>
      <c r="P601" s="229"/>
      <c r="Q601" s="229"/>
      <c r="R601" s="229"/>
      <c r="S601" s="229"/>
      <c r="T601" s="230"/>
      <c r="AT601" s="231" t="s">
        <v>210</v>
      </c>
      <c r="AU601" s="231" t="s">
        <v>84</v>
      </c>
      <c r="AV601" s="12" t="s">
        <v>84</v>
      </c>
      <c r="AW601" s="12" t="s">
        <v>38</v>
      </c>
      <c r="AX601" s="12" t="s">
        <v>74</v>
      </c>
      <c r="AY601" s="231" t="s">
        <v>143</v>
      </c>
    </row>
    <row r="602" spans="2:51" s="12" customFormat="1" ht="13.5">
      <c r="B602" s="220"/>
      <c r="C602" s="221"/>
      <c r="D602" s="204" t="s">
        <v>210</v>
      </c>
      <c r="E602" s="232" t="s">
        <v>21</v>
      </c>
      <c r="F602" s="233" t="s">
        <v>920</v>
      </c>
      <c r="G602" s="221"/>
      <c r="H602" s="234">
        <v>0.019</v>
      </c>
      <c r="I602" s="226"/>
      <c r="J602" s="221"/>
      <c r="K602" s="221"/>
      <c r="L602" s="227"/>
      <c r="M602" s="228"/>
      <c r="N602" s="229"/>
      <c r="O602" s="229"/>
      <c r="P602" s="229"/>
      <c r="Q602" s="229"/>
      <c r="R602" s="229"/>
      <c r="S602" s="229"/>
      <c r="T602" s="230"/>
      <c r="AT602" s="231" t="s">
        <v>210</v>
      </c>
      <c r="AU602" s="231" t="s">
        <v>84</v>
      </c>
      <c r="AV602" s="12" t="s">
        <v>84</v>
      </c>
      <c r="AW602" s="12" t="s">
        <v>38</v>
      </c>
      <c r="AX602" s="12" t="s">
        <v>74</v>
      </c>
      <c r="AY602" s="231" t="s">
        <v>143</v>
      </c>
    </row>
    <row r="603" spans="2:51" s="12" customFormat="1" ht="13.5">
      <c r="B603" s="220"/>
      <c r="C603" s="221"/>
      <c r="D603" s="204" t="s">
        <v>210</v>
      </c>
      <c r="E603" s="232" t="s">
        <v>21</v>
      </c>
      <c r="F603" s="233" t="s">
        <v>921</v>
      </c>
      <c r="G603" s="221"/>
      <c r="H603" s="234">
        <v>0.009</v>
      </c>
      <c r="I603" s="226"/>
      <c r="J603" s="221"/>
      <c r="K603" s="221"/>
      <c r="L603" s="227"/>
      <c r="M603" s="228"/>
      <c r="N603" s="229"/>
      <c r="O603" s="229"/>
      <c r="P603" s="229"/>
      <c r="Q603" s="229"/>
      <c r="R603" s="229"/>
      <c r="S603" s="229"/>
      <c r="T603" s="230"/>
      <c r="AT603" s="231" t="s">
        <v>210</v>
      </c>
      <c r="AU603" s="231" t="s">
        <v>84</v>
      </c>
      <c r="AV603" s="12" t="s">
        <v>84</v>
      </c>
      <c r="AW603" s="12" t="s">
        <v>38</v>
      </c>
      <c r="AX603" s="12" t="s">
        <v>74</v>
      </c>
      <c r="AY603" s="231" t="s">
        <v>143</v>
      </c>
    </row>
    <row r="604" spans="2:51" s="12" customFormat="1" ht="13.5">
      <c r="B604" s="220"/>
      <c r="C604" s="221"/>
      <c r="D604" s="204" t="s">
        <v>210</v>
      </c>
      <c r="E604" s="232" t="s">
        <v>21</v>
      </c>
      <c r="F604" s="233" t="s">
        <v>922</v>
      </c>
      <c r="G604" s="221"/>
      <c r="H604" s="234">
        <v>0.009</v>
      </c>
      <c r="I604" s="226"/>
      <c r="J604" s="221"/>
      <c r="K604" s="221"/>
      <c r="L604" s="227"/>
      <c r="M604" s="228"/>
      <c r="N604" s="229"/>
      <c r="O604" s="229"/>
      <c r="P604" s="229"/>
      <c r="Q604" s="229"/>
      <c r="R604" s="229"/>
      <c r="S604" s="229"/>
      <c r="T604" s="230"/>
      <c r="AT604" s="231" t="s">
        <v>210</v>
      </c>
      <c r="AU604" s="231" t="s">
        <v>84</v>
      </c>
      <c r="AV604" s="12" t="s">
        <v>84</v>
      </c>
      <c r="AW604" s="12" t="s">
        <v>38</v>
      </c>
      <c r="AX604" s="12" t="s">
        <v>74</v>
      </c>
      <c r="AY604" s="231" t="s">
        <v>143</v>
      </c>
    </row>
    <row r="605" spans="2:51" s="12" customFormat="1" ht="13.5">
      <c r="B605" s="220"/>
      <c r="C605" s="221"/>
      <c r="D605" s="204" t="s">
        <v>210</v>
      </c>
      <c r="E605" s="232" t="s">
        <v>21</v>
      </c>
      <c r="F605" s="233" t="s">
        <v>923</v>
      </c>
      <c r="G605" s="221"/>
      <c r="H605" s="234">
        <v>0.039</v>
      </c>
      <c r="I605" s="226"/>
      <c r="J605" s="221"/>
      <c r="K605" s="221"/>
      <c r="L605" s="227"/>
      <c r="M605" s="228"/>
      <c r="N605" s="229"/>
      <c r="O605" s="229"/>
      <c r="P605" s="229"/>
      <c r="Q605" s="229"/>
      <c r="R605" s="229"/>
      <c r="S605" s="229"/>
      <c r="T605" s="230"/>
      <c r="AT605" s="231" t="s">
        <v>210</v>
      </c>
      <c r="AU605" s="231" t="s">
        <v>84</v>
      </c>
      <c r="AV605" s="12" t="s">
        <v>84</v>
      </c>
      <c r="AW605" s="12" t="s">
        <v>38</v>
      </c>
      <c r="AX605" s="12" t="s">
        <v>74</v>
      </c>
      <c r="AY605" s="231" t="s">
        <v>143</v>
      </c>
    </row>
    <row r="606" spans="2:51" s="12" customFormat="1" ht="13.5">
      <c r="B606" s="220"/>
      <c r="C606" s="221"/>
      <c r="D606" s="204" t="s">
        <v>210</v>
      </c>
      <c r="E606" s="232" t="s">
        <v>21</v>
      </c>
      <c r="F606" s="233" t="s">
        <v>924</v>
      </c>
      <c r="G606" s="221"/>
      <c r="H606" s="234">
        <v>0.022</v>
      </c>
      <c r="I606" s="226"/>
      <c r="J606" s="221"/>
      <c r="K606" s="221"/>
      <c r="L606" s="227"/>
      <c r="M606" s="228"/>
      <c r="N606" s="229"/>
      <c r="O606" s="229"/>
      <c r="P606" s="229"/>
      <c r="Q606" s="229"/>
      <c r="R606" s="229"/>
      <c r="S606" s="229"/>
      <c r="T606" s="230"/>
      <c r="AT606" s="231" t="s">
        <v>210</v>
      </c>
      <c r="AU606" s="231" t="s">
        <v>84</v>
      </c>
      <c r="AV606" s="12" t="s">
        <v>84</v>
      </c>
      <c r="AW606" s="12" t="s">
        <v>38</v>
      </c>
      <c r="AX606" s="12" t="s">
        <v>74</v>
      </c>
      <c r="AY606" s="231" t="s">
        <v>143</v>
      </c>
    </row>
    <row r="607" spans="2:51" s="12" customFormat="1" ht="13.5">
      <c r="B607" s="220"/>
      <c r="C607" s="221"/>
      <c r="D607" s="204" t="s">
        <v>210</v>
      </c>
      <c r="E607" s="232" t="s">
        <v>21</v>
      </c>
      <c r="F607" s="233" t="s">
        <v>925</v>
      </c>
      <c r="G607" s="221"/>
      <c r="H607" s="234">
        <v>0.341</v>
      </c>
      <c r="I607" s="226"/>
      <c r="J607" s="221"/>
      <c r="K607" s="221"/>
      <c r="L607" s="227"/>
      <c r="M607" s="228"/>
      <c r="N607" s="229"/>
      <c r="O607" s="229"/>
      <c r="P607" s="229"/>
      <c r="Q607" s="229"/>
      <c r="R607" s="229"/>
      <c r="S607" s="229"/>
      <c r="T607" s="230"/>
      <c r="AT607" s="231" t="s">
        <v>210</v>
      </c>
      <c r="AU607" s="231" t="s">
        <v>84</v>
      </c>
      <c r="AV607" s="12" t="s">
        <v>84</v>
      </c>
      <c r="AW607" s="12" t="s">
        <v>38</v>
      </c>
      <c r="AX607" s="12" t="s">
        <v>74</v>
      </c>
      <c r="AY607" s="231" t="s">
        <v>143</v>
      </c>
    </row>
    <row r="608" spans="2:51" s="12" customFormat="1" ht="13.5">
      <c r="B608" s="220"/>
      <c r="C608" s="221"/>
      <c r="D608" s="204" t="s">
        <v>210</v>
      </c>
      <c r="E608" s="232" t="s">
        <v>21</v>
      </c>
      <c r="F608" s="233" t="s">
        <v>926</v>
      </c>
      <c r="G608" s="221"/>
      <c r="H608" s="234">
        <v>0.081</v>
      </c>
      <c r="I608" s="226"/>
      <c r="J608" s="221"/>
      <c r="K608" s="221"/>
      <c r="L608" s="227"/>
      <c r="M608" s="228"/>
      <c r="N608" s="229"/>
      <c r="O608" s="229"/>
      <c r="P608" s="229"/>
      <c r="Q608" s="229"/>
      <c r="R608" s="229"/>
      <c r="S608" s="229"/>
      <c r="T608" s="230"/>
      <c r="AT608" s="231" t="s">
        <v>210</v>
      </c>
      <c r="AU608" s="231" t="s">
        <v>84</v>
      </c>
      <c r="AV608" s="12" t="s">
        <v>84</v>
      </c>
      <c r="AW608" s="12" t="s">
        <v>38</v>
      </c>
      <c r="AX608" s="12" t="s">
        <v>74</v>
      </c>
      <c r="AY608" s="231" t="s">
        <v>143</v>
      </c>
    </row>
    <row r="609" spans="2:51" s="12" customFormat="1" ht="13.5">
      <c r="B609" s="220"/>
      <c r="C609" s="221"/>
      <c r="D609" s="204" t="s">
        <v>210</v>
      </c>
      <c r="E609" s="232" t="s">
        <v>21</v>
      </c>
      <c r="F609" s="233" t="s">
        <v>927</v>
      </c>
      <c r="G609" s="221"/>
      <c r="H609" s="234">
        <v>0.094</v>
      </c>
      <c r="I609" s="226"/>
      <c r="J609" s="221"/>
      <c r="K609" s="221"/>
      <c r="L609" s="227"/>
      <c r="M609" s="228"/>
      <c r="N609" s="229"/>
      <c r="O609" s="229"/>
      <c r="P609" s="229"/>
      <c r="Q609" s="229"/>
      <c r="R609" s="229"/>
      <c r="S609" s="229"/>
      <c r="T609" s="230"/>
      <c r="AT609" s="231" t="s">
        <v>210</v>
      </c>
      <c r="AU609" s="231" t="s">
        <v>84</v>
      </c>
      <c r="AV609" s="12" t="s">
        <v>84</v>
      </c>
      <c r="AW609" s="12" t="s">
        <v>38</v>
      </c>
      <c r="AX609" s="12" t="s">
        <v>74</v>
      </c>
      <c r="AY609" s="231" t="s">
        <v>143</v>
      </c>
    </row>
    <row r="610" spans="2:51" s="14" customFormat="1" ht="13.5">
      <c r="B610" s="257"/>
      <c r="C610" s="258"/>
      <c r="D610" s="204" t="s">
        <v>210</v>
      </c>
      <c r="E610" s="259" t="s">
        <v>21</v>
      </c>
      <c r="F610" s="260" t="s">
        <v>369</v>
      </c>
      <c r="G610" s="258"/>
      <c r="H610" s="261">
        <v>0.935</v>
      </c>
      <c r="I610" s="262"/>
      <c r="J610" s="258"/>
      <c r="K610" s="258"/>
      <c r="L610" s="263"/>
      <c r="M610" s="264"/>
      <c r="N610" s="265"/>
      <c r="O610" s="265"/>
      <c r="P610" s="265"/>
      <c r="Q610" s="265"/>
      <c r="R610" s="265"/>
      <c r="S610" s="265"/>
      <c r="T610" s="266"/>
      <c r="AT610" s="267" t="s">
        <v>210</v>
      </c>
      <c r="AU610" s="267" t="s">
        <v>84</v>
      </c>
      <c r="AV610" s="14" t="s">
        <v>161</v>
      </c>
      <c r="AW610" s="14" t="s">
        <v>6</v>
      </c>
      <c r="AX610" s="14" t="s">
        <v>74</v>
      </c>
      <c r="AY610" s="267" t="s">
        <v>143</v>
      </c>
    </row>
    <row r="611" spans="2:51" s="13" customFormat="1" ht="13.5">
      <c r="B611" s="235"/>
      <c r="C611" s="236"/>
      <c r="D611" s="222" t="s">
        <v>210</v>
      </c>
      <c r="E611" s="237" t="s">
        <v>21</v>
      </c>
      <c r="F611" s="238" t="s">
        <v>222</v>
      </c>
      <c r="G611" s="236"/>
      <c r="H611" s="239">
        <v>2.525</v>
      </c>
      <c r="I611" s="240"/>
      <c r="J611" s="236"/>
      <c r="K611" s="236"/>
      <c r="L611" s="241"/>
      <c r="M611" s="242"/>
      <c r="N611" s="243"/>
      <c r="O611" s="243"/>
      <c r="P611" s="243"/>
      <c r="Q611" s="243"/>
      <c r="R611" s="243"/>
      <c r="S611" s="243"/>
      <c r="T611" s="244"/>
      <c r="AT611" s="245" t="s">
        <v>210</v>
      </c>
      <c r="AU611" s="245" t="s">
        <v>84</v>
      </c>
      <c r="AV611" s="13" t="s">
        <v>208</v>
      </c>
      <c r="AW611" s="13" t="s">
        <v>38</v>
      </c>
      <c r="AX611" s="13" t="s">
        <v>82</v>
      </c>
      <c r="AY611" s="245" t="s">
        <v>143</v>
      </c>
    </row>
    <row r="612" spans="2:65" s="1" customFormat="1" ht="22.5" customHeight="1">
      <c r="B612" s="40"/>
      <c r="C612" s="192" t="s">
        <v>928</v>
      </c>
      <c r="D612" s="192" t="s">
        <v>146</v>
      </c>
      <c r="E612" s="193" t="s">
        <v>929</v>
      </c>
      <c r="F612" s="194" t="s">
        <v>930</v>
      </c>
      <c r="G612" s="195" t="s">
        <v>249</v>
      </c>
      <c r="H612" s="196">
        <v>382.86</v>
      </c>
      <c r="I612" s="197"/>
      <c r="J612" s="198">
        <f>ROUND(I612*H612,2)</f>
        <v>0</v>
      </c>
      <c r="K612" s="194" t="s">
        <v>150</v>
      </c>
      <c r="L612" s="60"/>
      <c r="M612" s="199" t="s">
        <v>21</v>
      </c>
      <c r="N612" s="200" t="s">
        <v>45</v>
      </c>
      <c r="O612" s="41"/>
      <c r="P612" s="201">
        <f>O612*H612</f>
        <v>0</v>
      </c>
      <c r="Q612" s="201">
        <v>0.00012</v>
      </c>
      <c r="R612" s="201">
        <f>Q612*H612</f>
        <v>0.045943200000000003</v>
      </c>
      <c r="S612" s="201">
        <v>0</v>
      </c>
      <c r="T612" s="202">
        <f>S612*H612</f>
        <v>0</v>
      </c>
      <c r="AR612" s="24" t="s">
        <v>208</v>
      </c>
      <c r="AT612" s="24" t="s">
        <v>146</v>
      </c>
      <c r="AU612" s="24" t="s">
        <v>84</v>
      </c>
      <c r="AY612" s="24" t="s">
        <v>143</v>
      </c>
      <c r="BE612" s="203">
        <f>IF(N612="základní",J612,0)</f>
        <v>0</v>
      </c>
      <c r="BF612" s="203">
        <f>IF(N612="snížená",J612,0)</f>
        <v>0</v>
      </c>
      <c r="BG612" s="203">
        <f>IF(N612="zákl. přenesená",J612,0)</f>
        <v>0</v>
      </c>
      <c r="BH612" s="203">
        <f>IF(N612="sníž. přenesená",J612,0)</f>
        <v>0</v>
      </c>
      <c r="BI612" s="203">
        <f>IF(N612="nulová",J612,0)</f>
        <v>0</v>
      </c>
      <c r="BJ612" s="24" t="s">
        <v>82</v>
      </c>
      <c r="BK612" s="203">
        <f>ROUND(I612*H612,2)</f>
        <v>0</v>
      </c>
      <c r="BL612" s="24" t="s">
        <v>208</v>
      </c>
      <c r="BM612" s="24" t="s">
        <v>931</v>
      </c>
    </row>
    <row r="613" spans="2:51" s="11" customFormat="1" ht="13.5">
      <c r="B613" s="209"/>
      <c r="C613" s="210"/>
      <c r="D613" s="204" t="s">
        <v>210</v>
      </c>
      <c r="E613" s="211" t="s">
        <v>21</v>
      </c>
      <c r="F613" s="212" t="s">
        <v>519</v>
      </c>
      <c r="G613" s="210"/>
      <c r="H613" s="213" t="s">
        <v>21</v>
      </c>
      <c r="I613" s="214"/>
      <c r="J613" s="210"/>
      <c r="K613" s="210"/>
      <c r="L613" s="215"/>
      <c r="M613" s="216"/>
      <c r="N613" s="217"/>
      <c r="O613" s="217"/>
      <c r="P613" s="217"/>
      <c r="Q613" s="217"/>
      <c r="R613" s="217"/>
      <c r="S613" s="217"/>
      <c r="T613" s="218"/>
      <c r="AT613" s="219" t="s">
        <v>210</v>
      </c>
      <c r="AU613" s="219" t="s">
        <v>84</v>
      </c>
      <c r="AV613" s="11" t="s">
        <v>82</v>
      </c>
      <c r="AW613" s="11" t="s">
        <v>38</v>
      </c>
      <c r="AX613" s="11" t="s">
        <v>74</v>
      </c>
      <c r="AY613" s="219" t="s">
        <v>143</v>
      </c>
    </row>
    <row r="614" spans="2:51" s="12" customFormat="1" ht="13.5">
      <c r="B614" s="220"/>
      <c r="C614" s="221"/>
      <c r="D614" s="204" t="s">
        <v>210</v>
      </c>
      <c r="E614" s="232" t="s">
        <v>21</v>
      </c>
      <c r="F614" s="233" t="s">
        <v>520</v>
      </c>
      <c r="G614" s="221"/>
      <c r="H614" s="234">
        <v>7.7</v>
      </c>
      <c r="I614" s="226"/>
      <c r="J614" s="221"/>
      <c r="K614" s="221"/>
      <c r="L614" s="227"/>
      <c r="M614" s="228"/>
      <c r="N614" s="229"/>
      <c r="O614" s="229"/>
      <c r="P614" s="229"/>
      <c r="Q614" s="229"/>
      <c r="R614" s="229"/>
      <c r="S614" s="229"/>
      <c r="T614" s="230"/>
      <c r="AT614" s="231" t="s">
        <v>210</v>
      </c>
      <c r="AU614" s="231" t="s">
        <v>84</v>
      </c>
      <c r="AV614" s="12" t="s">
        <v>84</v>
      </c>
      <c r="AW614" s="12" t="s">
        <v>38</v>
      </c>
      <c r="AX614" s="12" t="s">
        <v>74</v>
      </c>
      <c r="AY614" s="231" t="s">
        <v>143</v>
      </c>
    </row>
    <row r="615" spans="2:51" s="12" customFormat="1" ht="13.5">
      <c r="B615" s="220"/>
      <c r="C615" s="221"/>
      <c r="D615" s="204" t="s">
        <v>210</v>
      </c>
      <c r="E615" s="232" t="s">
        <v>21</v>
      </c>
      <c r="F615" s="233" t="s">
        <v>521</v>
      </c>
      <c r="G615" s="221"/>
      <c r="H615" s="234">
        <v>9.9</v>
      </c>
      <c r="I615" s="226"/>
      <c r="J615" s="221"/>
      <c r="K615" s="221"/>
      <c r="L615" s="227"/>
      <c r="M615" s="228"/>
      <c r="N615" s="229"/>
      <c r="O615" s="229"/>
      <c r="P615" s="229"/>
      <c r="Q615" s="229"/>
      <c r="R615" s="229"/>
      <c r="S615" s="229"/>
      <c r="T615" s="230"/>
      <c r="AT615" s="231" t="s">
        <v>210</v>
      </c>
      <c r="AU615" s="231" t="s">
        <v>84</v>
      </c>
      <c r="AV615" s="12" t="s">
        <v>84</v>
      </c>
      <c r="AW615" s="12" t="s">
        <v>38</v>
      </c>
      <c r="AX615" s="12" t="s">
        <v>74</v>
      </c>
      <c r="AY615" s="231" t="s">
        <v>143</v>
      </c>
    </row>
    <row r="616" spans="2:51" s="12" customFormat="1" ht="13.5">
      <c r="B616" s="220"/>
      <c r="C616" s="221"/>
      <c r="D616" s="204" t="s">
        <v>210</v>
      </c>
      <c r="E616" s="232" t="s">
        <v>21</v>
      </c>
      <c r="F616" s="233" t="s">
        <v>522</v>
      </c>
      <c r="G616" s="221"/>
      <c r="H616" s="234">
        <v>9.3</v>
      </c>
      <c r="I616" s="226"/>
      <c r="J616" s="221"/>
      <c r="K616" s="221"/>
      <c r="L616" s="227"/>
      <c r="M616" s="228"/>
      <c r="N616" s="229"/>
      <c r="O616" s="229"/>
      <c r="P616" s="229"/>
      <c r="Q616" s="229"/>
      <c r="R616" s="229"/>
      <c r="S616" s="229"/>
      <c r="T616" s="230"/>
      <c r="AT616" s="231" t="s">
        <v>210</v>
      </c>
      <c r="AU616" s="231" t="s">
        <v>84</v>
      </c>
      <c r="AV616" s="12" t="s">
        <v>84</v>
      </c>
      <c r="AW616" s="12" t="s">
        <v>38</v>
      </c>
      <c r="AX616" s="12" t="s">
        <v>74</v>
      </c>
      <c r="AY616" s="231" t="s">
        <v>143</v>
      </c>
    </row>
    <row r="617" spans="2:51" s="12" customFormat="1" ht="13.5">
      <c r="B617" s="220"/>
      <c r="C617" s="221"/>
      <c r="D617" s="204" t="s">
        <v>210</v>
      </c>
      <c r="E617" s="232" t="s">
        <v>21</v>
      </c>
      <c r="F617" s="233" t="s">
        <v>523</v>
      </c>
      <c r="G617" s="221"/>
      <c r="H617" s="234">
        <v>13.3</v>
      </c>
      <c r="I617" s="226"/>
      <c r="J617" s="221"/>
      <c r="K617" s="221"/>
      <c r="L617" s="227"/>
      <c r="M617" s="228"/>
      <c r="N617" s="229"/>
      <c r="O617" s="229"/>
      <c r="P617" s="229"/>
      <c r="Q617" s="229"/>
      <c r="R617" s="229"/>
      <c r="S617" s="229"/>
      <c r="T617" s="230"/>
      <c r="AT617" s="231" t="s">
        <v>210</v>
      </c>
      <c r="AU617" s="231" t="s">
        <v>84</v>
      </c>
      <c r="AV617" s="12" t="s">
        <v>84</v>
      </c>
      <c r="AW617" s="12" t="s">
        <v>38</v>
      </c>
      <c r="AX617" s="12" t="s">
        <v>74</v>
      </c>
      <c r="AY617" s="231" t="s">
        <v>143</v>
      </c>
    </row>
    <row r="618" spans="2:51" s="12" customFormat="1" ht="13.5">
      <c r="B618" s="220"/>
      <c r="C618" s="221"/>
      <c r="D618" s="204" t="s">
        <v>210</v>
      </c>
      <c r="E618" s="232" t="s">
        <v>21</v>
      </c>
      <c r="F618" s="233" t="s">
        <v>524</v>
      </c>
      <c r="G618" s="221"/>
      <c r="H618" s="234">
        <v>12.2</v>
      </c>
      <c r="I618" s="226"/>
      <c r="J618" s="221"/>
      <c r="K618" s="221"/>
      <c r="L618" s="227"/>
      <c r="M618" s="228"/>
      <c r="N618" s="229"/>
      <c r="O618" s="229"/>
      <c r="P618" s="229"/>
      <c r="Q618" s="229"/>
      <c r="R618" s="229"/>
      <c r="S618" s="229"/>
      <c r="T618" s="230"/>
      <c r="AT618" s="231" t="s">
        <v>210</v>
      </c>
      <c r="AU618" s="231" t="s">
        <v>84</v>
      </c>
      <c r="AV618" s="12" t="s">
        <v>84</v>
      </c>
      <c r="AW618" s="12" t="s">
        <v>38</v>
      </c>
      <c r="AX618" s="12" t="s">
        <v>74</v>
      </c>
      <c r="AY618" s="231" t="s">
        <v>143</v>
      </c>
    </row>
    <row r="619" spans="2:51" s="12" customFormat="1" ht="13.5">
      <c r="B619" s="220"/>
      <c r="C619" s="221"/>
      <c r="D619" s="204" t="s">
        <v>210</v>
      </c>
      <c r="E619" s="232" t="s">
        <v>21</v>
      </c>
      <c r="F619" s="233" t="s">
        <v>525</v>
      </c>
      <c r="G619" s="221"/>
      <c r="H619" s="234">
        <v>20.1</v>
      </c>
      <c r="I619" s="226"/>
      <c r="J619" s="221"/>
      <c r="K619" s="221"/>
      <c r="L619" s="227"/>
      <c r="M619" s="228"/>
      <c r="N619" s="229"/>
      <c r="O619" s="229"/>
      <c r="P619" s="229"/>
      <c r="Q619" s="229"/>
      <c r="R619" s="229"/>
      <c r="S619" s="229"/>
      <c r="T619" s="230"/>
      <c r="AT619" s="231" t="s">
        <v>210</v>
      </c>
      <c r="AU619" s="231" t="s">
        <v>84</v>
      </c>
      <c r="AV619" s="12" t="s">
        <v>84</v>
      </c>
      <c r="AW619" s="12" t="s">
        <v>38</v>
      </c>
      <c r="AX619" s="12" t="s">
        <v>74</v>
      </c>
      <c r="AY619" s="231" t="s">
        <v>143</v>
      </c>
    </row>
    <row r="620" spans="2:51" s="12" customFormat="1" ht="13.5">
      <c r="B620" s="220"/>
      <c r="C620" s="221"/>
      <c r="D620" s="204" t="s">
        <v>210</v>
      </c>
      <c r="E620" s="232" t="s">
        <v>21</v>
      </c>
      <c r="F620" s="233" t="s">
        <v>932</v>
      </c>
      <c r="G620" s="221"/>
      <c r="H620" s="234">
        <v>1.4</v>
      </c>
      <c r="I620" s="226"/>
      <c r="J620" s="221"/>
      <c r="K620" s="221"/>
      <c r="L620" s="227"/>
      <c r="M620" s="228"/>
      <c r="N620" s="229"/>
      <c r="O620" s="229"/>
      <c r="P620" s="229"/>
      <c r="Q620" s="229"/>
      <c r="R620" s="229"/>
      <c r="S620" s="229"/>
      <c r="T620" s="230"/>
      <c r="AT620" s="231" t="s">
        <v>210</v>
      </c>
      <c r="AU620" s="231" t="s">
        <v>84</v>
      </c>
      <c r="AV620" s="12" t="s">
        <v>84</v>
      </c>
      <c r="AW620" s="12" t="s">
        <v>38</v>
      </c>
      <c r="AX620" s="12" t="s">
        <v>74</v>
      </c>
      <c r="AY620" s="231" t="s">
        <v>143</v>
      </c>
    </row>
    <row r="621" spans="2:51" s="12" customFormat="1" ht="13.5">
      <c r="B621" s="220"/>
      <c r="C621" s="221"/>
      <c r="D621" s="204" t="s">
        <v>210</v>
      </c>
      <c r="E621" s="232" t="s">
        <v>21</v>
      </c>
      <c r="F621" s="233" t="s">
        <v>933</v>
      </c>
      <c r="G621" s="221"/>
      <c r="H621" s="234">
        <v>1.4</v>
      </c>
      <c r="I621" s="226"/>
      <c r="J621" s="221"/>
      <c r="K621" s="221"/>
      <c r="L621" s="227"/>
      <c r="M621" s="228"/>
      <c r="N621" s="229"/>
      <c r="O621" s="229"/>
      <c r="P621" s="229"/>
      <c r="Q621" s="229"/>
      <c r="R621" s="229"/>
      <c r="S621" s="229"/>
      <c r="T621" s="230"/>
      <c r="AT621" s="231" t="s">
        <v>210</v>
      </c>
      <c r="AU621" s="231" t="s">
        <v>84</v>
      </c>
      <c r="AV621" s="12" t="s">
        <v>84</v>
      </c>
      <c r="AW621" s="12" t="s">
        <v>38</v>
      </c>
      <c r="AX621" s="12" t="s">
        <v>74</v>
      </c>
      <c r="AY621" s="231" t="s">
        <v>143</v>
      </c>
    </row>
    <row r="622" spans="2:51" s="12" customFormat="1" ht="13.5">
      <c r="B622" s="220"/>
      <c r="C622" s="221"/>
      <c r="D622" s="204" t="s">
        <v>210</v>
      </c>
      <c r="E622" s="232" t="s">
        <v>21</v>
      </c>
      <c r="F622" s="233" t="s">
        <v>526</v>
      </c>
      <c r="G622" s="221"/>
      <c r="H622" s="234">
        <v>34.64</v>
      </c>
      <c r="I622" s="226"/>
      <c r="J622" s="221"/>
      <c r="K622" s="221"/>
      <c r="L622" s="227"/>
      <c r="M622" s="228"/>
      <c r="N622" s="229"/>
      <c r="O622" s="229"/>
      <c r="P622" s="229"/>
      <c r="Q622" s="229"/>
      <c r="R622" s="229"/>
      <c r="S622" s="229"/>
      <c r="T622" s="230"/>
      <c r="AT622" s="231" t="s">
        <v>210</v>
      </c>
      <c r="AU622" s="231" t="s">
        <v>84</v>
      </c>
      <c r="AV622" s="12" t="s">
        <v>84</v>
      </c>
      <c r="AW622" s="12" t="s">
        <v>38</v>
      </c>
      <c r="AX622" s="12" t="s">
        <v>74</v>
      </c>
      <c r="AY622" s="231" t="s">
        <v>143</v>
      </c>
    </row>
    <row r="623" spans="2:51" s="12" customFormat="1" ht="13.5">
      <c r="B623" s="220"/>
      <c r="C623" s="221"/>
      <c r="D623" s="204" t="s">
        <v>210</v>
      </c>
      <c r="E623" s="232" t="s">
        <v>21</v>
      </c>
      <c r="F623" s="233" t="s">
        <v>934</v>
      </c>
      <c r="G623" s="221"/>
      <c r="H623" s="234">
        <v>5.36</v>
      </c>
      <c r="I623" s="226"/>
      <c r="J623" s="221"/>
      <c r="K623" s="221"/>
      <c r="L623" s="227"/>
      <c r="M623" s="228"/>
      <c r="N623" s="229"/>
      <c r="O623" s="229"/>
      <c r="P623" s="229"/>
      <c r="Q623" s="229"/>
      <c r="R623" s="229"/>
      <c r="S623" s="229"/>
      <c r="T623" s="230"/>
      <c r="AT623" s="231" t="s">
        <v>210</v>
      </c>
      <c r="AU623" s="231" t="s">
        <v>84</v>
      </c>
      <c r="AV623" s="12" t="s">
        <v>84</v>
      </c>
      <c r="AW623" s="12" t="s">
        <v>38</v>
      </c>
      <c r="AX623" s="12" t="s">
        <v>74</v>
      </c>
      <c r="AY623" s="231" t="s">
        <v>143</v>
      </c>
    </row>
    <row r="624" spans="2:51" s="12" customFormat="1" ht="13.5">
      <c r="B624" s="220"/>
      <c r="C624" s="221"/>
      <c r="D624" s="204" t="s">
        <v>210</v>
      </c>
      <c r="E624" s="232" t="s">
        <v>21</v>
      </c>
      <c r="F624" s="233" t="s">
        <v>527</v>
      </c>
      <c r="G624" s="221"/>
      <c r="H624" s="234">
        <v>5.14</v>
      </c>
      <c r="I624" s="226"/>
      <c r="J624" s="221"/>
      <c r="K624" s="221"/>
      <c r="L624" s="227"/>
      <c r="M624" s="228"/>
      <c r="N624" s="229"/>
      <c r="O624" s="229"/>
      <c r="P624" s="229"/>
      <c r="Q624" s="229"/>
      <c r="R624" s="229"/>
      <c r="S624" s="229"/>
      <c r="T624" s="230"/>
      <c r="AT624" s="231" t="s">
        <v>210</v>
      </c>
      <c r="AU624" s="231" t="s">
        <v>84</v>
      </c>
      <c r="AV624" s="12" t="s">
        <v>84</v>
      </c>
      <c r="AW624" s="12" t="s">
        <v>38</v>
      </c>
      <c r="AX624" s="12" t="s">
        <v>74</v>
      </c>
      <c r="AY624" s="231" t="s">
        <v>143</v>
      </c>
    </row>
    <row r="625" spans="2:51" s="12" customFormat="1" ht="13.5">
      <c r="B625" s="220"/>
      <c r="C625" s="221"/>
      <c r="D625" s="204" t="s">
        <v>210</v>
      </c>
      <c r="E625" s="232" t="s">
        <v>21</v>
      </c>
      <c r="F625" s="233" t="s">
        <v>935</v>
      </c>
      <c r="G625" s="221"/>
      <c r="H625" s="234">
        <v>3.87</v>
      </c>
      <c r="I625" s="226"/>
      <c r="J625" s="221"/>
      <c r="K625" s="221"/>
      <c r="L625" s="227"/>
      <c r="M625" s="228"/>
      <c r="N625" s="229"/>
      <c r="O625" s="229"/>
      <c r="P625" s="229"/>
      <c r="Q625" s="229"/>
      <c r="R625" s="229"/>
      <c r="S625" s="229"/>
      <c r="T625" s="230"/>
      <c r="AT625" s="231" t="s">
        <v>210</v>
      </c>
      <c r="AU625" s="231" t="s">
        <v>84</v>
      </c>
      <c r="AV625" s="12" t="s">
        <v>84</v>
      </c>
      <c r="AW625" s="12" t="s">
        <v>38</v>
      </c>
      <c r="AX625" s="12" t="s">
        <v>74</v>
      </c>
      <c r="AY625" s="231" t="s">
        <v>143</v>
      </c>
    </row>
    <row r="626" spans="2:51" s="12" customFormat="1" ht="13.5">
      <c r="B626" s="220"/>
      <c r="C626" s="221"/>
      <c r="D626" s="204" t="s">
        <v>210</v>
      </c>
      <c r="E626" s="232" t="s">
        <v>21</v>
      </c>
      <c r="F626" s="233" t="s">
        <v>528</v>
      </c>
      <c r="G626" s="221"/>
      <c r="H626" s="234">
        <v>16.8</v>
      </c>
      <c r="I626" s="226"/>
      <c r="J626" s="221"/>
      <c r="K626" s="221"/>
      <c r="L626" s="227"/>
      <c r="M626" s="228"/>
      <c r="N626" s="229"/>
      <c r="O626" s="229"/>
      <c r="P626" s="229"/>
      <c r="Q626" s="229"/>
      <c r="R626" s="229"/>
      <c r="S626" s="229"/>
      <c r="T626" s="230"/>
      <c r="AT626" s="231" t="s">
        <v>210</v>
      </c>
      <c r="AU626" s="231" t="s">
        <v>84</v>
      </c>
      <c r="AV626" s="12" t="s">
        <v>84</v>
      </c>
      <c r="AW626" s="12" t="s">
        <v>38</v>
      </c>
      <c r="AX626" s="12" t="s">
        <v>74</v>
      </c>
      <c r="AY626" s="231" t="s">
        <v>143</v>
      </c>
    </row>
    <row r="627" spans="2:51" s="12" customFormat="1" ht="13.5">
      <c r="B627" s="220"/>
      <c r="C627" s="221"/>
      <c r="D627" s="204" t="s">
        <v>210</v>
      </c>
      <c r="E627" s="232" t="s">
        <v>21</v>
      </c>
      <c r="F627" s="233" t="s">
        <v>936</v>
      </c>
      <c r="G627" s="221"/>
      <c r="H627" s="234">
        <v>1.4</v>
      </c>
      <c r="I627" s="226"/>
      <c r="J627" s="221"/>
      <c r="K627" s="221"/>
      <c r="L627" s="227"/>
      <c r="M627" s="228"/>
      <c r="N627" s="229"/>
      <c r="O627" s="229"/>
      <c r="P627" s="229"/>
      <c r="Q627" s="229"/>
      <c r="R627" s="229"/>
      <c r="S627" s="229"/>
      <c r="T627" s="230"/>
      <c r="AT627" s="231" t="s">
        <v>210</v>
      </c>
      <c r="AU627" s="231" t="s">
        <v>84</v>
      </c>
      <c r="AV627" s="12" t="s">
        <v>84</v>
      </c>
      <c r="AW627" s="12" t="s">
        <v>38</v>
      </c>
      <c r="AX627" s="12" t="s">
        <v>74</v>
      </c>
      <c r="AY627" s="231" t="s">
        <v>143</v>
      </c>
    </row>
    <row r="628" spans="2:51" s="12" customFormat="1" ht="13.5">
      <c r="B628" s="220"/>
      <c r="C628" s="221"/>
      <c r="D628" s="204" t="s">
        <v>210</v>
      </c>
      <c r="E628" s="232" t="s">
        <v>21</v>
      </c>
      <c r="F628" s="233" t="s">
        <v>937</v>
      </c>
      <c r="G628" s="221"/>
      <c r="H628" s="234">
        <v>1.4</v>
      </c>
      <c r="I628" s="226"/>
      <c r="J628" s="221"/>
      <c r="K628" s="221"/>
      <c r="L628" s="227"/>
      <c r="M628" s="228"/>
      <c r="N628" s="229"/>
      <c r="O628" s="229"/>
      <c r="P628" s="229"/>
      <c r="Q628" s="229"/>
      <c r="R628" s="229"/>
      <c r="S628" s="229"/>
      <c r="T628" s="230"/>
      <c r="AT628" s="231" t="s">
        <v>210</v>
      </c>
      <c r="AU628" s="231" t="s">
        <v>84</v>
      </c>
      <c r="AV628" s="12" t="s">
        <v>84</v>
      </c>
      <c r="AW628" s="12" t="s">
        <v>38</v>
      </c>
      <c r="AX628" s="12" t="s">
        <v>74</v>
      </c>
      <c r="AY628" s="231" t="s">
        <v>143</v>
      </c>
    </row>
    <row r="629" spans="2:51" s="12" customFormat="1" ht="13.5">
      <c r="B629" s="220"/>
      <c r="C629" s="221"/>
      <c r="D629" s="204" t="s">
        <v>210</v>
      </c>
      <c r="E629" s="232" t="s">
        <v>21</v>
      </c>
      <c r="F629" s="233" t="s">
        <v>938</v>
      </c>
      <c r="G629" s="221"/>
      <c r="H629" s="234">
        <v>1.4</v>
      </c>
      <c r="I629" s="226"/>
      <c r="J629" s="221"/>
      <c r="K629" s="221"/>
      <c r="L629" s="227"/>
      <c r="M629" s="228"/>
      <c r="N629" s="229"/>
      <c r="O629" s="229"/>
      <c r="P629" s="229"/>
      <c r="Q629" s="229"/>
      <c r="R629" s="229"/>
      <c r="S629" s="229"/>
      <c r="T629" s="230"/>
      <c r="AT629" s="231" t="s">
        <v>210</v>
      </c>
      <c r="AU629" s="231" t="s">
        <v>84</v>
      </c>
      <c r="AV629" s="12" t="s">
        <v>84</v>
      </c>
      <c r="AW629" s="12" t="s">
        <v>38</v>
      </c>
      <c r="AX629" s="12" t="s">
        <v>74</v>
      </c>
      <c r="AY629" s="231" t="s">
        <v>143</v>
      </c>
    </row>
    <row r="630" spans="2:51" s="12" customFormat="1" ht="13.5">
      <c r="B630" s="220"/>
      <c r="C630" s="221"/>
      <c r="D630" s="204" t="s">
        <v>210</v>
      </c>
      <c r="E630" s="232" t="s">
        <v>21</v>
      </c>
      <c r="F630" s="233" t="s">
        <v>939</v>
      </c>
      <c r="G630" s="221"/>
      <c r="H630" s="234">
        <v>1.4</v>
      </c>
      <c r="I630" s="226"/>
      <c r="J630" s="221"/>
      <c r="K630" s="221"/>
      <c r="L630" s="227"/>
      <c r="M630" s="228"/>
      <c r="N630" s="229"/>
      <c r="O630" s="229"/>
      <c r="P630" s="229"/>
      <c r="Q630" s="229"/>
      <c r="R630" s="229"/>
      <c r="S630" s="229"/>
      <c r="T630" s="230"/>
      <c r="AT630" s="231" t="s">
        <v>210</v>
      </c>
      <c r="AU630" s="231" t="s">
        <v>84</v>
      </c>
      <c r="AV630" s="12" t="s">
        <v>84</v>
      </c>
      <c r="AW630" s="12" t="s">
        <v>38</v>
      </c>
      <c r="AX630" s="12" t="s">
        <v>74</v>
      </c>
      <c r="AY630" s="231" t="s">
        <v>143</v>
      </c>
    </row>
    <row r="631" spans="2:51" s="12" customFormat="1" ht="13.5">
      <c r="B631" s="220"/>
      <c r="C631" s="221"/>
      <c r="D631" s="204" t="s">
        <v>210</v>
      </c>
      <c r="E631" s="232" t="s">
        <v>21</v>
      </c>
      <c r="F631" s="233" t="s">
        <v>940</v>
      </c>
      <c r="G631" s="221"/>
      <c r="H631" s="234">
        <v>3.25</v>
      </c>
      <c r="I631" s="226"/>
      <c r="J631" s="221"/>
      <c r="K631" s="221"/>
      <c r="L631" s="227"/>
      <c r="M631" s="228"/>
      <c r="N631" s="229"/>
      <c r="O631" s="229"/>
      <c r="P631" s="229"/>
      <c r="Q631" s="229"/>
      <c r="R631" s="229"/>
      <c r="S631" s="229"/>
      <c r="T631" s="230"/>
      <c r="AT631" s="231" t="s">
        <v>210</v>
      </c>
      <c r="AU631" s="231" t="s">
        <v>84</v>
      </c>
      <c r="AV631" s="12" t="s">
        <v>84</v>
      </c>
      <c r="AW631" s="12" t="s">
        <v>38</v>
      </c>
      <c r="AX631" s="12" t="s">
        <v>74</v>
      </c>
      <c r="AY631" s="231" t="s">
        <v>143</v>
      </c>
    </row>
    <row r="632" spans="2:51" s="12" customFormat="1" ht="13.5">
      <c r="B632" s="220"/>
      <c r="C632" s="221"/>
      <c r="D632" s="204" t="s">
        <v>210</v>
      </c>
      <c r="E632" s="232" t="s">
        <v>21</v>
      </c>
      <c r="F632" s="233" t="s">
        <v>529</v>
      </c>
      <c r="G632" s="221"/>
      <c r="H632" s="234">
        <v>32.8</v>
      </c>
      <c r="I632" s="226"/>
      <c r="J632" s="221"/>
      <c r="K632" s="221"/>
      <c r="L632" s="227"/>
      <c r="M632" s="228"/>
      <c r="N632" s="229"/>
      <c r="O632" s="229"/>
      <c r="P632" s="229"/>
      <c r="Q632" s="229"/>
      <c r="R632" s="229"/>
      <c r="S632" s="229"/>
      <c r="T632" s="230"/>
      <c r="AT632" s="231" t="s">
        <v>210</v>
      </c>
      <c r="AU632" s="231" t="s">
        <v>84</v>
      </c>
      <c r="AV632" s="12" t="s">
        <v>84</v>
      </c>
      <c r="AW632" s="12" t="s">
        <v>38</v>
      </c>
      <c r="AX632" s="12" t="s">
        <v>74</v>
      </c>
      <c r="AY632" s="231" t="s">
        <v>143</v>
      </c>
    </row>
    <row r="633" spans="2:51" s="12" customFormat="1" ht="13.5">
      <c r="B633" s="220"/>
      <c r="C633" s="221"/>
      <c r="D633" s="204" t="s">
        <v>210</v>
      </c>
      <c r="E633" s="232" t="s">
        <v>21</v>
      </c>
      <c r="F633" s="233" t="s">
        <v>530</v>
      </c>
      <c r="G633" s="221"/>
      <c r="H633" s="234">
        <v>13.4</v>
      </c>
      <c r="I633" s="226"/>
      <c r="J633" s="221"/>
      <c r="K633" s="221"/>
      <c r="L633" s="227"/>
      <c r="M633" s="228"/>
      <c r="N633" s="229"/>
      <c r="O633" s="229"/>
      <c r="P633" s="229"/>
      <c r="Q633" s="229"/>
      <c r="R633" s="229"/>
      <c r="S633" s="229"/>
      <c r="T633" s="230"/>
      <c r="AT633" s="231" t="s">
        <v>210</v>
      </c>
      <c r="AU633" s="231" t="s">
        <v>84</v>
      </c>
      <c r="AV633" s="12" t="s">
        <v>84</v>
      </c>
      <c r="AW633" s="12" t="s">
        <v>38</v>
      </c>
      <c r="AX633" s="12" t="s">
        <v>74</v>
      </c>
      <c r="AY633" s="231" t="s">
        <v>143</v>
      </c>
    </row>
    <row r="634" spans="2:51" s="12" customFormat="1" ht="13.5">
      <c r="B634" s="220"/>
      <c r="C634" s="221"/>
      <c r="D634" s="204" t="s">
        <v>210</v>
      </c>
      <c r="E634" s="232" t="s">
        <v>21</v>
      </c>
      <c r="F634" s="233" t="s">
        <v>531</v>
      </c>
      <c r="G634" s="221"/>
      <c r="H634" s="234">
        <v>6.3</v>
      </c>
      <c r="I634" s="226"/>
      <c r="J634" s="221"/>
      <c r="K634" s="221"/>
      <c r="L634" s="227"/>
      <c r="M634" s="228"/>
      <c r="N634" s="229"/>
      <c r="O634" s="229"/>
      <c r="P634" s="229"/>
      <c r="Q634" s="229"/>
      <c r="R634" s="229"/>
      <c r="S634" s="229"/>
      <c r="T634" s="230"/>
      <c r="AT634" s="231" t="s">
        <v>210</v>
      </c>
      <c r="AU634" s="231" t="s">
        <v>84</v>
      </c>
      <c r="AV634" s="12" t="s">
        <v>84</v>
      </c>
      <c r="AW634" s="12" t="s">
        <v>38</v>
      </c>
      <c r="AX634" s="12" t="s">
        <v>74</v>
      </c>
      <c r="AY634" s="231" t="s">
        <v>143</v>
      </c>
    </row>
    <row r="635" spans="2:51" s="12" customFormat="1" ht="13.5">
      <c r="B635" s="220"/>
      <c r="C635" s="221"/>
      <c r="D635" s="204" t="s">
        <v>210</v>
      </c>
      <c r="E635" s="232" t="s">
        <v>21</v>
      </c>
      <c r="F635" s="233" t="s">
        <v>532</v>
      </c>
      <c r="G635" s="221"/>
      <c r="H635" s="234">
        <v>27.7</v>
      </c>
      <c r="I635" s="226"/>
      <c r="J635" s="221"/>
      <c r="K635" s="221"/>
      <c r="L635" s="227"/>
      <c r="M635" s="228"/>
      <c r="N635" s="229"/>
      <c r="O635" s="229"/>
      <c r="P635" s="229"/>
      <c r="Q635" s="229"/>
      <c r="R635" s="229"/>
      <c r="S635" s="229"/>
      <c r="T635" s="230"/>
      <c r="AT635" s="231" t="s">
        <v>210</v>
      </c>
      <c r="AU635" s="231" t="s">
        <v>84</v>
      </c>
      <c r="AV635" s="12" t="s">
        <v>84</v>
      </c>
      <c r="AW635" s="12" t="s">
        <v>38</v>
      </c>
      <c r="AX635" s="12" t="s">
        <v>74</v>
      </c>
      <c r="AY635" s="231" t="s">
        <v>143</v>
      </c>
    </row>
    <row r="636" spans="2:51" s="12" customFormat="1" ht="13.5">
      <c r="B636" s="220"/>
      <c r="C636" s="221"/>
      <c r="D636" s="204" t="s">
        <v>210</v>
      </c>
      <c r="E636" s="232" t="s">
        <v>21</v>
      </c>
      <c r="F636" s="233" t="s">
        <v>941</v>
      </c>
      <c r="G636" s="221"/>
      <c r="H636" s="234">
        <v>4.4</v>
      </c>
      <c r="I636" s="226"/>
      <c r="J636" s="221"/>
      <c r="K636" s="221"/>
      <c r="L636" s="227"/>
      <c r="M636" s="228"/>
      <c r="N636" s="229"/>
      <c r="O636" s="229"/>
      <c r="P636" s="229"/>
      <c r="Q636" s="229"/>
      <c r="R636" s="229"/>
      <c r="S636" s="229"/>
      <c r="T636" s="230"/>
      <c r="AT636" s="231" t="s">
        <v>210</v>
      </c>
      <c r="AU636" s="231" t="s">
        <v>84</v>
      </c>
      <c r="AV636" s="12" t="s">
        <v>84</v>
      </c>
      <c r="AW636" s="12" t="s">
        <v>38</v>
      </c>
      <c r="AX636" s="12" t="s">
        <v>74</v>
      </c>
      <c r="AY636" s="231" t="s">
        <v>143</v>
      </c>
    </row>
    <row r="637" spans="2:51" s="12" customFormat="1" ht="13.5">
      <c r="B637" s="220"/>
      <c r="C637" s="221"/>
      <c r="D637" s="204" t="s">
        <v>210</v>
      </c>
      <c r="E637" s="232" t="s">
        <v>21</v>
      </c>
      <c r="F637" s="233" t="s">
        <v>942</v>
      </c>
      <c r="G637" s="221"/>
      <c r="H637" s="234">
        <v>1.7</v>
      </c>
      <c r="I637" s="226"/>
      <c r="J637" s="221"/>
      <c r="K637" s="221"/>
      <c r="L637" s="227"/>
      <c r="M637" s="228"/>
      <c r="N637" s="229"/>
      <c r="O637" s="229"/>
      <c r="P637" s="229"/>
      <c r="Q637" s="229"/>
      <c r="R637" s="229"/>
      <c r="S637" s="229"/>
      <c r="T637" s="230"/>
      <c r="AT637" s="231" t="s">
        <v>210</v>
      </c>
      <c r="AU637" s="231" t="s">
        <v>84</v>
      </c>
      <c r="AV637" s="12" t="s">
        <v>84</v>
      </c>
      <c r="AW637" s="12" t="s">
        <v>38</v>
      </c>
      <c r="AX637" s="12" t="s">
        <v>74</v>
      </c>
      <c r="AY637" s="231" t="s">
        <v>143</v>
      </c>
    </row>
    <row r="638" spans="2:51" s="12" customFormat="1" ht="13.5">
      <c r="B638" s="220"/>
      <c r="C638" s="221"/>
      <c r="D638" s="204" t="s">
        <v>210</v>
      </c>
      <c r="E638" s="232" t="s">
        <v>21</v>
      </c>
      <c r="F638" s="233" t="s">
        <v>943</v>
      </c>
      <c r="G638" s="221"/>
      <c r="H638" s="234">
        <v>1.6</v>
      </c>
      <c r="I638" s="226"/>
      <c r="J638" s="221"/>
      <c r="K638" s="221"/>
      <c r="L638" s="227"/>
      <c r="M638" s="228"/>
      <c r="N638" s="229"/>
      <c r="O638" s="229"/>
      <c r="P638" s="229"/>
      <c r="Q638" s="229"/>
      <c r="R638" s="229"/>
      <c r="S638" s="229"/>
      <c r="T638" s="230"/>
      <c r="AT638" s="231" t="s">
        <v>210</v>
      </c>
      <c r="AU638" s="231" t="s">
        <v>84</v>
      </c>
      <c r="AV638" s="12" t="s">
        <v>84</v>
      </c>
      <c r="AW638" s="12" t="s">
        <v>38</v>
      </c>
      <c r="AX638" s="12" t="s">
        <v>74</v>
      </c>
      <c r="AY638" s="231" t="s">
        <v>143</v>
      </c>
    </row>
    <row r="639" spans="2:51" s="12" customFormat="1" ht="13.5">
      <c r="B639" s="220"/>
      <c r="C639" s="221"/>
      <c r="D639" s="204" t="s">
        <v>210</v>
      </c>
      <c r="E639" s="232" t="s">
        <v>21</v>
      </c>
      <c r="F639" s="233" t="s">
        <v>533</v>
      </c>
      <c r="G639" s="221"/>
      <c r="H639" s="234">
        <v>3.2</v>
      </c>
      <c r="I639" s="226"/>
      <c r="J639" s="221"/>
      <c r="K639" s="221"/>
      <c r="L639" s="227"/>
      <c r="M639" s="228"/>
      <c r="N639" s="229"/>
      <c r="O639" s="229"/>
      <c r="P639" s="229"/>
      <c r="Q639" s="229"/>
      <c r="R639" s="229"/>
      <c r="S639" s="229"/>
      <c r="T639" s="230"/>
      <c r="AT639" s="231" t="s">
        <v>210</v>
      </c>
      <c r="AU639" s="231" t="s">
        <v>84</v>
      </c>
      <c r="AV639" s="12" t="s">
        <v>84</v>
      </c>
      <c r="AW639" s="12" t="s">
        <v>38</v>
      </c>
      <c r="AX639" s="12" t="s">
        <v>74</v>
      </c>
      <c r="AY639" s="231" t="s">
        <v>143</v>
      </c>
    </row>
    <row r="640" spans="2:51" s="14" customFormat="1" ht="13.5">
      <c r="B640" s="257"/>
      <c r="C640" s="258"/>
      <c r="D640" s="204" t="s">
        <v>210</v>
      </c>
      <c r="E640" s="259" t="s">
        <v>21</v>
      </c>
      <c r="F640" s="260" t="s">
        <v>369</v>
      </c>
      <c r="G640" s="258"/>
      <c r="H640" s="261">
        <v>241.06</v>
      </c>
      <c r="I640" s="262"/>
      <c r="J640" s="258"/>
      <c r="K640" s="258"/>
      <c r="L640" s="263"/>
      <c r="M640" s="264"/>
      <c r="N640" s="265"/>
      <c r="O640" s="265"/>
      <c r="P640" s="265"/>
      <c r="Q640" s="265"/>
      <c r="R640" s="265"/>
      <c r="S640" s="265"/>
      <c r="T640" s="266"/>
      <c r="AT640" s="267" t="s">
        <v>210</v>
      </c>
      <c r="AU640" s="267" t="s">
        <v>84</v>
      </c>
      <c r="AV640" s="14" t="s">
        <v>161</v>
      </c>
      <c r="AW640" s="14" t="s">
        <v>38</v>
      </c>
      <c r="AX640" s="14" t="s">
        <v>74</v>
      </c>
      <c r="AY640" s="267" t="s">
        <v>143</v>
      </c>
    </row>
    <row r="641" spans="2:51" s="11" customFormat="1" ht="13.5">
      <c r="B641" s="209"/>
      <c r="C641" s="210"/>
      <c r="D641" s="204" t="s">
        <v>210</v>
      </c>
      <c r="E641" s="211" t="s">
        <v>21</v>
      </c>
      <c r="F641" s="212" t="s">
        <v>535</v>
      </c>
      <c r="G641" s="210"/>
      <c r="H641" s="213" t="s">
        <v>21</v>
      </c>
      <c r="I641" s="214"/>
      <c r="J641" s="210"/>
      <c r="K641" s="210"/>
      <c r="L641" s="215"/>
      <c r="M641" s="216"/>
      <c r="N641" s="217"/>
      <c r="O641" s="217"/>
      <c r="P641" s="217"/>
      <c r="Q641" s="217"/>
      <c r="R641" s="217"/>
      <c r="S641" s="217"/>
      <c r="T641" s="218"/>
      <c r="AT641" s="219" t="s">
        <v>210</v>
      </c>
      <c r="AU641" s="219" t="s">
        <v>84</v>
      </c>
      <c r="AV641" s="11" t="s">
        <v>82</v>
      </c>
      <c r="AW641" s="11" t="s">
        <v>38</v>
      </c>
      <c r="AX641" s="11" t="s">
        <v>74</v>
      </c>
      <c r="AY641" s="219" t="s">
        <v>143</v>
      </c>
    </row>
    <row r="642" spans="2:51" s="12" customFormat="1" ht="13.5">
      <c r="B642" s="220"/>
      <c r="C642" s="221"/>
      <c r="D642" s="204" t="s">
        <v>210</v>
      </c>
      <c r="E642" s="232" t="s">
        <v>21</v>
      </c>
      <c r="F642" s="233" t="s">
        <v>536</v>
      </c>
      <c r="G642" s="221"/>
      <c r="H642" s="234">
        <v>28.1</v>
      </c>
      <c r="I642" s="226"/>
      <c r="J642" s="221"/>
      <c r="K642" s="221"/>
      <c r="L642" s="227"/>
      <c r="M642" s="228"/>
      <c r="N642" s="229"/>
      <c r="O642" s="229"/>
      <c r="P642" s="229"/>
      <c r="Q642" s="229"/>
      <c r="R642" s="229"/>
      <c r="S642" s="229"/>
      <c r="T642" s="230"/>
      <c r="AT642" s="231" t="s">
        <v>210</v>
      </c>
      <c r="AU642" s="231" t="s">
        <v>84</v>
      </c>
      <c r="AV642" s="12" t="s">
        <v>84</v>
      </c>
      <c r="AW642" s="12" t="s">
        <v>38</v>
      </c>
      <c r="AX642" s="12" t="s">
        <v>74</v>
      </c>
      <c r="AY642" s="231" t="s">
        <v>143</v>
      </c>
    </row>
    <row r="643" spans="2:51" s="12" customFormat="1" ht="13.5">
      <c r="B643" s="220"/>
      <c r="C643" s="221"/>
      <c r="D643" s="204" t="s">
        <v>210</v>
      </c>
      <c r="E643" s="232" t="s">
        <v>21</v>
      </c>
      <c r="F643" s="233" t="s">
        <v>537</v>
      </c>
      <c r="G643" s="221"/>
      <c r="H643" s="234">
        <v>20.6</v>
      </c>
      <c r="I643" s="226"/>
      <c r="J643" s="221"/>
      <c r="K643" s="221"/>
      <c r="L643" s="227"/>
      <c r="M643" s="228"/>
      <c r="N643" s="229"/>
      <c r="O643" s="229"/>
      <c r="P643" s="229"/>
      <c r="Q643" s="229"/>
      <c r="R643" s="229"/>
      <c r="S643" s="229"/>
      <c r="T643" s="230"/>
      <c r="AT643" s="231" t="s">
        <v>210</v>
      </c>
      <c r="AU643" s="231" t="s">
        <v>84</v>
      </c>
      <c r="AV643" s="12" t="s">
        <v>84</v>
      </c>
      <c r="AW643" s="12" t="s">
        <v>38</v>
      </c>
      <c r="AX643" s="12" t="s">
        <v>74</v>
      </c>
      <c r="AY643" s="231" t="s">
        <v>143</v>
      </c>
    </row>
    <row r="644" spans="2:51" s="12" customFormat="1" ht="13.5">
      <c r="B644" s="220"/>
      <c r="C644" s="221"/>
      <c r="D644" s="204" t="s">
        <v>210</v>
      </c>
      <c r="E644" s="232" t="s">
        <v>21</v>
      </c>
      <c r="F644" s="233" t="s">
        <v>944</v>
      </c>
      <c r="G644" s="221"/>
      <c r="H644" s="234">
        <v>2.9</v>
      </c>
      <c r="I644" s="226"/>
      <c r="J644" s="221"/>
      <c r="K644" s="221"/>
      <c r="L644" s="227"/>
      <c r="M644" s="228"/>
      <c r="N644" s="229"/>
      <c r="O644" s="229"/>
      <c r="P644" s="229"/>
      <c r="Q644" s="229"/>
      <c r="R644" s="229"/>
      <c r="S644" s="229"/>
      <c r="T644" s="230"/>
      <c r="AT644" s="231" t="s">
        <v>210</v>
      </c>
      <c r="AU644" s="231" t="s">
        <v>84</v>
      </c>
      <c r="AV644" s="12" t="s">
        <v>84</v>
      </c>
      <c r="AW644" s="12" t="s">
        <v>38</v>
      </c>
      <c r="AX644" s="12" t="s">
        <v>74</v>
      </c>
      <c r="AY644" s="231" t="s">
        <v>143</v>
      </c>
    </row>
    <row r="645" spans="2:51" s="12" customFormat="1" ht="13.5">
      <c r="B645" s="220"/>
      <c r="C645" s="221"/>
      <c r="D645" s="204" t="s">
        <v>210</v>
      </c>
      <c r="E645" s="232" t="s">
        <v>21</v>
      </c>
      <c r="F645" s="233" t="s">
        <v>945</v>
      </c>
      <c r="G645" s="221"/>
      <c r="H645" s="234">
        <v>1.4</v>
      </c>
      <c r="I645" s="226"/>
      <c r="J645" s="221"/>
      <c r="K645" s="221"/>
      <c r="L645" s="227"/>
      <c r="M645" s="228"/>
      <c r="N645" s="229"/>
      <c r="O645" s="229"/>
      <c r="P645" s="229"/>
      <c r="Q645" s="229"/>
      <c r="R645" s="229"/>
      <c r="S645" s="229"/>
      <c r="T645" s="230"/>
      <c r="AT645" s="231" t="s">
        <v>210</v>
      </c>
      <c r="AU645" s="231" t="s">
        <v>84</v>
      </c>
      <c r="AV645" s="12" t="s">
        <v>84</v>
      </c>
      <c r="AW645" s="12" t="s">
        <v>38</v>
      </c>
      <c r="AX645" s="12" t="s">
        <v>74</v>
      </c>
      <c r="AY645" s="231" t="s">
        <v>143</v>
      </c>
    </row>
    <row r="646" spans="2:51" s="12" customFormat="1" ht="13.5">
      <c r="B646" s="220"/>
      <c r="C646" s="221"/>
      <c r="D646" s="204" t="s">
        <v>210</v>
      </c>
      <c r="E646" s="232" t="s">
        <v>21</v>
      </c>
      <c r="F646" s="233" t="s">
        <v>946</v>
      </c>
      <c r="G646" s="221"/>
      <c r="H646" s="234">
        <v>1.4</v>
      </c>
      <c r="I646" s="226"/>
      <c r="J646" s="221"/>
      <c r="K646" s="221"/>
      <c r="L646" s="227"/>
      <c r="M646" s="228"/>
      <c r="N646" s="229"/>
      <c r="O646" s="229"/>
      <c r="P646" s="229"/>
      <c r="Q646" s="229"/>
      <c r="R646" s="229"/>
      <c r="S646" s="229"/>
      <c r="T646" s="230"/>
      <c r="AT646" s="231" t="s">
        <v>210</v>
      </c>
      <c r="AU646" s="231" t="s">
        <v>84</v>
      </c>
      <c r="AV646" s="12" t="s">
        <v>84</v>
      </c>
      <c r="AW646" s="12" t="s">
        <v>38</v>
      </c>
      <c r="AX646" s="12" t="s">
        <v>74</v>
      </c>
      <c r="AY646" s="231" t="s">
        <v>143</v>
      </c>
    </row>
    <row r="647" spans="2:51" s="12" customFormat="1" ht="13.5">
      <c r="B647" s="220"/>
      <c r="C647" s="221"/>
      <c r="D647" s="204" t="s">
        <v>210</v>
      </c>
      <c r="E647" s="232" t="s">
        <v>21</v>
      </c>
      <c r="F647" s="233" t="s">
        <v>947</v>
      </c>
      <c r="G647" s="221"/>
      <c r="H647" s="234">
        <v>5.9</v>
      </c>
      <c r="I647" s="226"/>
      <c r="J647" s="221"/>
      <c r="K647" s="221"/>
      <c r="L647" s="227"/>
      <c r="M647" s="228"/>
      <c r="N647" s="229"/>
      <c r="O647" s="229"/>
      <c r="P647" s="229"/>
      <c r="Q647" s="229"/>
      <c r="R647" s="229"/>
      <c r="S647" s="229"/>
      <c r="T647" s="230"/>
      <c r="AT647" s="231" t="s">
        <v>210</v>
      </c>
      <c r="AU647" s="231" t="s">
        <v>84</v>
      </c>
      <c r="AV647" s="12" t="s">
        <v>84</v>
      </c>
      <c r="AW647" s="12" t="s">
        <v>38</v>
      </c>
      <c r="AX647" s="12" t="s">
        <v>74</v>
      </c>
      <c r="AY647" s="231" t="s">
        <v>143</v>
      </c>
    </row>
    <row r="648" spans="2:51" s="12" customFormat="1" ht="13.5">
      <c r="B648" s="220"/>
      <c r="C648" s="221"/>
      <c r="D648" s="204" t="s">
        <v>210</v>
      </c>
      <c r="E648" s="232" t="s">
        <v>21</v>
      </c>
      <c r="F648" s="233" t="s">
        <v>948</v>
      </c>
      <c r="G648" s="221"/>
      <c r="H648" s="234">
        <v>3.3</v>
      </c>
      <c r="I648" s="226"/>
      <c r="J648" s="221"/>
      <c r="K648" s="221"/>
      <c r="L648" s="227"/>
      <c r="M648" s="228"/>
      <c r="N648" s="229"/>
      <c r="O648" s="229"/>
      <c r="P648" s="229"/>
      <c r="Q648" s="229"/>
      <c r="R648" s="229"/>
      <c r="S648" s="229"/>
      <c r="T648" s="230"/>
      <c r="AT648" s="231" t="s">
        <v>210</v>
      </c>
      <c r="AU648" s="231" t="s">
        <v>84</v>
      </c>
      <c r="AV648" s="12" t="s">
        <v>84</v>
      </c>
      <c r="AW648" s="12" t="s">
        <v>38</v>
      </c>
      <c r="AX648" s="12" t="s">
        <v>74</v>
      </c>
      <c r="AY648" s="231" t="s">
        <v>143</v>
      </c>
    </row>
    <row r="649" spans="2:51" s="12" customFormat="1" ht="13.5">
      <c r="B649" s="220"/>
      <c r="C649" s="221"/>
      <c r="D649" s="204" t="s">
        <v>210</v>
      </c>
      <c r="E649" s="232" t="s">
        <v>21</v>
      </c>
      <c r="F649" s="233" t="s">
        <v>538</v>
      </c>
      <c r="G649" s="221"/>
      <c r="H649" s="234">
        <v>51.7</v>
      </c>
      <c r="I649" s="226"/>
      <c r="J649" s="221"/>
      <c r="K649" s="221"/>
      <c r="L649" s="227"/>
      <c r="M649" s="228"/>
      <c r="N649" s="229"/>
      <c r="O649" s="229"/>
      <c r="P649" s="229"/>
      <c r="Q649" s="229"/>
      <c r="R649" s="229"/>
      <c r="S649" s="229"/>
      <c r="T649" s="230"/>
      <c r="AT649" s="231" t="s">
        <v>210</v>
      </c>
      <c r="AU649" s="231" t="s">
        <v>84</v>
      </c>
      <c r="AV649" s="12" t="s">
        <v>84</v>
      </c>
      <c r="AW649" s="12" t="s">
        <v>38</v>
      </c>
      <c r="AX649" s="12" t="s">
        <v>74</v>
      </c>
      <c r="AY649" s="231" t="s">
        <v>143</v>
      </c>
    </row>
    <row r="650" spans="2:51" s="12" customFormat="1" ht="13.5">
      <c r="B650" s="220"/>
      <c r="C650" s="221"/>
      <c r="D650" s="204" t="s">
        <v>210</v>
      </c>
      <c r="E650" s="232" t="s">
        <v>21</v>
      </c>
      <c r="F650" s="233" t="s">
        <v>539</v>
      </c>
      <c r="G650" s="221"/>
      <c r="H650" s="234">
        <v>12.3</v>
      </c>
      <c r="I650" s="226"/>
      <c r="J650" s="221"/>
      <c r="K650" s="221"/>
      <c r="L650" s="227"/>
      <c r="M650" s="228"/>
      <c r="N650" s="229"/>
      <c r="O650" s="229"/>
      <c r="P650" s="229"/>
      <c r="Q650" s="229"/>
      <c r="R650" s="229"/>
      <c r="S650" s="229"/>
      <c r="T650" s="230"/>
      <c r="AT650" s="231" t="s">
        <v>210</v>
      </c>
      <c r="AU650" s="231" t="s">
        <v>84</v>
      </c>
      <c r="AV650" s="12" t="s">
        <v>84</v>
      </c>
      <c r="AW650" s="12" t="s">
        <v>38</v>
      </c>
      <c r="AX650" s="12" t="s">
        <v>74</v>
      </c>
      <c r="AY650" s="231" t="s">
        <v>143</v>
      </c>
    </row>
    <row r="651" spans="2:51" s="12" customFormat="1" ht="13.5">
      <c r="B651" s="220"/>
      <c r="C651" s="221"/>
      <c r="D651" s="204" t="s">
        <v>210</v>
      </c>
      <c r="E651" s="232" t="s">
        <v>21</v>
      </c>
      <c r="F651" s="233" t="s">
        <v>540</v>
      </c>
      <c r="G651" s="221"/>
      <c r="H651" s="234">
        <v>14.2</v>
      </c>
      <c r="I651" s="226"/>
      <c r="J651" s="221"/>
      <c r="K651" s="221"/>
      <c r="L651" s="227"/>
      <c r="M651" s="228"/>
      <c r="N651" s="229"/>
      <c r="O651" s="229"/>
      <c r="P651" s="229"/>
      <c r="Q651" s="229"/>
      <c r="R651" s="229"/>
      <c r="S651" s="229"/>
      <c r="T651" s="230"/>
      <c r="AT651" s="231" t="s">
        <v>210</v>
      </c>
      <c r="AU651" s="231" t="s">
        <v>84</v>
      </c>
      <c r="AV651" s="12" t="s">
        <v>84</v>
      </c>
      <c r="AW651" s="12" t="s">
        <v>38</v>
      </c>
      <c r="AX651" s="12" t="s">
        <v>74</v>
      </c>
      <c r="AY651" s="231" t="s">
        <v>143</v>
      </c>
    </row>
    <row r="652" spans="2:51" s="14" customFormat="1" ht="13.5">
      <c r="B652" s="257"/>
      <c r="C652" s="258"/>
      <c r="D652" s="204" t="s">
        <v>210</v>
      </c>
      <c r="E652" s="259" t="s">
        <v>21</v>
      </c>
      <c r="F652" s="260" t="s">
        <v>369</v>
      </c>
      <c r="G652" s="258"/>
      <c r="H652" s="261">
        <v>141.8</v>
      </c>
      <c r="I652" s="262"/>
      <c r="J652" s="258"/>
      <c r="K652" s="258"/>
      <c r="L652" s="263"/>
      <c r="M652" s="264"/>
      <c r="N652" s="265"/>
      <c r="O652" s="265"/>
      <c r="P652" s="265"/>
      <c r="Q652" s="265"/>
      <c r="R652" s="265"/>
      <c r="S652" s="265"/>
      <c r="T652" s="266"/>
      <c r="AT652" s="267" t="s">
        <v>210</v>
      </c>
      <c r="AU652" s="267" t="s">
        <v>84</v>
      </c>
      <c r="AV652" s="14" t="s">
        <v>161</v>
      </c>
      <c r="AW652" s="14" t="s">
        <v>6</v>
      </c>
      <c r="AX652" s="14" t="s">
        <v>74</v>
      </c>
      <c r="AY652" s="267" t="s">
        <v>143</v>
      </c>
    </row>
    <row r="653" spans="2:51" s="13" customFormat="1" ht="13.5">
      <c r="B653" s="235"/>
      <c r="C653" s="236"/>
      <c r="D653" s="222" t="s">
        <v>210</v>
      </c>
      <c r="E653" s="237" t="s">
        <v>21</v>
      </c>
      <c r="F653" s="238" t="s">
        <v>222</v>
      </c>
      <c r="G653" s="236"/>
      <c r="H653" s="239">
        <v>382.86</v>
      </c>
      <c r="I653" s="240"/>
      <c r="J653" s="236"/>
      <c r="K653" s="236"/>
      <c r="L653" s="241"/>
      <c r="M653" s="242"/>
      <c r="N653" s="243"/>
      <c r="O653" s="243"/>
      <c r="P653" s="243"/>
      <c r="Q653" s="243"/>
      <c r="R653" s="243"/>
      <c r="S653" s="243"/>
      <c r="T653" s="244"/>
      <c r="AT653" s="245" t="s">
        <v>210</v>
      </c>
      <c r="AU653" s="245" t="s">
        <v>84</v>
      </c>
      <c r="AV653" s="13" t="s">
        <v>208</v>
      </c>
      <c r="AW653" s="13" t="s">
        <v>38</v>
      </c>
      <c r="AX653" s="13" t="s">
        <v>82</v>
      </c>
      <c r="AY653" s="245" t="s">
        <v>143</v>
      </c>
    </row>
    <row r="654" spans="2:65" s="1" customFormat="1" ht="31.5" customHeight="1">
      <c r="B654" s="40"/>
      <c r="C654" s="192" t="s">
        <v>949</v>
      </c>
      <c r="D654" s="192" t="s">
        <v>146</v>
      </c>
      <c r="E654" s="193" t="s">
        <v>950</v>
      </c>
      <c r="F654" s="194" t="s">
        <v>951</v>
      </c>
      <c r="G654" s="195" t="s">
        <v>249</v>
      </c>
      <c r="H654" s="196">
        <v>34.079</v>
      </c>
      <c r="I654" s="197"/>
      <c r="J654" s="198">
        <f>ROUND(I654*H654,2)</f>
        <v>0</v>
      </c>
      <c r="K654" s="194" t="s">
        <v>150</v>
      </c>
      <c r="L654" s="60"/>
      <c r="M654" s="199" t="s">
        <v>21</v>
      </c>
      <c r="N654" s="200" t="s">
        <v>45</v>
      </c>
      <c r="O654" s="41"/>
      <c r="P654" s="201">
        <f>O654*H654</f>
        <v>0</v>
      </c>
      <c r="Q654" s="201">
        <v>0.00069</v>
      </c>
      <c r="R654" s="201">
        <f>Q654*H654</f>
        <v>0.02351451</v>
      </c>
      <c r="S654" s="201">
        <v>0</v>
      </c>
      <c r="T654" s="202">
        <f>S654*H654</f>
        <v>0</v>
      </c>
      <c r="AR654" s="24" t="s">
        <v>208</v>
      </c>
      <c r="AT654" s="24" t="s">
        <v>146</v>
      </c>
      <c r="AU654" s="24" t="s">
        <v>84</v>
      </c>
      <c r="AY654" s="24" t="s">
        <v>143</v>
      </c>
      <c r="BE654" s="203">
        <f>IF(N654="základní",J654,0)</f>
        <v>0</v>
      </c>
      <c r="BF654" s="203">
        <f>IF(N654="snížená",J654,0)</f>
        <v>0</v>
      </c>
      <c r="BG654" s="203">
        <f>IF(N654="zákl. přenesená",J654,0)</f>
        <v>0</v>
      </c>
      <c r="BH654" s="203">
        <f>IF(N654="sníž. přenesená",J654,0)</f>
        <v>0</v>
      </c>
      <c r="BI654" s="203">
        <f>IF(N654="nulová",J654,0)</f>
        <v>0</v>
      </c>
      <c r="BJ654" s="24" t="s">
        <v>82</v>
      </c>
      <c r="BK654" s="203">
        <f>ROUND(I654*H654,2)</f>
        <v>0</v>
      </c>
      <c r="BL654" s="24" t="s">
        <v>208</v>
      </c>
      <c r="BM654" s="24" t="s">
        <v>952</v>
      </c>
    </row>
    <row r="655" spans="2:51" s="11" customFormat="1" ht="13.5">
      <c r="B655" s="209"/>
      <c r="C655" s="210"/>
      <c r="D655" s="204" t="s">
        <v>210</v>
      </c>
      <c r="E655" s="211" t="s">
        <v>21</v>
      </c>
      <c r="F655" s="212" t="s">
        <v>820</v>
      </c>
      <c r="G655" s="210"/>
      <c r="H655" s="213" t="s">
        <v>21</v>
      </c>
      <c r="I655" s="214"/>
      <c r="J655" s="210"/>
      <c r="K655" s="210"/>
      <c r="L655" s="215"/>
      <c r="M655" s="216"/>
      <c r="N655" s="217"/>
      <c r="O655" s="217"/>
      <c r="P655" s="217"/>
      <c r="Q655" s="217"/>
      <c r="R655" s="217"/>
      <c r="S655" s="217"/>
      <c r="T655" s="218"/>
      <c r="AT655" s="219" t="s">
        <v>210</v>
      </c>
      <c r="AU655" s="219" t="s">
        <v>84</v>
      </c>
      <c r="AV655" s="11" t="s">
        <v>82</v>
      </c>
      <c r="AW655" s="11" t="s">
        <v>38</v>
      </c>
      <c r="AX655" s="11" t="s">
        <v>74</v>
      </c>
      <c r="AY655" s="219" t="s">
        <v>143</v>
      </c>
    </row>
    <row r="656" spans="2:51" s="12" customFormat="1" ht="13.5">
      <c r="B656" s="220"/>
      <c r="C656" s="221"/>
      <c r="D656" s="204" t="s">
        <v>210</v>
      </c>
      <c r="E656" s="232" t="s">
        <v>21</v>
      </c>
      <c r="F656" s="233" t="s">
        <v>821</v>
      </c>
      <c r="G656" s="221"/>
      <c r="H656" s="234">
        <v>34.079</v>
      </c>
      <c r="I656" s="226"/>
      <c r="J656" s="221"/>
      <c r="K656" s="221"/>
      <c r="L656" s="227"/>
      <c r="M656" s="228"/>
      <c r="N656" s="229"/>
      <c r="O656" s="229"/>
      <c r="P656" s="229"/>
      <c r="Q656" s="229"/>
      <c r="R656" s="229"/>
      <c r="S656" s="229"/>
      <c r="T656" s="230"/>
      <c r="AT656" s="231" t="s">
        <v>210</v>
      </c>
      <c r="AU656" s="231" t="s">
        <v>84</v>
      </c>
      <c r="AV656" s="12" t="s">
        <v>84</v>
      </c>
      <c r="AW656" s="12" t="s">
        <v>38</v>
      </c>
      <c r="AX656" s="12" t="s">
        <v>82</v>
      </c>
      <c r="AY656" s="231" t="s">
        <v>143</v>
      </c>
    </row>
    <row r="657" spans="2:63" s="10" customFormat="1" ht="29.85" customHeight="1">
      <c r="B657" s="175"/>
      <c r="C657" s="176"/>
      <c r="D657" s="189" t="s">
        <v>73</v>
      </c>
      <c r="E657" s="190" t="s">
        <v>781</v>
      </c>
      <c r="F657" s="190" t="s">
        <v>953</v>
      </c>
      <c r="G657" s="176"/>
      <c r="H657" s="176"/>
      <c r="I657" s="179"/>
      <c r="J657" s="191">
        <f>BK657</f>
        <v>0</v>
      </c>
      <c r="K657" s="176"/>
      <c r="L657" s="181"/>
      <c r="M657" s="182"/>
      <c r="N657" s="183"/>
      <c r="O657" s="183"/>
      <c r="P657" s="184">
        <f>SUM(P658:P681)</f>
        <v>0</v>
      </c>
      <c r="Q657" s="183"/>
      <c r="R657" s="184">
        <f>SUM(R658:R681)</f>
        <v>0.0079794</v>
      </c>
      <c r="S657" s="183"/>
      <c r="T657" s="185">
        <f>SUM(T658:T681)</f>
        <v>0</v>
      </c>
      <c r="AR657" s="186" t="s">
        <v>82</v>
      </c>
      <c r="AT657" s="187" t="s">
        <v>73</v>
      </c>
      <c r="AU657" s="187" t="s">
        <v>82</v>
      </c>
      <c r="AY657" s="186" t="s">
        <v>143</v>
      </c>
      <c r="BK657" s="188">
        <f>SUM(BK658:BK681)</f>
        <v>0</v>
      </c>
    </row>
    <row r="658" spans="2:65" s="1" customFormat="1" ht="31.5" customHeight="1">
      <c r="B658" s="40"/>
      <c r="C658" s="192" t="s">
        <v>954</v>
      </c>
      <c r="D658" s="192" t="s">
        <v>146</v>
      </c>
      <c r="E658" s="193" t="s">
        <v>955</v>
      </c>
      <c r="F658" s="194" t="s">
        <v>956</v>
      </c>
      <c r="G658" s="195" t="s">
        <v>249</v>
      </c>
      <c r="H658" s="196">
        <v>663.158</v>
      </c>
      <c r="I658" s="197"/>
      <c r="J658" s="198">
        <f>ROUND(I658*H658,2)</f>
        <v>0</v>
      </c>
      <c r="K658" s="194" t="s">
        <v>150</v>
      </c>
      <c r="L658" s="60"/>
      <c r="M658" s="199" t="s">
        <v>21</v>
      </c>
      <c r="N658" s="200" t="s">
        <v>45</v>
      </c>
      <c r="O658" s="41"/>
      <c r="P658" s="201">
        <f>O658*H658</f>
        <v>0</v>
      </c>
      <c r="Q658" s="201">
        <v>0</v>
      </c>
      <c r="R658" s="201">
        <f>Q658*H658</f>
        <v>0</v>
      </c>
      <c r="S658" s="201">
        <v>0</v>
      </c>
      <c r="T658" s="202">
        <f>S658*H658</f>
        <v>0</v>
      </c>
      <c r="AR658" s="24" t="s">
        <v>208</v>
      </c>
      <c r="AT658" s="24" t="s">
        <v>146</v>
      </c>
      <c r="AU658" s="24" t="s">
        <v>84</v>
      </c>
      <c r="AY658" s="24" t="s">
        <v>143</v>
      </c>
      <c r="BE658" s="203">
        <f>IF(N658="základní",J658,0)</f>
        <v>0</v>
      </c>
      <c r="BF658" s="203">
        <f>IF(N658="snížená",J658,0)</f>
        <v>0</v>
      </c>
      <c r="BG658" s="203">
        <f>IF(N658="zákl. přenesená",J658,0)</f>
        <v>0</v>
      </c>
      <c r="BH658" s="203">
        <f>IF(N658="sníž. přenesená",J658,0)</f>
        <v>0</v>
      </c>
      <c r="BI658" s="203">
        <f>IF(N658="nulová",J658,0)</f>
        <v>0</v>
      </c>
      <c r="BJ658" s="24" t="s">
        <v>82</v>
      </c>
      <c r="BK658" s="203">
        <f>ROUND(I658*H658,2)</f>
        <v>0</v>
      </c>
      <c r="BL658" s="24" t="s">
        <v>208</v>
      </c>
      <c r="BM658" s="24" t="s">
        <v>957</v>
      </c>
    </row>
    <row r="659" spans="2:47" s="1" customFormat="1" ht="67.5">
      <c r="B659" s="40"/>
      <c r="C659" s="62"/>
      <c r="D659" s="204" t="s">
        <v>958</v>
      </c>
      <c r="E659" s="62"/>
      <c r="F659" s="205" t="s">
        <v>959</v>
      </c>
      <c r="G659" s="62"/>
      <c r="H659" s="62"/>
      <c r="I659" s="162"/>
      <c r="J659" s="62"/>
      <c r="K659" s="62"/>
      <c r="L659" s="60"/>
      <c r="M659" s="256"/>
      <c r="N659" s="41"/>
      <c r="O659" s="41"/>
      <c r="P659" s="41"/>
      <c r="Q659" s="41"/>
      <c r="R659" s="41"/>
      <c r="S659" s="41"/>
      <c r="T659" s="77"/>
      <c r="AT659" s="24" t="s">
        <v>958</v>
      </c>
      <c r="AU659" s="24" t="s">
        <v>84</v>
      </c>
    </row>
    <row r="660" spans="2:51" s="11" customFormat="1" ht="13.5">
      <c r="B660" s="209"/>
      <c r="C660" s="210"/>
      <c r="D660" s="204" t="s">
        <v>210</v>
      </c>
      <c r="E660" s="211" t="s">
        <v>21</v>
      </c>
      <c r="F660" s="212" t="s">
        <v>960</v>
      </c>
      <c r="G660" s="210"/>
      <c r="H660" s="213" t="s">
        <v>21</v>
      </c>
      <c r="I660" s="214"/>
      <c r="J660" s="210"/>
      <c r="K660" s="210"/>
      <c r="L660" s="215"/>
      <c r="M660" s="216"/>
      <c r="N660" s="217"/>
      <c r="O660" s="217"/>
      <c r="P660" s="217"/>
      <c r="Q660" s="217"/>
      <c r="R660" s="217"/>
      <c r="S660" s="217"/>
      <c r="T660" s="218"/>
      <c r="AT660" s="219" t="s">
        <v>210</v>
      </c>
      <c r="AU660" s="219" t="s">
        <v>84</v>
      </c>
      <c r="AV660" s="11" t="s">
        <v>82</v>
      </c>
      <c r="AW660" s="11" t="s">
        <v>38</v>
      </c>
      <c r="AX660" s="11" t="s">
        <v>74</v>
      </c>
      <c r="AY660" s="219" t="s">
        <v>143</v>
      </c>
    </row>
    <row r="661" spans="2:51" s="11" customFormat="1" ht="13.5">
      <c r="B661" s="209"/>
      <c r="C661" s="210"/>
      <c r="D661" s="204" t="s">
        <v>210</v>
      </c>
      <c r="E661" s="211" t="s">
        <v>21</v>
      </c>
      <c r="F661" s="212" t="s">
        <v>678</v>
      </c>
      <c r="G661" s="210"/>
      <c r="H661" s="213" t="s">
        <v>21</v>
      </c>
      <c r="I661" s="214"/>
      <c r="J661" s="210"/>
      <c r="K661" s="210"/>
      <c r="L661" s="215"/>
      <c r="M661" s="216"/>
      <c r="N661" s="217"/>
      <c r="O661" s="217"/>
      <c r="P661" s="217"/>
      <c r="Q661" s="217"/>
      <c r="R661" s="217"/>
      <c r="S661" s="217"/>
      <c r="T661" s="218"/>
      <c r="AT661" s="219" t="s">
        <v>210</v>
      </c>
      <c r="AU661" s="219" t="s">
        <v>84</v>
      </c>
      <c r="AV661" s="11" t="s">
        <v>82</v>
      </c>
      <c r="AW661" s="11" t="s">
        <v>38</v>
      </c>
      <c r="AX661" s="11" t="s">
        <v>74</v>
      </c>
      <c r="AY661" s="219" t="s">
        <v>143</v>
      </c>
    </row>
    <row r="662" spans="2:51" s="12" customFormat="1" ht="13.5">
      <c r="B662" s="220"/>
      <c r="C662" s="221"/>
      <c r="D662" s="204" t="s">
        <v>210</v>
      </c>
      <c r="E662" s="232" t="s">
        <v>21</v>
      </c>
      <c r="F662" s="233" t="s">
        <v>961</v>
      </c>
      <c r="G662" s="221"/>
      <c r="H662" s="234">
        <v>137.258</v>
      </c>
      <c r="I662" s="226"/>
      <c r="J662" s="221"/>
      <c r="K662" s="221"/>
      <c r="L662" s="227"/>
      <c r="M662" s="228"/>
      <c r="N662" s="229"/>
      <c r="O662" s="229"/>
      <c r="P662" s="229"/>
      <c r="Q662" s="229"/>
      <c r="R662" s="229"/>
      <c r="S662" s="229"/>
      <c r="T662" s="230"/>
      <c r="AT662" s="231" t="s">
        <v>210</v>
      </c>
      <c r="AU662" s="231" t="s">
        <v>84</v>
      </c>
      <c r="AV662" s="12" t="s">
        <v>84</v>
      </c>
      <c r="AW662" s="12" t="s">
        <v>38</v>
      </c>
      <c r="AX662" s="12" t="s">
        <v>74</v>
      </c>
      <c r="AY662" s="231" t="s">
        <v>143</v>
      </c>
    </row>
    <row r="663" spans="2:51" s="11" customFormat="1" ht="13.5">
      <c r="B663" s="209"/>
      <c r="C663" s="210"/>
      <c r="D663" s="204" t="s">
        <v>210</v>
      </c>
      <c r="E663" s="211" t="s">
        <v>21</v>
      </c>
      <c r="F663" s="212" t="s">
        <v>675</v>
      </c>
      <c r="G663" s="210"/>
      <c r="H663" s="213" t="s">
        <v>21</v>
      </c>
      <c r="I663" s="214"/>
      <c r="J663" s="210"/>
      <c r="K663" s="210"/>
      <c r="L663" s="215"/>
      <c r="M663" s="216"/>
      <c r="N663" s="217"/>
      <c r="O663" s="217"/>
      <c r="P663" s="217"/>
      <c r="Q663" s="217"/>
      <c r="R663" s="217"/>
      <c r="S663" s="217"/>
      <c r="T663" s="218"/>
      <c r="AT663" s="219" t="s">
        <v>210</v>
      </c>
      <c r="AU663" s="219" t="s">
        <v>84</v>
      </c>
      <c r="AV663" s="11" t="s">
        <v>82</v>
      </c>
      <c r="AW663" s="11" t="s">
        <v>38</v>
      </c>
      <c r="AX663" s="11" t="s">
        <v>74</v>
      </c>
      <c r="AY663" s="219" t="s">
        <v>143</v>
      </c>
    </row>
    <row r="664" spans="2:51" s="12" customFormat="1" ht="13.5">
      <c r="B664" s="220"/>
      <c r="C664" s="221"/>
      <c r="D664" s="204" t="s">
        <v>210</v>
      </c>
      <c r="E664" s="232" t="s">
        <v>21</v>
      </c>
      <c r="F664" s="233" t="s">
        <v>962</v>
      </c>
      <c r="G664" s="221"/>
      <c r="H664" s="234">
        <v>122.25</v>
      </c>
      <c r="I664" s="226"/>
      <c r="J664" s="221"/>
      <c r="K664" s="221"/>
      <c r="L664" s="227"/>
      <c r="M664" s="228"/>
      <c r="N664" s="229"/>
      <c r="O664" s="229"/>
      <c r="P664" s="229"/>
      <c r="Q664" s="229"/>
      <c r="R664" s="229"/>
      <c r="S664" s="229"/>
      <c r="T664" s="230"/>
      <c r="AT664" s="231" t="s">
        <v>210</v>
      </c>
      <c r="AU664" s="231" t="s">
        <v>84</v>
      </c>
      <c r="AV664" s="12" t="s">
        <v>84</v>
      </c>
      <c r="AW664" s="12" t="s">
        <v>38</v>
      </c>
      <c r="AX664" s="12" t="s">
        <v>74</v>
      </c>
      <c r="AY664" s="231" t="s">
        <v>143</v>
      </c>
    </row>
    <row r="665" spans="2:51" s="11" customFormat="1" ht="13.5">
      <c r="B665" s="209"/>
      <c r="C665" s="210"/>
      <c r="D665" s="204" t="s">
        <v>210</v>
      </c>
      <c r="E665" s="211" t="s">
        <v>21</v>
      </c>
      <c r="F665" s="212" t="s">
        <v>677</v>
      </c>
      <c r="G665" s="210"/>
      <c r="H665" s="213" t="s">
        <v>21</v>
      </c>
      <c r="I665" s="214"/>
      <c r="J665" s="210"/>
      <c r="K665" s="210"/>
      <c r="L665" s="215"/>
      <c r="M665" s="216"/>
      <c r="N665" s="217"/>
      <c r="O665" s="217"/>
      <c r="P665" s="217"/>
      <c r="Q665" s="217"/>
      <c r="R665" s="217"/>
      <c r="S665" s="217"/>
      <c r="T665" s="218"/>
      <c r="AT665" s="219" t="s">
        <v>210</v>
      </c>
      <c r="AU665" s="219" t="s">
        <v>84</v>
      </c>
      <c r="AV665" s="11" t="s">
        <v>82</v>
      </c>
      <c r="AW665" s="11" t="s">
        <v>38</v>
      </c>
      <c r="AX665" s="11" t="s">
        <v>74</v>
      </c>
      <c r="AY665" s="219" t="s">
        <v>143</v>
      </c>
    </row>
    <row r="666" spans="2:51" s="12" customFormat="1" ht="13.5">
      <c r="B666" s="220"/>
      <c r="C666" s="221"/>
      <c r="D666" s="204" t="s">
        <v>210</v>
      </c>
      <c r="E666" s="232" t="s">
        <v>21</v>
      </c>
      <c r="F666" s="233" t="s">
        <v>963</v>
      </c>
      <c r="G666" s="221"/>
      <c r="H666" s="234">
        <v>197.85</v>
      </c>
      <c r="I666" s="226"/>
      <c r="J666" s="221"/>
      <c r="K666" s="221"/>
      <c r="L666" s="227"/>
      <c r="M666" s="228"/>
      <c r="N666" s="229"/>
      <c r="O666" s="229"/>
      <c r="P666" s="229"/>
      <c r="Q666" s="229"/>
      <c r="R666" s="229"/>
      <c r="S666" s="229"/>
      <c r="T666" s="230"/>
      <c r="AT666" s="231" t="s">
        <v>210</v>
      </c>
      <c r="AU666" s="231" t="s">
        <v>84</v>
      </c>
      <c r="AV666" s="12" t="s">
        <v>84</v>
      </c>
      <c r="AW666" s="12" t="s">
        <v>38</v>
      </c>
      <c r="AX666" s="12" t="s">
        <v>74</v>
      </c>
      <c r="AY666" s="231" t="s">
        <v>143</v>
      </c>
    </row>
    <row r="667" spans="2:51" s="11" customFormat="1" ht="13.5">
      <c r="B667" s="209"/>
      <c r="C667" s="210"/>
      <c r="D667" s="204" t="s">
        <v>210</v>
      </c>
      <c r="E667" s="211" t="s">
        <v>21</v>
      </c>
      <c r="F667" s="212" t="s">
        <v>964</v>
      </c>
      <c r="G667" s="210"/>
      <c r="H667" s="213" t="s">
        <v>21</v>
      </c>
      <c r="I667" s="214"/>
      <c r="J667" s="210"/>
      <c r="K667" s="210"/>
      <c r="L667" s="215"/>
      <c r="M667" s="216"/>
      <c r="N667" s="217"/>
      <c r="O667" s="217"/>
      <c r="P667" s="217"/>
      <c r="Q667" s="217"/>
      <c r="R667" s="217"/>
      <c r="S667" s="217"/>
      <c r="T667" s="218"/>
      <c r="AT667" s="219" t="s">
        <v>210</v>
      </c>
      <c r="AU667" s="219" t="s">
        <v>84</v>
      </c>
      <c r="AV667" s="11" t="s">
        <v>82</v>
      </c>
      <c r="AW667" s="11" t="s">
        <v>38</v>
      </c>
      <c r="AX667" s="11" t="s">
        <v>74</v>
      </c>
      <c r="AY667" s="219" t="s">
        <v>143</v>
      </c>
    </row>
    <row r="668" spans="2:51" s="12" customFormat="1" ht="13.5">
      <c r="B668" s="220"/>
      <c r="C668" s="221"/>
      <c r="D668" s="222" t="s">
        <v>210</v>
      </c>
      <c r="E668" s="223" t="s">
        <v>21</v>
      </c>
      <c r="F668" s="224" t="s">
        <v>965</v>
      </c>
      <c r="G668" s="221"/>
      <c r="H668" s="225">
        <v>205.8</v>
      </c>
      <c r="I668" s="226"/>
      <c r="J668" s="221"/>
      <c r="K668" s="221"/>
      <c r="L668" s="227"/>
      <c r="M668" s="228"/>
      <c r="N668" s="229"/>
      <c r="O668" s="229"/>
      <c r="P668" s="229"/>
      <c r="Q668" s="229"/>
      <c r="R668" s="229"/>
      <c r="S668" s="229"/>
      <c r="T668" s="230"/>
      <c r="AT668" s="231" t="s">
        <v>210</v>
      </c>
      <c r="AU668" s="231" t="s">
        <v>84</v>
      </c>
      <c r="AV668" s="12" t="s">
        <v>84</v>
      </c>
      <c r="AW668" s="12" t="s">
        <v>38</v>
      </c>
      <c r="AX668" s="12" t="s">
        <v>74</v>
      </c>
      <c r="AY668" s="231" t="s">
        <v>143</v>
      </c>
    </row>
    <row r="669" spans="2:65" s="1" customFormat="1" ht="44.25" customHeight="1">
      <c r="B669" s="40"/>
      <c r="C669" s="192" t="s">
        <v>966</v>
      </c>
      <c r="D669" s="192" t="s">
        <v>146</v>
      </c>
      <c r="E669" s="193" t="s">
        <v>967</v>
      </c>
      <c r="F669" s="194" t="s">
        <v>968</v>
      </c>
      <c r="G669" s="195" t="s">
        <v>249</v>
      </c>
      <c r="H669" s="196">
        <v>39789.48</v>
      </c>
      <c r="I669" s="197"/>
      <c r="J669" s="198">
        <f>ROUND(I669*H669,2)</f>
        <v>0</v>
      </c>
      <c r="K669" s="194" t="s">
        <v>150</v>
      </c>
      <c r="L669" s="60"/>
      <c r="M669" s="199" t="s">
        <v>21</v>
      </c>
      <c r="N669" s="200" t="s">
        <v>45</v>
      </c>
      <c r="O669" s="41"/>
      <c r="P669" s="201">
        <f>O669*H669</f>
        <v>0</v>
      </c>
      <c r="Q669" s="201">
        <v>0</v>
      </c>
      <c r="R669" s="201">
        <f>Q669*H669</f>
        <v>0</v>
      </c>
      <c r="S669" s="201">
        <v>0</v>
      </c>
      <c r="T669" s="202">
        <f>S669*H669</f>
        <v>0</v>
      </c>
      <c r="AR669" s="24" t="s">
        <v>208</v>
      </c>
      <c r="AT669" s="24" t="s">
        <v>146</v>
      </c>
      <c r="AU669" s="24" t="s">
        <v>84</v>
      </c>
      <c r="AY669" s="24" t="s">
        <v>143</v>
      </c>
      <c r="BE669" s="203">
        <f>IF(N669="základní",J669,0)</f>
        <v>0</v>
      </c>
      <c r="BF669" s="203">
        <f>IF(N669="snížená",J669,0)</f>
        <v>0</v>
      </c>
      <c r="BG669" s="203">
        <f>IF(N669="zákl. přenesená",J669,0)</f>
        <v>0</v>
      </c>
      <c r="BH669" s="203">
        <f>IF(N669="sníž. přenesená",J669,0)</f>
        <v>0</v>
      </c>
      <c r="BI669" s="203">
        <f>IF(N669="nulová",J669,0)</f>
        <v>0</v>
      </c>
      <c r="BJ669" s="24" t="s">
        <v>82</v>
      </c>
      <c r="BK669" s="203">
        <f>ROUND(I669*H669,2)</f>
        <v>0</v>
      </c>
      <c r="BL669" s="24" t="s">
        <v>208</v>
      </c>
      <c r="BM669" s="24" t="s">
        <v>969</v>
      </c>
    </row>
    <row r="670" spans="2:47" s="1" customFormat="1" ht="67.5">
      <c r="B670" s="40"/>
      <c r="C670" s="62"/>
      <c r="D670" s="204" t="s">
        <v>958</v>
      </c>
      <c r="E670" s="62"/>
      <c r="F670" s="205" t="s">
        <v>959</v>
      </c>
      <c r="G670" s="62"/>
      <c r="H670" s="62"/>
      <c r="I670" s="162"/>
      <c r="J670" s="62"/>
      <c r="K670" s="62"/>
      <c r="L670" s="60"/>
      <c r="M670" s="256"/>
      <c r="N670" s="41"/>
      <c r="O670" s="41"/>
      <c r="P670" s="41"/>
      <c r="Q670" s="41"/>
      <c r="R670" s="41"/>
      <c r="S670" s="41"/>
      <c r="T670" s="77"/>
      <c r="AT670" s="24" t="s">
        <v>958</v>
      </c>
      <c r="AU670" s="24" t="s">
        <v>84</v>
      </c>
    </row>
    <row r="671" spans="2:51" s="11" customFormat="1" ht="13.5">
      <c r="B671" s="209"/>
      <c r="C671" s="210"/>
      <c r="D671" s="204" t="s">
        <v>210</v>
      </c>
      <c r="E671" s="211" t="s">
        <v>21</v>
      </c>
      <c r="F671" s="212" t="s">
        <v>970</v>
      </c>
      <c r="G671" s="210"/>
      <c r="H671" s="213" t="s">
        <v>21</v>
      </c>
      <c r="I671" s="214"/>
      <c r="J671" s="210"/>
      <c r="K671" s="210"/>
      <c r="L671" s="215"/>
      <c r="M671" s="216"/>
      <c r="N671" s="217"/>
      <c r="O671" s="217"/>
      <c r="P671" s="217"/>
      <c r="Q671" s="217"/>
      <c r="R671" s="217"/>
      <c r="S671" s="217"/>
      <c r="T671" s="218"/>
      <c r="AT671" s="219" t="s">
        <v>210</v>
      </c>
      <c r="AU671" s="219" t="s">
        <v>84</v>
      </c>
      <c r="AV671" s="11" t="s">
        <v>82</v>
      </c>
      <c r="AW671" s="11" t="s">
        <v>38</v>
      </c>
      <c r="AX671" s="11" t="s">
        <v>74</v>
      </c>
      <c r="AY671" s="219" t="s">
        <v>143</v>
      </c>
    </row>
    <row r="672" spans="2:51" s="12" customFormat="1" ht="13.5">
      <c r="B672" s="220"/>
      <c r="C672" s="221"/>
      <c r="D672" s="222" t="s">
        <v>210</v>
      </c>
      <c r="E672" s="223" t="s">
        <v>21</v>
      </c>
      <c r="F672" s="224" t="s">
        <v>971</v>
      </c>
      <c r="G672" s="221"/>
      <c r="H672" s="225">
        <v>39789.48</v>
      </c>
      <c r="I672" s="226"/>
      <c r="J672" s="221"/>
      <c r="K672" s="221"/>
      <c r="L672" s="227"/>
      <c r="M672" s="228"/>
      <c r="N672" s="229"/>
      <c r="O672" s="229"/>
      <c r="P672" s="229"/>
      <c r="Q672" s="229"/>
      <c r="R672" s="229"/>
      <c r="S672" s="229"/>
      <c r="T672" s="230"/>
      <c r="AT672" s="231" t="s">
        <v>210</v>
      </c>
      <c r="AU672" s="231" t="s">
        <v>84</v>
      </c>
      <c r="AV672" s="12" t="s">
        <v>84</v>
      </c>
      <c r="AW672" s="12" t="s">
        <v>38</v>
      </c>
      <c r="AX672" s="12" t="s">
        <v>74</v>
      </c>
      <c r="AY672" s="231" t="s">
        <v>143</v>
      </c>
    </row>
    <row r="673" spans="2:65" s="1" customFormat="1" ht="31.5" customHeight="1">
      <c r="B673" s="40"/>
      <c r="C673" s="192" t="s">
        <v>972</v>
      </c>
      <c r="D673" s="192" t="s">
        <v>146</v>
      </c>
      <c r="E673" s="193" t="s">
        <v>973</v>
      </c>
      <c r="F673" s="194" t="s">
        <v>974</v>
      </c>
      <c r="G673" s="195" t="s">
        <v>249</v>
      </c>
      <c r="H673" s="196">
        <v>663.158</v>
      </c>
      <c r="I673" s="197"/>
      <c r="J673" s="198">
        <f>ROUND(I673*H673,2)</f>
        <v>0</v>
      </c>
      <c r="K673" s="194" t="s">
        <v>150</v>
      </c>
      <c r="L673" s="60"/>
      <c r="M673" s="199" t="s">
        <v>21</v>
      </c>
      <c r="N673" s="200" t="s">
        <v>45</v>
      </c>
      <c r="O673" s="41"/>
      <c r="P673" s="201">
        <f>O673*H673</f>
        <v>0</v>
      </c>
      <c r="Q673" s="201">
        <v>0</v>
      </c>
      <c r="R673" s="201">
        <f>Q673*H673</f>
        <v>0</v>
      </c>
      <c r="S673" s="201">
        <v>0</v>
      </c>
      <c r="T673" s="202">
        <f>S673*H673</f>
        <v>0</v>
      </c>
      <c r="AR673" s="24" t="s">
        <v>208</v>
      </c>
      <c r="AT673" s="24" t="s">
        <v>146</v>
      </c>
      <c r="AU673" s="24" t="s">
        <v>84</v>
      </c>
      <c r="AY673" s="24" t="s">
        <v>143</v>
      </c>
      <c r="BE673" s="203">
        <f>IF(N673="základní",J673,0)</f>
        <v>0</v>
      </c>
      <c r="BF673" s="203">
        <f>IF(N673="snížená",J673,0)</f>
        <v>0</v>
      </c>
      <c r="BG673" s="203">
        <f>IF(N673="zákl. přenesená",J673,0)</f>
        <v>0</v>
      </c>
      <c r="BH673" s="203">
        <f>IF(N673="sníž. přenesená",J673,0)</f>
        <v>0</v>
      </c>
      <c r="BI673" s="203">
        <f>IF(N673="nulová",J673,0)</f>
        <v>0</v>
      </c>
      <c r="BJ673" s="24" t="s">
        <v>82</v>
      </c>
      <c r="BK673" s="203">
        <f>ROUND(I673*H673,2)</f>
        <v>0</v>
      </c>
      <c r="BL673" s="24" t="s">
        <v>208</v>
      </c>
      <c r="BM673" s="24" t="s">
        <v>975</v>
      </c>
    </row>
    <row r="674" spans="2:47" s="1" customFormat="1" ht="27">
      <c r="B674" s="40"/>
      <c r="C674" s="62"/>
      <c r="D674" s="222" t="s">
        <v>958</v>
      </c>
      <c r="E674" s="62"/>
      <c r="F674" s="274" t="s">
        <v>976</v>
      </c>
      <c r="G674" s="62"/>
      <c r="H674" s="62"/>
      <c r="I674" s="162"/>
      <c r="J674" s="62"/>
      <c r="K674" s="62"/>
      <c r="L674" s="60"/>
      <c r="M674" s="256"/>
      <c r="N674" s="41"/>
      <c r="O674" s="41"/>
      <c r="P674" s="41"/>
      <c r="Q674" s="41"/>
      <c r="R674" s="41"/>
      <c r="S674" s="41"/>
      <c r="T674" s="77"/>
      <c r="AT674" s="24" t="s">
        <v>958</v>
      </c>
      <c r="AU674" s="24" t="s">
        <v>84</v>
      </c>
    </row>
    <row r="675" spans="2:65" s="1" customFormat="1" ht="31.5" customHeight="1">
      <c r="B675" s="40"/>
      <c r="C675" s="192" t="s">
        <v>977</v>
      </c>
      <c r="D675" s="192" t="s">
        <v>146</v>
      </c>
      <c r="E675" s="193" t="s">
        <v>978</v>
      </c>
      <c r="F675" s="194" t="s">
        <v>979</v>
      </c>
      <c r="G675" s="195" t="s">
        <v>249</v>
      </c>
      <c r="H675" s="196">
        <v>61.38</v>
      </c>
      <c r="I675" s="197"/>
      <c r="J675" s="198">
        <f>ROUND(I675*H675,2)</f>
        <v>0</v>
      </c>
      <c r="K675" s="194" t="s">
        <v>150</v>
      </c>
      <c r="L675" s="60"/>
      <c r="M675" s="199" t="s">
        <v>21</v>
      </c>
      <c r="N675" s="200" t="s">
        <v>45</v>
      </c>
      <c r="O675" s="41"/>
      <c r="P675" s="201">
        <f>O675*H675</f>
        <v>0</v>
      </c>
      <c r="Q675" s="201">
        <v>0.00013</v>
      </c>
      <c r="R675" s="201">
        <f>Q675*H675</f>
        <v>0.0079794</v>
      </c>
      <c r="S675" s="201">
        <v>0</v>
      </c>
      <c r="T675" s="202">
        <f>S675*H675</f>
        <v>0</v>
      </c>
      <c r="AR675" s="24" t="s">
        <v>208</v>
      </c>
      <c r="AT675" s="24" t="s">
        <v>146</v>
      </c>
      <c r="AU675" s="24" t="s">
        <v>84</v>
      </c>
      <c r="AY675" s="24" t="s">
        <v>143</v>
      </c>
      <c r="BE675" s="203">
        <f>IF(N675="základní",J675,0)</f>
        <v>0</v>
      </c>
      <c r="BF675" s="203">
        <f>IF(N675="snížená",J675,0)</f>
        <v>0</v>
      </c>
      <c r="BG675" s="203">
        <f>IF(N675="zákl. přenesená",J675,0)</f>
        <v>0</v>
      </c>
      <c r="BH675" s="203">
        <f>IF(N675="sníž. přenesená",J675,0)</f>
        <v>0</v>
      </c>
      <c r="BI675" s="203">
        <f>IF(N675="nulová",J675,0)</f>
        <v>0</v>
      </c>
      <c r="BJ675" s="24" t="s">
        <v>82</v>
      </c>
      <c r="BK675" s="203">
        <f>ROUND(I675*H675,2)</f>
        <v>0</v>
      </c>
      <c r="BL675" s="24" t="s">
        <v>208</v>
      </c>
      <c r="BM675" s="24" t="s">
        <v>980</v>
      </c>
    </row>
    <row r="676" spans="2:47" s="1" customFormat="1" ht="54">
      <c r="B676" s="40"/>
      <c r="C676" s="62"/>
      <c r="D676" s="204" t="s">
        <v>958</v>
      </c>
      <c r="E676" s="62"/>
      <c r="F676" s="205" t="s">
        <v>981</v>
      </c>
      <c r="G676" s="62"/>
      <c r="H676" s="62"/>
      <c r="I676" s="162"/>
      <c r="J676" s="62"/>
      <c r="K676" s="62"/>
      <c r="L676" s="60"/>
      <c r="M676" s="256"/>
      <c r="N676" s="41"/>
      <c r="O676" s="41"/>
      <c r="P676" s="41"/>
      <c r="Q676" s="41"/>
      <c r="R676" s="41"/>
      <c r="S676" s="41"/>
      <c r="T676" s="77"/>
      <c r="AT676" s="24" t="s">
        <v>958</v>
      </c>
      <c r="AU676" s="24" t="s">
        <v>84</v>
      </c>
    </row>
    <row r="677" spans="2:51" s="11" customFormat="1" ht="13.5">
      <c r="B677" s="209"/>
      <c r="C677" s="210"/>
      <c r="D677" s="204" t="s">
        <v>210</v>
      </c>
      <c r="E677" s="211" t="s">
        <v>21</v>
      </c>
      <c r="F677" s="212" t="s">
        <v>211</v>
      </c>
      <c r="G677" s="210"/>
      <c r="H677" s="213" t="s">
        <v>21</v>
      </c>
      <c r="I677" s="214"/>
      <c r="J677" s="210"/>
      <c r="K677" s="210"/>
      <c r="L677" s="215"/>
      <c r="M677" s="216"/>
      <c r="N677" s="217"/>
      <c r="O677" s="217"/>
      <c r="P677" s="217"/>
      <c r="Q677" s="217"/>
      <c r="R677" s="217"/>
      <c r="S677" s="217"/>
      <c r="T677" s="218"/>
      <c r="AT677" s="219" t="s">
        <v>210</v>
      </c>
      <c r="AU677" s="219" t="s">
        <v>84</v>
      </c>
      <c r="AV677" s="11" t="s">
        <v>82</v>
      </c>
      <c r="AW677" s="11" t="s">
        <v>38</v>
      </c>
      <c r="AX677" s="11" t="s">
        <v>74</v>
      </c>
      <c r="AY677" s="219" t="s">
        <v>143</v>
      </c>
    </row>
    <row r="678" spans="2:51" s="11" customFormat="1" ht="13.5">
      <c r="B678" s="209"/>
      <c r="C678" s="210"/>
      <c r="D678" s="204" t="s">
        <v>210</v>
      </c>
      <c r="E678" s="211" t="s">
        <v>21</v>
      </c>
      <c r="F678" s="212" t="s">
        <v>982</v>
      </c>
      <c r="G678" s="210"/>
      <c r="H678" s="213" t="s">
        <v>21</v>
      </c>
      <c r="I678" s="214"/>
      <c r="J678" s="210"/>
      <c r="K678" s="210"/>
      <c r="L678" s="215"/>
      <c r="M678" s="216"/>
      <c r="N678" s="217"/>
      <c r="O678" s="217"/>
      <c r="P678" s="217"/>
      <c r="Q678" s="217"/>
      <c r="R678" s="217"/>
      <c r="S678" s="217"/>
      <c r="T678" s="218"/>
      <c r="AT678" s="219" t="s">
        <v>210</v>
      </c>
      <c r="AU678" s="219" t="s">
        <v>84</v>
      </c>
      <c r="AV678" s="11" t="s">
        <v>82</v>
      </c>
      <c r="AW678" s="11" t="s">
        <v>38</v>
      </c>
      <c r="AX678" s="11" t="s">
        <v>74</v>
      </c>
      <c r="AY678" s="219" t="s">
        <v>143</v>
      </c>
    </row>
    <row r="679" spans="2:51" s="12" customFormat="1" ht="13.5">
      <c r="B679" s="220"/>
      <c r="C679" s="221"/>
      <c r="D679" s="204" t="s">
        <v>210</v>
      </c>
      <c r="E679" s="232" t="s">
        <v>21</v>
      </c>
      <c r="F679" s="233" t="s">
        <v>589</v>
      </c>
      <c r="G679" s="221"/>
      <c r="H679" s="234">
        <v>18.8</v>
      </c>
      <c r="I679" s="226"/>
      <c r="J679" s="221"/>
      <c r="K679" s="221"/>
      <c r="L679" s="227"/>
      <c r="M679" s="228"/>
      <c r="N679" s="229"/>
      <c r="O679" s="229"/>
      <c r="P679" s="229"/>
      <c r="Q679" s="229"/>
      <c r="R679" s="229"/>
      <c r="S679" s="229"/>
      <c r="T679" s="230"/>
      <c r="AT679" s="231" t="s">
        <v>210</v>
      </c>
      <c r="AU679" s="231" t="s">
        <v>84</v>
      </c>
      <c r="AV679" s="12" t="s">
        <v>84</v>
      </c>
      <c r="AW679" s="12" t="s">
        <v>38</v>
      </c>
      <c r="AX679" s="12" t="s">
        <v>74</v>
      </c>
      <c r="AY679" s="231" t="s">
        <v>143</v>
      </c>
    </row>
    <row r="680" spans="2:51" s="11" customFormat="1" ht="13.5">
      <c r="B680" s="209"/>
      <c r="C680" s="210"/>
      <c r="D680" s="204" t="s">
        <v>210</v>
      </c>
      <c r="E680" s="211" t="s">
        <v>21</v>
      </c>
      <c r="F680" s="212" t="s">
        <v>983</v>
      </c>
      <c r="G680" s="210"/>
      <c r="H680" s="213" t="s">
        <v>21</v>
      </c>
      <c r="I680" s="214"/>
      <c r="J680" s="210"/>
      <c r="K680" s="210"/>
      <c r="L680" s="215"/>
      <c r="M680" s="216"/>
      <c r="N680" s="217"/>
      <c r="O680" s="217"/>
      <c r="P680" s="217"/>
      <c r="Q680" s="217"/>
      <c r="R680" s="217"/>
      <c r="S680" s="217"/>
      <c r="T680" s="218"/>
      <c r="AT680" s="219" t="s">
        <v>210</v>
      </c>
      <c r="AU680" s="219" t="s">
        <v>84</v>
      </c>
      <c r="AV680" s="11" t="s">
        <v>82</v>
      </c>
      <c r="AW680" s="11" t="s">
        <v>38</v>
      </c>
      <c r="AX680" s="11" t="s">
        <v>74</v>
      </c>
      <c r="AY680" s="219" t="s">
        <v>143</v>
      </c>
    </row>
    <row r="681" spans="2:51" s="12" customFormat="1" ht="13.5">
      <c r="B681" s="220"/>
      <c r="C681" s="221"/>
      <c r="D681" s="204" t="s">
        <v>210</v>
      </c>
      <c r="E681" s="232" t="s">
        <v>21</v>
      </c>
      <c r="F681" s="233" t="s">
        <v>984</v>
      </c>
      <c r="G681" s="221"/>
      <c r="H681" s="234">
        <v>42.58</v>
      </c>
      <c r="I681" s="226"/>
      <c r="J681" s="221"/>
      <c r="K681" s="221"/>
      <c r="L681" s="227"/>
      <c r="M681" s="228"/>
      <c r="N681" s="229"/>
      <c r="O681" s="229"/>
      <c r="P681" s="229"/>
      <c r="Q681" s="229"/>
      <c r="R681" s="229"/>
      <c r="S681" s="229"/>
      <c r="T681" s="230"/>
      <c r="AT681" s="231" t="s">
        <v>210</v>
      </c>
      <c r="AU681" s="231" t="s">
        <v>84</v>
      </c>
      <c r="AV681" s="12" t="s">
        <v>84</v>
      </c>
      <c r="AW681" s="12" t="s">
        <v>38</v>
      </c>
      <c r="AX681" s="12" t="s">
        <v>74</v>
      </c>
      <c r="AY681" s="231" t="s">
        <v>143</v>
      </c>
    </row>
    <row r="682" spans="2:63" s="10" customFormat="1" ht="29.85" customHeight="1">
      <c r="B682" s="175"/>
      <c r="C682" s="176"/>
      <c r="D682" s="189" t="s">
        <v>73</v>
      </c>
      <c r="E682" s="190" t="s">
        <v>785</v>
      </c>
      <c r="F682" s="190" t="s">
        <v>985</v>
      </c>
      <c r="G682" s="176"/>
      <c r="H682" s="176"/>
      <c r="I682" s="179"/>
      <c r="J682" s="191">
        <f>BK682</f>
        <v>0</v>
      </c>
      <c r="K682" s="176"/>
      <c r="L682" s="181"/>
      <c r="M682" s="182"/>
      <c r="N682" s="183"/>
      <c r="O682" s="183"/>
      <c r="P682" s="184">
        <f>SUM(P683:P723)</f>
        <v>0</v>
      </c>
      <c r="Q682" s="183"/>
      <c r="R682" s="184">
        <f>SUM(R683:R723)</f>
        <v>0.0158536</v>
      </c>
      <c r="S682" s="183"/>
      <c r="T682" s="185">
        <f>SUM(T683:T723)</f>
        <v>0</v>
      </c>
      <c r="AR682" s="186" t="s">
        <v>82</v>
      </c>
      <c r="AT682" s="187" t="s">
        <v>73</v>
      </c>
      <c r="AU682" s="187" t="s">
        <v>82</v>
      </c>
      <c r="AY682" s="186" t="s">
        <v>143</v>
      </c>
      <c r="BK682" s="188">
        <f>SUM(BK683:BK723)</f>
        <v>0</v>
      </c>
    </row>
    <row r="683" spans="2:65" s="1" customFormat="1" ht="57" customHeight="1">
      <c r="B683" s="40"/>
      <c r="C683" s="192" t="s">
        <v>986</v>
      </c>
      <c r="D683" s="192" t="s">
        <v>146</v>
      </c>
      <c r="E683" s="193" t="s">
        <v>987</v>
      </c>
      <c r="F683" s="194" t="s">
        <v>988</v>
      </c>
      <c r="G683" s="195" t="s">
        <v>249</v>
      </c>
      <c r="H683" s="196">
        <v>396.34</v>
      </c>
      <c r="I683" s="197"/>
      <c r="J683" s="198">
        <f>ROUND(I683*H683,2)</f>
        <v>0</v>
      </c>
      <c r="K683" s="194" t="s">
        <v>21</v>
      </c>
      <c r="L683" s="60"/>
      <c r="M683" s="199" t="s">
        <v>21</v>
      </c>
      <c r="N683" s="200" t="s">
        <v>45</v>
      </c>
      <c r="O683" s="41"/>
      <c r="P683" s="201">
        <f>O683*H683</f>
        <v>0</v>
      </c>
      <c r="Q683" s="201">
        <v>4E-05</v>
      </c>
      <c r="R683" s="201">
        <f>Q683*H683</f>
        <v>0.0158536</v>
      </c>
      <c r="S683" s="201">
        <v>0</v>
      </c>
      <c r="T683" s="202">
        <f>S683*H683</f>
        <v>0</v>
      </c>
      <c r="AR683" s="24" t="s">
        <v>208</v>
      </c>
      <c r="AT683" s="24" t="s">
        <v>146</v>
      </c>
      <c r="AU683" s="24" t="s">
        <v>84</v>
      </c>
      <c r="AY683" s="24" t="s">
        <v>143</v>
      </c>
      <c r="BE683" s="203">
        <f>IF(N683="základní",J683,0)</f>
        <v>0</v>
      </c>
      <c r="BF683" s="203">
        <f>IF(N683="snížená",J683,0)</f>
        <v>0</v>
      </c>
      <c r="BG683" s="203">
        <f>IF(N683="zákl. přenesená",J683,0)</f>
        <v>0</v>
      </c>
      <c r="BH683" s="203">
        <f>IF(N683="sníž. přenesená",J683,0)</f>
        <v>0</v>
      </c>
      <c r="BI683" s="203">
        <f>IF(N683="nulová",J683,0)</f>
        <v>0</v>
      </c>
      <c r="BJ683" s="24" t="s">
        <v>82</v>
      </c>
      <c r="BK683" s="203">
        <f>ROUND(I683*H683,2)</f>
        <v>0</v>
      </c>
      <c r="BL683" s="24" t="s">
        <v>208</v>
      </c>
      <c r="BM683" s="24" t="s">
        <v>989</v>
      </c>
    </row>
    <row r="684" spans="2:51" s="11" customFormat="1" ht="13.5">
      <c r="B684" s="209"/>
      <c r="C684" s="210"/>
      <c r="D684" s="204" t="s">
        <v>210</v>
      </c>
      <c r="E684" s="211" t="s">
        <v>21</v>
      </c>
      <c r="F684" s="212" t="s">
        <v>519</v>
      </c>
      <c r="G684" s="210"/>
      <c r="H684" s="213" t="s">
        <v>21</v>
      </c>
      <c r="I684" s="214"/>
      <c r="J684" s="210"/>
      <c r="K684" s="210"/>
      <c r="L684" s="215"/>
      <c r="M684" s="216"/>
      <c r="N684" s="217"/>
      <c r="O684" s="217"/>
      <c r="P684" s="217"/>
      <c r="Q684" s="217"/>
      <c r="R684" s="217"/>
      <c r="S684" s="217"/>
      <c r="T684" s="218"/>
      <c r="AT684" s="219" t="s">
        <v>210</v>
      </c>
      <c r="AU684" s="219" t="s">
        <v>84</v>
      </c>
      <c r="AV684" s="11" t="s">
        <v>82</v>
      </c>
      <c r="AW684" s="11" t="s">
        <v>38</v>
      </c>
      <c r="AX684" s="11" t="s">
        <v>74</v>
      </c>
      <c r="AY684" s="219" t="s">
        <v>143</v>
      </c>
    </row>
    <row r="685" spans="2:51" s="12" customFormat="1" ht="13.5">
      <c r="B685" s="220"/>
      <c r="C685" s="221"/>
      <c r="D685" s="204" t="s">
        <v>210</v>
      </c>
      <c r="E685" s="232" t="s">
        <v>21</v>
      </c>
      <c r="F685" s="233" t="s">
        <v>520</v>
      </c>
      <c r="G685" s="221"/>
      <c r="H685" s="234">
        <v>7.7</v>
      </c>
      <c r="I685" s="226"/>
      <c r="J685" s="221"/>
      <c r="K685" s="221"/>
      <c r="L685" s="227"/>
      <c r="M685" s="228"/>
      <c r="N685" s="229"/>
      <c r="O685" s="229"/>
      <c r="P685" s="229"/>
      <c r="Q685" s="229"/>
      <c r="R685" s="229"/>
      <c r="S685" s="229"/>
      <c r="T685" s="230"/>
      <c r="AT685" s="231" t="s">
        <v>210</v>
      </c>
      <c r="AU685" s="231" t="s">
        <v>84</v>
      </c>
      <c r="AV685" s="12" t="s">
        <v>84</v>
      </c>
      <c r="AW685" s="12" t="s">
        <v>38</v>
      </c>
      <c r="AX685" s="12" t="s">
        <v>74</v>
      </c>
      <c r="AY685" s="231" t="s">
        <v>143</v>
      </c>
    </row>
    <row r="686" spans="2:51" s="12" customFormat="1" ht="13.5">
      <c r="B686" s="220"/>
      <c r="C686" s="221"/>
      <c r="D686" s="204" t="s">
        <v>210</v>
      </c>
      <c r="E686" s="232" t="s">
        <v>21</v>
      </c>
      <c r="F686" s="233" t="s">
        <v>521</v>
      </c>
      <c r="G686" s="221"/>
      <c r="H686" s="234">
        <v>9.9</v>
      </c>
      <c r="I686" s="226"/>
      <c r="J686" s="221"/>
      <c r="K686" s="221"/>
      <c r="L686" s="227"/>
      <c r="M686" s="228"/>
      <c r="N686" s="229"/>
      <c r="O686" s="229"/>
      <c r="P686" s="229"/>
      <c r="Q686" s="229"/>
      <c r="R686" s="229"/>
      <c r="S686" s="229"/>
      <c r="T686" s="230"/>
      <c r="AT686" s="231" t="s">
        <v>210</v>
      </c>
      <c r="AU686" s="231" t="s">
        <v>84</v>
      </c>
      <c r="AV686" s="12" t="s">
        <v>84</v>
      </c>
      <c r="AW686" s="12" t="s">
        <v>38</v>
      </c>
      <c r="AX686" s="12" t="s">
        <v>74</v>
      </c>
      <c r="AY686" s="231" t="s">
        <v>143</v>
      </c>
    </row>
    <row r="687" spans="2:51" s="12" customFormat="1" ht="13.5">
      <c r="B687" s="220"/>
      <c r="C687" s="221"/>
      <c r="D687" s="204" t="s">
        <v>210</v>
      </c>
      <c r="E687" s="232" t="s">
        <v>21</v>
      </c>
      <c r="F687" s="233" t="s">
        <v>522</v>
      </c>
      <c r="G687" s="221"/>
      <c r="H687" s="234">
        <v>9.3</v>
      </c>
      <c r="I687" s="226"/>
      <c r="J687" s="221"/>
      <c r="K687" s="221"/>
      <c r="L687" s="227"/>
      <c r="M687" s="228"/>
      <c r="N687" s="229"/>
      <c r="O687" s="229"/>
      <c r="P687" s="229"/>
      <c r="Q687" s="229"/>
      <c r="R687" s="229"/>
      <c r="S687" s="229"/>
      <c r="T687" s="230"/>
      <c r="AT687" s="231" t="s">
        <v>210</v>
      </c>
      <c r="AU687" s="231" t="s">
        <v>84</v>
      </c>
      <c r="AV687" s="12" t="s">
        <v>84</v>
      </c>
      <c r="AW687" s="12" t="s">
        <v>38</v>
      </c>
      <c r="AX687" s="12" t="s">
        <v>74</v>
      </c>
      <c r="AY687" s="231" t="s">
        <v>143</v>
      </c>
    </row>
    <row r="688" spans="2:51" s="12" customFormat="1" ht="13.5">
      <c r="B688" s="220"/>
      <c r="C688" s="221"/>
      <c r="D688" s="204" t="s">
        <v>210</v>
      </c>
      <c r="E688" s="232" t="s">
        <v>21</v>
      </c>
      <c r="F688" s="233" t="s">
        <v>523</v>
      </c>
      <c r="G688" s="221"/>
      <c r="H688" s="234">
        <v>13.3</v>
      </c>
      <c r="I688" s="226"/>
      <c r="J688" s="221"/>
      <c r="K688" s="221"/>
      <c r="L688" s="227"/>
      <c r="M688" s="228"/>
      <c r="N688" s="229"/>
      <c r="O688" s="229"/>
      <c r="P688" s="229"/>
      <c r="Q688" s="229"/>
      <c r="R688" s="229"/>
      <c r="S688" s="229"/>
      <c r="T688" s="230"/>
      <c r="AT688" s="231" t="s">
        <v>210</v>
      </c>
      <c r="AU688" s="231" t="s">
        <v>84</v>
      </c>
      <c r="AV688" s="12" t="s">
        <v>84</v>
      </c>
      <c r="AW688" s="12" t="s">
        <v>38</v>
      </c>
      <c r="AX688" s="12" t="s">
        <v>74</v>
      </c>
      <c r="AY688" s="231" t="s">
        <v>143</v>
      </c>
    </row>
    <row r="689" spans="2:51" s="12" customFormat="1" ht="13.5">
      <c r="B689" s="220"/>
      <c r="C689" s="221"/>
      <c r="D689" s="204" t="s">
        <v>210</v>
      </c>
      <c r="E689" s="232" t="s">
        <v>21</v>
      </c>
      <c r="F689" s="233" t="s">
        <v>524</v>
      </c>
      <c r="G689" s="221"/>
      <c r="H689" s="234">
        <v>12.2</v>
      </c>
      <c r="I689" s="226"/>
      <c r="J689" s="221"/>
      <c r="K689" s="221"/>
      <c r="L689" s="227"/>
      <c r="M689" s="228"/>
      <c r="N689" s="229"/>
      <c r="O689" s="229"/>
      <c r="P689" s="229"/>
      <c r="Q689" s="229"/>
      <c r="R689" s="229"/>
      <c r="S689" s="229"/>
      <c r="T689" s="230"/>
      <c r="AT689" s="231" t="s">
        <v>210</v>
      </c>
      <c r="AU689" s="231" t="s">
        <v>84</v>
      </c>
      <c r="AV689" s="12" t="s">
        <v>84</v>
      </c>
      <c r="AW689" s="12" t="s">
        <v>38</v>
      </c>
      <c r="AX689" s="12" t="s">
        <v>74</v>
      </c>
      <c r="AY689" s="231" t="s">
        <v>143</v>
      </c>
    </row>
    <row r="690" spans="2:51" s="12" customFormat="1" ht="13.5">
      <c r="B690" s="220"/>
      <c r="C690" s="221"/>
      <c r="D690" s="204" t="s">
        <v>210</v>
      </c>
      <c r="E690" s="232" t="s">
        <v>21</v>
      </c>
      <c r="F690" s="233" t="s">
        <v>525</v>
      </c>
      <c r="G690" s="221"/>
      <c r="H690" s="234">
        <v>20.1</v>
      </c>
      <c r="I690" s="226"/>
      <c r="J690" s="221"/>
      <c r="K690" s="221"/>
      <c r="L690" s="227"/>
      <c r="M690" s="228"/>
      <c r="N690" s="229"/>
      <c r="O690" s="229"/>
      <c r="P690" s="229"/>
      <c r="Q690" s="229"/>
      <c r="R690" s="229"/>
      <c r="S690" s="229"/>
      <c r="T690" s="230"/>
      <c r="AT690" s="231" t="s">
        <v>210</v>
      </c>
      <c r="AU690" s="231" t="s">
        <v>84</v>
      </c>
      <c r="AV690" s="12" t="s">
        <v>84</v>
      </c>
      <c r="AW690" s="12" t="s">
        <v>38</v>
      </c>
      <c r="AX690" s="12" t="s">
        <v>74</v>
      </c>
      <c r="AY690" s="231" t="s">
        <v>143</v>
      </c>
    </row>
    <row r="691" spans="2:51" s="12" customFormat="1" ht="13.5">
      <c r="B691" s="220"/>
      <c r="C691" s="221"/>
      <c r="D691" s="204" t="s">
        <v>210</v>
      </c>
      <c r="E691" s="232" t="s">
        <v>21</v>
      </c>
      <c r="F691" s="233" t="s">
        <v>932</v>
      </c>
      <c r="G691" s="221"/>
      <c r="H691" s="234">
        <v>1.4</v>
      </c>
      <c r="I691" s="226"/>
      <c r="J691" s="221"/>
      <c r="K691" s="221"/>
      <c r="L691" s="227"/>
      <c r="M691" s="228"/>
      <c r="N691" s="229"/>
      <c r="O691" s="229"/>
      <c r="P691" s="229"/>
      <c r="Q691" s="229"/>
      <c r="R691" s="229"/>
      <c r="S691" s="229"/>
      <c r="T691" s="230"/>
      <c r="AT691" s="231" t="s">
        <v>210</v>
      </c>
      <c r="AU691" s="231" t="s">
        <v>84</v>
      </c>
      <c r="AV691" s="12" t="s">
        <v>84</v>
      </c>
      <c r="AW691" s="12" t="s">
        <v>38</v>
      </c>
      <c r="AX691" s="12" t="s">
        <v>74</v>
      </c>
      <c r="AY691" s="231" t="s">
        <v>143</v>
      </c>
    </row>
    <row r="692" spans="2:51" s="12" customFormat="1" ht="13.5">
      <c r="B692" s="220"/>
      <c r="C692" s="221"/>
      <c r="D692" s="204" t="s">
        <v>210</v>
      </c>
      <c r="E692" s="232" t="s">
        <v>21</v>
      </c>
      <c r="F692" s="233" t="s">
        <v>933</v>
      </c>
      <c r="G692" s="221"/>
      <c r="H692" s="234">
        <v>1.4</v>
      </c>
      <c r="I692" s="226"/>
      <c r="J692" s="221"/>
      <c r="K692" s="221"/>
      <c r="L692" s="227"/>
      <c r="M692" s="228"/>
      <c r="N692" s="229"/>
      <c r="O692" s="229"/>
      <c r="P692" s="229"/>
      <c r="Q692" s="229"/>
      <c r="R692" s="229"/>
      <c r="S692" s="229"/>
      <c r="T692" s="230"/>
      <c r="AT692" s="231" t="s">
        <v>210</v>
      </c>
      <c r="AU692" s="231" t="s">
        <v>84</v>
      </c>
      <c r="AV692" s="12" t="s">
        <v>84</v>
      </c>
      <c r="AW692" s="12" t="s">
        <v>38</v>
      </c>
      <c r="AX692" s="12" t="s">
        <v>74</v>
      </c>
      <c r="AY692" s="231" t="s">
        <v>143</v>
      </c>
    </row>
    <row r="693" spans="2:51" s="12" customFormat="1" ht="13.5">
      <c r="B693" s="220"/>
      <c r="C693" s="221"/>
      <c r="D693" s="204" t="s">
        <v>210</v>
      </c>
      <c r="E693" s="232" t="s">
        <v>21</v>
      </c>
      <c r="F693" s="233" t="s">
        <v>526</v>
      </c>
      <c r="G693" s="221"/>
      <c r="H693" s="234">
        <v>34.64</v>
      </c>
      <c r="I693" s="226"/>
      <c r="J693" s="221"/>
      <c r="K693" s="221"/>
      <c r="L693" s="227"/>
      <c r="M693" s="228"/>
      <c r="N693" s="229"/>
      <c r="O693" s="229"/>
      <c r="P693" s="229"/>
      <c r="Q693" s="229"/>
      <c r="R693" s="229"/>
      <c r="S693" s="229"/>
      <c r="T693" s="230"/>
      <c r="AT693" s="231" t="s">
        <v>210</v>
      </c>
      <c r="AU693" s="231" t="s">
        <v>84</v>
      </c>
      <c r="AV693" s="12" t="s">
        <v>84</v>
      </c>
      <c r="AW693" s="12" t="s">
        <v>38</v>
      </c>
      <c r="AX693" s="12" t="s">
        <v>74</v>
      </c>
      <c r="AY693" s="231" t="s">
        <v>143</v>
      </c>
    </row>
    <row r="694" spans="2:51" s="12" customFormat="1" ht="13.5">
      <c r="B694" s="220"/>
      <c r="C694" s="221"/>
      <c r="D694" s="204" t="s">
        <v>210</v>
      </c>
      <c r="E694" s="232" t="s">
        <v>21</v>
      </c>
      <c r="F694" s="233" t="s">
        <v>934</v>
      </c>
      <c r="G694" s="221"/>
      <c r="H694" s="234">
        <v>5.36</v>
      </c>
      <c r="I694" s="226"/>
      <c r="J694" s="221"/>
      <c r="K694" s="221"/>
      <c r="L694" s="227"/>
      <c r="M694" s="228"/>
      <c r="N694" s="229"/>
      <c r="O694" s="229"/>
      <c r="P694" s="229"/>
      <c r="Q694" s="229"/>
      <c r="R694" s="229"/>
      <c r="S694" s="229"/>
      <c r="T694" s="230"/>
      <c r="AT694" s="231" t="s">
        <v>210</v>
      </c>
      <c r="AU694" s="231" t="s">
        <v>84</v>
      </c>
      <c r="AV694" s="12" t="s">
        <v>84</v>
      </c>
      <c r="AW694" s="12" t="s">
        <v>38</v>
      </c>
      <c r="AX694" s="12" t="s">
        <v>74</v>
      </c>
      <c r="AY694" s="231" t="s">
        <v>143</v>
      </c>
    </row>
    <row r="695" spans="2:51" s="12" customFormat="1" ht="13.5">
      <c r="B695" s="220"/>
      <c r="C695" s="221"/>
      <c r="D695" s="204" t="s">
        <v>210</v>
      </c>
      <c r="E695" s="232" t="s">
        <v>21</v>
      </c>
      <c r="F695" s="233" t="s">
        <v>527</v>
      </c>
      <c r="G695" s="221"/>
      <c r="H695" s="234">
        <v>5.14</v>
      </c>
      <c r="I695" s="226"/>
      <c r="J695" s="221"/>
      <c r="K695" s="221"/>
      <c r="L695" s="227"/>
      <c r="M695" s="228"/>
      <c r="N695" s="229"/>
      <c r="O695" s="229"/>
      <c r="P695" s="229"/>
      <c r="Q695" s="229"/>
      <c r="R695" s="229"/>
      <c r="S695" s="229"/>
      <c r="T695" s="230"/>
      <c r="AT695" s="231" t="s">
        <v>210</v>
      </c>
      <c r="AU695" s="231" t="s">
        <v>84</v>
      </c>
      <c r="AV695" s="12" t="s">
        <v>84</v>
      </c>
      <c r="AW695" s="12" t="s">
        <v>38</v>
      </c>
      <c r="AX695" s="12" t="s">
        <v>74</v>
      </c>
      <c r="AY695" s="231" t="s">
        <v>143</v>
      </c>
    </row>
    <row r="696" spans="2:51" s="12" customFormat="1" ht="13.5">
      <c r="B696" s="220"/>
      <c r="C696" s="221"/>
      <c r="D696" s="204" t="s">
        <v>210</v>
      </c>
      <c r="E696" s="232" t="s">
        <v>21</v>
      </c>
      <c r="F696" s="233" t="s">
        <v>935</v>
      </c>
      <c r="G696" s="221"/>
      <c r="H696" s="234">
        <v>3.87</v>
      </c>
      <c r="I696" s="226"/>
      <c r="J696" s="221"/>
      <c r="K696" s="221"/>
      <c r="L696" s="227"/>
      <c r="M696" s="228"/>
      <c r="N696" s="229"/>
      <c r="O696" s="229"/>
      <c r="P696" s="229"/>
      <c r="Q696" s="229"/>
      <c r="R696" s="229"/>
      <c r="S696" s="229"/>
      <c r="T696" s="230"/>
      <c r="AT696" s="231" t="s">
        <v>210</v>
      </c>
      <c r="AU696" s="231" t="s">
        <v>84</v>
      </c>
      <c r="AV696" s="12" t="s">
        <v>84</v>
      </c>
      <c r="AW696" s="12" t="s">
        <v>38</v>
      </c>
      <c r="AX696" s="12" t="s">
        <v>74</v>
      </c>
      <c r="AY696" s="231" t="s">
        <v>143</v>
      </c>
    </row>
    <row r="697" spans="2:51" s="12" customFormat="1" ht="13.5">
      <c r="B697" s="220"/>
      <c r="C697" s="221"/>
      <c r="D697" s="204" t="s">
        <v>210</v>
      </c>
      <c r="E697" s="232" t="s">
        <v>21</v>
      </c>
      <c r="F697" s="233" t="s">
        <v>528</v>
      </c>
      <c r="G697" s="221"/>
      <c r="H697" s="234">
        <v>16.8</v>
      </c>
      <c r="I697" s="226"/>
      <c r="J697" s="221"/>
      <c r="K697" s="221"/>
      <c r="L697" s="227"/>
      <c r="M697" s="228"/>
      <c r="N697" s="229"/>
      <c r="O697" s="229"/>
      <c r="P697" s="229"/>
      <c r="Q697" s="229"/>
      <c r="R697" s="229"/>
      <c r="S697" s="229"/>
      <c r="T697" s="230"/>
      <c r="AT697" s="231" t="s">
        <v>210</v>
      </c>
      <c r="AU697" s="231" t="s">
        <v>84</v>
      </c>
      <c r="AV697" s="12" t="s">
        <v>84</v>
      </c>
      <c r="AW697" s="12" t="s">
        <v>38</v>
      </c>
      <c r="AX697" s="12" t="s">
        <v>74</v>
      </c>
      <c r="AY697" s="231" t="s">
        <v>143</v>
      </c>
    </row>
    <row r="698" spans="2:51" s="12" customFormat="1" ht="13.5">
      <c r="B698" s="220"/>
      <c r="C698" s="221"/>
      <c r="D698" s="204" t="s">
        <v>210</v>
      </c>
      <c r="E698" s="232" t="s">
        <v>21</v>
      </c>
      <c r="F698" s="233" t="s">
        <v>936</v>
      </c>
      <c r="G698" s="221"/>
      <c r="H698" s="234">
        <v>1.4</v>
      </c>
      <c r="I698" s="226"/>
      <c r="J698" s="221"/>
      <c r="K698" s="221"/>
      <c r="L698" s="227"/>
      <c r="M698" s="228"/>
      <c r="N698" s="229"/>
      <c r="O698" s="229"/>
      <c r="P698" s="229"/>
      <c r="Q698" s="229"/>
      <c r="R698" s="229"/>
      <c r="S698" s="229"/>
      <c r="T698" s="230"/>
      <c r="AT698" s="231" t="s">
        <v>210</v>
      </c>
      <c r="AU698" s="231" t="s">
        <v>84</v>
      </c>
      <c r="AV698" s="12" t="s">
        <v>84</v>
      </c>
      <c r="AW698" s="12" t="s">
        <v>38</v>
      </c>
      <c r="AX698" s="12" t="s">
        <v>74</v>
      </c>
      <c r="AY698" s="231" t="s">
        <v>143</v>
      </c>
    </row>
    <row r="699" spans="2:51" s="12" customFormat="1" ht="13.5">
      <c r="B699" s="220"/>
      <c r="C699" s="221"/>
      <c r="D699" s="204" t="s">
        <v>210</v>
      </c>
      <c r="E699" s="232" t="s">
        <v>21</v>
      </c>
      <c r="F699" s="233" t="s">
        <v>937</v>
      </c>
      <c r="G699" s="221"/>
      <c r="H699" s="234">
        <v>1.4</v>
      </c>
      <c r="I699" s="226"/>
      <c r="J699" s="221"/>
      <c r="K699" s="221"/>
      <c r="L699" s="227"/>
      <c r="M699" s="228"/>
      <c r="N699" s="229"/>
      <c r="O699" s="229"/>
      <c r="P699" s="229"/>
      <c r="Q699" s="229"/>
      <c r="R699" s="229"/>
      <c r="S699" s="229"/>
      <c r="T699" s="230"/>
      <c r="AT699" s="231" t="s">
        <v>210</v>
      </c>
      <c r="AU699" s="231" t="s">
        <v>84</v>
      </c>
      <c r="AV699" s="12" t="s">
        <v>84</v>
      </c>
      <c r="AW699" s="12" t="s">
        <v>38</v>
      </c>
      <c r="AX699" s="12" t="s">
        <v>74</v>
      </c>
      <c r="AY699" s="231" t="s">
        <v>143</v>
      </c>
    </row>
    <row r="700" spans="2:51" s="12" customFormat="1" ht="13.5">
      <c r="B700" s="220"/>
      <c r="C700" s="221"/>
      <c r="D700" s="204" t="s">
        <v>210</v>
      </c>
      <c r="E700" s="232" t="s">
        <v>21</v>
      </c>
      <c r="F700" s="233" t="s">
        <v>938</v>
      </c>
      <c r="G700" s="221"/>
      <c r="H700" s="234">
        <v>1.4</v>
      </c>
      <c r="I700" s="226"/>
      <c r="J700" s="221"/>
      <c r="K700" s="221"/>
      <c r="L700" s="227"/>
      <c r="M700" s="228"/>
      <c r="N700" s="229"/>
      <c r="O700" s="229"/>
      <c r="P700" s="229"/>
      <c r="Q700" s="229"/>
      <c r="R700" s="229"/>
      <c r="S700" s="229"/>
      <c r="T700" s="230"/>
      <c r="AT700" s="231" t="s">
        <v>210</v>
      </c>
      <c r="AU700" s="231" t="s">
        <v>84</v>
      </c>
      <c r="AV700" s="12" t="s">
        <v>84</v>
      </c>
      <c r="AW700" s="12" t="s">
        <v>38</v>
      </c>
      <c r="AX700" s="12" t="s">
        <v>74</v>
      </c>
      <c r="AY700" s="231" t="s">
        <v>143</v>
      </c>
    </row>
    <row r="701" spans="2:51" s="12" customFormat="1" ht="13.5">
      <c r="B701" s="220"/>
      <c r="C701" s="221"/>
      <c r="D701" s="204" t="s">
        <v>210</v>
      </c>
      <c r="E701" s="232" t="s">
        <v>21</v>
      </c>
      <c r="F701" s="233" t="s">
        <v>939</v>
      </c>
      <c r="G701" s="221"/>
      <c r="H701" s="234">
        <v>1.4</v>
      </c>
      <c r="I701" s="226"/>
      <c r="J701" s="221"/>
      <c r="K701" s="221"/>
      <c r="L701" s="227"/>
      <c r="M701" s="228"/>
      <c r="N701" s="229"/>
      <c r="O701" s="229"/>
      <c r="P701" s="229"/>
      <c r="Q701" s="229"/>
      <c r="R701" s="229"/>
      <c r="S701" s="229"/>
      <c r="T701" s="230"/>
      <c r="AT701" s="231" t="s">
        <v>210</v>
      </c>
      <c r="AU701" s="231" t="s">
        <v>84</v>
      </c>
      <c r="AV701" s="12" t="s">
        <v>84</v>
      </c>
      <c r="AW701" s="12" t="s">
        <v>38</v>
      </c>
      <c r="AX701" s="12" t="s">
        <v>74</v>
      </c>
      <c r="AY701" s="231" t="s">
        <v>143</v>
      </c>
    </row>
    <row r="702" spans="2:51" s="12" customFormat="1" ht="13.5">
      <c r="B702" s="220"/>
      <c r="C702" s="221"/>
      <c r="D702" s="204" t="s">
        <v>210</v>
      </c>
      <c r="E702" s="232" t="s">
        <v>21</v>
      </c>
      <c r="F702" s="233" t="s">
        <v>940</v>
      </c>
      <c r="G702" s="221"/>
      <c r="H702" s="234">
        <v>3.25</v>
      </c>
      <c r="I702" s="226"/>
      <c r="J702" s="221"/>
      <c r="K702" s="221"/>
      <c r="L702" s="227"/>
      <c r="M702" s="228"/>
      <c r="N702" s="229"/>
      <c r="O702" s="229"/>
      <c r="P702" s="229"/>
      <c r="Q702" s="229"/>
      <c r="R702" s="229"/>
      <c r="S702" s="229"/>
      <c r="T702" s="230"/>
      <c r="AT702" s="231" t="s">
        <v>210</v>
      </c>
      <c r="AU702" s="231" t="s">
        <v>84</v>
      </c>
      <c r="AV702" s="12" t="s">
        <v>84</v>
      </c>
      <c r="AW702" s="12" t="s">
        <v>38</v>
      </c>
      <c r="AX702" s="12" t="s">
        <v>74</v>
      </c>
      <c r="AY702" s="231" t="s">
        <v>143</v>
      </c>
    </row>
    <row r="703" spans="2:51" s="12" customFormat="1" ht="13.5">
      <c r="B703" s="220"/>
      <c r="C703" s="221"/>
      <c r="D703" s="204" t="s">
        <v>210</v>
      </c>
      <c r="E703" s="232" t="s">
        <v>21</v>
      </c>
      <c r="F703" s="233" t="s">
        <v>529</v>
      </c>
      <c r="G703" s="221"/>
      <c r="H703" s="234">
        <v>32.8</v>
      </c>
      <c r="I703" s="226"/>
      <c r="J703" s="221"/>
      <c r="K703" s="221"/>
      <c r="L703" s="227"/>
      <c r="M703" s="228"/>
      <c r="N703" s="229"/>
      <c r="O703" s="229"/>
      <c r="P703" s="229"/>
      <c r="Q703" s="229"/>
      <c r="R703" s="229"/>
      <c r="S703" s="229"/>
      <c r="T703" s="230"/>
      <c r="AT703" s="231" t="s">
        <v>210</v>
      </c>
      <c r="AU703" s="231" t="s">
        <v>84</v>
      </c>
      <c r="AV703" s="12" t="s">
        <v>84</v>
      </c>
      <c r="AW703" s="12" t="s">
        <v>38</v>
      </c>
      <c r="AX703" s="12" t="s">
        <v>74</v>
      </c>
      <c r="AY703" s="231" t="s">
        <v>143</v>
      </c>
    </row>
    <row r="704" spans="2:51" s="12" customFormat="1" ht="13.5">
      <c r="B704" s="220"/>
      <c r="C704" s="221"/>
      <c r="D704" s="204" t="s">
        <v>210</v>
      </c>
      <c r="E704" s="232" t="s">
        <v>21</v>
      </c>
      <c r="F704" s="233" t="s">
        <v>530</v>
      </c>
      <c r="G704" s="221"/>
      <c r="H704" s="234">
        <v>13.4</v>
      </c>
      <c r="I704" s="226"/>
      <c r="J704" s="221"/>
      <c r="K704" s="221"/>
      <c r="L704" s="227"/>
      <c r="M704" s="228"/>
      <c r="N704" s="229"/>
      <c r="O704" s="229"/>
      <c r="P704" s="229"/>
      <c r="Q704" s="229"/>
      <c r="R704" s="229"/>
      <c r="S704" s="229"/>
      <c r="T704" s="230"/>
      <c r="AT704" s="231" t="s">
        <v>210</v>
      </c>
      <c r="AU704" s="231" t="s">
        <v>84</v>
      </c>
      <c r="AV704" s="12" t="s">
        <v>84</v>
      </c>
      <c r="AW704" s="12" t="s">
        <v>38</v>
      </c>
      <c r="AX704" s="12" t="s">
        <v>74</v>
      </c>
      <c r="AY704" s="231" t="s">
        <v>143</v>
      </c>
    </row>
    <row r="705" spans="2:51" s="12" customFormat="1" ht="13.5">
      <c r="B705" s="220"/>
      <c r="C705" s="221"/>
      <c r="D705" s="204" t="s">
        <v>210</v>
      </c>
      <c r="E705" s="232" t="s">
        <v>21</v>
      </c>
      <c r="F705" s="233" t="s">
        <v>531</v>
      </c>
      <c r="G705" s="221"/>
      <c r="H705" s="234">
        <v>6.3</v>
      </c>
      <c r="I705" s="226"/>
      <c r="J705" s="221"/>
      <c r="K705" s="221"/>
      <c r="L705" s="227"/>
      <c r="M705" s="228"/>
      <c r="N705" s="229"/>
      <c r="O705" s="229"/>
      <c r="P705" s="229"/>
      <c r="Q705" s="229"/>
      <c r="R705" s="229"/>
      <c r="S705" s="229"/>
      <c r="T705" s="230"/>
      <c r="AT705" s="231" t="s">
        <v>210</v>
      </c>
      <c r="AU705" s="231" t="s">
        <v>84</v>
      </c>
      <c r="AV705" s="12" t="s">
        <v>84</v>
      </c>
      <c r="AW705" s="12" t="s">
        <v>38</v>
      </c>
      <c r="AX705" s="12" t="s">
        <v>74</v>
      </c>
      <c r="AY705" s="231" t="s">
        <v>143</v>
      </c>
    </row>
    <row r="706" spans="2:51" s="12" customFormat="1" ht="13.5">
      <c r="B706" s="220"/>
      <c r="C706" s="221"/>
      <c r="D706" s="204" t="s">
        <v>210</v>
      </c>
      <c r="E706" s="232" t="s">
        <v>21</v>
      </c>
      <c r="F706" s="233" t="s">
        <v>532</v>
      </c>
      <c r="G706" s="221"/>
      <c r="H706" s="234">
        <v>27.7</v>
      </c>
      <c r="I706" s="226"/>
      <c r="J706" s="221"/>
      <c r="K706" s="221"/>
      <c r="L706" s="227"/>
      <c r="M706" s="228"/>
      <c r="N706" s="229"/>
      <c r="O706" s="229"/>
      <c r="P706" s="229"/>
      <c r="Q706" s="229"/>
      <c r="R706" s="229"/>
      <c r="S706" s="229"/>
      <c r="T706" s="230"/>
      <c r="AT706" s="231" t="s">
        <v>210</v>
      </c>
      <c r="AU706" s="231" t="s">
        <v>84</v>
      </c>
      <c r="AV706" s="12" t="s">
        <v>84</v>
      </c>
      <c r="AW706" s="12" t="s">
        <v>38</v>
      </c>
      <c r="AX706" s="12" t="s">
        <v>74</v>
      </c>
      <c r="AY706" s="231" t="s">
        <v>143</v>
      </c>
    </row>
    <row r="707" spans="2:51" s="12" customFormat="1" ht="13.5">
      <c r="B707" s="220"/>
      <c r="C707" s="221"/>
      <c r="D707" s="204" t="s">
        <v>210</v>
      </c>
      <c r="E707" s="232" t="s">
        <v>21</v>
      </c>
      <c r="F707" s="233" t="s">
        <v>941</v>
      </c>
      <c r="G707" s="221"/>
      <c r="H707" s="234">
        <v>4.4</v>
      </c>
      <c r="I707" s="226"/>
      <c r="J707" s="221"/>
      <c r="K707" s="221"/>
      <c r="L707" s="227"/>
      <c r="M707" s="228"/>
      <c r="N707" s="229"/>
      <c r="O707" s="229"/>
      <c r="P707" s="229"/>
      <c r="Q707" s="229"/>
      <c r="R707" s="229"/>
      <c r="S707" s="229"/>
      <c r="T707" s="230"/>
      <c r="AT707" s="231" t="s">
        <v>210</v>
      </c>
      <c r="AU707" s="231" t="s">
        <v>84</v>
      </c>
      <c r="AV707" s="12" t="s">
        <v>84</v>
      </c>
      <c r="AW707" s="12" t="s">
        <v>38</v>
      </c>
      <c r="AX707" s="12" t="s">
        <v>74</v>
      </c>
      <c r="AY707" s="231" t="s">
        <v>143</v>
      </c>
    </row>
    <row r="708" spans="2:51" s="12" customFormat="1" ht="13.5">
      <c r="B708" s="220"/>
      <c r="C708" s="221"/>
      <c r="D708" s="204" t="s">
        <v>210</v>
      </c>
      <c r="E708" s="232" t="s">
        <v>21</v>
      </c>
      <c r="F708" s="233" t="s">
        <v>942</v>
      </c>
      <c r="G708" s="221"/>
      <c r="H708" s="234">
        <v>1.7</v>
      </c>
      <c r="I708" s="226"/>
      <c r="J708" s="221"/>
      <c r="K708" s="221"/>
      <c r="L708" s="227"/>
      <c r="M708" s="228"/>
      <c r="N708" s="229"/>
      <c r="O708" s="229"/>
      <c r="P708" s="229"/>
      <c r="Q708" s="229"/>
      <c r="R708" s="229"/>
      <c r="S708" s="229"/>
      <c r="T708" s="230"/>
      <c r="AT708" s="231" t="s">
        <v>210</v>
      </c>
      <c r="AU708" s="231" t="s">
        <v>84</v>
      </c>
      <c r="AV708" s="12" t="s">
        <v>84</v>
      </c>
      <c r="AW708" s="12" t="s">
        <v>38</v>
      </c>
      <c r="AX708" s="12" t="s">
        <v>74</v>
      </c>
      <c r="AY708" s="231" t="s">
        <v>143</v>
      </c>
    </row>
    <row r="709" spans="2:51" s="12" customFormat="1" ht="13.5">
      <c r="B709" s="220"/>
      <c r="C709" s="221"/>
      <c r="D709" s="204" t="s">
        <v>210</v>
      </c>
      <c r="E709" s="232" t="s">
        <v>21</v>
      </c>
      <c r="F709" s="233" t="s">
        <v>943</v>
      </c>
      <c r="G709" s="221"/>
      <c r="H709" s="234">
        <v>1.6</v>
      </c>
      <c r="I709" s="226"/>
      <c r="J709" s="221"/>
      <c r="K709" s="221"/>
      <c r="L709" s="227"/>
      <c r="M709" s="228"/>
      <c r="N709" s="229"/>
      <c r="O709" s="229"/>
      <c r="P709" s="229"/>
      <c r="Q709" s="229"/>
      <c r="R709" s="229"/>
      <c r="S709" s="229"/>
      <c r="T709" s="230"/>
      <c r="AT709" s="231" t="s">
        <v>210</v>
      </c>
      <c r="AU709" s="231" t="s">
        <v>84</v>
      </c>
      <c r="AV709" s="12" t="s">
        <v>84</v>
      </c>
      <c r="AW709" s="12" t="s">
        <v>38</v>
      </c>
      <c r="AX709" s="12" t="s">
        <v>74</v>
      </c>
      <c r="AY709" s="231" t="s">
        <v>143</v>
      </c>
    </row>
    <row r="710" spans="2:51" s="12" customFormat="1" ht="13.5">
      <c r="B710" s="220"/>
      <c r="C710" s="221"/>
      <c r="D710" s="204" t="s">
        <v>210</v>
      </c>
      <c r="E710" s="232" t="s">
        <v>21</v>
      </c>
      <c r="F710" s="233" t="s">
        <v>533</v>
      </c>
      <c r="G710" s="221"/>
      <c r="H710" s="234">
        <v>3.2</v>
      </c>
      <c r="I710" s="226"/>
      <c r="J710" s="221"/>
      <c r="K710" s="221"/>
      <c r="L710" s="227"/>
      <c r="M710" s="228"/>
      <c r="N710" s="229"/>
      <c r="O710" s="229"/>
      <c r="P710" s="229"/>
      <c r="Q710" s="229"/>
      <c r="R710" s="229"/>
      <c r="S710" s="229"/>
      <c r="T710" s="230"/>
      <c r="AT710" s="231" t="s">
        <v>210</v>
      </c>
      <c r="AU710" s="231" t="s">
        <v>84</v>
      </c>
      <c r="AV710" s="12" t="s">
        <v>84</v>
      </c>
      <c r="AW710" s="12" t="s">
        <v>38</v>
      </c>
      <c r="AX710" s="12" t="s">
        <v>74</v>
      </c>
      <c r="AY710" s="231" t="s">
        <v>143</v>
      </c>
    </row>
    <row r="711" spans="2:51" s="12" customFormat="1" ht="13.5">
      <c r="B711" s="220"/>
      <c r="C711" s="221"/>
      <c r="D711" s="204" t="s">
        <v>210</v>
      </c>
      <c r="E711" s="232" t="s">
        <v>21</v>
      </c>
      <c r="F711" s="233" t="s">
        <v>534</v>
      </c>
      <c r="G711" s="221"/>
      <c r="H711" s="234">
        <v>10.6</v>
      </c>
      <c r="I711" s="226"/>
      <c r="J711" s="221"/>
      <c r="K711" s="221"/>
      <c r="L711" s="227"/>
      <c r="M711" s="228"/>
      <c r="N711" s="229"/>
      <c r="O711" s="229"/>
      <c r="P711" s="229"/>
      <c r="Q711" s="229"/>
      <c r="R711" s="229"/>
      <c r="S711" s="229"/>
      <c r="T711" s="230"/>
      <c r="AT711" s="231" t="s">
        <v>210</v>
      </c>
      <c r="AU711" s="231" t="s">
        <v>84</v>
      </c>
      <c r="AV711" s="12" t="s">
        <v>84</v>
      </c>
      <c r="AW711" s="12" t="s">
        <v>38</v>
      </c>
      <c r="AX711" s="12" t="s">
        <v>74</v>
      </c>
      <c r="AY711" s="231" t="s">
        <v>143</v>
      </c>
    </row>
    <row r="712" spans="2:51" s="12" customFormat="1" ht="13.5">
      <c r="B712" s="220"/>
      <c r="C712" s="221"/>
      <c r="D712" s="204" t="s">
        <v>210</v>
      </c>
      <c r="E712" s="232" t="s">
        <v>21</v>
      </c>
      <c r="F712" s="233" t="s">
        <v>990</v>
      </c>
      <c r="G712" s="221"/>
      <c r="H712" s="234">
        <v>2.88</v>
      </c>
      <c r="I712" s="226"/>
      <c r="J712" s="221"/>
      <c r="K712" s="221"/>
      <c r="L712" s="227"/>
      <c r="M712" s="228"/>
      <c r="N712" s="229"/>
      <c r="O712" s="229"/>
      <c r="P712" s="229"/>
      <c r="Q712" s="229"/>
      <c r="R712" s="229"/>
      <c r="S712" s="229"/>
      <c r="T712" s="230"/>
      <c r="AT712" s="231" t="s">
        <v>210</v>
      </c>
      <c r="AU712" s="231" t="s">
        <v>84</v>
      </c>
      <c r="AV712" s="12" t="s">
        <v>84</v>
      </c>
      <c r="AW712" s="12" t="s">
        <v>38</v>
      </c>
      <c r="AX712" s="12" t="s">
        <v>74</v>
      </c>
      <c r="AY712" s="231" t="s">
        <v>143</v>
      </c>
    </row>
    <row r="713" spans="2:51" s="11" customFormat="1" ht="13.5">
      <c r="B713" s="209"/>
      <c r="C713" s="210"/>
      <c r="D713" s="204" t="s">
        <v>210</v>
      </c>
      <c r="E713" s="211" t="s">
        <v>21</v>
      </c>
      <c r="F713" s="212" t="s">
        <v>535</v>
      </c>
      <c r="G713" s="210"/>
      <c r="H713" s="213" t="s">
        <v>21</v>
      </c>
      <c r="I713" s="214"/>
      <c r="J713" s="210"/>
      <c r="K713" s="210"/>
      <c r="L713" s="215"/>
      <c r="M713" s="216"/>
      <c r="N713" s="217"/>
      <c r="O713" s="217"/>
      <c r="P713" s="217"/>
      <c r="Q713" s="217"/>
      <c r="R713" s="217"/>
      <c r="S713" s="217"/>
      <c r="T713" s="218"/>
      <c r="AT713" s="219" t="s">
        <v>210</v>
      </c>
      <c r="AU713" s="219" t="s">
        <v>84</v>
      </c>
      <c r="AV713" s="11" t="s">
        <v>82</v>
      </c>
      <c r="AW713" s="11" t="s">
        <v>38</v>
      </c>
      <c r="AX713" s="11" t="s">
        <v>74</v>
      </c>
      <c r="AY713" s="219" t="s">
        <v>143</v>
      </c>
    </row>
    <row r="714" spans="2:51" s="12" customFormat="1" ht="13.5">
      <c r="B714" s="220"/>
      <c r="C714" s="221"/>
      <c r="D714" s="204" t="s">
        <v>210</v>
      </c>
      <c r="E714" s="232" t="s">
        <v>21</v>
      </c>
      <c r="F714" s="233" t="s">
        <v>536</v>
      </c>
      <c r="G714" s="221"/>
      <c r="H714" s="234">
        <v>28.1</v>
      </c>
      <c r="I714" s="226"/>
      <c r="J714" s="221"/>
      <c r="K714" s="221"/>
      <c r="L714" s="227"/>
      <c r="M714" s="228"/>
      <c r="N714" s="229"/>
      <c r="O714" s="229"/>
      <c r="P714" s="229"/>
      <c r="Q714" s="229"/>
      <c r="R714" s="229"/>
      <c r="S714" s="229"/>
      <c r="T714" s="230"/>
      <c r="AT714" s="231" t="s">
        <v>210</v>
      </c>
      <c r="AU714" s="231" t="s">
        <v>84</v>
      </c>
      <c r="AV714" s="12" t="s">
        <v>84</v>
      </c>
      <c r="AW714" s="12" t="s">
        <v>38</v>
      </c>
      <c r="AX714" s="12" t="s">
        <v>74</v>
      </c>
      <c r="AY714" s="231" t="s">
        <v>143</v>
      </c>
    </row>
    <row r="715" spans="2:51" s="12" customFormat="1" ht="13.5">
      <c r="B715" s="220"/>
      <c r="C715" s="221"/>
      <c r="D715" s="204" t="s">
        <v>210</v>
      </c>
      <c r="E715" s="232" t="s">
        <v>21</v>
      </c>
      <c r="F715" s="233" t="s">
        <v>537</v>
      </c>
      <c r="G715" s="221"/>
      <c r="H715" s="234">
        <v>20.6</v>
      </c>
      <c r="I715" s="226"/>
      <c r="J715" s="221"/>
      <c r="K715" s="221"/>
      <c r="L715" s="227"/>
      <c r="M715" s="228"/>
      <c r="N715" s="229"/>
      <c r="O715" s="229"/>
      <c r="P715" s="229"/>
      <c r="Q715" s="229"/>
      <c r="R715" s="229"/>
      <c r="S715" s="229"/>
      <c r="T715" s="230"/>
      <c r="AT715" s="231" t="s">
        <v>210</v>
      </c>
      <c r="AU715" s="231" t="s">
        <v>84</v>
      </c>
      <c r="AV715" s="12" t="s">
        <v>84</v>
      </c>
      <c r="AW715" s="12" t="s">
        <v>38</v>
      </c>
      <c r="AX715" s="12" t="s">
        <v>74</v>
      </c>
      <c r="AY715" s="231" t="s">
        <v>143</v>
      </c>
    </row>
    <row r="716" spans="2:51" s="12" customFormat="1" ht="13.5">
      <c r="B716" s="220"/>
      <c r="C716" s="221"/>
      <c r="D716" s="204" t="s">
        <v>210</v>
      </c>
      <c r="E716" s="232" t="s">
        <v>21</v>
      </c>
      <c r="F716" s="233" t="s">
        <v>944</v>
      </c>
      <c r="G716" s="221"/>
      <c r="H716" s="234">
        <v>2.9</v>
      </c>
      <c r="I716" s="226"/>
      <c r="J716" s="221"/>
      <c r="K716" s="221"/>
      <c r="L716" s="227"/>
      <c r="M716" s="228"/>
      <c r="N716" s="229"/>
      <c r="O716" s="229"/>
      <c r="P716" s="229"/>
      <c r="Q716" s="229"/>
      <c r="R716" s="229"/>
      <c r="S716" s="229"/>
      <c r="T716" s="230"/>
      <c r="AT716" s="231" t="s">
        <v>210</v>
      </c>
      <c r="AU716" s="231" t="s">
        <v>84</v>
      </c>
      <c r="AV716" s="12" t="s">
        <v>84</v>
      </c>
      <c r="AW716" s="12" t="s">
        <v>38</v>
      </c>
      <c r="AX716" s="12" t="s">
        <v>74</v>
      </c>
      <c r="AY716" s="231" t="s">
        <v>143</v>
      </c>
    </row>
    <row r="717" spans="2:51" s="12" customFormat="1" ht="13.5">
      <c r="B717" s="220"/>
      <c r="C717" s="221"/>
      <c r="D717" s="204" t="s">
        <v>210</v>
      </c>
      <c r="E717" s="232" t="s">
        <v>21</v>
      </c>
      <c r="F717" s="233" t="s">
        <v>945</v>
      </c>
      <c r="G717" s="221"/>
      <c r="H717" s="234">
        <v>1.4</v>
      </c>
      <c r="I717" s="226"/>
      <c r="J717" s="221"/>
      <c r="K717" s="221"/>
      <c r="L717" s="227"/>
      <c r="M717" s="228"/>
      <c r="N717" s="229"/>
      <c r="O717" s="229"/>
      <c r="P717" s="229"/>
      <c r="Q717" s="229"/>
      <c r="R717" s="229"/>
      <c r="S717" s="229"/>
      <c r="T717" s="230"/>
      <c r="AT717" s="231" t="s">
        <v>210</v>
      </c>
      <c r="AU717" s="231" t="s">
        <v>84</v>
      </c>
      <c r="AV717" s="12" t="s">
        <v>84</v>
      </c>
      <c r="AW717" s="12" t="s">
        <v>38</v>
      </c>
      <c r="AX717" s="12" t="s">
        <v>74</v>
      </c>
      <c r="AY717" s="231" t="s">
        <v>143</v>
      </c>
    </row>
    <row r="718" spans="2:51" s="12" customFormat="1" ht="13.5">
      <c r="B718" s="220"/>
      <c r="C718" s="221"/>
      <c r="D718" s="204" t="s">
        <v>210</v>
      </c>
      <c r="E718" s="232" t="s">
        <v>21</v>
      </c>
      <c r="F718" s="233" t="s">
        <v>946</v>
      </c>
      <c r="G718" s="221"/>
      <c r="H718" s="234">
        <v>1.4</v>
      </c>
      <c r="I718" s="226"/>
      <c r="J718" s="221"/>
      <c r="K718" s="221"/>
      <c r="L718" s="227"/>
      <c r="M718" s="228"/>
      <c r="N718" s="229"/>
      <c r="O718" s="229"/>
      <c r="P718" s="229"/>
      <c r="Q718" s="229"/>
      <c r="R718" s="229"/>
      <c r="S718" s="229"/>
      <c r="T718" s="230"/>
      <c r="AT718" s="231" t="s">
        <v>210</v>
      </c>
      <c r="AU718" s="231" t="s">
        <v>84</v>
      </c>
      <c r="AV718" s="12" t="s">
        <v>84</v>
      </c>
      <c r="AW718" s="12" t="s">
        <v>38</v>
      </c>
      <c r="AX718" s="12" t="s">
        <v>74</v>
      </c>
      <c r="AY718" s="231" t="s">
        <v>143</v>
      </c>
    </row>
    <row r="719" spans="2:51" s="12" customFormat="1" ht="13.5">
      <c r="B719" s="220"/>
      <c r="C719" s="221"/>
      <c r="D719" s="204" t="s">
        <v>210</v>
      </c>
      <c r="E719" s="232" t="s">
        <v>21</v>
      </c>
      <c r="F719" s="233" t="s">
        <v>947</v>
      </c>
      <c r="G719" s="221"/>
      <c r="H719" s="234">
        <v>5.9</v>
      </c>
      <c r="I719" s="226"/>
      <c r="J719" s="221"/>
      <c r="K719" s="221"/>
      <c r="L719" s="227"/>
      <c r="M719" s="228"/>
      <c r="N719" s="229"/>
      <c r="O719" s="229"/>
      <c r="P719" s="229"/>
      <c r="Q719" s="229"/>
      <c r="R719" s="229"/>
      <c r="S719" s="229"/>
      <c r="T719" s="230"/>
      <c r="AT719" s="231" t="s">
        <v>210</v>
      </c>
      <c r="AU719" s="231" t="s">
        <v>84</v>
      </c>
      <c r="AV719" s="12" t="s">
        <v>84</v>
      </c>
      <c r="AW719" s="12" t="s">
        <v>38</v>
      </c>
      <c r="AX719" s="12" t="s">
        <v>74</v>
      </c>
      <c r="AY719" s="231" t="s">
        <v>143</v>
      </c>
    </row>
    <row r="720" spans="2:51" s="12" customFormat="1" ht="13.5">
      <c r="B720" s="220"/>
      <c r="C720" s="221"/>
      <c r="D720" s="204" t="s">
        <v>210</v>
      </c>
      <c r="E720" s="232" t="s">
        <v>21</v>
      </c>
      <c r="F720" s="233" t="s">
        <v>948</v>
      </c>
      <c r="G720" s="221"/>
      <c r="H720" s="234">
        <v>3.3</v>
      </c>
      <c r="I720" s="226"/>
      <c r="J720" s="221"/>
      <c r="K720" s="221"/>
      <c r="L720" s="227"/>
      <c r="M720" s="228"/>
      <c r="N720" s="229"/>
      <c r="O720" s="229"/>
      <c r="P720" s="229"/>
      <c r="Q720" s="229"/>
      <c r="R720" s="229"/>
      <c r="S720" s="229"/>
      <c r="T720" s="230"/>
      <c r="AT720" s="231" t="s">
        <v>210</v>
      </c>
      <c r="AU720" s="231" t="s">
        <v>84</v>
      </c>
      <c r="AV720" s="12" t="s">
        <v>84</v>
      </c>
      <c r="AW720" s="12" t="s">
        <v>38</v>
      </c>
      <c r="AX720" s="12" t="s">
        <v>74</v>
      </c>
      <c r="AY720" s="231" t="s">
        <v>143</v>
      </c>
    </row>
    <row r="721" spans="2:51" s="12" customFormat="1" ht="13.5">
      <c r="B721" s="220"/>
      <c r="C721" s="221"/>
      <c r="D721" s="204" t="s">
        <v>210</v>
      </c>
      <c r="E721" s="232" t="s">
        <v>21</v>
      </c>
      <c r="F721" s="233" t="s">
        <v>538</v>
      </c>
      <c r="G721" s="221"/>
      <c r="H721" s="234">
        <v>51.7</v>
      </c>
      <c r="I721" s="226"/>
      <c r="J721" s="221"/>
      <c r="K721" s="221"/>
      <c r="L721" s="227"/>
      <c r="M721" s="228"/>
      <c r="N721" s="229"/>
      <c r="O721" s="229"/>
      <c r="P721" s="229"/>
      <c r="Q721" s="229"/>
      <c r="R721" s="229"/>
      <c r="S721" s="229"/>
      <c r="T721" s="230"/>
      <c r="AT721" s="231" t="s">
        <v>210</v>
      </c>
      <c r="AU721" s="231" t="s">
        <v>84</v>
      </c>
      <c r="AV721" s="12" t="s">
        <v>84</v>
      </c>
      <c r="AW721" s="12" t="s">
        <v>38</v>
      </c>
      <c r="AX721" s="12" t="s">
        <v>74</v>
      </c>
      <c r="AY721" s="231" t="s">
        <v>143</v>
      </c>
    </row>
    <row r="722" spans="2:51" s="12" customFormat="1" ht="13.5">
      <c r="B722" s="220"/>
      <c r="C722" s="221"/>
      <c r="D722" s="204" t="s">
        <v>210</v>
      </c>
      <c r="E722" s="232" t="s">
        <v>21</v>
      </c>
      <c r="F722" s="233" t="s">
        <v>539</v>
      </c>
      <c r="G722" s="221"/>
      <c r="H722" s="234">
        <v>12.3</v>
      </c>
      <c r="I722" s="226"/>
      <c r="J722" s="221"/>
      <c r="K722" s="221"/>
      <c r="L722" s="227"/>
      <c r="M722" s="228"/>
      <c r="N722" s="229"/>
      <c r="O722" s="229"/>
      <c r="P722" s="229"/>
      <c r="Q722" s="229"/>
      <c r="R722" s="229"/>
      <c r="S722" s="229"/>
      <c r="T722" s="230"/>
      <c r="AT722" s="231" t="s">
        <v>210</v>
      </c>
      <c r="AU722" s="231" t="s">
        <v>84</v>
      </c>
      <c r="AV722" s="12" t="s">
        <v>84</v>
      </c>
      <c r="AW722" s="12" t="s">
        <v>38</v>
      </c>
      <c r="AX722" s="12" t="s">
        <v>74</v>
      </c>
      <c r="AY722" s="231" t="s">
        <v>143</v>
      </c>
    </row>
    <row r="723" spans="2:51" s="12" customFormat="1" ht="13.5">
      <c r="B723" s="220"/>
      <c r="C723" s="221"/>
      <c r="D723" s="204" t="s">
        <v>210</v>
      </c>
      <c r="E723" s="232" t="s">
        <v>21</v>
      </c>
      <c r="F723" s="233" t="s">
        <v>540</v>
      </c>
      <c r="G723" s="221"/>
      <c r="H723" s="234">
        <v>14.2</v>
      </c>
      <c r="I723" s="226"/>
      <c r="J723" s="221"/>
      <c r="K723" s="221"/>
      <c r="L723" s="227"/>
      <c r="M723" s="228"/>
      <c r="N723" s="229"/>
      <c r="O723" s="229"/>
      <c r="P723" s="229"/>
      <c r="Q723" s="229"/>
      <c r="R723" s="229"/>
      <c r="S723" s="229"/>
      <c r="T723" s="230"/>
      <c r="AT723" s="231" t="s">
        <v>210</v>
      </c>
      <c r="AU723" s="231" t="s">
        <v>84</v>
      </c>
      <c r="AV723" s="12" t="s">
        <v>84</v>
      </c>
      <c r="AW723" s="12" t="s">
        <v>38</v>
      </c>
      <c r="AX723" s="12" t="s">
        <v>74</v>
      </c>
      <c r="AY723" s="231" t="s">
        <v>143</v>
      </c>
    </row>
    <row r="724" spans="2:63" s="10" customFormat="1" ht="29.85" customHeight="1">
      <c r="B724" s="175"/>
      <c r="C724" s="176"/>
      <c r="D724" s="189" t="s">
        <v>73</v>
      </c>
      <c r="E724" s="190" t="s">
        <v>797</v>
      </c>
      <c r="F724" s="190" t="s">
        <v>991</v>
      </c>
      <c r="G724" s="176"/>
      <c r="H724" s="176"/>
      <c r="I724" s="179"/>
      <c r="J724" s="191">
        <f>BK724</f>
        <v>0</v>
      </c>
      <c r="K724" s="176"/>
      <c r="L724" s="181"/>
      <c r="M724" s="182"/>
      <c r="N724" s="183"/>
      <c r="O724" s="183"/>
      <c r="P724" s="184">
        <f>P725</f>
        <v>0</v>
      </c>
      <c r="Q724" s="183"/>
      <c r="R724" s="184">
        <f>R725</f>
        <v>0</v>
      </c>
      <c r="S724" s="183"/>
      <c r="T724" s="185">
        <f>T725</f>
        <v>0</v>
      </c>
      <c r="AR724" s="186" t="s">
        <v>82</v>
      </c>
      <c r="AT724" s="187" t="s">
        <v>73</v>
      </c>
      <c r="AU724" s="187" t="s">
        <v>82</v>
      </c>
      <c r="AY724" s="186" t="s">
        <v>143</v>
      </c>
      <c r="BK724" s="188">
        <f>BK725</f>
        <v>0</v>
      </c>
    </row>
    <row r="725" spans="2:65" s="1" customFormat="1" ht="44.25" customHeight="1">
      <c r="B725" s="40"/>
      <c r="C725" s="192" t="s">
        <v>992</v>
      </c>
      <c r="D725" s="192" t="s">
        <v>146</v>
      </c>
      <c r="E725" s="193" t="s">
        <v>993</v>
      </c>
      <c r="F725" s="194" t="s">
        <v>994</v>
      </c>
      <c r="G725" s="195" t="s">
        <v>263</v>
      </c>
      <c r="H725" s="196">
        <v>763.666</v>
      </c>
      <c r="I725" s="197"/>
      <c r="J725" s="198">
        <f>ROUND(I725*H725,2)</f>
        <v>0</v>
      </c>
      <c r="K725" s="194" t="s">
        <v>150</v>
      </c>
      <c r="L725" s="60"/>
      <c r="M725" s="199" t="s">
        <v>21</v>
      </c>
      <c r="N725" s="200" t="s">
        <v>45</v>
      </c>
      <c r="O725" s="41"/>
      <c r="P725" s="201">
        <f>O725*H725</f>
        <v>0</v>
      </c>
      <c r="Q725" s="201">
        <v>0</v>
      </c>
      <c r="R725" s="201">
        <f>Q725*H725</f>
        <v>0</v>
      </c>
      <c r="S725" s="201">
        <v>0</v>
      </c>
      <c r="T725" s="202">
        <f>S725*H725</f>
        <v>0</v>
      </c>
      <c r="AR725" s="24" t="s">
        <v>208</v>
      </c>
      <c r="AT725" s="24" t="s">
        <v>146</v>
      </c>
      <c r="AU725" s="24" t="s">
        <v>84</v>
      </c>
      <c r="AY725" s="24" t="s">
        <v>143</v>
      </c>
      <c r="BE725" s="203">
        <f>IF(N725="základní",J725,0)</f>
        <v>0</v>
      </c>
      <c r="BF725" s="203">
        <f>IF(N725="snížená",J725,0)</f>
        <v>0</v>
      </c>
      <c r="BG725" s="203">
        <f>IF(N725="zákl. přenesená",J725,0)</f>
        <v>0</v>
      </c>
      <c r="BH725" s="203">
        <f>IF(N725="sníž. přenesená",J725,0)</f>
        <v>0</v>
      </c>
      <c r="BI725" s="203">
        <f>IF(N725="nulová",J725,0)</f>
        <v>0</v>
      </c>
      <c r="BJ725" s="24" t="s">
        <v>82</v>
      </c>
      <c r="BK725" s="203">
        <f>ROUND(I725*H725,2)</f>
        <v>0</v>
      </c>
      <c r="BL725" s="24" t="s">
        <v>208</v>
      </c>
      <c r="BM725" s="24" t="s">
        <v>995</v>
      </c>
    </row>
    <row r="726" spans="2:63" s="10" customFormat="1" ht="37.35" customHeight="1">
      <c r="B726" s="175"/>
      <c r="C726" s="176"/>
      <c r="D726" s="177" t="s">
        <v>73</v>
      </c>
      <c r="E726" s="178" t="s">
        <v>996</v>
      </c>
      <c r="F726" s="178" t="s">
        <v>997</v>
      </c>
      <c r="G726" s="176"/>
      <c r="H726" s="176"/>
      <c r="I726" s="179"/>
      <c r="J726" s="180">
        <f>BK726</f>
        <v>0</v>
      </c>
      <c r="K726" s="176"/>
      <c r="L726" s="181"/>
      <c r="M726" s="182"/>
      <c r="N726" s="183"/>
      <c r="O726" s="183"/>
      <c r="P726" s="184">
        <f>P727+P745+P774+P862+P884+P961+P1011+P1068+P1147+P1173+P1212+P1231+P1322+P1341+P1405</f>
        <v>0</v>
      </c>
      <c r="Q726" s="183"/>
      <c r="R726" s="184">
        <f>R727+R745+R774+R862+R884+R961+R1011+R1068+R1147+R1173+R1212+R1231+R1322+R1341+R1405</f>
        <v>65.88022488</v>
      </c>
      <c r="S726" s="183"/>
      <c r="T726" s="185">
        <f>T727+T745+T774+T862+T884+T961+T1011+T1068+T1147+T1173+T1212+T1231+T1322+T1341+T1405</f>
        <v>0</v>
      </c>
      <c r="AR726" s="186" t="s">
        <v>84</v>
      </c>
      <c r="AT726" s="187" t="s">
        <v>73</v>
      </c>
      <c r="AU726" s="187" t="s">
        <v>74</v>
      </c>
      <c r="AY726" s="186" t="s">
        <v>143</v>
      </c>
      <c r="BK726" s="188">
        <f>BK727+BK745+BK774+BK862+BK884+BK961+BK1011+BK1068+BK1147+BK1173+BK1212+BK1231+BK1322+BK1341+BK1405</f>
        <v>0</v>
      </c>
    </row>
    <row r="727" spans="2:63" s="10" customFormat="1" ht="19.9" customHeight="1">
      <c r="B727" s="175"/>
      <c r="C727" s="176"/>
      <c r="D727" s="189" t="s">
        <v>73</v>
      </c>
      <c r="E727" s="190" t="s">
        <v>998</v>
      </c>
      <c r="F727" s="190" t="s">
        <v>999</v>
      </c>
      <c r="G727" s="176"/>
      <c r="H727" s="176"/>
      <c r="I727" s="179"/>
      <c r="J727" s="191">
        <f>BK727</f>
        <v>0</v>
      </c>
      <c r="K727" s="176"/>
      <c r="L727" s="181"/>
      <c r="M727" s="182"/>
      <c r="N727" s="183"/>
      <c r="O727" s="183"/>
      <c r="P727" s="184">
        <f>SUM(P728:P744)</f>
        <v>0</v>
      </c>
      <c r="Q727" s="183"/>
      <c r="R727" s="184">
        <f>SUM(R728:R744)</f>
        <v>3.2280418</v>
      </c>
      <c r="S727" s="183"/>
      <c r="T727" s="185">
        <f>SUM(T728:T744)</f>
        <v>0</v>
      </c>
      <c r="AR727" s="186" t="s">
        <v>84</v>
      </c>
      <c r="AT727" s="187" t="s">
        <v>73</v>
      </c>
      <c r="AU727" s="187" t="s">
        <v>82</v>
      </c>
      <c r="AY727" s="186" t="s">
        <v>143</v>
      </c>
      <c r="BK727" s="188">
        <f>SUM(BK728:BK744)</f>
        <v>0</v>
      </c>
    </row>
    <row r="728" spans="2:65" s="1" customFormat="1" ht="31.5" customHeight="1">
      <c r="B728" s="40"/>
      <c r="C728" s="192" t="s">
        <v>1000</v>
      </c>
      <c r="D728" s="192" t="s">
        <v>146</v>
      </c>
      <c r="E728" s="193" t="s">
        <v>1001</v>
      </c>
      <c r="F728" s="194" t="s">
        <v>1002</v>
      </c>
      <c r="G728" s="195" t="s">
        <v>249</v>
      </c>
      <c r="H728" s="196">
        <v>309.3</v>
      </c>
      <c r="I728" s="197"/>
      <c r="J728" s="198">
        <f>ROUND(I728*H728,2)</f>
        <v>0</v>
      </c>
      <c r="K728" s="194" t="s">
        <v>150</v>
      </c>
      <c r="L728" s="60"/>
      <c r="M728" s="199" t="s">
        <v>21</v>
      </c>
      <c r="N728" s="200" t="s">
        <v>45</v>
      </c>
      <c r="O728" s="41"/>
      <c r="P728" s="201">
        <f>O728*H728</f>
        <v>0</v>
      </c>
      <c r="Q728" s="201">
        <v>0</v>
      </c>
      <c r="R728" s="201">
        <f>Q728*H728</f>
        <v>0</v>
      </c>
      <c r="S728" s="201">
        <v>0</v>
      </c>
      <c r="T728" s="202">
        <f>S728*H728</f>
        <v>0</v>
      </c>
      <c r="AR728" s="24" t="s">
        <v>294</v>
      </c>
      <c r="AT728" s="24" t="s">
        <v>146</v>
      </c>
      <c r="AU728" s="24" t="s">
        <v>84</v>
      </c>
      <c r="AY728" s="24" t="s">
        <v>143</v>
      </c>
      <c r="BE728" s="203">
        <f>IF(N728="základní",J728,0)</f>
        <v>0</v>
      </c>
      <c r="BF728" s="203">
        <f>IF(N728="snížená",J728,0)</f>
        <v>0</v>
      </c>
      <c r="BG728" s="203">
        <f>IF(N728="zákl. přenesená",J728,0)</f>
        <v>0</v>
      </c>
      <c r="BH728" s="203">
        <f>IF(N728="sníž. přenesená",J728,0)</f>
        <v>0</v>
      </c>
      <c r="BI728" s="203">
        <f>IF(N728="nulová",J728,0)</f>
        <v>0</v>
      </c>
      <c r="BJ728" s="24" t="s">
        <v>82</v>
      </c>
      <c r="BK728" s="203">
        <f>ROUND(I728*H728,2)</f>
        <v>0</v>
      </c>
      <c r="BL728" s="24" t="s">
        <v>294</v>
      </c>
      <c r="BM728" s="24" t="s">
        <v>1003</v>
      </c>
    </row>
    <row r="729" spans="2:51" s="11" customFormat="1" ht="13.5">
      <c r="B729" s="209"/>
      <c r="C729" s="210"/>
      <c r="D729" s="204" t="s">
        <v>210</v>
      </c>
      <c r="E729" s="211" t="s">
        <v>21</v>
      </c>
      <c r="F729" s="212" t="s">
        <v>211</v>
      </c>
      <c r="G729" s="210"/>
      <c r="H729" s="213" t="s">
        <v>21</v>
      </c>
      <c r="I729" s="214"/>
      <c r="J729" s="210"/>
      <c r="K729" s="210"/>
      <c r="L729" s="215"/>
      <c r="M729" s="216"/>
      <c r="N729" s="217"/>
      <c r="O729" s="217"/>
      <c r="P729" s="217"/>
      <c r="Q729" s="217"/>
      <c r="R729" s="217"/>
      <c r="S729" s="217"/>
      <c r="T729" s="218"/>
      <c r="AT729" s="219" t="s">
        <v>210</v>
      </c>
      <c r="AU729" s="219" t="s">
        <v>84</v>
      </c>
      <c r="AV729" s="11" t="s">
        <v>82</v>
      </c>
      <c r="AW729" s="11" t="s">
        <v>38</v>
      </c>
      <c r="AX729" s="11" t="s">
        <v>74</v>
      </c>
      <c r="AY729" s="219" t="s">
        <v>143</v>
      </c>
    </row>
    <row r="730" spans="2:51" s="12" customFormat="1" ht="13.5">
      <c r="B730" s="220"/>
      <c r="C730" s="221"/>
      <c r="D730" s="222" t="s">
        <v>210</v>
      </c>
      <c r="E730" s="223" t="s">
        <v>21</v>
      </c>
      <c r="F730" s="224" t="s">
        <v>1004</v>
      </c>
      <c r="G730" s="221"/>
      <c r="H730" s="225">
        <v>309.3</v>
      </c>
      <c r="I730" s="226"/>
      <c r="J730" s="221"/>
      <c r="K730" s="221"/>
      <c r="L730" s="227"/>
      <c r="M730" s="228"/>
      <c r="N730" s="229"/>
      <c r="O730" s="229"/>
      <c r="P730" s="229"/>
      <c r="Q730" s="229"/>
      <c r="R730" s="229"/>
      <c r="S730" s="229"/>
      <c r="T730" s="230"/>
      <c r="AT730" s="231" t="s">
        <v>210</v>
      </c>
      <c r="AU730" s="231" t="s">
        <v>84</v>
      </c>
      <c r="AV730" s="12" t="s">
        <v>84</v>
      </c>
      <c r="AW730" s="12" t="s">
        <v>38</v>
      </c>
      <c r="AX730" s="12" t="s">
        <v>82</v>
      </c>
      <c r="AY730" s="231" t="s">
        <v>143</v>
      </c>
    </row>
    <row r="731" spans="2:65" s="1" customFormat="1" ht="31.5" customHeight="1">
      <c r="B731" s="40"/>
      <c r="C731" s="192" t="s">
        <v>1005</v>
      </c>
      <c r="D731" s="192" t="s">
        <v>146</v>
      </c>
      <c r="E731" s="193" t="s">
        <v>1006</v>
      </c>
      <c r="F731" s="194" t="s">
        <v>1007</v>
      </c>
      <c r="G731" s="195" t="s">
        <v>249</v>
      </c>
      <c r="H731" s="196">
        <v>187.292</v>
      </c>
      <c r="I731" s="197"/>
      <c r="J731" s="198">
        <f>ROUND(I731*H731,2)</f>
        <v>0</v>
      </c>
      <c r="K731" s="194" t="s">
        <v>150</v>
      </c>
      <c r="L731" s="60"/>
      <c r="M731" s="199" t="s">
        <v>21</v>
      </c>
      <c r="N731" s="200" t="s">
        <v>45</v>
      </c>
      <c r="O731" s="41"/>
      <c r="P731" s="201">
        <f>O731*H731</f>
        <v>0</v>
      </c>
      <c r="Q731" s="201">
        <v>0</v>
      </c>
      <c r="R731" s="201">
        <f>Q731*H731</f>
        <v>0</v>
      </c>
      <c r="S731" s="201">
        <v>0</v>
      </c>
      <c r="T731" s="202">
        <f>S731*H731</f>
        <v>0</v>
      </c>
      <c r="AR731" s="24" t="s">
        <v>294</v>
      </c>
      <c r="AT731" s="24" t="s">
        <v>146</v>
      </c>
      <c r="AU731" s="24" t="s">
        <v>84</v>
      </c>
      <c r="AY731" s="24" t="s">
        <v>143</v>
      </c>
      <c r="BE731" s="203">
        <f>IF(N731="základní",J731,0)</f>
        <v>0</v>
      </c>
      <c r="BF731" s="203">
        <f>IF(N731="snížená",J731,0)</f>
        <v>0</v>
      </c>
      <c r="BG731" s="203">
        <f>IF(N731="zákl. přenesená",J731,0)</f>
        <v>0</v>
      </c>
      <c r="BH731" s="203">
        <f>IF(N731="sníž. přenesená",J731,0)</f>
        <v>0</v>
      </c>
      <c r="BI731" s="203">
        <f>IF(N731="nulová",J731,0)</f>
        <v>0</v>
      </c>
      <c r="BJ731" s="24" t="s">
        <v>82</v>
      </c>
      <c r="BK731" s="203">
        <f>ROUND(I731*H731,2)</f>
        <v>0</v>
      </c>
      <c r="BL731" s="24" t="s">
        <v>294</v>
      </c>
      <c r="BM731" s="24" t="s">
        <v>1008</v>
      </c>
    </row>
    <row r="732" spans="2:51" s="11" customFormat="1" ht="13.5">
      <c r="B732" s="209"/>
      <c r="C732" s="210"/>
      <c r="D732" s="204" t="s">
        <v>210</v>
      </c>
      <c r="E732" s="211" t="s">
        <v>21</v>
      </c>
      <c r="F732" s="212" t="s">
        <v>1009</v>
      </c>
      <c r="G732" s="210"/>
      <c r="H732" s="213" t="s">
        <v>21</v>
      </c>
      <c r="I732" s="214"/>
      <c r="J732" s="210"/>
      <c r="K732" s="210"/>
      <c r="L732" s="215"/>
      <c r="M732" s="216"/>
      <c r="N732" s="217"/>
      <c r="O732" s="217"/>
      <c r="P732" s="217"/>
      <c r="Q732" s="217"/>
      <c r="R732" s="217"/>
      <c r="S732" s="217"/>
      <c r="T732" s="218"/>
      <c r="AT732" s="219" t="s">
        <v>210</v>
      </c>
      <c r="AU732" s="219" t="s">
        <v>84</v>
      </c>
      <c r="AV732" s="11" t="s">
        <v>82</v>
      </c>
      <c r="AW732" s="11" t="s">
        <v>38</v>
      </c>
      <c r="AX732" s="11" t="s">
        <v>74</v>
      </c>
      <c r="AY732" s="219" t="s">
        <v>143</v>
      </c>
    </row>
    <row r="733" spans="2:51" s="12" customFormat="1" ht="13.5">
      <c r="B733" s="220"/>
      <c r="C733" s="221"/>
      <c r="D733" s="204" t="s">
        <v>210</v>
      </c>
      <c r="E733" s="232" t="s">
        <v>21</v>
      </c>
      <c r="F733" s="233" t="s">
        <v>1010</v>
      </c>
      <c r="G733" s="221"/>
      <c r="H733" s="234">
        <v>181.132</v>
      </c>
      <c r="I733" s="226"/>
      <c r="J733" s="221"/>
      <c r="K733" s="221"/>
      <c r="L733" s="227"/>
      <c r="M733" s="228"/>
      <c r="N733" s="229"/>
      <c r="O733" s="229"/>
      <c r="P733" s="229"/>
      <c r="Q733" s="229"/>
      <c r="R733" s="229"/>
      <c r="S733" s="229"/>
      <c r="T733" s="230"/>
      <c r="AT733" s="231" t="s">
        <v>210</v>
      </c>
      <c r="AU733" s="231" t="s">
        <v>84</v>
      </c>
      <c r="AV733" s="12" t="s">
        <v>84</v>
      </c>
      <c r="AW733" s="12" t="s">
        <v>38</v>
      </c>
      <c r="AX733" s="12" t="s">
        <v>74</v>
      </c>
      <c r="AY733" s="231" t="s">
        <v>143</v>
      </c>
    </row>
    <row r="734" spans="2:51" s="11" customFormat="1" ht="13.5">
      <c r="B734" s="209"/>
      <c r="C734" s="210"/>
      <c r="D734" s="204" t="s">
        <v>210</v>
      </c>
      <c r="E734" s="211" t="s">
        <v>21</v>
      </c>
      <c r="F734" s="212" t="s">
        <v>341</v>
      </c>
      <c r="G734" s="210"/>
      <c r="H734" s="213" t="s">
        <v>21</v>
      </c>
      <c r="I734" s="214"/>
      <c r="J734" s="210"/>
      <c r="K734" s="210"/>
      <c r="L734" s="215"/>
      <c r="M734" s="216"/>
      <c r="N734" s="217"/>
      <c r="O734" s="217"/>
      <c r="P734" s="217"/>
      <c r="Q734" s="217"/>
      <c r="R734" s="217"/>
      <c r="S734" s="217"/>
      <c r="T734" s="218"/>
      <c r="AT734" s="219" t="s">
        <v>210</v>
      </c>
      <c r="AU734" s="219" t="s">
        <v>84</v>
      </c>
      <c r="AV734" s="11" t="s">
        <v>82</v>
      </c>
      <c r="AW734" s="11" t="s">
        <v>38</v>
      </c>
      <c r="AX734" s="11" t="s">
        <v>74</v>
      </c>
      <c r="AY734" s="219" t="s">
        <v>143</v>
      </c>
    </row>
    <row r="735" spans="2:51" s="12" customFormat="1" ht="13.5">
      <c r="B735" s="220"/>
      <c r="C735" s="221"/>
      <c r="D735" s="204" t="s">
        <v>210</v>
      </c>
      <c r="E735" s="232" t="s">
        <v>21</v>
      </c>
      <c r="F735" s="233" t="s">
        <v>1011</v>
      </c>
      <c r="G735" s="221"/>
      <c r="H735" s="234">
        <v>6.16</v>
      </c>
      <c r="I735" s="226"/>
      <c r="J735" s="221"/>
      <c r="K735" s="221"/>
      <c r="L735" s="227"/>
      <c r="M735" s="228"/>
      <c r="N735" s="229"/>
      <c r="O735" s="229"/>
      <c r="P735" s="229"/>
      <c r="Q735" s="229"/>
      <c r="R735" s="229"/>
      <c r="S735" s="229"/>
      <c r="T735" s="230"/>
      <c r="AT735" s="231" t="s">
        <v>210</v>
      </c>
      <c r="AU735" s="231" t="s">
        <v>84</v>
      </c>
      <c r="AV735" s="12" t="s">
        <v>84</v>
      </c>
      <c r="AW735" s="12" t="s">
        <v>38</v>
      </c>
      <c r="AX735" s="12" t="s">
        <v>74</v>
      </c>
      <c r="AY735" s="231" t="s">
        <v>143</v>
      </c>
    </row>
    <row r="736" spans="2:51" s="13" customFormat="1" ht="13.5">
      <c r="B736" s="235"/>
      <c r="C736" s="236"/>
      <c r="D736" s="222" t="s">
        <v>210</v>
      </c>
      <c r="E736" s="237" t="s">
        <v>21</v>
      </c>
      <c r="F736" s="238" t="s">
        <v>222</v>
      </c>
      <c r="G736" s="236"/>
      <c r="H736" s="239">
        <v>187.292</v>
      </c>
      <c r="I736" s="240"/>
      <c r="J736" s="236"/>
      <c r="K736" s="236"/>
      <c r="L736" s="241"/>
      <c r="M736" s="242"/>
      <c r="N736" s="243"/>
      <c r="O736" s="243"/>
      <c r="P736" s="243"/>
      <c r="Q736" s="243"/>
      <c r="R736" s="243"/>
      <c r="S736" s="243"/>
      <c r="T736" s="244"/>
      <c r="AT736" s="245" t="s">
        <v>210</v>
      </c>
      <c r="AU736" s="245" t="s">
        <v>84</v>
      </c>
      <c r="AV736" s="13" t="s">
        <v>208</v>
      </c>
      <c r="AW736" s="13" t="s">
        <v>38</v>
      </c>
      <c r="AX736" s="13" t="s">
        <v>82</v>
      </c>
      <c r="AY736" s="245" t="s">
        <v>143</v>
      </c>
    </row>
    <row r="737" spans="2:65" s="1" customFormat="1" ht="22.5" customHeight="1">
      <c r="B737" s="40"/>
      <c r="C737" s="246" t="s">
        <v>1012</v>
      </c>
      <c r="D737" s="246" t="s">
        <v>231</v>
      </c>
      <c r="E737" s="247" t="s">
        <v>1013</v>
      </c>
      <c r="F737" s="248" t="s">
        <v>1014</v>
      </c>
      <c r="G737" s="249" t="s">
        <v>263</v>
      </c>
      <c r="H737" s="250">
        <v>0.174</v>
      </c>
      <c r="I737" s="251"/>
      <c r="J737" s="252">
        <f>ROUND(I737*H737,2)</f>
        <v>0</v>
      </c>
      <c r="K737" s="248" t="s">
        <v>150</v>
      </c>
      <c r="L737" s="253"/>
      <c r="M737" s="254" t="s">
        <v>21</v>
      </c>
      <c r="N737" s="255" t="s">
        <v>45</v>
      </c>
      <c r="O737" s="41"/>
      <c r="P737" s="201">
        <f>O737*H737</f>
        <v>0</v>
      </c>
      <c r="Q737" s="201">
        <v>1</v>
      </c>
      <c r="R737" s="201">
        <f>Q737*H737</f>
        <v>0.174</v>
      </c>
      <c r="S737" s="201">
        <v>0</v>
      </c>
      <c r="T737" s="202">
        <f>S737*H737</f>
        <v>0</v>
      </c>
      <c r="AR737" s="24" t="s">
        <v>394</v>
      </c>
      <c r="AT737" s="24" t="s">
        <v>231</v>
      </c>
      <c r="AU737" s="24" t="s">
        <v>84</v>
      </c>
      <c r="AY737" s="24" t="s">
        <v>143</v>
      </c>
      <c r="BE737" s="203">
        <f>IF(N737="základní",J737,0)</f>
        <v>0</v>
      </c>
      <c r="BF737" s="203">
        <f>IF(N737="snížená",J737,0)</f>
        <v>0</v>
      </c>
      <c r="BG737" s="203">
        <f>IF(N737="zákl. přenesená",J737,0)</f>
        <v>0</v>
      </c>
      <c r="BH737" s="203">
        <f>IF(N737="sníž. přenesená",J737,0)</f>
        <v>0</v>
      </c>
      <c r="BI737" s="203">
        <f>IF(N737="nulová",J737,0)</f>
        <v>0</v>
      </c>
      <c r="BJ737" s="24" t="s">
        <v>82</v>
      </c>
      <c r="BK737" s="203">
        <f>ROUND(I737*H737,2)</f>
        <v>0</v>
      </c>
      <c r="BL737" s="24" t="s">
        <v>294</v>
      </c>
      <c r="BM737" s="24" t="s">
        <v>1015</v>
      </c>
    </row>
    <row r="738" spans="2:47" s="1" customFormat="1" ht="27">
      <c r="B738" s="40"/>
      <c r="C738" s="62"/>
      <c r="D738" s="204" t="s">
        <v>165</v>
      </c>
      <c r="E738" s="62"/>
      <c r="F738" s="205" t="s">
        <v>1016</v>
      </c>
      <c r="G738" s="62"/>
      <c r="H738" s="62"/>
      <c r="I738" s="162"/>
      <c r="J738" s="62"/>
      <c r="K738" s="62"/>
      <c r="L738" s="60"/>
      <c r="M738" s="256"/>
      <c r="N738" s="41"/>
      <c r="O738" s="41"/>
      <c r="P738" s="41"/>
      <c r="Q738" s="41"/>
      <c r="R738" s="41"/>
      <c r="S738" s="41"/>
      <c r="T738" s="77"/>
      <c r="AT738" s="24" t="s">
        <v>165</v>
      </c>
      <c r="AU738" s="24" t="s">
        <v>84</v>
      </c>
    </row>
    <row r="739" spans="2:51" s="12" customFormat="1" ht="13.5">
      <c r="B739" s="220"/>
      <c r="C739" s="221"/>
      <c r="D739" s="222" t="s">
        <v>210</v>
      </c>
      <c r="E739" s="221"/>
      <c r="F739" s="224" t="s">
        <v>1017</v>
      </c>
      <c r="G739" s="221"/>
      <c r="H739" s="225">
        <v>0.174</v>
      </c>
      <c r="I739" s="226"/>
      <c r="J739" s="221"/>
      <c r="K739" s="221"/>
      <c r="L739" s="227"/>
      <c r="M739" s="228"/>
      <c r="N739" s="229"/>
      <c r="O739" s="229"/>
      <c r="P739" s="229"/>
      <c r="Q739" s="229"/>
      <c r="R739" s="229"/>
      <c r="S739" s="229"/>
      <c r="T739" s="230"/>
      <c r="AT739" s="231" t="s">
        <v>210</v>
      </c>
      <c r="AU739" s="231" t="s">
        <v>84</v>
      </c>
      <c r="AV739" s="12" t="s">
        <v>84</v>
      </c>
      <c r="AW739" s="12" t="s">
        <v>6</v>
      </c>
      <c r="AX739" s="12" t="s">
        <v>82</v>
      </c>
      <c r="AY739" s="231" t="s">
        <v>143</v>
      </c>
    </row>
    <row r="740" spans="2:65" s="1" customFormat="1" ht="31.5" customHeight="1">
      <c r="B740" s="40"/>
      <c r="C740" s="192" t="s">
        <v>1018</v>
      </c>
      <c r="D740" s="192" t="s">
        <v>146</v>
      </c>
      <c r="E740" s="193" t="s">
        <v>1019</v>
      </c>
      <c r="F740" s="194" t="s">
        <v>1020</v>
      </c>
      <c r="G740" s="195" t="s">
        <v>249</v>
      </c>
      <c r="H740" s="196">
        <v>309.3</v>
      </c>
      <c r="I740" s="197"/>
      <c r="J740" s="198">
        <f>ROUND(I740*H740,2)</f>
        <v>0</v>
      </c>
      <c r="K740" s="194" t="s">
        <v>150</v>
      </c>
      <c r="L740" s="60"/>
      <c r="M740" s="199" t="s">
        <v>21</v>
      </c>
      <c r="N740" s="200" t="s">
        <v>45</v>
      </c>
      <c r="O740" s="41"/>
      <c r="P740" s="201">
        <f>O740*H740</f>
        <v>0</v>
      </c>
      <c r="Q740" s="201">
        <v>0.0004</v>
      </c>
      <c r="R740" s="201">
        <f>Q740*H740</f>
        <v>0.12372000000000001</v>
      </c>
      <c r="S740" s="201">
        <v>0</v>
      </c>
      <c r="T740" s="202">
        <f>S740*H740</f>
        <v>0</v>
      </c>
      <c r="AR740" s="24" t="s">
        <v>294</v>
      </c>
      <c r="AT740" s="24" t="s">
        <v>146</v>
      </c>
      <c r="AU740" s="24" t="s">
        <v>84</v>
      </c>
      <c r="AY740" s="24" t="s">
        <v>143</v>
      </c>
      <c r="BE740" s="203">
        <f>IF(N740="základní",J740,0)</f>
        <v>0</v>
      </c>
      <c r="BF740" s="203">
        <f>IF(N740="snížená",J740,0)</f>
        <v>0</v>
      </c>
      <c r="BG740" s="203">
        <f>IF(N740="zákl. přenesená",J740,0)</f>
        <v>0</v>
      </c>
      <c r="BH740" s="203">
        <f>IF(N740="sníž. přenesená",J740,0)</f>
        <v>0</v>
      </c>
      <c r="BI740" s="203">
        <f>IF(N740="nulová",J740,0)</f>
        <v>0</v>
      </c>
      <c r="BJ740" s="24" t="s">
        <v>82</v>
      </c>
      <c r="BK740" s="203">
        <f>ROUND(I740*H740,2)</f>
        <v>0</v>
      </c>
      <c r="BL740" s="24" t="s">
        <v>294</v>
      </c>
      <c r="BM740" s="24" t="s">
        <v>1021</v>
      </c>
    </row>
    <row r="741" spans="2:65" s="1" customFormat="1" ht="31.5" customHeight="1">
      <c r="B741" s="40"/>
      <c r="C741" s="192" t="s">
        <v>1022</v>
      </c>
      <c r="D741" s="192" t="s">
        <v>146</v>
      </c>
      <c r="E741" s="193" t="s">
        <v>1023</v>
      </c>
      <c r="F741" s="194" t="s">
        <v>1024</v>
      </c>
      <c r="G741" s="195" t="s">
        <v>249</v>
      </c>
      <c r="H741" s="196">
        <v>187.292</v>
      </c>
      <c r="I741" s="197"/>
      <c r="J741" s="198">
        <f>ROUND(I741*H741,2)</f>
        <v>0</v>
      </c>
      <c r="K741" s="194" t="s">
        <v>150</v>
      </c>
      <c r="L741" s="60"/>
      <c r="M741" s="199" t="s">
        <v>21</v>
      </c>
      <c r="N741" s="200" t="s">
        <v>45</v>
      </c>
      <c r="O741" s="41"/>
      <c r="P741" s="201">
        <f>O741*H741</f>
        <v>0</v>
      </c>
      <c r="Q741" s="201">
        <v>0.0004</v>
      </c>
      <c r="R741" s="201">
        <f>Q741*H741</f>
        <v>0.0749168</v>
      </c>
      <c r="S741" s="201">
        <v>0</v>
      </c>
      <c r="T741" s="202">
        <f>S741*H741</f>
        <v>0</v>
      </c>
      <c r="AR741" s="24" t="s">
        <v>294</v>
      </c>
      <c r="AT741" s="24" t="s">
        <v>146</v>
      </c>
      <c r="AU741" s="24" t="s">
        <v>84</v>
      </c>
      <c r="AY741" s="24" t="s">
        <v>143</v>
      </c>
      <c r="BE741" s="203">
        <f>IF(N741="základní",J741,0)</f>
        <v>0</v>
      </c>
      <c r="BF741" s="203">
        <f>IF(N741="snížená",J741,0)</f>
        <v>0</v>
      </c>
      <c r="BG741" s="203">
        <f>IF(N741="zákl. přenesená",J741,0)</f>
        <v>0</v>
      </c>
      <c r="BH741" s="203">
        <f>IF(N741="sníž. přenesená",J741,0)</f>
        <v>0</v>
      </c>
      <c r="BI741" s="203">
        <f>IF(N741="nulová",J741,0)</f>
        <v>0</v>
      </c>
      <c r="BJ741" s="24" t="s">
        <v>82</v>
      </c>
      <c r="BK741" s="203">
        <f>ROUND(I741*H741,2)</f>
        <v>0</v>
      </c>
      <c r="BL741" s="24" t="s">
        <v>294</v>
      </c>
      <c r="BM741" s="24" t="s">
        <v>1025</v>
      </c>
    </row>
    <row r="742" spans="2:65" s="1" customFormat="1" ht="22.5" customHeight="1">
      <c r="B742" s="40"/>
      <c r="C742" s="246" t="s">
        <v>1026</v>
      </c>
      <c r="D742" s="246" t="s">
        <v>231</v>
      </c>
      <c r="E742" s="247" t="s">
        <v>1027</v>
      </c>
      <c r="F742" s="248" t="s">
        <v>1028</v>
      </c>
      <c r="G742" s="249" t="s">
        <v>249</v>
      </c>
      <c r="H742" s="250">
        <v>571.081</v>
      </c>
      <c r="I742" s="251"/>
      <c r="J742" s="252">
        <f>ROUND(I742*H742,2)</f>
        <v>0</v>
      </c>
      <c r="K742" s="248" t="s">
        <v>150</v>
      </c>
      <c r="L742" s="253"/>
      <c r="M742" s="254" t="s">
        <v>21</v>
      </c>
      <c r="N742" s="255" t="s">
        <v>45</v>
      </c>
      <c r="O742" s="41"/>
      <c r="P742" s="201">
        <f>O742*H742</f>
        <v>0</v>
      </c>
      <c r="Q742" s="201">
        <v>0.005</v>
      </c>
      <c r="R742" s="201">
        <f>Q742*H742</f>
        <v>2.855405</v>
      </c>
      <c r="S742" s="201">
        <v>0</v>
      </c>
      <c r="T742" s="202">
        <f>S742*H742</f>
        <v>0</v>
      </c>
      <c r="AR742" s="24" t="s">
        <v>394</v>
      </c>
      <c r="AT742" s="24" t="s">
        <v>231</v>
      </c>
      <c r="AU742" s="24" t="s">
        <v>84</v>
      </c>
      <c r="AY742" s="24" t="s">
        <v>143</v>
      </c>
      <c r="BE742" s="203">
        <f>IF(N742="základní",J742,0)</f>
        <v>0</v>
      </c>
      <c r="BF742" s="203">
        <f>IF(N742="snížená",J742,0)</f>
        <v>0</v>
      </c>
      <c r="BG742" s="203">
        <f>IF(N742="zákl. přenesená",J742,0)</f>
        <v>0</v>
      </c>
      <c r="BH742" s="203">
        <f>IF(N742="sníž. přenesená",J742,0)</f>
        <v>0</v>
      </c>
      <c r="BI742" s="203">
        <f>IF(N742="nulová",J742,0)</f>
        <v>0</v>
      </c>
      <c r="BJ742" s="24" t="s">
        <v>82</v>
      </c>
      <c r="BK742" s="203">
        <f>ROUND(I742*H742,2)</f>
        <v>0</v>
      </c>
      <c r="BL742" s="24" t="s">
        <v>294</v>
      </c>
      <c r="BM742" s="24" t="s">
        <v>1029</v>
      </c>
    </row>
    <row r="743" spans="2:51" s="12" customFormat="1" ht="13.5">
      <c r="B743" s="220"/>
      <c r="C743" s="221"/>
      <c r="D743" s="222" t="s">
        <v>210</v>
      </c>
      <c r="E743" s="221"/>
      <c r="F743" s="224" t="s">
        <v>1030</v>
      </c>
      <c r="G743" s="221"/>
      <c r="H743" s="225">
        <v>571.081</v>
      </c>
      <c r="I743" s="226"/>
      <c r="J743" s="221"/>
      <c r="K743" s="221"/>
      <c r="L743" s="227"/>
      <c r="M743" s="228"/>
      <c r="N743" s="229"/>
      <c r="O743" s="229"/>
      <c r="P743" s="229"/>
      <c r="Q743" s="229"/>
      <c r="R743" s="229"/>
      <c r="S743" s="229"/>
      <c r="T743" s="230"/>
      <c r="AT743" s="231" t="s">
        <v>210</v>
      </c>
      <c r="AU743" s="231" t="s">
        <v>84</v>
      </c>
      <c r="AV743" s="12" t="s">
        <v>84</v>
      </c>
      <c r="AW743" s="12" t="s">
        <v>6</v>
      </c>
      <c r="AX743" s="12" t="s">
        <v>82</v>
      </c>
      <c r="AY743" s="231" t="s">
        <v>143</v>
      </c>
    </row>
    <row r="744" spans="2:65" s="1" customFormat="1" ht="31.5" customHeight="1">
      <c r="B744" s="40"/>
      <c r="C744" s="192" t="s">
        <v>1031</v>
      </c>
      <c r="D744" s="192" t="s">
        <v>146</v>
      </c>
      <c r="E744" s="193" t="s">
        <v>1032</v>
      </c>
      <c r="F744" s="194" t="s">
        <v>1033</v>
      </c>
      <c r="G744" s="195" t="s">
        <v>1034</v>
      </c>
      <c r="H744" s="275"/>
      <c r="I744" s="197"/>
      <c r="J744" s="198">
        <f>ROUND(I744*H744,2)</f>
        <v>0</v>
      </c>
      <c r="K744" s="194" t="s">
        <v>150</v>
      </c>
      <c r="L744" s="60"/>
      <c r="M744" s="199" t="s">
        <v>21</v>
      </c>
      <c r="N744" s="200" t="s">
        <v>45</v>
      </c>
      <c r="O744" s="41"/>
      <c r="P744" s="201">
        <f>O744*H744</f>
        <v>0</v>
      </c>
      <c r="Q744" s="201">
        <v>0</v>
      </c>
      <c r="R744" s="201">
        <f>Q744*H744</f>
        <v>0</v>
      </c>
      <c r="S744" s="201">
        <v>0</v>
      </c>
      <c r="T744" s="202">
        <f>S744*H744</f>
        <v>0</v>
      </c>
      <c r="AR744" s="24" t="s">
        <v>294</v>
      </c>
      <c r="AT744" s="24" t="s">
        <v>146</v>
      </c>
      <c r="AU744" s="24" t="s">
        <v>84</v>
      </c>
      <c r="AY744" s="24" t="s">
        <v>143</v>
      </c>
      <c r="BE744" s="203">
        <f>IF(N744="základní",J744,0)</f>
        <v>0</v>
      </c>
      <c r="BF744" s="203">
        <f>IF(N744="snížená",J744,0)</f>
        <v>0</v>
      </c>
      <c r="BG744" s="203">
        <f>IF(N744="zákl. přenesená",J744,0)</f>
        <v>0</v>
      </c>
      <c r="BH744" s="203">
        <f>IF(N744="sníž. přenesená",J744,0)</f>
        <v>0</v>
      </c>
      <c r="BI744" s="203">
        <f>IF(N744="nulová",J744,0)</f>
        <v>0</v>
      </c>
      <c r="BJ744" s="24" t="s">
        <v>82</v>
      </c>
      <c r="BK744" s="203">
        <f>ROUND(I744*H744,2)</f>
        <v>0</v>
      </c>
      <c r="BL744" s="24" t="s">
        <v>294</v>
      </c>
      <c r="BM744" s="24" t="s">
        <v>1035</v>
      </c>
    </row>
    <row r="745" spans="2:63" s="10" customFormat="1" ht="29.85" customHeight="1">
      <c r="B745" s="175"/>
      <c r="C745" s="176"/>
      <c r="D745" s="189" t="s">
        <v>73</v>
      </c>
      <c r="E745" s="190" t="s">
        <v>1036</v>
      </c>
      <c r="F745" s="190" t="s">
        <v>1037</v>
      </c>
      <c r="G745" s="176"/>
      <c r="H745" s="176"/>
      <c r="I745" s="179"/>
      <c r="J745" s="191">
        <f>BK745</f>
        <v>0</v>
      </c>
      <c r="K745" s="176"/>
      <c r="L745" s="181"/>
      <c r="M745" s="182"/>
      <c r="N745" s="183"/>
      <c r="O745" s="183"/>
      <c r="P745" s="184">
        <f>SUM(P746:P773)</f>
        <v>0</v>
      </c>
      <c r="Q745" s="183"/>
      <c r="R745" s="184">
        <f>SUM(R746:R773)</f>
        <v>32.541428</v>
      </c>
      <c r="S745" s="183"/>
      <c r="T745" s="185">
        <f>SUM(T746:T773)</f>
        <v>0</v>
      </c>
      <c r="AR745" s="186" t="s">
        <v>84</v>
      </c>
      <c r="AT745" s="187" t="s">
        <v>73</v>
      </c>
      <c r="AU745" s="187" t="s">
        <v>82</v>
      </c>
      <c r="AY745" s="186" t="s">
        <v>143</v>
      </c>
      <c r="BK745" s="188">
        <f>SUM(BK746:BK773)</f>
        <v>0</v>
      </c>
    </row>
    <row r="746" spans="2:65" s="1" customFormat="1" ht="31.5" customHeight="1">
      <c r="B746" s="40"/>
      <c r="C746" s="192" t="s">
        <v>1038</v>
      </c>
      <c r="D746" s="192" t="s">
        <v>146</v>
      </c>
      <c r="E746" s="193" t="s">
        <v>1039</v>
      </c>
      <c r="F746" s="194" t="s">
        <v>1040</v>
      </c>
      <c r="G746" s="195" t="s">
        <v>249</v>
      </c>
      <c r="H746" s="196">
        <v>336.15</v>
      </c>
      <c r="I746" s="197"/>
      <c r="J746" s="198">
        <f>ROUND(I746*H746,2)</f>
        <v>0</v>
      </c>
      <c r="K746" s="194" t="s">
        <v>150</v>
      </c>
      <c r="L746" s="60"/>
      <c r="M746" s="199" t="s">
        <v>21</v>
      </c>
      <c r="N746" s="200" t="s">
        <v>45</v>
      </c>
      <c r="O746" s="41"/>
      <c r="P746" s="201">
        <f>O746*H746</f>
        <v>0</v>
      </c>
      <c r="Q746" s="201">
        <v>0</v>
      </c>
      <c r="R746" s="201">
        <f>Q746*H746</f>
        <v>0</v>
      </c>
      <c r="S746" s="201">
        <v>0</v>
      </c>
      <c r="T746" s="202">
        <f>S746*H746</f>
        <v>0</v>
      </c>
      <c r="AR746" s="24" t="s">
        <v>294</v>
      </c>
      <c r="AT746" s="24" t="s">
        <v>146</v>
      </c>
      <c r="AU746" s="24" t="s">
        <v>84</v>
      </c>
      <c r="AY746" s="24" t="s">
        <v>143</v>
      </c>
      <c r="BE746" s="203">
        <f>IF(N746="základní",J746,0)</f>
        <v>0</v>
      </c>
      <c r="BF746" s="203">
        <f>IF(N746="snížená",J746,0)</f>
        <v>0</v>
      </c>
      <c r="BG746" s="203">
        <f>IF(N746="zákl. přenesená",J746,0)</f>
        <v>0</v>
      </c>
      <c r="BH746" s="203">
        <f>IF(N746="sníž. přenesená",J746,0)</f>
        <v>0</v>
      </c>
      <c r="BI746" s="203">
        <f>IF(N746="nulová",J746,0)</f>
        <v>0</v>
      </c>
      <c r="BJ746" s="24" t="s">
        <v>82</v>
      </c>
      <c r="BK746" s="203">
        <f>ROUND(I746*H746,2)</f>
        <v>0</v>
      </c>
      <c r="BL746" s="24" t="s">
        <v>294</v>
      </c>
      <c r="BM746" s="24" t="s">
        <v>1041</v>
      </c>
    </row>
    <row r="747" spans="2:51" s="11" customFormat="1" ht="13.5">
      <c r="B747" s="209"/>
      <c r="C747" s="210"/>
      <c r="D747" s="204" t="s">
        <v>210</v>
      </c>
      <c r="E747" s="211" t="s">
        <v>21</v>
      </c>
      <c r="F747" s="212" t="s">
        <v>1042</v>
      </c>
      <c r="G747" s="210"/>
      <c r="H747" s="213" t="s">
        <v>21</v>
      </c>
      <c r="I747" s="214"/>
      <c r="J747" s="210"/>
      <c r="K747" s="210"/>
      <c r="L747" s="215"/>
      <c r="M747" s="216"/>
      <c r="N747" s="217"/>
      <c r="O747" s="217"/>
      <c r="P747" s="217"/>
      <c r="Q747" s="217"/>
      <c r="R747" s="217"/>
      <c r="S747" s="217"/>
      <c r="T747" s="218"/>
      <c r="AT747" s="219" t="s">
        <v>210</v>
      </c>
      <c r="AU747" s="219" t="s">
        <v>84</v>
      </c>
      <c r="AV747" s="11" t="s">
        <v>82</v>
      </c>
      <c r="AW747" s="11" t="s">
        <v>38</v>
      </c>
      <c r="AX747" s="11" t="s">
        <v>74</v>
      </c>
      <c r="AY747" s="219" t="s">
        <v>143</v>
      </c>
    </row>
    <row r="748" spans="2:51" s="12" customFormat="1" ht="13.5">
      <c r="B748" s="220"/>
      <c r="C748" s="221"/>
      <c r="D748" s="204" t="s">
        <v>210</v>
      </c>
      <c r="E748" s="232" t="s">
        <v>21</v>
      </c>
      <c r="F748" s="233" t="s">
        <v>1043</v>
      </c>
      <c r="G748" s="221"/>
      <c r="H748" s="234">
        <v>317.35</v>
      </c>
      <c r="I748" s="226"/>
      <c r="J748" s="221"/>
      <c r="K748" s="221"/>
      <c r="L748" s="227"/>
      <c r="M748" s="228"/>
      <c r="N748" s="229"/>
      <c r="O748" s="229"/>
      <c r="P748" s="229"/>
      <c r="Q748" s="229"/>
      <c r="R748" s="229"/>
      <c r="S748" s="229"/>
      <c r="T748" s="230"/>
      <c r="AT748" s="231" t="s">
        <v>210</v>
      </c>
      <c r="AU748" s="231" t="s">
        <v>84</v>
      </c>
      <c r="AV748" s="12" t="s">
        <v>84</v>
      </c>
      <c r="AW748" s="12" t="s">
        <v>38</v>
      </c>
      <c r="AX748" s="12" t="s">
        <v>74</v>
      </c>
      <c r="AY748" s="231" t="s">
        <v>143</v>
      </c>
    </row>
    <row r="749" spans="2:51" s="11" customFormat="1" ht="13.5">
      <c r="B749" s="209"/>
      <c r="C749" s="210"/>
      <c r="D749" s="204" t="s">
        <v>210</v>
      </c>
      <c r="E749" s="211" t="s">
        <v>21</v>
      </c>
      <c r="F749" s="212" t="s">
        <v>588</v>
      </c>
      <c r="G749" s="210"/>
      <c r="H749" s="213" t="s">
        <v>21</v>
      </c>
      <c r="I749" s="214"/>
      <c r="J749" s="210"/>
      <c r="K749" s="210"/>
      <c r="L749" s="215"/>
      <c r="M749" s="216"/>
      <c r="N749" s="217"/>
      <c r="O749" s="217"/>
      <c r="P749" s="217"/>
      <c r="Q749" s="217"/>
      <c r="R749" s="217"/>
      <c r="S749" s="217"/>
      <c r="T749" s="218"/>
      <c r="AT749" s="219" t="s">
        <v>210</v>
      </c>
      <c r="AU749" s="219" t="s">
        <v>84</v>
      </c>
      <c r="AV749" s="11" t="s">
        <v>82</v>
      </c>
      <c r="AW749" s="11" t="s">
        <v>38</v>
      </c>
      <c r="AX749" s="11" t="s">
        <v>74</v>
      </c>
      <c r="AY749" s="219" t="s">
        <v>143</v>
      </c>
    </row>
    <row r="750" spans="2:51" s="12" customFormat="1" ht="13.5">
      <c r="B750" s="220"/>
      <c r="C750" s="221"/>
      <c r="D750" s="204" t="s">
        <v>210</v>
      </c>
      <c r="E750" s="232" t="s">
        <v>21</v>
      </c>
      <c r="F750" s="233" t="s">
        <v>589</v>
      </c>
      <c r="G750" s="221"/>
      <c r="H750" s="234">
        <v>18.8</v>
      </c>
      <c r="I750" s="226"/>
      <c r="J750" s="221"/>
      <c r="K750" s="221"/>
      <c r="L750" s="227"/>
      <c r="M750" s="228"/>
      <c r="N750" s="229"/>
      <c r="O750" s="229"/>
      <c r="P750" s="229"/>
      <c r="Q750" s="229"/>
      <c r="R750" s="229"/>
      <c r="S750" s="229"/>
      <c r="T750" s="230"/>
      <c r="AT750" s="231" t="s">
        <v>210</v>
      </c>
      <c r="AU750" s="231" t="s">
        <v>84</v>
      </c>
      <c r="AV750" s="12" t="s">
        <v>84</v>
      </c>
      <c r="AW750" s="12" t="s">
        <v>38</v>
      </c>
      <c r="AX750" s="12" t="s">
        <v>74</v>
      </c>
      <c r="AY750" s="231" t="s">
        <v>143</v>
      </c>
    </row>
    <row r="751" spans="2:51" s="13" customFormat="1" ht="13.5">
      <c r="B751" s="235"/>
      <c r="C751" s="236"/>
      <c r="D751" s="222" t="s">
        <v>210</v>
      </c>
      <c r="E751" s="237" t="s">
        <v>21</v>
      </c>
      <c r="F751" s="238" t="s">
        <v>222</v>
      </c>
      <c r="G751" s="236"/>
      <c r="H751" s="239">
        <v>336.15</v>
      </c>
      <c r="I751" s="240"/>
      <c r="J751" s="236"/>
      <c r="K751" s="236"/>
      <c r="L751" s="241"/>
      <c r="M751" s="242"/>
      <c r="N751" s="243"/>
      <c r="O751" s="243"/>
      <c r="P751" s="243"/>
      <c r="Q751" s="243"/>
      <c r="R751" s="243"/>
      <c r="S751" s="243"/>
      <c r="T751" s="244"/>
      <c r="AT751" s="245" t="s">
        <v>210</v>
      </c>
      <c r="AU751" s="245" t="s">
        <v>84</v>
      </c>
      <c r="AV751" s="13" t="s">
        <v>208</v>
      </c>
      <c r="AW751" s="13" t="s">
        <v>38</v>
      </c>
      <c r="AX751" s="13" t="s">
        <v>82</v>
      </c>
      <c r="AY751" s="245" t="s">
        <v>143</v>
      </c>
    </row>
    <row r="752" spans="2:65" s="1" customFormat="1" ht="22.5" customHeight="1">
      <c r="B752" s="40"/>
      <c r="C752" s="246" t="s">
        <v>1044</v>
      </c>
      <c r="D752" s="246" t="s">
        <v>231</v>
      </c>
      <c r="E752" s="247" t="s">
        <v>1045</v>
      </c>
      <c r="F752" s="248" t="s">
        <v>1046</v>
      </c>
      <c r="G752" s="249" t="s">
        <v>263</v>
      </c>
      <c r="H752" s="250">
        <v>0.168</v>
      </c>
      <c r="I752" s="251"/>
      <c r="J752" s="252">
        <f>ROUND(I752*H752,2)</f>
        <v>0</v>
      </c>
      <c r="K752" s="248" t="s">
        <v>150</v>
      </c>
      <c r="L752" s="253"/>
      <c r="M752" s="254" t="s">
        <v>21</v>
      </c>
      <c r="N752" s="255" t="s">
        <v>45</v>
      </c>
      <c r="O752" s="41"/>
      <c r="P752" s="201">
        <f>O752*H752</f>
        <v>0</v>
      </c>
      <c r="Q752" s="201">
        <v>1</v>
      </c>
      <c r="R752" s="201">
        <f>Q752*H752</f>
        <v>0.168</v>
      </c>
      <c r="S752" s="201">
        <v>0</v>
      </c>
      <c r="T752" s="202">
        <f>S752*H752</f>
        <v>0</v>
      </c>
      <c r="AR752" s="24" t="s">
        <v>394</v>
      </c>
      <c r="AT752" s="24" t="s">
        <v>231</v>
      </c>
      <c r="AU752" s="24" t="s">
        <v>84</v>
      </c>
      <c r="AY752" s="24" t="s">
        <v>143</v>
      </c>
      <c r="BE752" s="203">
        <f>IF(N752="základní",J752,0)</f>
        <v>0</v>
      </c>
      <c r="BF752" s="203">
        <f>IF(N752="snížená",J752,0)</f>
        <v>0</v>
      </c>
      <c r="BG752" s="203">
        <f>IF(N752="zákl. přenesená",J752,0)</f>
        <v>0</v>
      </c>
      <c r="BH752" s="203">
        <f>IF(N752="sníž. přenesená",J752,0)</f>
        <v>0</v>
      </c>
      <c r="BI752" s="203">
        <f>IF(N752="nulová",J752,0)</f>
        <v>0</v>
      </c>
      <c r="BJ752" s="24" t="s">
        <v>82</v>
      </c>
      <c r="BK752" s="203">
        <f>ROUND(I752*H752,2)</f>
        <v>0</v>
      </c>
      <c r="BL752" s="24" t="s">
        <v>294</v>
      </c>
      <c r="BM752" s="24" t="s">
        <v>1047</v>
      </c>
    </row>
    <row r="753" spans="2:47" s="1" customFormat="1" ht="40.5">
      <c r="B753" s="40"/>
      <c r="C753" s="62"/>
      <c r="D753" s="204" t="s">
        <v>165</v>
      </c>
      <c r="E753" s="62"/>
      <c r="F753" s="205" t="s">
        <v>1048</v>
      </c>
      <c r="G753" s="62"/>
      <c r="H753" s="62"/>
      <c r="I753" s="162"/>
      <c r="J753" s="62"/>
      <c r="K753" s="62"/>
      <c r="L753" s="60"/>
      <c r="M753" s="256"/>
      <c r="N753" s="41"/>
      <c r="O753" s="41"/>
      <c r="P753" s="41"/>
      <c r="Q753" s="41"/>
      <c r="R753" s="41"/>
      <c r="S753" s="41"/>
      <c r="T753" s="77"/>
      <c r="AT753" s="24" t="s">
        <v>165</v>
      </c>
      <c r="AU753" s="24" t="s">
        <v>84</v>
      </c>
    </row>
    <row r="754" spans="2:51" s="12" customFormat="1" ht="13.5">
      <c r="B754" s="220"/>
      <c r="C754" s="221"/>
      <c r="D754" s="222" t="s">
        <v>210</v>
      </c>
      <c r="E754" s="221"/>
      <c r="F754" s="224" t="s">
        <v>1049</v>
      </c>
      <c r="G754" s="221"/>
      <c r="H754" s="225">
        <v>0.168</v>
      </c>
      <c r="I754" s="226"/>
      <c r="J754" s="221"/>
      <c r="K754" s="221"/>
      <c r="L754" s="227"/>
      <c r="M754" s="228"/>
      <c r="N754" s="229"/>
      <c r="O754" s="229"/>
      <c r="P754" s="229"/>
      <c r="Q754" s="229"/>
      <c r="R754" s="229"/>
      <c r="S754" s="229"/>
      <c r="T754" s="230"/>
      <c r="AT754" s="231" t="s">
        <v>210</v>
      </c>
      <c r="AU754" s="231" t="s">
        <v>84</v>
      </c>
      <c r="AV754" s="12" t="s">
        <v>84</v>
      </c>
      <c r="AW754" s="12" t="s">
        <v>6</v>
      </c>
      <c r="AX754" s="12" t="s">
        <v>82</v>
      </c>
      <c r="AY754" s="231" t="s">
        <v>143</v>
      </c>
    </row>
    <row r="755" spans="2:65" s="1" customFormat="1" ht="31.5" customHeight="1">
      <c r="B755" s="40"/>
      <c r="C755" s="192" t="s">
        <v>1050</v>
      </c>
      <c r="D755" s="192" t="s">
        <v>146</v>
      </c>
      <c r="E755" s="193" t="s">
        <v>1051</v>
      </c>
      <c r="F755" s="194" t="s">
        <v>1052</v>
      </c>
      <c r="G755" s="195" t="s">
        <v>249</v>
      </c>
      <c r="H755" s="196">
        <v>336.15</v>
      </c>
      <c r="I755" s="197"/>
      <c r="J755" s="198">
        <f>ROUND(I755*H755,2)</f>
        <v>0</v>
      </c>
      <c r="K755" s="194" t="s">
        <v>150</v>
      </c>
      <c r="L755" s="60"/>
      <c r="M755" s="199" t="s">
        <v>21</v>
      </c>
      <c r="N755" s="200" t="s">
        <v>45</v>
      </c>
      <c r="O755" s="41"/>
      <c r="P755" s="201">
        <f>O755*H755</f>
        <v>0</v>
      </c>
      <c r="Q755" s="201">
        <v>0</v>
      </c>
      <c r="R755" s="201">
        <f>Q755*H755</f>
        <v>0</v>
      </c>
      <c r="S755" s="201">
        <v>0</v>
      </c>
      <c r="T755" s="202">
        <f>S755*H755</f>
        <v>0</v>
      </c>
      <c r="AR755" s="24" t="s">
        <v>294</v>
      </c>
      <c r="AT755" s="24" t="s">
        <v>146</v>
      </c>
      <c r="AU755" s="24" t="s">
        <v>84</v>
      </c>
      <c r="AY755" s="24" t="s">
        <v>143</v>
      </c>
      <c r="BE755" s="203">
        <f>IF(N755="základní",J755,0)</f>
        <v>0</v>
      </c>
      <c r="BF755" s="203">
        <f>IF(N755="snížená",J755,0)</f>
        <v>0</v>
      </c>
      <c r="BG755" s="203">
        <f>IF(N755="zákl. přenesená",J755,0)</f>
        <v>0</v>
      </c>
      <c r="BH755" s="203">
        <f>IF(N755="sníž. přenesená",J755,0)</f>
        <v>0</v>
      </c>
      <c r="BI755" s="203">
        <f>IF(N755="nulová",J755,0)</f>
        <v>0</v>
      </c>
      <c r="BJ755" s="24" t="s">
        <v>82</v>
      </c>
      <c r="BK755" s="203">
        <f>ROUND(I755*H755,2)</f>
        <v>0</v>
      </c>
      <c r="BL755" s="24" t="s">
        <v>294</v>
      </c>
      <c r="BM755" s="24" t="s">
        <v>1053</v>
      </c>
    </row>
    <row r="756" spans="2:65" s="1" customFormat="1" ht="22.5" customHeight="1">
      <c r="B756" s="40"/>
      <c r="C756" s="246" t="s">
        <v>1054</v>
      </c>
      <c r="D756" s="246" t="s">
        <v>231</v>
      </c>
      <c r="E756" s="247" t="s">
        <v>1055</v>
      </c>
      <c r="F756" s="248" t="s">
        <v>1056</v>
      </c>
      <c r="G756" s="249" t="s">
        <v>249</v>
      </c>
      <c r="H756" s="250">
        <v>386.573</v>
      </c>
      <c r="I756" s="251"/>
      <c r="J756" s="252">
        <f>ROUND(I756*H756,2)</f>
        <v>0</v>
      </c>
      <c r="K756" s="248" t="s">
        <v>150</v>
      </c>
      <c r="L756" s="253"/>
      <c r="M756" s="254" t="s">
        <v>21</v>
      </c>
      <c r="N756" s="255" t="s">
        <v>45</v>
      </c>
      <c r="O756" s="41"/>
      <c r="P756" s="201">
        <f>O756*H756</f>
        <v>0</v>
      </c>
      <c r="Q756" s="201">
        <v>0.004</v>
      </c>
      <c r="R756" s="201">
        <f>Q756*H756</f>
        <v>1.546292</v>
      </c>
      <c r="S756" s="201">
        <v>0</v>
      </c>
      <c r="T756" s="202">
        <f>S756*H756</f>
        <v>0</v>
      </c>
      <c r="AR756" s="24" t="s">
        <v>394</v>
      </c>
      <c r="AT756" s="24" t="s">
        <v>231</v>
      </c>
      <c r="AU756" s="24" t="s">
        <v>84</v>
      </c>
      <c r="AY756" s="24" t="s">
        <v>143</v>
      </c>
      <c r="BE756" s="203">
        <f>IF(N756="základní",J756,0)</f>
        <v>0</v>
      </c>
      <c r="BF756" s="203">
        <f>IF(N756="snížená",J756,0)</f>
        <v>0</v>
      </c>
      <c r="BG756" s="203">
        <f>IF(N756="zákl. přenesená",J756,0)</f>
        <v>0</v>
      </c>
      <c r="BH756" s="203">
        <f>IF(N756="sníž. přenesená",J756,0)</f>
        <v>0</v>
      </c>
      <c r="BI756" s="203">
        <f>IF(N756="nulová",J756,0)</f>
        <v>0</v>
      </c>
      <c r="BJ756" s="24" t="s">
        <v>82</v>
      </c>
      <c r="BK756" s="203">
        <f>ROUND(I756*H756,2)</f>
        <v>0</v>
      </c>
      <c r="BL756" s="24" t="s">
        <v>294</v>
      </c>
      <c r="BM756" s="24" t="s">
        <v>1057</v>
      </c>
    </row>
    <row r="757" spans="2:51" s="12" customFormat="1" ht="13.5">
      <c r="B757" s="220"/>
      <c r="C757" s="221"/>
      <c r="D757" s="222" t="s">
        <v>210</v>
      </c>
      <c r="E757" s="221"/>
      <c r="F757" s="224" t="s">
        <v>1058</v>
      </c>
      <c r="G757" s="221"/>
      <c r="H757" s="225">
        <v>386.573</v>
      </c>
      <c r="I757" s="226"/>
      <c r="J757" s="221"/>
      <c r="K757" s="221"/>
      <c r="L757" s="227"/>
      <c r="M757" s="228"/>
      <c r="N757" s="229"/>
      <c r="O757" s="229"/>
      <c r="P757" s="229"/>
      <c r="Q757" s="229"/>
      <c r="R757" s="229"/>
      <c r="S757" s="229"/>
      <c r="T757" s="230"/>
      <c r="AT757" s="231" t="s">
        <v>210</v>
      </c>
      <c r="AU757" s="231" t="s">
        <v>84</v>
      </c>
      <c r="AV757" s="12" t="s">
        <v>84</v>
      </c>
      <c r="AW757" s="12" t="s">
        <v>6</v>
      </c>
      <c r="AX757" s="12" t="s">
        <v>82</v>
      </c>
      <c r="AY757" s="231" t="s">
        <v>143</v>
      </c>
    </row>
    <row r="758" spans="2:65" s="1" customFormat="1" ht="22.5" customHeight="1">
      <c r="B758" s="40"/>
      <c r="C758" s="192" t="s">
        <v>1059</v>
      </c>
      <c r="D758" s="192" t="s">
        <v>146</v>
      </c>
      <c r="E758" s="193" t="s">
        <v>1060</v>
      </c>
      <c r="F758" s="194" t="s">
        <v>1061</v>
      </c>
      <c r="G758" s="195" t="s">
        <v>249</v>
      </c>
      <c r="H758" s="196">
        <v>336.15</v>
      </c>
      <c r="I758" s="197"/>
      <c r="J758" s="198">
        <f>ROUND(I758*H758,2)</f>
        <v>0</v>
      </c>
      <c r="K758" s="194" t="s">
        <v>150</v>
      </c>
      <c r="L758" s="60"/>
      <c r="M758" s="199" t="s">
        <v>21</v>
      </c>
      <c r="N758" s="200" t="s">
        <v>45</v>
      </c>
      <c r="O758" s="41"/>
      <c r="P758" s="201">
        <f>O758*H758</f>
        <v>0</v>
      </c>
      <c r="Q758" s="201">
        <v>3E-05</v>
      </c>
      <c r="R758" s="201">
        <f>Q758*H758</f>
        <v>0.0100845</v>
      </c>
      <c r="S758" s="201">
        <v>0</v>
      </c>
      <c r="T758" s="202">
        <f>S758*H758</f>
        <v>0</v>
      </c>
      <c r="AR758" s="24" t="s">
        <v>294</v>
      </c>
      <c r="AT758" s="24" t="s">
        <v>146</v>
      </c>
      <c r="AU758" s="24" t="s">
        <v>84</v>
      </c>
      <c r="AY758" s="24" t="s">
        <v>143</v>
      </c>
      <c r="BE758" s="203">
        <f>IF(N758="základní",J758,0)</f>
        <v>0</v>
      </c>
      <c r="BF758" s="203">
        <f>IF(N758="snížená",J758,0)</f>
        <v>0</v>
      </c>
      <c r="BG758" s="203">
        <f>IF(N758="zákl. přenesená",J758,0)</f>
        <v>0</v>
      </c>
      <c r="BH758" s="203">
        <f>IF(N758="sníž. přenesená",J758,0)</f>
        <v>0</v>
      </c>
      <c r="BI758" s="203">
        <f>IF(N758="nulová",J758,0)</f>
        <v>0</v>
      </c>
      <c r="BJ758" s="24" t="s">
        <v>82</v>
      </c>
      <c r="BK758" s="203">
        <f>ROUND(I758*H758,2)</f>
        <v>0</v>
      </c>
      <c r="BL758" s="24" t="s">
        <v>294</v>
      </c>
      <c r="BM758" s="24" t="s">
        <v>1062</v>
      </c>
    </row>
    <row r="759" spans="2:65" s="1" customFormat="1" ht="22.5" customHeight="1">
      <c r="B759" s="40"/>
      <c r="C759" s="246" t="s">
        <v>1063</v>
      </c>
      <c r="D759" s="246" t="s">
        <v>231</v>
      </c>
      <c r="E759" s="247" t="s">
        <v>1064</v>
      </c>
      <c r="F759" s="248" t="s">
        <v>1065</v>
      </c>
      <c r="G759" s="249" t="s">
        <v>249</v>
      </c>
      <c r="H759" s="250">
        <v>352.958</v>
      </c>
      <c r="I759" s="251"/>
      <c r="J759" s="252">
        <f>ROUND(I759*H759,2)</f>
        <v>0</v>
      </c>
      <c r="K759" s="248" t="s">
        <v>150</v>
      </c>
      <c r="L759" s="253"/>
      <c r="M759" s="254" t="s">
        <v>21</v>
      </c>
      <c r="N759" s="255" t="s">
        <v>45</v>
      </c>
      <c r="O759" s="41"/>
      <c r="P759" s="201">
        <f>O759*H759</f>
        <v>0</v>
      </c>
      <c r="Q759" s="201">
        <v>0.0005</v>
      </c>
      <c r="R759" s="201">
        <f>Q759*H759</f>
        <v>0.17647900000000002</v>
      </c>
      <c r="S759" s="201">
        <v>0</v>
      </c>
      <c r="T759" s="202">
        <f>S759*H759</f>
        <v>0</v>
      </c>
      <c r="AR759" s="24" t="s">
        <v>394</v>
      </c>
      <c r="AT759" s="24" t="s">
        <v>231</v>
      </c>
      <c r="AU759" s="24" t="s">
        <v>84</v>
      </c>
      <c r="AY759" s="24" t="s">
        <v>143</v>
      </c>
      <c r="BE759" s="203">
        <f>IF(N759="základní",J759,0)</f>
        <v>0</v>
      </c>
      <c r="BF759" s="203">
        <f>IF(N759="snížená",J759,0)</f>
        <v>0</v>
      </c>
      <c r="BG759" s="203">
        <f>IF(N759="zákl. přenesená",J759,0)</f>
        <v>0</v>
      </c>
      <c r="BH759" s="203">
        <f>IF(N759="sníž. přenesená",J759,0)</f>
        <v>0</v>
      </c>
      <c r="BI759" s="203">
        <f>IF(N759="nulová",J759,0)</f>
        <v>0</v>
      </c>
      <c r="BJ759" s="24" t="s">
        <v>82</v>
      </c>
      <c r="BK759" s="203">
        <f>ROUND(I759*H759,2)</f>
        <v>0</v>
      </c>
      <c r="BL759" s="24" t="s">
        <v>294</v>
      </c>
      <c r="BM759" s="24" t="s">
        <v>1066</v>
      </c>
    </row>
    <row r="760" spans="2:51" s="12" customFormat="1" ht="13.5">
      <c r="B760" s="220"/>
      <c r="C760" s="221"/>
      <c r="D760" s="222" t="s">
        <v>210</v>
      </c>
      <c r="E760" s="221"/>
      <c r="F760" s="224" t="s">
        <v>1067</v>
      </c>
      <c r="G760" s="221"/>
      <c r="H760" s="225">
        <v>352.958</v>
      </c>
      <c r="I760" s="226"/>
      <c r="J760" s="221"/>
      <c r="K760" s="221"/>
      <c r="L760" s="227"/>
      <c r="M760" s="228"/>
      <c r="N760" s="229"/>
      <c r="O760" s="229"/>
      <c r="P760" s="229"/>
      <c r="Q760" s="229"/>
      <c r="R760" s="229"/>
      <c r="S760" s="229"/>
      <c r="T760" s="230"/>
      <c r="AT760" s="231" t="s">
        <v>210</v>
      </c>
      <c r="AU760" s="231" t="s">
        <v>84</v>
      </c>
      <c r="AV760" s="12" t="s">
        <v>84</v>
      </c>
      <c r="AW760" s="12" t="s">
        <v>6</v>
      </c>
      <c r="AX760" s="12" t="s">
        <v>82</v>
      </c>
      <c r="AY760" s="231" t="s">
        <v>143</v>
      </c>
    </row>
    <row r="761" spans="2:65" s="1" customFormat="1" ht="31.5" customHeight="1">
      <c r="B761" s="40"/>
      <c r="C761" s="192" t="s">
        <v>1068</v>
      </c>
      <c r="D761" s="192" t="s">
        <v>146</v>
      </c>
      <c r="E761" s="193" t="s">
        <v>1069</v>
      </c>
      <c r="F761" s="194" t="s">
        <v>1070</v>
      </c>
      <c r="G761" s="195" t="s">
        <v>249</v>
      </c>
      <c r="H761" s="196">
        <v>336.15</v>
      </c>
      <c r="I761" s="197"/>
      <c r="J761" s="198">
        <f>ROUND(I761*H761,2)</f>
        <v>0</v>
      </c>
      <c r="K761" s="194" t="s">
        <v>150</v>
      </c>
      <c r="L761" s="60"/>
      <c r="M761" s="199" t="s">
        <v>21</v>
      </c>
      <c r="N761" s="200" t="s">
        <v>45</v>
      </c>
      <c r="O761" s="41"/>
      <c r="P761" s="201">
        <f>O761*H761</f>
        <v>0</v>
      </c>
      <c r="Q761" s="201">
        <v>0</v>
      </c>
      <c r="R761" s="201">
        <f>Q761*H761</f>
        <v>0</v>
      </c>
      <c r="S761" s="201">
        <v>0</v>
      </c>
      <c r="T761" s="202">
        <f>S761*H761</f>
        <v>0</v>
      </c>
      <c r="AR761" s="24" t="s">
        <v>294</v>
      </c>
      <c r="AT761" s="24" t="s">
        <v>146</v>
      </c>
      <c r="AU761" s="24" t="s">
        <v>84</v>
      </c>
      <c r="AY761" s="24" t="s">
        <v>143</v>
      </c>
      <c r="BE761" s="203">
        <f>IF(N761="základní",J761,0)</f>
        <v>0</v>
      </c>
      <c r="BF761" s="203">
        <f>IF(N761="snížená",J761,0)</f>
        <v>0</v>
      </c>
      <c r="BG761" s="203">
        <f>IF(N761="zákl. přenesená",J761,0)</f>
        <v>0</v>
      </c>
      <c r="BH761" s="203">
        <f>IF(N761="sníž. přenesená",J761,0)</f>
        <v>0</v>
      </c>
      <c r="BI761" s="203">
        <f>IF(N761="nulová",J761,0)</f>
        <v>0</v>
      </c>
      <c r="BJ761" s="24" t="s">
        <v>82</v>
      </c>
      <c r="BK761" s="203">
        <f>ROUND(I761*H761,2)</f>
        <v>0</v>
      </c>
      <c r="BL761" s="24" t="s">
        <v>294</v>
      </c>
      <c r="BM761" s="24" t="s">
        <v>1071</v>
      </c>
    </row>
    <row r="762" spans="2:65" s="1" customFormat="1" ht="31.5" customHeight="1">
      <c r="B762" s="40"/>
      <c r="C762" s="192" t="s">
        <v>1072</v>
      </c>
      <c r="D762" s="192" t="s">
        <v>146</v>
      </c>
      <c r="E762" s="193" t="s">
        <v>1073</v>
      </c>
      <c r="F762" s="194" t="s">
        <v>1074</v>
      </c>
      <c r="G762" s="195" t="s">
        <v>249</v>
      </c>
      <c r="H762" s="196">
        <v>336.15</v>
      </c>
      <c r="I762" s="197"/>
      <c r="J762" s="198">
        <f>ROUND(I762*H762,2)</f>
        <v>0</v>
      </c>
      <c r="K762" s="194" t="s">
        <v>150</v>
      </c>
      <c r="L762" s="60"/>
      <c r="M762" s="199" t="s">
        <v>21</v>
      </c>
      <c r="N762" s="200" t="s">
        <v>45</v>
      </c>
      <c r="O762" s="41"/>
      <c r="P762" s="201">
        <f>O762*H762</f>
        <v>0</v>
      </c>
      <c r="Q762" s="201">
        <v>0</v>
      </c>
      <c r="R762" s="201">
        <f>Q762*H762</f>
        <v>0</v>
      </c>
      <c r="S762" s="201">
        <v>0</v>
      </c>
      <c r="T762" s="202">
        <f>S762*H762</f>
        <v>0</v>
      </c>
      <c r="AR762" s="24" t="s">
        <v>294</v>
      </c>
      <c r="AT762" s="24" t="s">
        <v>146</v>
      </c>
      <c r="AU762" s="24" t="s">
        <v>84</v>
      </c>
      <c r="AY762" s="24" t="s">
        <v>143</v>
      </c>
      <c r="BE762" s="203">
        <f>IF(N762="základní",J762,0)</f>
        <v>0</v>
      </c>
      <c r="BF762" s="203">
        <f>IF(N762="snížená",J762,0)</f>
        <v>0</v>
      </c>
      <c r="BG762" s="203">
        <f>IF(N762="zákl. přenesená",J762,0)</f>
        <v>0</v>
      </c>
      <c r="BH762" s="203">
        <f>IF(N762="sníž. přenesená",J762,0)</f>
        <v>0</v>
      </c>
      <c r="BI762" s="203">
        <f>IF(N762="nulová",J762,0)</f>
        <v>0</v>
      </c>
      <c r="BJ762" s="24" t="s">
        <v>82</v>
      </c>
      <c r="BK762" s="203">
        <f>ROUND(I762*H762,2)</f>
        <v>0</v>
      </c>
      <c r="BL762" s="24" t="s">
        <v>294</v>
      </c>
      <c r="BM762" s="24" t="s">
        <v>1075</v>
      </c>
    </row>
    <row r="763" spans="2:65" s="1" customFormat="1" ht="22.5" customHeight="1">
      <c r="B763" s="40"/>
      <c r="C763" s="246" t="s">
        <v>1076</v>
      </c>
      <c r="D763" s="246" t="s">
        <v>231</v>
      </c>
      <c r="E763" s="247" t="s">
        <v>1077</v>
      </c>
      <c r="F763" s="248" t="s">
        <v>1078</v>
      </c>
      <c r="G763" s="249" t="s">
        <v>249</v>
      </c>
      <c r="H763" s="250">
        <v>773.145</v>
      </c>
      <c r="I763" s="251"/>
      <c r="J763" s="252">
        <f>ROUND(I763*H763,2)</f>
        <v>0</v>
      </c>
      <c r="K763" s="248" t="s">
        <v>150</v>
      </c>
      <c r="L763" s="253"/>
      <c r="M763" s="254" t="s">
        <v>21</v>
      </c>
      <c r="N763" s="255" t="s">
        <v>45</v>
      </c>
      <c r="O763" s="41"/>
      <c r="P763" s="201">
        <f>O763*H763</f>
        <v>0</v>
      </c>
      <c r="Q763" s="201">
        <v>0.0005</v>
      </c>
      <c r="R763" s="201">
        <f>Q763*H763</f>
        <v>0.3865725</v>
      </c>
      <c r="S763" s="201">
        <v>0</v>
      </c>
      <c r="T763" s="202">
        <f>S763*H763</f>
        <v>0</v>
      </c>
      <c r="AR763" s="24" t="s">
        <v>394</v>
      </c>
      <c r="AT763" s="24" t="s">
        <v>231</v>
      </c>
      <c r="AU763" s="24" t="s">
        <v>84</v>
      </c>
      <c r="AY763" s="24" t="s">
        <v>143</v>
      </c>
      <c r="BE763" s="203">
        <f>IF(N763="základní",J763,0)</f>
        <v>0</v>
      </c>
      <c r="BF763" s="203">
        <f>IF(N763="snížená",J763,0)</f>
        <v>0</v>
      </c>
      <c r="BG763" s="203">
        <f>IF(N763="zákl. přenesená",J763,0)</f>
        <v>0</v>
      </c>
      <c r="BH763" s="203">
        <f>IF(N763="sníž. přenesená",J763,0)</f>
        <v>0</v>
      </c>
      <c r="BI763" s="203">
        <f>IF(N763="nulová",J763,0)</f>
        <v>0</v>
      </c>
      <c r="BJ763" s="24" t="s">
        <v>82</v>
      </c>
      <c r="BK763" s="203">
        <f>ROUND(I763*H763,2)</f>
        <v>0</v>
      </c>
      <c r="BL763" s="24" t="s">
        <v>294</v>
      </c>
      <c r="BM763" s="24" t="s">
        <v>1079</v>
      </c>
    </row>
    <row r="764" spans="2:51" s="12" customFormat="1" ht="13.5">
      <c r="B764" s="220"/>
      <c r="C764" s="221"/>
      <c r="D764" s="222" t="s">
        <v>210</v>
      </c>
      <c r="E764" s="221"/>
      <c r="F764" s="224" t="s">
        <v>1080</v>
      </c>
      <c r="G764" s="221"/>
      <c r="H764" s="225">
        <v>773.145</v>
      </c>
      <c r="I764" s="226"/>
      <c r="J764" s="221"/>
      <c r="K764" s="221"/>
      <c r="L764" s="227"/>
      <c r="M764" s="228"/>
      <c r="N764" s="229"/>
      <c r="O764" s="229"/>
      <c r="P764" s="229"/>
      <c r="Q764" s="229"/>
      <c r="R764" s="229"/>
      <c r="S764" s="229"/>
      <c r="T764" s="230"/>
      <c r="AT764" s="231" t="s">
        <v>210</v>
      </c>
      <c r="AU764" s="231" t="s">
        <v>84</v>
      </c>
      <c r="AV764" s="12" t="s">
        <v>84</v>
      </c>
      <c r="AW764" s="12" t="s">
        <v>6</v>
      </c>
      <c r="AX764" s="12" t="s">
        <v>82</v>
      </c>
      <c r="AY764" s="231" t="s">
        <v>143</v>
      </c>
    </row>
    <row r="765" spans="2:65" s="1" customFormat="1" ht="44.25" customHeight="1">
      <c r="B765" s="40"/>
      <c r="C765" s="192" t="s">
        <v>1081</v>
      </c>
      <c r="D765" s="192" t="s">
        <v>146</v>
      </c>
      <c r="E765" s="193" t="s">
        <v>1082</v>
      </c>
      <c r="F765" s="194" t="s">
        <v>1083</v>
      </c>
      <c r="G765" s="195" t="s">
        <v>207</v>
      </c>
      <c r="H765" s="196">
        <v>16.808</v>
      </c>
      <c r="I765" s="197"/>
      <c r="J765" s="198">
        <f>ROUND(I765*H765,2)</f>
        <v>0</v>
      </c>
      <c r="K765" s="194" t="s">
        <v>150</v>
      </c>
      <c r="L765" s="60"/>
      <c r="M765" s="199" t="s">
        <v>21</v>
      </c>
      <c r="N765" s="200" t="s">
        <v>45</v>
      </c>
      <c r="O765" s="41"/>
      <c r="P765" s="201">
        <f>O765*H765</f>
        <v>0</v>
      </c>
      <c r="Q765" s="201">
        <v>0</v>
      </c>
      <c r="R765" s="201">
        <f>Q765*H765</f>
        <v>0</v>
      </c>
      <c r="S765" s="201">
        <v>0</v>
      </c>
      <c r="T765" s="202">
        <f>S765*H765</f>
        <v>0</v>
      </c>
      <c r="AR765" s="24" t="s">
        <v>294</v>
      </c>
      <c r="AT765" s="24" t="s">
        <v>146</v>
      </c>
      <c r="AU765" s="24" t="s">
        <v>84</v>
      </c>
      <c r="AY765" s="24" t="s">
        <v>143</v>
      </c>
      <c r="BE765" s="203">
        <f>IF(N765="základní",J765,0)</f>
        <v>0</v>
      </c>
      <c r="BF765" s="203">
        <f>IF(N765="snížená",J765,0)</f>
        <v>0</v>
      </c>
      <c r="BG765" s="203">
        <f>IF(N765="zákl. přenesená",J765,0)</f>
        <v>0</v>
      </c>
      <c r="BH765" s="203">
        <f>IF(N765="sníž. přenesená",J765,0)</f>
        <v>0</v>
      </c>
      <c r="BI765" s="203">
        <f>IF(N765="nulová",J765,0)</f>
        <v>0</v>
      </c>
      <c r="BJ765" s="24" t="s">
        <v>82</v>
      </c>
      <c r="BK765" s="203">
        <f>ROUND(I765*H765,2)</f>
        <v>0</v>
      </c>
      <c r="BL765" s="24" t="s">
        <v>294</v>
      </c>
      <c r="BM765" s="24" t="s">
        <v>1084</v>
      </c>
    </row>
    <row r="766" spans="2:51" s="11" customFormat="1" ht="13.5">
      <c r="B766" s="209"/>
      <c r="C766" s="210"/>
      <c r="D766" s="204" t="s">
        <v>210</v>
      </c>
      <c r="E766" s="211" t="s">
        <v>21</v>
      </c>
      <c r="F766" s="212" t="s">
        <v>1042</v>
      </c>
      <c r="G766" s="210"/>
      <c r="H766" s="213" t="s">
        <v>21</v>
      </c>
      <c r="I766" s="214"/>
      <c r="J766" s="210"/>
      <c r="K766" s="210"/>
      <c r="L766" s="215"/>
      <c r="M766" s="216"/>
      <c r="N766" s="217"/>
      <c r="O766" s="217"/>
      <c r="P766" s="217"/>
      <c r="Q766" s="217"/>
      <c r="R766" s="217"/>
      <c r="S766" s="217"/>
      <c r="T766" s="218"/>
      <c r="AT766" s="219" t="s">
        <v>210</v>
      </c>
      <c r="AU766" s="219" t="s">
        <v>84</v>
      </c>
      <c r="AV766" s="11" t="s">
        <v>82</v>
      </c>
      <c r="AW766" s="11" t="s">
        <v>38</v>
      </c>
      <c r="AX766" s="11" t="s">
        <v>74</v>
      </c>
      <c r="AY766" s="219" t="s">
        <v>143</v>
      </c>
    </row>
    <row r="767" spans="2:51" s="12" customFormat="1" ht="13.5">
      <c r="B767" s="220"/>
      <c r="C767" s="221"/>
      <c r="D767" s="204" t="s">
        <v>210</v>
      </c>
      <c r="E767" s="232" t="s">
        <v>21</v>
      </c>
      <c r="F767" s="233" t="s">
        <v>1085</v>
      </c>
      <c r="G767" s="221"/>
      <c r="H767" s="234">
        <v>15.868</v>
      </c>
      <c r="I767" s="226"/>
      <c r="J767" s="221"/>
      <c r="K767" s="221"/>
      <c r="L767" s="227"/>
      <c r="M767" s="228"/>
      <c r="N767" s="229"/>
      <c r="O767" s="229"/>
      <c r="P767" s="229"/>
      <c r="Q767" s="229"/>
      <c r="R767" s="229"/>
      <c r="S767" s="229"/>
      <c r="T767" s="230"/>
      <c r="AT767" s="231" t="s">
        <v>210</v>
      </c>
      <c r="AU767" s="231" t="s">
        <v>84</v>
      </c>
      <c r="AV767" s="12" t="s">
        <v>84</v>
      </c>
      <c r="AW767" s="12" t="s">
        <v>38</v>
      </c>
      <c r="AX767" s="12" t="s">
        <v>74</v>
      </c>
      <c r="AY767" s="231" t="s">
        <v>143</v>
      </c>
    </row>
    <row r="768" spans="2:51" s="11" customFormat="1" ht="13.5">
      <c r="B768" s="209"/>
      <c r="C768" s="210"/>
      <c r="D768" s="204" t="s">
        <v>210</v>
      </c>
      <c r="E768" s="211" t="s">
        <v>21</v>
      </c>
      <c r="F768" s="212" t="s">
        <v>588</v>
      </c>
      <c r="G768" s="210"/>
      <c r="H768" s="213" t="s">
        <v>21</v>
      </c>
      <c r="I768" s="214"/>
      <c r="J768" s="210"/>
      <c r="K768" s="210"/>
      <c r="L768" s="215"/>
      <c r="M768" s="216"/>
      <c r="N768" s="217"/>
      <c r="O768" s="217"/>
      <c r="P768" s="217"/>
      <c r="Q768" s="217"/>
      <c r="R768" s="217"/>
      <c r="S768" s="217"/>
      <c r="T768" s="218"/>
      <c r="AT768" s="219" t="s">
        <v>210</v>
      </c>
      <c r="AU768" s="219" t="s">
        <v>84</v>
      </c>
      <c r="AV768" s="11" t="s">
        <v>82</v>
      </c>
      <c r="AW768" s="11" t="s">
        <v>38</v>
      </c>
      <c r="AX768" s="11" t="s">
        <v>74</v>
      </c>
      <c r="AY768" s="219" t="s">
        <v>143</v>
      </c>
    </row>
    <row r="769" spans="2:51" s="12" customFormat="1" ht="13.5">
      <c r="B769" s="220"/>
      <c r="C769" s="221"/>
      <c r="D769" s="204" t="s">
        <v>210</v>
      </c>
      <c r="E769" s="232" t="s">
        <v>21</v>
      </c>
      <c r="F769" s="233" t="s">
        <v>1086</v>
      </c>
      <c r="G769" s="221"/>
      <c r="H769" s="234">
        <v>0.94</v>
      </c>
      <c r="I769" s="226"/>
      <c r="J769" s="221"/>
      <c r="K769" s="221"/>
      <c r="L769" s="227"/>
      <c r="M769" s="228"/>
      <c r="N769" s="229"/>
      <c r="O769" s="229"/>
      <c r="P769" s="229"/>
      <c r="Q769" s="229"/>
      <c r="R769" s="229"/>
      <c r="S769" s="229"/>
      <c r="T769" s="230"/>
      <c r="AT769" s="231" t="s">
        <v>210</v>
      </c>
      <c r="AU769" s="231" t="s">
        <v>84</v>
      </c>
      <c r="AV769" s="12" t="s">
        <v>84</v>
      </c>
      <c r="AW769" s="12" t="s">
        <v>38</v>
      </c>
      <c r="AX769" s="12" t="s">
        <v>74</v>
      </c>
      <c r="AY769" s="231" t="s">
        <v>143</v>
      </c>
    </row>
    <row r="770" spans="2:51" s="13" customFormat="1" ht="13.5">
      <c r="B770" s="235"/>
      <c r="C770" s="236"/>
      <c r="D770" s="222" t="s">
        <v>210</v>
      </c>
      <c r="E770" s="237" t="s">
        <v>21</v>
      </c>
      <c r="F770" s="238" t="s">
        <v>222</v>
      </c>
      <c r="G770" s="236"/>
      <c r="H770" s="239">
        <v>16.808</v>
      </c>
      <c r="I770" s="240"/>
      <c r="J770" s="236"/>
      <c r="K770" s="236"/>
      <c r="L770" s="241"/>
      <c r="M770" s="242"/>
      <c r="N770" s="243"/>
      <c r="O770" s="243"/>
      <c r="P770" s="243"/>
      <c r="Q770" s="243"/>
      <c r="R770" s="243"/>
      <c r="S770" s="243"/>
      <c r="T770" s="244"/>
      <c r="AT770" s="245" t="s">
        <v>210</v>
      </c>
      <c r="AU770" s="245" t="s">
        <v>84</v>
      </c>
      <c r="AV770" s="13" t="s">
        <v>208</v>
      </c>
      <c r="AW770" s="13" t="s">
        <v>38</v>
      </c>
      <c r="AX770" s="13" t="s">
        <v>82</v>
      </c>
      <c r="AY770" s="245" t="s">
        <v>143</v>
      </c>
    </row>
    <row r="771" spans="2:65" s="1" customFormat="1" ht="22.5" customHeight="1">
      <c r="B771" s="40"/>
      <c r="C771" s="246" t="s">
        <v>1087</v>
      </c>
      <c r="D771" s="246" t="s">
        <v>231</v>
      </c>
      <c r="E771" s="247" t="s">
        <v>1088</v>
      </c>
      <c r="F771" s="248" t="s">
        <v>1089</v>
      </c>
      <c r="G771" s="249" t="s">
        <v>263</v>
      </c>
      <c r="H771" s="250">
        <v>30.254</v>
      </c>
      <c r="I771" s="251"/>
      <c r="J771" s="252">
        <f>ROUND(I771*H771,2)</f>
        <v>0</v>
      </c>
      <c r="K771" s="248" t="s">
        <v>150</v>
      </c>
      <c r="L771" s="253"/>
      <c r="M771" s="254" t="s">
        <v>21</v>
      </c>
      <c r="N771" s="255" t="s">
        <v>45</v>
      </c>
      <c r="O771" s="41"/>
      <c r="P771" s="201">
        <f>O771*H771</f>
        <v>0</v>
      </c>
      <c r="Q771" s="201">
        <v>1</v>
      </c>
      <c r="R771" s="201">
        <f>Q771*H771</f>
        <v>30.254</v>
      </c>
      <c r="S771" s="201">
        <v>0</v>
      </c>
      <c r="T771" s="202">
        <f>S771*H771</f>
        <v>0</v>
      </c>
      <c r="AR771" s="24" t="s">
        <v>394</v>
      </c>
      <c r="AT771" s="24" t="s">
        <v>231</v>
      </c>
      <c r="AU771" s="24" t="s">
        <v>84</v>
      </c>
      <c r="AY771" s="24" t="s">
        <v>143</v>
      </c>
      <c r="BE771" s="203">
        <f>IF(N771="základní",J771,0)</f>
        <v>0</v>
      </c>
      <c r="BF771" s="203">
        <f>IF(N771="snížená",J771,0)</f>
        <v>0</v>
      </c>
      <c r="BG771" s="203">
        <f>IF(N771="zákl. přenesená",J771,0)</f>
        <v>0</v>
      </c>
      <c r="BH771" s="203">
        <f>IF(N771="sníž. přenesená",J771,0)</f>
        <v>0</v>
      </c>
      <c r="BI771" s="203">
        <f>IF(N771="nulová",J771,0)</f>
        <v>0</v>
      </c>
      <c r="BJ771" s="24" t="s">
        <v>82</v>
      </c>
      <c r="BK771" s="203">
        <f>ROUND(I771*H771,2)</f>
        <v>0</v>
      </c>
      <c r="BL771" s="24" t="s">
        <v>294</v>
      </c>
      <c r="BM771" s="24" t="s">
        <v>1090</v>
      </c>
    </row>
    <row r="772" spans="2:51" s="12" customFormat="1" ht="13.5">
      <c r="B772" s="220"/>
      <c r="C772" s="221"/>
      <c r="D772" s="222" t="s">
        <v>210</v>
      </c>
      <c r="E772" s="221"/>
      <c r="F772" s="224" t="s">
        <v>1091</v>
      </c>
      <c r="G772" s="221"/>
      <c r="H772" s="225">
        <v>30.254</v>
      </c>
      <c r="I772" s="226"/>
      <c r="J772" s="221"/>
      <c r="K772" s="221"/>
      <c r="L772" s="227"/>
      <c r="M772" s="228"/>
      <c r="N772" s="229"/>
      <c r="O772" s="229"/>
      <c r="P772" s="229"/>
      <c r="Q772" s="229"/>
      <c r="R772" s="229"/>
      <c r="S772" s="229"/>
      <c r="T772" s="230"/>
      <c r="AT772" s="231" t="s">
        <v>210</v>
      </c>
      <c r="AU772" s="231" t="s">
        <v>84</v>
      </c>
      <c r="AV772" s="12" t="s">
        <v>84</v>
      </c>
      <c r="AW772" s="12" t="s">
        <v>6</v>
      </c>
      <c r="AX772" s="12" t="s">
        <v>82</v>
      </c>
      <c r="AY772" s="231" t="s">
        <v>143</v>
      </c>
    </row>
    <row r="773" spans="2:65" s="1" customFormat="1" ht="31.5" customHeight="1">
      <c r="B773" s="40"/>
      <c r="C773" s="192" t="s">
        <v>1092</v>
      </c>
      <c r="D773" s="192" t="s">
        <v>146</v>
      </c>
      <c r="E773" s="193" t="s">
        <v>1093</v>
      </c>
      <c r="F773" s="194" t="s">
        <v>1094</v>
      </c>
      <c r="G773" s="195" t="s">
        <v>1034</v>
      </c>
      <c r="H773" s="275"/>
      <c r="I773" s="197"/>
      <c r="J773" s="198">
        <f>ROUND(I773*H773,2)</f>
        <v>0</v>
      </c>
      <c r="K773" s="194" t="s">
        <v>150</v>
      </c>
      <c r="L773" s="60"/>
      <c r="M773" s="199" t="s">
        <v>21</v>
      </c>
      <c r="N773" s="200" t="s">
        <v>45</v>
      </c>
      <c r="O773" s="41"/>
      <c r="P773" s="201">
        <f>O773*H773</f>
        <v>0</v>
      </c>
      <c r="Q773" s="201">
        <v>0</v>
      </c>
      <c r="R773" s="201">
        <f>Q773*H773</f>
        <v>0</v>
      </c>
      <c r="S773" s="201">
        <v>0</v>
      </c>
      <c r="T773" s="202">
        <f>S773*H773</f>
        <v>0</v>
      </c>
      <c r="AR773" s="24" t="s">
        <v>294</v>
      </c>
      <c r="AT773" s="24" t="s">
        <v>146</v>
      </c>
      <c r="AU773" s="24" t="s">
        <v>84</v>
      </c>
      <c r="AY773" s="24" t="s">
        <v>143</v>
      </c>
      <c r="BE773" s="203">
        <f>IF(N773="základní",J773,0)</f>
        <v>0</v>
      </c>
      <c r="BF773" s="203">
        <f>IF(N773="snížená",J773,0)</f>
        <v>0</v>
      </c>
      <c r="BG773" s="203">
        <f>IF(N773="zákl. přenesená",J773,0)</f>
        <v>0</v>
      </c>
      <c r="BH773" s="203">
        <f>IF(N773="sníž. přenesená",J773,0)</f>
        <v>0</v>
      </c>
      <c r="BI773" s="203">
        <f>IF(N773="nulová",J773,0)</f>
        <v>0</v>
      </c>
      <c r="BJ773" s="24" t="s">
        <v>82</v>
      </c>
      <c r="BK773" s="203">
        <f>ROUND(I773*H773,2)</f>
        <v>0</v>
      </c>
      <c r="BL773" s="24" t="s">
        <v>294</v>
      </c>
      <c r="BM773" s="24" t="s">
        <v>1095</v>
      </c>
    </row>
    <row r="774" spans="2:63" s="10" customFormat="1" ht="29.85" customHeight="1">
      <c r="B774" s="175"/>
      <c r="C774" s="176"/>
      <c r="D774" s="189" t="s">
        <v>73</v>
      </c>
      <c r="E774" s="190" t="s">
        <v>1096</v>
      </c>
      <c r="F774" s="190" t="s">
        <v>1097</v>
      </c>
      <c r="G774" s="176"/>
      <c r="H774" s="176"/>
      <c r="I774" s="179"/>
      <c r="J774" s="191">
        <f>BK774</f>
        <v>0</v>
      </c>
      <c r="K774" s="176"/>
      <c r="L774" s="181"/>
      <c r="M774" s="182"/>
      <c r="N774" s="183"/>
      <c r="O774" s="183"/>
      <c r="P774" s="184">
        <f>SUM(P775:P861)</f>
        <v>0</v>
      </c>
      <c r="Q774" s="183"/>
      <c r="R774" s="184">
        <f>SUM(R775:R861)</f>
        <v>8.70312941</v>
      </c>
      <c r="S774" s="183"/>
      <c r="T774" s="185">
        <f>SUM(T775:T861)</f>
        <v>0</v>
      </c>
      <c r="AR774" s="186" t="s">
        <v>84</v>
      </c>
      <c r="AT774" s="187" t="s">
        <v>73</v>
      </c>
      <c r="AU774" s="187" t="s">
        <v>82</v>
      </c>
      <c r="AY774" s="186" t="s">
        <v>143</v>
      </c>
      <c r="BK774" s="188">
        <f>SUM(BK775:BK861)</f>
        <v>0</v>
      </c>
    </row>
    <row r="775" spans="2:65" s="1" customFormat="1" ht="31.5" customHeight="1">
      <c r="B775" s="40"/>
      <c r="C775" s="192" t="s">
        <v>1098</v>
      </c>
      <c r="D775" s="192" t="s">
        <v>146</v>
      </c>
      <c r="E775" s="193" t="s">
        <v>1099</v>
      </c>
      <c r="F775" s="194" t="s">
        <v>1100</v>
      </c>
      <c r="G775" s="195" t="s">
        <v>249</v>
      </c>
      <c r="H775" s="196">
        <v>623.92</v>
      </c>
      <c r="I775" s="197"/>
      <c r="J775" s="198">
        <f>ROUND(I775*H775,2)</f>
        <v>0</v>
      </c>
      <c r="K775" s="194" t="s">
        <v>150</v>
      </c>
      <c r="L775" s="60"/>
      <c r="M775" s="199" t="s">
        <v>21</v>
      </c>
      <c r="N775" s="200" t="s">
        <v>45</v>
      </c>
      <c r="O775" s="41"/>
      <c r="P775" s="201">
        <f>O775*H775</f>
        <v>0</v>
      </c>
      <c r="Q775" s="201">
        <v>0</v>
      </c>
      <c r="R775" s="201">
        <f>Q775*H775</f>
        <v>0</v>
      </c>
      <c r="S775" s="201">
        <v>0</v>
      </c>
      <c r="T775" s="202">
        <f>S775*H775</f>
        <v>0</v>
      </c>
      <c r="AR775" s="24" t="s">
        <v>294</v>
      </c>
      <c r="AT775" s="24" t="s">
        <v>146</v>
      </c>
      <c r="AU775" s="24" t="s">
        <v>84</v>
      </c>
      <c r="AY775" s="24" t="s">
        <v>143</v>
      </c>
      <c r="BE775" s="203">
        <f>IF(N775="základní",J775,0)</f>
        <v>0</v>
      </c>
      <c r="BF775" s="203">
        <f>IF(N775="snížená",J775,0)</f>
        <v>0</v>
      </c>
      <c r="BG775" s="203">
        <f>IF(N775="zákl. přenesená",J775,0)</f>
        <v>0</v>
      </c>
      <c r="BH775" s="203">
        <f>IF(N775="sníž. přenesená",J775,0)</f>
        <v>0</v>
      </c>
      <c r="BI775" s="203">
        <f>IF(N775="nulová",J775,0)</f>
        <v>0</v>
      </c>
      <c r="BJ775" s="24" t="s">
        <v>82</v>
      </c>
      <c r="BK775" s="203">
        <f>ROUND(I775*H775,2)</f>
        <v>0</v>
      </c>
      <c r="BL775" s="24" t="s">
        <v>294</v>
      </c>
      <c r="BM775" s="24" t="s">
        <v>1101</v>
      </c>
    </row>
    <row r="776" spans="2:65" s="1" customFormat="1" ht="31.5" customHeight="1">
      <c r="B776" s="40"/>
      <c r="C776" s="246" t="s">
        <v>1102</v>
      </c>
      <c r="D776" s="246" t="s">
        <v>231</v>
      </c>
      <c r="E776" s="247" t="s">
        <v>1103</v>
      </c>
      <c r="F776" s="248" t="s">
        <v>1104</v>
      </c>
      <c r="G776" s="249" t="s">
        <v>249</v>
      </c>
      <c r="H776" s="250">
        <v>245.881</v>
      </c>
      <c r="I776" s="251"/>
      <c r="J776" s="252">
        <f>ROUND(I776*H776,2)</f>
        <v>0</v>
      </c>
      <c r="K776" s="248" t="s">
        <v>150</v>
      </c>
      <c r="L776" s="253"/>
      <c r="M776" s="254" t="s">
        <v>21</v>
      </c>
      <c r="N776" s="255" t="s">
        <v>45</v>
      </c>
      <c r="O776" s="41"/>
      <c r="P776" s="201">
        <f>O776*H776</f>
        <v>0</v>
      </c>
      <c r="Q776" s="201">
        <v>0.002</v>
      </c>
      <c r="R776" s="201">
        <f>Q776*H776</f>
        <v>0.49176200000000003</v>
      </c>
      <c r="S776" s="201">
        <v>0</v>
      </c>
      <c r="T776" s="202">
        <f>S776*H776</f>
        <v>0</v>
      </c>
      <c r="AR776" s="24" t="s">
        <v>394</v>
      </c>
      <c r="AT776" s="24" t="s">
        <v>231</v>
      </c>
      <c r="AU776" s="24" t="s">
        <v>84</v>
      </c>
      <c r="AY776" s="24" t="s">
        <v>143</v>
      </c>
      <c r="BE776" s="203">
        <f>IF(N776="základní",J776,0)</f>
        <v>0</v>
      </c>
      <c r="BF776" s="203">
        <f>IF(N776="snížená",J776,0)</f>
        <v>0</v>
      </c>
      <c r="BG776" s="203">
        <f>IF(N776="zákl. přenesená",J776,0)</f>
        <v>0</v>
      </c>
      <c r="BH776" s="203">
        <f>IF(N776="sníž. přenesená",J776,0)</f>
        <v>0</v>
      </c>
      <c r="BI776" s="203">
        <f>IF(N776="nulová",J776,0)</f>
        <v>0</v>
      </c>
      <c r="BJ776" s="24" t="s">
        <v>82</v>
      </c>
      <c r="BK776" s="203">
        <f>ROUND(I776*H776,2)</f>
        <v>0</v>
      </c>
      <c r="BL776" s="24" t="s">
        <v>294</v>
      </c>
      <c r="BM776" s="24" t="s">
        <v>1105</v>
      </c>
    </row>
    <row r="777" spans="2:47" s="1" customFormat="1" ht="27">
      <c r="B777" s="40"/>
      <c r="C777" s="62"/>
      <c r="D777" s="204" t="s">
        <v>165</v>
      </c>
      <c r="E777" s="62"/>
      <c r="F777" s="205" t="s">
        <v>1106</v>
      </c>
      <c r="G777" s="62"/>
      <c r="H777" s="62"/>
      <c r="I777" s="162"/>
      <c r="J777" s="62"/>
      <c r="K777" s="62"/>
      <c r="L777" s="60"/>
      <c r="M777" s="256"/>
      <c r="N777" s="41"/>
      <c r="O777" s="41"/>
      <c r="P777" s="41"/>
      <c r="Q777" s="41"/>
      <c r="R777" s="41"/>
      <c r="S777" s="41"/>
      <c r="T777" s="77"/>
      <c r="AT777" s="24" t="s">
        <v>165</v>
      </c>
      <c r="AU777" s="24" t="s">
        <v>84</v>
      </c>
    </row>
    <row r="778" spans="2:51" s="11" customFormat="1" ht="13.5">
      <c r="B778" s="209"/>
      <c r="C778" s="210"/>
      <c r="D778" s="204" t="s">
        <v>210</v>
      </c>
      <c r="E778" s="211" t="s">
        <v>21</v>
      </c>
      <c r="F778" s="212" t="s">
        <v>519</v>
      </c>
      <c r="G778" s="210"/>
      <c r="H778" s="213" t="s">
        <v>21</v>
      </c>
      <c r="I778" s="214"/>
      <c r="J778" s="210"/>
      <c r="K778" s="210"/>
      <c r="L778" s="215"/>
      <c r="M778" s="216"/>
      <c r="N778" s="217"/>
      <c r="O778" s="217"/>
      <c r="P778" s="217"/>
      <c r="Q778" s="217"/>
      <c r="R778" s="217"/>
      <c r="S778" s="217"/>
      <c r="T778" s="218"/>
      <c r="AT778" s="219" t="s">
        <v>210</v>
      </c>
      <c r="AU778" s="219" t="s">
        <v>84</v>
      </c>
      <c r="AV778" s="11" t="s">
        <v>82</v>
      </c>
      <c r="AW778" s="11" t="s">
        <v>38</v>
      </c>
      <c r="AX778" s="11" t="s">
        <v>74</v>
      </c>
      <c r="AY778" s="219" t="s">
        <v>143</v>
      </c>
    </row>
    <row r="779" spans="2:51" s="12" customFormat="1" ht="13.5">
      <c r="B779" s="220"/>
      <c r="C779" s="221"/>
      <c r="D779" s="204" t="s">
        <v>210</v>
      </c>
      <c r="E779" s="232" t="s">
        <v>21</v>
      </c>
      <c r="F779" s="233" t="s">
        <v>520</v>
      </c>
      <c r="G779" s="221"/>
      <c r="H779" s="234">
        <v>7.7</v>
      </c>
      <c r="I779" s="226"/>
      <c r="J779" s="221"/>
      <c r="K779" s="221"/>
      <c r="L779" s="227"/>
      <c r="M779" s="228"/>
      <c r="N779" s="229"/>
      <c r="O779" s="229"/>
      <c r="P779" s="229"/>
      <c r="Q779" s="229"/>
      <c r="R779" s="229"/>
      <c r="S779" s="229"/>
      <c r="T779" s="230"/>
      <c r="AT779" s="231" t="s">
        <v>210</v>
      </c>
      <c r="AU779" s="231" t="s">
        <v>84</v>
      </c>
      <c r="AV779" s="12" t="s">
        <v>84</v>
      </c>
      <c r="AW779" s="12" t="s">
        <v>38</v>
      </c>
      <c r="AX779" s="12" t="s">
        <v>74</v>
      </c>
      <c r="AY779" s="231" t="s">
        <v>143</v>
      </c>
    </row>
    <row r="780" spans="2:51" s="12" customFormat="1" ht="13.5">
      <c r="B780" s="220"/>
      <c r="C780" s="221"/>
      <c r="D780" s="204" t="s">
        <v>210</v>
      </c>
      <c r="E780" s="232" t="s">
        <v>21</v>
      </c>
      <c r="F780" s="233" t="s">
        <v>521</v>
      </c>
      <c r="G780" s="221"/>
      <c r="H780" s="234">
        <v>9.9</v>
      </c>
      <c r="I780" s="226"/>
      <c r="J780" s="221"/>
      <c r="K780" s="221"/>
      <c r="L780" s="227"/>
      <c r="M780" s="228"/>
      <c r="N780" s="229"/>
      <c r="O780" s="229"/>
      <c r="P780" s="229"/>
      <c r="Q780" s="229"/>
      <c r="R780" s="229"/>
      <c r="S780" s="229"/>
      <c r="T780" s="230"/>
      <c r="AT780" s="231" t="s">
        <v>210</v>
      </c>
      <c r="AU780" s="231" t="s">
        <v>84</v>
      </c>
      <c r="AV780" s="12" t="s">
        <v>84</v>
      </c>
      <c r="AW780" s="12" t="s">
        <v>38</v>
      </c>
      <c r="AX780" s="12" t="s">
        <v>74</v>
      </c>
      <c r="AY780" s="231" t="s">
        <v>143</v>
      </c>
    </row>
    <row r="781" spans="2:51" s="12" customFormat="1" ht="13.5">
      <c r="B781" s="220"/>
      <c r="C781" s="221"/>
      <c r="D781" s="204" t="s">
        <v>210</v>
      </c>
      <c r="E781" s="232" t="s">
        <v>21</v>
      </c>
      <c r="F781" s="233" t="s">
        <v>522</v>
      </c>
      <c r="G781" s="221"/>
      <c r="H781" s="234">
        <v>9.3</v>
      </c>
      <c r="I781" s="226"/>
      <c r="J781" s="221"/>
      <c r="K781" s="221"/>
      <c r="L781" s="227"/>
      <c r="M781" s="228"/>
      <c r="N781" s="229"/>
      <c r="O781" s="229"/>
      <c r="P781" s="229"/>
      <c r="Q781" s="229"/>
      <c r="R781" s="229"/>
      <c r="S781" s="229"/>
      <c r="T781" s="230"/>
      <c r="AT781" s="231" t="s">
        <v>210</v>
      </c>
      <c r="AU781" s="231" t="s">
        <v>84</v>
      </c>
      <c r="AV781" s="12" t="s">
        <v>84</v>
      </c>
      <c r="AW781" s="12" t="s">
        <v>38</v>
      </c>
      <c r="AX781" s="12" t="s">
        <v>74</v>
      </c>
      <c r="AY781" s="231" t="s">
        <v>143</v>
      </c>
    </row>
    <row r="782" spans="2:51" s="12" customFormat="1" ht="13.5">
      <c r="B782" s="220"/>
      <c r="C782" s="221"/>
      <c r="D782" s="204" t="s">
        <v>210</v>
      </c>
      <c r="E782" s="232" t="s">
        <v>21</v>
      </c>
      <c r="F782" s="233" t="s">
        <v>523</v>
      </c>
      <c r="G782" s="221"/>
      <c r="H782" s="234">
        <v>13.3</v>
      </c>
      <c r="I782" s="226"/>
      <c r="J782" s="221"/>
      <c r="K782" s="221"/>
      <c r="L782" s="227"/>
      <c r="M782" s="228"/>
      <c r="N782" s="229"/>
      <c r="O782" s="229"/>
      <c r="P782" s="229"/>
      <c r="Q782" s="229"/>
      <c r="R782" s="229"/>
      <c r="S782" s="229"/>
      <c r="T782" s="230"/>
      <c r="AT782" s="231" t="s">
        <v>210</v>
      </c>
      <c r="AU782" s="231" t="s">
        <v>84</v>
      </c>
      <c r="AV782" s="12" t="s">
        <v>84</v>
      </c>
      <c r="AW782" s="12" t="s">
        <v>38</v>
      </c>
      <c r="AX782" s="12" t="s">
        <v>74</v>
      </c>
      <c r="AY782" s="231" t="s">
        <v>143</v>
      </c>
    </row>
    <row r="783" spans="2:51" s="12" customFormat="1" ht="13.5">
      <c r="B783" s="220"/>
      <c r="C783" s="221"/>
      <c r="D783" s="204" t="s">
        <v>210</v>
      </c>
      <c r="E783" s="232" t="s">
        <v>21</v>
      </c>
      <c r="F783" s="233" t="s">
        <v>524</v>
      </c>
      <c r="G783" s="221"/>
      <c r="H783" s="234">
        <v>12.2</v>
      </c>
      <c r="I783" s="226"/>
      <c r="J783" s="221"/>
      <c r="K783" s="221"/>
      <c r="L783" s="227"/>
      <c r="M783" s="228"/>
      <c r="N783" s="229"/>
      <c r="O783" s="229"/>
      <c r="P783" s="229"/>
      <c r="Q783" s="229"/>
      <c r="R783" s="229"/>
      <c r="S783" s="229"/>
      <c r="T783" s="230"/>
      <c r="AT783" s="231" t="s">
        <v>210</v>
      </c>
      <c r="AU783" s="231" t="s">
        <v>84</v>
      </c>
      <c r="AV783" s="12" t="s">
        <v>84</v>
      </c>
      <c r="AW783" s="12" t="s">
        <v>38</v>
      </c>
      <c r="AX783" s="12" t="s">
        <v>74</v>
      </c>
      <c r="AY783" s="231" t="s">
        <v>143</v>
      </c>
    </row>
    <row r="784" spans="2:51" s="12" customFormat="1" ht="13.5">
      <c r="B784" s="220"/>
      <c r="C784" s="221"/>
      <c r="D784" s="204" t="s">
        <v>210</v>
      </c>
      <c r="E784" s="232" t="s">
        <v>21</v>
      </c>
      <c r="F784" s="233" t="s">
        <v>525</v>
      </c>
      <c r="G784" s="221"/>
      <c r="H784" s="234">
        <v>20.1</v>
      </c>
      <c r="I784" s="226"/>
      <c r="J784" s="221"/>
      <c r="K784" s="221"/>
      <c r="L784" s="227"/>
      <c r="M784" s="228"/>
      <c r="N784" s="229"/>
      <c r="O784" s="229"/>
      <c r="P784" s="229"/>
      <c r="Q784" s="229"/>
      <c r="R784" s="229"/>
      <c r="S784" s="229"/>
      <c r="T784" s="230"/>
      <c r="AT784" s="231" t="s">
        <v>210</v>
      </c>
      <c r="AU784" s="231" t="s">
        <v>84</v>
      </c>
      <c r="AV784" s="12" t="s">
        <v>84</v>
      </c>
      <c r="AW784" s="12" t="s">
        <v>38</v>
      </c>
      <c r="AX784" s="12" t="s">
        <v>74</v>
      </c>
      <c r="AY784" s="231" t="s">
        <v>143</v>
      </c>
    </row>
    <row r="785" spans="2:51" s="12" customFormat="1" ht="13.5">
      <c r="B785" s="220"/>
      <c r="C785" s="221"/>
      <c r="D785" s="204" t="s">
        <v>210</v>
      </c>
      <c r="E785" s="232" t="s">
        <v>21</v>
      </c>
      <c r="F785" s="233" t="s">
        <v>932</v>
      </c>
      <c r="G785" s="221"/>
      <c r="H785" s="234">
        <v>1.4</v>
      </c>
      <c r="I785" s="226"/>
      <c r="J785" s="221"/>
      <c r="K785" s="221"/>
      <c r="L785" s="227"/>
      <c r="M785" s="228"/>
      <c r="N785" s="229"/>
      <c r="O785" s="229"/>
      <c r="P785" s="229"/>
      <c r="Q785" s="229"/>
      <c r="R785" s="229"/>
      <c r="S785" s="229"/>
      <c r="T785" s="230"/>
      <c r="AT785" s="231" t="s">
        <v>210</v>
      </c>
      <c r="AU785" s="231" t="s">
        <v>84</v>
      </c>
      <c r="AV785" s="12" t="s">
        <v>84</v>
      </c>
      <c r="AW785" s="12" t="s">
        <v>38</v>
      </c>
      <c r="AX785" s="12" t="s">
        <v>74</v>
      </c>
      <c r="AY785" s="231" t="s">
        <v>143</v>
      </c>
    </row>
    <row r="786" spans="2:51" s="12" customFormat="1" ht="13.5">
      <c r="B786" s="220"/>
      <c r="C786" s="221"/>
      <c r="D786" s="204" t="s">
        <v>210</v>
      </c>
      <c r="E786" s="232" t="s">
        <v>21</v>
      </c>
      <c r="F786" s="233" t="s">
        <v>933</v>
      </c>
      <c r="G786" s="221"/>
      <c r="H786" s="234">
        <v>1.4</v>
      </c>
      <c r="I786" s="226"/>
      <c r="J786" s="221"/>
      <c r="K786" s="221"/>
      <c r="L786" s="227"/>
      <c r="M786" s="228"/>
      <c r="N786" s="229"/>
      <c r="O786" s="229"/>
      <c r="P786" s="229"/>
      <c r="Q786" s="229"/>
      <c r="R786" s="229"/>
      <c r="S786" s="229"/>
      <c r="T786" s="230"/>
      <c r="AT786" s="231" t="s">
        <v>210</v>
      </c>
      <c r="AU786" s="231" t="s">
        <v>84</v>
      </c>
      <c r="AV786" s="12" t="s">
        <v>84</v>
      </c>
      <c r="AW786" s="12" t="s">
        <v>38</v>
      </c>
      <c r="AX786" s="12" t="s">
        <v>74</v>
      </c>
      <c r="AY786" s="231" t="s">
        <v>143</v>
      </c>
    </row>
    <row r="787" spans="2:51" s="12" customFormat="1" ht="13.5">
      <c r="B787" s="220"/>
      <c r="C787" s="221"/>
      <c r="D787" s="204" t="s">
        <v>210</v>
      </c>
      <c r="E787" s="232" t="s">
        <v>21</v>
      </c>
      <c r="F787" s="233" t="s">
        <v>526</v>
      </c>
      <c r="G787" s="221"/>
      <c r="H787" s="234">
        <v>34.64</v>
      </c>
      <c r="I787" s="226"/>
      <c r="J787" s="221"/>
      <c r="K787" s="221"/>
      <c r="L787" s="227"/>
      <c r="M787" s="228"/>
      <c r="N787" s="229"/>
      <c r="O787" s="229"/>
      <c r="P787" s="229"/>
      <c r="Q787" s="229"/>
      <c r="R787" s="229"/>
      <c r="S787" s="229"/>
      <c r="T787" s="230"/>
      <c r="AT787" s="231" t="s">
        <v>210</v>
      </c>
      <c r="AU787" s="231" t="s">
        <v>84</v>
      </c>
      <c r="AV787" s="12" t="s">
        <v>84</v>
      </c>
      <c r="AW787" s="12" t="s">
        <v>38</v>
      </c>
      <c r="AX787" s="12" t="s">
        <v>74</v>
      </c>
      <c r="AY787" s="231" t="s">
        <v>143</v>
      </c>
    </row>
    <row r="788" spans="2:51" s="12" customFormat="1" ht="13.5">
      <c r="B788" s="220"/>
      <c r="C788" s="221"/>
      <c r="D788" s="204" t="s">
        <v>210</v>
      </c>
      <c r="E788" s="232" t="s">
        <v>21</v>
      </c>
      <c r="F788" s="233" t="s">
        <v>934</v>
      </c>
      <c r="G788" s="221"/>
      <c r="H788" s="234">
        <v>5.36</v>
      </c>
      <c r="I788" s="226"/>
      <c r="J788" s="221"/>
      <c r="K788" s="221"/>
      <c r="L788" s="227"/>
      <c r="M788" s="228"/>
      <c r="N788" s="229"/>
      <c r="O788" s="229"/>
      <c r="P788" s="229"/>
      <c r="Q788" s="229"/>
      <c r="R788" s="229"/>
      <c r="S788" s="229"/>
      <c r="T788" s="230"/>
      <c r="AT788" s="231" t="s">
        <v>210</v>
      </c>
      <c r="AU788" s="231" t="s">
        <v>84</v>
      </c>
      <c r="AV788" s="12" t="s">
        <v>84</v>
      </c>
      <c r="AW788" s="12" t="s">
        <v>38</v>
      </c>
      <c r="AX788" s="12" t="s">
        <v>74</v>
      </c>
      <c r="AY788" s="231" t="s">
        <v>143</v>
      </c>
    </row>
    <row r="789" spans="2:51" s="12" customFormat="1" ht="13.5">
      <c r="B789" s="220"/>
      <c r="C789" s="221"/>
      <c r="D789" s="204" t="s">
        <v>210</v>
      </c>
      <c r="E789" s="232" t="s">
        <v>21</v>
      </c>
      <c r="F789" s="233" t="s">
        <v>527</v>
      </c>
      <c r="G789" s="221"/>
      <c r="H789" s="234">
        <v>5.14</v>
      </c>
      <c r="I789" s="226"/>
      <c r="J789" s="221"/>
      <c r="K789" s="221"/>
      <c r="L789" s="227"/>
      <c r="M789" s="228"/>
      <c r="N789" s="229"/>
      <c r="O789" s="229"/>
      <c r="P789" s="229"/>
      <c r="Q789" s="229"/>
      <c r="R789" s="229"/>
      <c r="S789" s="229"/>
      <c r="T789" s="230"/>
      <c r="AT789" s="231" t="s">
        <v>210</v>
      </c>
      <c r="AU789" s="231" t="s">
        <v>84</v>
      </c>
      <c r="AV789" s="12" t="s">
        <v>84</v>
      </c>
      <c r="AW789" s="12" t="s">
        <v>38</v>
      </c>
      <c r="AX789" s="12" t="s">
        <v>74</v>
      </c>
      <c r="AY789" s="231" t="s">
        <v>143</v>
      </c>
    </row>
    <row r="790" spans="2:51" s="12" customFormat="1" ht="13.5">
      <c r="B790" s="220"/>
      <c r="C790" s="221"/>
      <c r="D790" s="204" t="s">
        <v>210</v>
      </c>
      <c r="E790" s="232" t="s">
        <v>21</v>
      </c>
      <c r="F790" s="233" t="s">
        <v>935</v>
      </c>
      <c r="G790" s="221"/>
      <c r="H790" s="234">
        <v>3.87</v>
      </c>
      <c r="I790" s="226"/>
      <c r="J790" s="221"/>
      <c r="K790" s="221"/>
      <c r="L790" s="227"/>
      <c r="M790" s="228"/>
      <c r="N790" s="229"/>
      <c r="O790" s="229"/>
      <c r="P790" s="229"/>
      <c r="Q790" s="229"/>
      <c r="R790" s="229"/>
      <c r="S790" s="229"/>
      <c r="T790" s="230"/>
      <c r="AT790" s="231" t="s">
        <v>210</v>
      </c>
      <c r="AU790" s="231" t="s">
        <v>84</v>
      </c>
      <c r="AV790" s="12" t="s">
        <v>84</v>
      </c>
      <c r="AW790" s="12" t="s">
        <v>38</v>
      </c>
      <c r="AX790" s="12" t="s">
        <v>74</v>
      </c>
      <c r="AY790" s="231" t="s">
        <v>143</v>
      </c>
    </row>
    <row r="791" spans="2:51" s="12" customFormat="1" ht="13.5">
      <c r="B791" s="220"/>
      <c r="C791" s="221"/>
      <c r="D791" s="204" t="s">
        <v>210</v>
      </c>
      <c r="E791" s="232" t="s">
        <v>21</v>
      </c>
      <c r="F791" s="233" t="s">
        <v>528</v>
      </c>
      <c r="G791" s="221"/>
      <c r="H791" s="234">
        <v>16.8</v>
      </c>
      <c r="I791" s="226"/>
      <c r="J791" s="221"/>
      <c r="K791" s="221"/>
      <c r="L791" s="227"/>
      <c r="M791" s="228"/>
      <c r="N791" s="229"/>
      <c r="O791" s="229"/>
      <c r="P791" s="229"/>
      <c r="Q791" s="229"/>
      <c r="R791" s="229"/>
      <c r="S791" s="229"/>
      <c r="T791" s="230"/>
      <c r="AT791" s="231" t="s">
        <v>210</v>
      </c>
      <c r="AU791" s="231" t="s">
        <v>84</v>
      </c>
      <c r="AV791" s="12" t="s">
        <v>84</v>
      </c>
      <c r="AW791" s="12" t="s">
        <v>38</v>
      </c>
      <c r="AX791" s="12" t="s">
        <v>74</v>
      </c>
      <c r="AY791" s="231" t="s">
        <v>143</v>
      </c>
    </row>
    <row r="792" spans="2:51" s="12" customFormat="1" ht="13.5">
      <c r="B792" s="220"/>
      <c r="C792" s="221"/>
      <c r="D792" s="204" t="s">
        <v>210</v>
      </c>
      <c r="E792" s="232" t="s">
        <v>21</v>
      </c>
      <c r="F792" s="233" t="s">
        <v>936</v>
      </c>
      <c r="G792" s="221"/>
      <c r="H792" s="234">
        <v>1.4</v>
      </c>
      <c r="I792" s="226"/>
      <c r="J792" s="221"/>
      <c r="K792" s="221"/>
      <c r="L792" s="227"/>
      <c r="M792" s="228"/>
      <c r="N792" s="229"/>
      <c r="O792" s="229"/>
      <c r="P792" s="229"/>
      <c r="Q792" s="229"/>
      <c r="R792" s="229"/>
      <c r="S792" s="229"/>
      <c r="T792" s="230"/>
      <c r="AT792" s="231" t="s">
        <v>210</v>
      </c>
      <c r="AU792" s="231" t="s">
        <v>84</v>
      </c>
      <c r="AV792" s="12" t="s">
        <v>84</v>
      </c>
      <c r="AW792" s="12" t="s">
        <v>38</v>
      </c>
      <c r="AX792" s="12" t="s">
        <v>74</v>
      </c>
      <c r="AY792" s="231" t="s">
        <v>143</v>
      </c>
    </row>
    <row r="793" spans="2:51" s="12" customFormat="1" ht="13.5">
      <c r="B793" s="220"/>
      <c r="C793" s="221"/>
      <c r="D793" s="204" t="s">
        <v>210</v>
      </c>
      <c r="E793" s="232" t="s">
        <v>21</v>
      </c>
      <c r="F793" s="233" t="s">
        <v>937</v>
      </c>
      <c r="G793" s="221"/>
      <c r="H793" s="234">
        <v>1.4</v>
      </c>
      <c r="I793" s="226"/>
      <c r="J793" s="221"/>
      <c r="K793" s="221"/>
      <c r="L793" s="227"/>
      <c r="M793" s="228"/>
      <c r="N793" s="229"/>
      <c r="O793" s="229"/>
      <c r="P793" s="229"/>
      <c r="Q793" s="229"/>
      <c r="R793" s="229"/>
      <c r="S793" s="229"/>
      <c r="T793" s="230"/>
      <c r="AT793" s="231" t="s">
        <v>210</v>
      </c>
      <c r="AU793" s="231" t="s">
        <v>84</v>
      </c>
      <c r="AV793" s="12" t="s">
        <v>84</v>
      </c>
      <c r="AW793" s="12" t="s">
        <v>38</v>
      </c>
      <c r="AX793" s="12" t="s">
        <v>74</v>
      </c>
      <c r="AY793" s="231" t="s">
        <v>143</v>
      </c>
    </row>
    <row r="794" spans="2:51" s="12" customFormat="1" ht="13.5">
      <c r="B794" s="220"/>
      <c r="C794" s="221"/>
      <c r="D794" s="204" t="s">
        <v>210</v>
      </c>
      <c r="E794" s="232" t="s">
        <v>21</v>
      </c>
      <c r="F794" s="233" t="s">
        <v>938</v>
      </c>
      <c r="G794" s="221"/>
      <c r="H794" s="234">
        <v>1.4</v>
      </c>
      <c r="I794" s="226"/>
      <c r="J794" s="221"/>
      <c r="K794" s="221"/>
      <c r="L794" s="227"/>
      <c r="M794" s="228"/>
      <c r="N794" s="229"/>
      <c r="O794" s="229"/>
      <c r="P794" s="229"/>
      <c r="Q794" s="229"/>
      <c r="R794" s="229"/>
      <c r="S794" s="229"/>
      <c r="T794" s="230"/>
      <c r="AT794" s="231" t="s">
        <v>210</v>
      </c>
      <c r="AU794" s="231" t="s">
        <v>84</v>
      </c>
      <c r="AV794" s="12" t="s">
        <v>84</v>
      </c>
      <c r="AW794" s="12" t="s">
        <v>38</v>
      </c>
      <c r="AX794" s="12" t="s">
        <v>74</v>
      </c>
      <c r="AY794" s="231" t="s">
        <v>143</v>
      </c>
    </row>
    <row r="795" spans="2:51" s="12" customFormat="1" ht="13.5">
      <c r="B795" s="220"/>
      <c r="C795" s="221"/>
      <c r="D795" s="204" t="s">
        <v>210</v>
      </c>
      <c r="E795" s="232" t="s">
        <v>21</v>
      </c>
      <c r="F795" s="233" t="s">
        <v>939</v>
      </c>
      <c r="G795" s="221"/>
      <c r="H795" s="234">
        <v>1.4</v>
      </c>
      <c r="I795" s="226"/>
      <c r="J795" s="221"/>
      <c r="K795" s="221"/>
      <c r="L795" s="227"/>
      <c r="M795" s="228"/>
      <c r="N795" s="229"/>
      <c r="O795" s="229"/>
      <c r="P795" s="229"/>
      <c r="Q795" s="229"/>
      <c r="R795" s="229"/>
      <c r="S795" s="229"/>
      <c r="T795" s="230"/>
      <c r="AT795" s="231" t="s">
        <v>210</v>
      </c>
      <c r="AU795" s="231" t="s">
        <v>84</v>
      </c>
      <c r="AV795" s="12" t="s">
        <v>84</v>
      </c>
      <c r="AW795" s="12" t="s">
        <v>38</v>
      </c>
      <c r="AX795" s="12" t="s">
        <v>74</v>
      </c>
      <c r="AY795" s="231" t="s">
        <v>143</v>
      </c>
    </row>
    <row r="796" spans="2:51" s="12" customFormat="1" ht="13.5">
      <c r="B796" s="220"/>
      <c r="C796" s="221"/>
      <c r="D796" s="204" t="s">
        <v>210</v>
      </c>
      <c r="E796" s="232" t="s">
        <v>21</v>
      </c>
      <c r="F796" s="233" t="s">
        <v>940</v>
      </c>
      <c r="G796" s="221"/>
      <c r="H796" s="234">
        <v>3.25</v>
      </c>
      <c r="I796" s="226"/>
      <c r="J796" s="221"/>
      <c r="K796" s="221"/>
      <c r="L796" s="227"/>
      <c r="M796" s="228"/>
      <c r="N796" s="229"/>
      <c r="O796" s="229"/>
      <c r="P796" s="229"/>
      <c r="Q796" s="229"/>
      <c r="R796" s="229"/>
      <c r="S796" s="229"/>
      <c r="T796" s="230"/>
      <c r="AT796" s="231" t="s">
        <v>210</v>
      </c>
      <c r="AU796" s="231" t="s">
        <v>84</v>
      </c>
      <c r="AV796" s="12" t="s">
        <v>84</v>
      </c>
      <c r="AW796" s="12" t="s">
        <v>38</v>
      </c>
      <c r="AX796" s="12" t="s">
        <v>74</v>
      </c>
      <c r="AY796" s="231" t="s">
        <v>143</v>
      </c>
    </row>
    <row r="797" spans="2:51" s="12" customFormat="1" ht="13.5">
      <c r="B797" s="220"/>
      <c r="C797" s="221"/>
      <c r="D797" s="204" t="s">
        <v>210</v>
      </c>
      <c r="E797" s="232" t="s">
        <v>21</v>
      </c>
      <c r="F797" s="233" t="s">
        <v>529</v>
      </c>
      <c r="G797" s="221"/>
      <c r="H797" s="234">
        <v>32.8</v>
      </c>
      <c r="I797" s="226"/>
      <c r="J797" s="221"/>
      <c r="K797" s="221"/>
      <c r="L797" s="227"/>
      <c r="M797" s="228"/>
      <c r="N797" s="229"/>
      <c r="O797" s="229"/>
      <c r="P797" s="229"/>
      <c r="Q797" s="229"/>
      <c r="R797" s="229"/>
      <c r="S797" s="229"/>
      <c r="T797" s="230"/>
      <c r="AT797" s="231" t="s">
        <v>210</v>
      </c>
      <c r="AU797" s="231" t="s">
        <v>84</v>
      </c>
      <c r="AV797" s="12" t="s">
        <v>84</v>
      </c>
      <c r="AW797" s="12" t="s">
        <v>38</v>
      </c>
      <c r="AX797" s="12" t="s">
        <v>74</v>
      </c>
      <c r="AY797" s="231" t="s">
        <v>143</v>
      </c>
    </row>
    <row r="798" spans="2:51" s="12" customFormat="1" ht="13.5">
      <c r="B798" s="220"/>
      <c r="C798" s="221"/>
      <c r="D798" s="204" t="s">
        <v>210</v>
      </c>
      <c r="E798" s="232" t="s">
        <v>21</v>
      </c>
      <c r="F798" s="233" t="s">
        <v>530</v>
      </c>
      <c r="G798" s="221"/>
      <c r="H798" s="234">
        <v>13.4</v>
      </c>
      <c r="I798" s="226"/>
      <c r="J798" s="221"/>
      <c r="K798" s="221"/>
      <c r="L798" s="227"/>
      <c r="M798" s="228"/>
      <c r="N798" s="229"/>
      <c r="O798" s="229"/>
      <c r="P798" s="229"/>
      <c r="Q798" s="229"/>
      <c r="R798" s="229"/>
      <c r="S798" s="229"/>
      <c r="T798" s="230"/>
      <c r="AT798" s="231" t="s">
        <v>210</v>
      </c>
      <c r="AU798" s="231" t="s">
        <v>84</v>
      </c>
      <c r="AV798" s="12" t="s">
        <v>84</v>
      </c>
      <c r="AW798" s="12" t="s">
        <v>38</v>
      </c>
      <c r="AX798" s="12" t="s">
        <v>74</v>
      </c>
      <c r="AY798" s="231" t="s">
        <v>143</v>
      </c>
    </row>
    <row r="799" spans="2:51" s="12" customFormat="1" ht="13.5">
      <c r="B799" s="220"/>
      <c r="C799" s="221"/>
      <c r="D799" s="204" t="s">
        <v>210</v>
      </c>
      <c r="E799" s="232" t="s">
        <v>21</v>
      </c>
      <c r="F799" s="233" t="s">
        <v>531</v>
      </c>
      <c r="G799" s="221"/>
      <c r="H799" s="234">
        <v>6.3</v>
      </c>
      <c r="I799" s="226"/>
      <c r="J799" s="221"/>
      <c r="K799" s="221"/>
      <c r="L799" s="227"/>
      <c r="M799" s="228"/>
      <c r="N799" s="229"/>
      <c r="O799" s="229"/>
      <c r="P799" s="229"/>
      <c r="Q799" s="229"/>
      <c r="R799" s="229"/>
      <c r="S799" s="229"/>
      <c r="T799" s="230"/>
      <c r="AT799" s="231" t="s">
        <v>210</v>
      </c>
      <c r="AU799" s="231" t="s">
        <v>84</v>
      </c>
      <c r="AV799" s="12" t="s">
        <v>84</v>
      </c>
      <c r="AW799" s="12" t="s">
        <v>38</v>
      </c>
      <c r="AX799" s="12" t="s">
        <v>74</v>
      </c>
      <c r="AY799" s="231" t="s">
        <v>143</v>
      </c>
    </row>
    <row r="800" spans="2:51" s="12" customFormat="1" ht="13.5">
      <c r="B800" s="220"/>
      <c r="C800" s="221"/>
      <c r="D800" s="204" t="s">
        <v>210</v>
      </c>
      <c r="E800" s="232" t="s">
        <v>21</v>
      </c>
      <c r="F800" s="233" t="s">
        <v>532</v>
      </c>
      <c r="G800" s="221"/>
      <c r="H800" s="234">
        <v>27.7</v>
      </c>
      <c r="I800" s="226"/>
      <c r="J800" s="221"/>
      <c r="K800" s="221"/>
      <c r="L800" s="227"/>
      <c r="M800" s="228"/>
      <c r="N800" s="229"/>
      <c r="O800" s="229"/>
      <c r="P800" s="229"/>
      <c r="Q800" s="229"/>
      <c r="R800" s="229"/>
      <c r="S800" s="229"/>
      <c r="T800" s="230"/>
      <c r="AT800" s="231" t="s">
        <v>210</v>
      </c>
      <c r="AU800" s="231" t="s">
        <v>84</v>
      </c>
      <c r="AV800" s="12" t="s">
        <v>84</v>
      </c>
      <c r="AW800" s="12" t="s">
        <v>38</v>
      </c>
      <c r="AX800" s="12" t="s">
        <v>74</v>
      </c>
      <c r="AY800" s="231" t="s">
        <v>143</v>
      </c>
    </row>
    <row r="801" spans="2:51" s="12" customFormat="1" ht="13.5">
      <c r="B801" s="220"/>
      <c r="C801" s="221"/>
      <c r="D801" s="204" t="s">
        <v>210</v>
      </c>
      <c r="E801" s="232" t="s">
        <v>21</v>
      </c>
      <c r="F801" s="233" t="s">
        <v>941</v>
      </c>
      <c r="G801" s="221"/>
      <c r="H801" s="234">
        <v>4.4</v>
      </c>
      <c r="I801" s="226"/>
      <c r="J801" s="221"/>
      <c r="K801" s="221"/>
      <c r="L801" s="227"/>
      <c r="M801" s="228"/>
      <c r="N801" s="229"/>
      <c r="O801" s="229"/>
      <c r="P801" s="229"/>
      <c r="Q801" s="229"/>
      <c r="R801" s="229"/>
      <c r="S801" s="229"/>
      <c r="T801" s="230"/>
      <c r="AT801" s="231" t="s">
        <v>210</v>
      </c>
      <c r="AU801" s="231" t="s">
        <v>84</v>
      </c>
      <c r="AV801" s="12" t="s">
        <v>84</v>
      </c>
      <c r="AW801" s="12" t="s">
        <v>38</v>
      </c>
      <c r="AX801" s="12" t="s">
        <v>74</v>
      </c>
      <c r="AY801" s="231" t="s">
        <v>143</v>
      </c>
    </row>
    <row r="802" spans="2:51" s="12" customFormat="1" ht="13.5">
      <c r="B802" s="220"/>
      <c r="C802" s="221"/>
      <c r="D802" s="204" t="s">
        <v>210</v>
      </c>
      <c r="E802" s="232" t="s">
        <v>21</v>
      </c>
      <c r="F802" s="233" t="s">
        <v>942</v>
      </c>
      <c r="G802" s="221"/>
      <c r="H802" s="234">
        <v>1.7</v>
      </c>
      <c r="I802" s="226"/>
      <c r="J802" s="221"/>
      <c r="K802" s="221"/>
      <c r="L802" s="227"/>
      <c r="M802" s="228"/>
      <c r="N802" s="229"/>
      <c r="O802" s="229"/>
      <c r="P802" s="229"/>
      <c r="Q802" s="229"/>
      <c r="R802" s="229"/>
      <c r="S802" s="229"/>
      <c r="T802" s="230"/>
      <c r="AT802" s="231" t="s">
        <v>210</v>
      </c>
      <c r="AU802" s="231" t="s">
        <v>84</v>
      </c>
      <c r="AV802" s="12" t="s">
        <v>84</v>
      </c>
      <c r="AW802" s="12" t="s">
        <v>38</v>
      </c>
      <c r="AX802" s="12" t="s">
        <v>74</v>
      </c>
      <c r="AY802" s="231" t="s">
        <v>143</v>
      </c>
    </row>
    <row r="803" spans="2:51" s="12" customFormat="1" ht="13.5">
      <c r="B803" s="220"/>
      <c r="C803" s="221"/>
      <c r="D803" s="204" t="s">
        <v>210</v>
      </c>
      <c r="E803" s="232" t="s">
        <v>21</v>
      </c>
      <c r="F803" s="233" t="s">
        <v>943</v>
      </c>
      <c r="G803" s="221"/>
      <c r="H803" s="234">
        <v>1.6</v>
      </c>
      <c r="I803" s="226"/>
      <c r="J803" s="221"/>
      <c r="K803" s="221"/>
      <c r="L803" s="227"/>
      <c r="M803" s="228"/>
      <c r="N803" s="229"/>
      <c r="O803" s="229"/>
      <c r="P803" s="229"/>
      <c r="Q803" s="229"/>
      <c r="R803" s="229"/>
      <c r="S803" s="229"/>
      <c r="T803" s="230"/>
      <c r="AT803" s="231" t="s">
        <v>210</v>
      </c>
      <c r="AU803" s="231" t="s">
        <v>84</v>
      </c>
      <c r="AV803" s="12" t="s">
        <v>84</v>
      </c>
      <c r="AW803" s="12" t="s">
        <v>38</v>
      </c>
      <c r="AX803" s="12" t="s">
        <v>74</v>
      </c>
      <c r="AY803" s="231" t="s">
        <v>143</v>
      </c>
    </row>
    <row r="804" spans="2:51" s="12" customFormat="1" ht="13.5">
      <c r="B804" s="220"/>
      <c r="C804" s="221"/>
      <c r="D804" s="204" t="s">
        <v>210</v>
      </c>
      <c r="E804" s="232" t="s">
        <v>21</v>
      </c>
      <c r="F804" s="233" t="s">
        <v>533</v>
      </c>
      <c r="G804" s="221"/>
      <c r="H804" s="234">
        <v>3.2</v>
      </c>
      <c r="I804" s="226"/>
      <c r="J804" s="221"/>
      <c r="K804" s="221"/>
      <c r="L804" s="227"/>
      <c r="M804" s="228"/>
      <c r="N804" s="229"/>
      <c r="O804" s="229"/>
      <c r="P804" s="229"/>
      <c r="Q804" s="229"/>
      <c r="R804" s="229"/>
      <c r="S804" s="229"/>
      <c r="T804" s="230"/>
      <c r="AT804" s="231" t="s">
        <v>210</v>
      </c>
      <c r="AU804" s="231" t="s">
        <v>84</v>
      </c>
      <c r="AV804" s="12" t="s">
        <v>84</v>
      </c>
      <c r="AW804" s="12" t="s">
        <v>38</v>
      </c>
      <c r="AX804" s="12" t="s">
        <v>74</v>
      </c>
      <c r="AY804" s="231" t="s">
        <v>143</v>
      </c>
    </row>
    <row r="805" spans="2:51" s="13" customFormat="1" ht="13.5">
      <c r="B805" s="235"/>
      <c r="C805" s="236"/>
      <c r="D805" s="204" t="s">
        <v>210</v>
      </c>
      <c r="E805" s="268" t="s">
        <v>21</v>
      </c>
      <c r="F805" s="269" t="s">
        <v>222</v>
      </c>
      <c r="G805" s="236"/>
      <c r="H805" s="270">
        <v>241.06</v>
      </c>
      <c r="I805" s="240"/>
      <c r="J805" s="236"/>
      <c r="K805" s="236"/>
      <c r="L805" s="241"/>
      <c r="M805" s="242"/>
      <c r="N805" s="243"/>
      <c r="O805" s="243"/>
      <c r="P805" s="243"/>
      <c r="Q805" s="243"/>
      <c r="R805" s="243"/>
      <c r="S805" s="243"/>
      <c r="T805" s="244"/>
      <c r="AT805" s="245" t="s">
        <v>210</v>
      </c>
      <c r="AU805" s="245" t="s">
        <v>84</v>
      </c>
      <c r="AV805" s="13" t="s">
        <v>208</v>
      </c>
      <c r="AW805" s="13" t="s">
        <v>6</v>
      </c>
      <c r="AX805" s="13" t="s">
        <v>82</v>
      </c>
      <c r="AY805" s="245" t="s">
        <v>143</v>
      </c>
    </row>
    <row r="806" spans="2:51" s="12" customFormat="1" ht="13.5">
      <c r="B806" s="220"/>
      <c r="C806" s="221"/>
      <c r="D806" s="222" t="s">
        <v>210</v>
      </c>
      <c r="E806" s="221"/>
      <c r="F806" s="224" t="s">
        <v>1107</v>
      </c>
      <c r="G806" s="221"/>
      <c r="H806" s="225">
        <v>245.881</v>
      </c>
      <c r="I806" s="226"/>
      <c r="J806" s="221"/>
      <c r="K806" s="221"/>
      <c r="L806" s="227"/>
      <c r="M806" s="228"/>
      <c r="N806" s="229"/>
      <c r="O806" s="229"/>
      <c r="P806" s="229"/>
      <c r="Q806" s="229"/>
      <c r="R806" s="229"/>
      <c r="S806" s="229"/>
      <c r="T806" s="230"/>
      <c r="AT806" s="231" t="s">
        <v>210</v>
      </c>
      <c r="AU806" s="231" t="s">
        <v>84</v>
      </c>
      <c r="AV806" s="12" t="s">
        <v>84</v>
      </c>
      <c r="AW806" s="12" t="s">
        <v>6</v>
      </c>
      <c r="AX806" s="12" t="s">
        <v>82</v>
      </c>
      <c r="AY806" s="231" t="s">
        <v>143</v>
      </c>
    </row>
    <row r="807" spans="2:65" s="1" customFormat="1" ht="22.5" customHeight="1">
      <c r="B807" s="40"/>
      <c r="C807" s="246" t="s">
        <v>1108</v>
      </c>
      <c r="D807" s="246" t="s">
        <v>231</v>
      </c>
      <c r="E807" s="247" t="s">
        <v>1109</v>
      </c>
      <c r="F807" s="248" t="s">
        <v>1110</v>
      </c>
      <c r="G807" s="249" t="s">
        <v>249</v>
      </c>
      <c r="H807" s="250">
        <v>390.517</v>
      </c>
      <c r="I807" s="251"/>
      <c r="J807" s="252">
        <f>ROUND(I807*H807,2)</f>
        <v>0</v>
      </c>
      <c r="K807" s="248" t="s">
        <v>150</v>
      </c>
      <c r="L807" s="253"/>
      <c r="M807" s="254" t="s">
        <v>21</v>
      </c>
      <c r="N807" s="255" t="s">
        <v>45</v>
      </c>
      <c r="O807" s="41"/>
      <c r="P807" s="201">
        <f>O807*H807</f>
        <v>0</v>
      </c>
      <c r="Q807" s="201">
        <v>0.00061</v>
      </c>
      <c r="R807" s="201">
        <f>Q807*H807</f>
        <v>0.23821536999999998</v>
      </c>
      <c r="S807" s="201">
        <v>0</v>
      </c>
      <c r="T807" s="202">
        <f>S807*H807</f>
        <v>0</v>
      </c>
      <c r="AR807" s="24" t="s">
        <v>394</v>
      </c>
      <c r="AT807" s="24" t="s">
        <v>231</v>
      </c>
      <c r="AU807" s="24" t="s">
        <v>84</v>
      </c>
      <c r="AY807" s="24" t="s">
        <v>143</v>
      </c>
      <c r="BE807" s="203">
        <f>IF(N807="základní",J807,0)</f>
        <v>0</v>
      </c>
      <c r="BF807" s="203">
        <f>IF(N807="snížená",J807,0)</f>
        <v>0</v>
      </c>
      <c r="BG807" s="203">
        <f>IF(N807="zákl. přenesená",J807,0)</f>
        <v>0</v>
      </c>
      <c r="BH807" s="203">
        <f>IF(N807="sníž. přenesená",J807,0)</f>
        <v>0</v>
      </c>
      <c r="BI807" s="203">
        <f>IF(N807="nulová",J807,0)</f>
        <v>0</v>
      </c>
      <c r="BJ807" s="24" t="s">
        <v>82</v>
      </c>
      <c r="BK807" s="203">
        <f>ROUND(I807*H807,2)</f>
        <v>0</v>
      </c>
      <c r="BL807" s="24" t="s">
        <v>294</v>
      </c>
      <c r="BM807" s="24" t="s">
        <v>1111</v>
      </c>
    </row>
    <row r="808" spans="2:51" s="11" customFormat="1" ht="13.5">
      <c r="B808" s="209"/>
      <c r="C808" s="210"/>
      <c r="D808" s="204" t="s">
        <v>210</v>
      </c>
      <c r="E808" s="211" t="s">
        <v>21</v>
      </c>
      <c r="F808" s="212" t="s">
        <v>519</v>
      </c>
      <c r="G808" s="210"/>
      <c r="H808" s="213" t="s">
        <v>21</v>
      </c>
      <c r="I808" s="214"/>
      <c r="J808" s="210"/>
      <c r="K808" s="210"/>
      <c r="L808" s="215"/>
      <c r="M808" s="216"/>
      <c r="N808" s="217"/>
      <c r="O808" s="217"/>
      <c r="P808" s="217"/>
      <c r="Q808" s="217"/>
      <c r="R808" s="217"/>
      <c r="S808" s="217"/>
      <c r="T808" s="218"/>
      <c r="AT808" s="219" t="s">
        <v>210</v>
      </c>
      <c r="AU808" s="219" t="s">
        <v>84</v>
      </c>
      <c r="AV808" s="11" t="s">
        <v>82</v>
      </c>
      <c r="AW808" s="11" t="s">
        <v>38</v>
      </c>
      <c r="AX808" s="11" t="s">
        <v>74</v>
      </c>
      <c r="AY808" s="219" t="s">
        <v>143</v>
      </c>
    </row>
    <row r="809" spans="2:51" s="12" customFormat="1" ht="13.5">
      <c r="B809" s="220"/>
      <c r="C809" s="221"/>
      <c r="D809" s="204" t="s">
        <v>210</v>
      </c>
      <c r="E809" s="232" t="s">
        <v>21</v>
      </c>
      <c r="F809" s="233" t="s">
        <v>520</v>
      </c>
      <c r="G809" s="221"/>
      <c r="H809" s="234">
        <v>7.7</v>
      </c>
      <c r="I809" s="226"/>
      <c r="J809" s="221"/>
      <c r="K809" s="221"/>
      <c r="L809" s="227"/>
      <c r="M809" s="228"/>
      <c r="N809" s="229"/>
      <c r="O809" s="229"/>
      <c r="P809" s="229"/>
      <c r="Q809" s="229"/>
      <c r="R809" s="229"/>
      <c r="S809" s="229"/>
      <c r="T809" s="230"/>
      <c r="AT809" s="231" t="s">
        <v>210</v>
      </c>
      <c r="AU809" s="231" t="s">
        <v>84</v>
      </c>
      <c r="AV809" s="12" t="s">
        <v>84</v>
      </c>
      <c r="AW809" s="12" t="s">
        <v>38</v>
      </c>
      <c r="AX809" s="12" t="s">
        <v>74</v>
      </c>
      <c r="AY809" s="231" t="s">
        <v>143</v>
      </c>
    </row>
    <row r="810" spans="2:51" s="12" customFormat="1" ht="13.5">
      <c r="B810" s="220"/>
      <c r="C810" s="221"/>
      <c r="D810" s="204" t="s">
        <v>210</v>
      </c>
      <c r="E810" s="232" t="s">
        <v>21</v>
      </c>
      <c r="F810" s="233" t="s">
        <v>521</v>
      </c>
      <c r="G810" s="221"/>
      <c r="H810" s="234">
        <v>9.9</v>
      </c>
      <c r="I810" s="226"/>
      <c r="J810" s="221"/>
      <c r="K810" s="221"/>
      <c r="L810" s="227"/>
      <c r="M810" s="228"/>
      <c r="N810" s="229"/>
      <c r="O810" s="229"/>
      <c r="P810" s="229"/>
      <c r="Q810" s="229"/>
      <c r="R810" s="229"/>
      <c r="S810" s="229"/>
      <c r="T810" s="230"/>
      <c r="AT810" s="231" t="s">
        <v>210</v>
      </c>
      <c r="AU810" s="231" t="s">
        <v>84</v>
      </c>
      <c r="AV810" s="12" t="s">
        <v>84</v>
      </c>
      <c r="AW810" s="12" t="s">
        <v>38</v>
      </c>
      <c r="AX810" s="12" t="s">
        <v>74</v>
      </c>
      <c r="AY810" s="231" t="s">
        <v>143</v>
      </c>
    </row>
    <row r="811" spans="2:51" s="12" customFormat="1" ht="13.5">
      <c r="B811" s="220"/>
      <c r="C811" s="221"/>
      <c r="D811" s="204" t="s">
        <v>210</v>
      </c>
      <c r="E811" s="232" t="s">
        <v>21</v>
      </c>
      <c r="F811" s="233" t="s">
        <v>522</v>
      </c>
      <c r="G811" s="221"/>
      <c r="H811" s="234">
        <v>9.3</v>
      </c>
      <c r="I811" s="226"/>
      <c r="J811" s="221"/>
      <c r="K811" s="221"/>
      <c r="L811" s="227"/>
      <c r="M811" s="228"/>
      <c r="N811" s="229"/>
      <c r="O811" s="229"/>
      <c r="P811" s="229"/>
      <c r="Q811" s="229"/>
      <c r="R811" s="229"/>
      <c r="S811" s="229"/>
      <c r="T811" s="230"/>
      <c r="AT811" s="231" t="s">
        <v>210</v>
      </c>
      <c r="AU811" s="231" t="s">
        <v>84</v>
      </c>
      <c r="AV811" s="12" t="s">
        <v>84</v>
      </c>
      <c r="AW811" s="12" t="s">
        <v>38</v>
      </c>
      <c r="AX811" s="12" t="s">
        <v>74</v>
      </c>
      <c r="AY811" s="231" t="s">
        <v>143</v>
      </c>
    </row>
    <row r="812" spans="2:51" s="12" customFormat="1" ht="13.5">
      <c r="B812" s="220"/>
      <c r="C812" s="221"/>
      <c r="D812" s="204" t="s">
        <v>210</v>
      </c>
      <c r="E812" s="232" t="s">
        <v>21</v>
      </c>
      <c r="F812" s="233" t="s">
        <v>523</v>
      </c>
      <c r="G812" s="221"/>
      <c r="H812" s="234">
        <v>13.3</v>
      </c>
      <c r="I812" s="226"/>
      <c r="J812" s="221"/>
      <c r="K812" s="221"/>
      <c r="L812" s="227"/>
      <c r="M812" s="228"/>
      <c r="N812" s="229"/>
      <c r="O812" s="229"/>
      <c r="P812" s="229"/>
      <c r="Q812" s="229"/>
      <c r="R812" s="229"/>
      <c r="S812" s="229"/>
      <c r="T812" s="230"/>
      <c r="AT812" s="231" t="s">
        <v>210</v>
      </c>
      <c r="AU812" s="231" t="s">
        <v>84</v>
      </c>
      <c r="AV812" s="12" t="s">
        <v>84</v>
      </c>
      <c r="AW812" s="12" t="s">
        <v>38</v>
      </c>
      <c r="AX812" s="12" t="s">
        <v>74</v>
      </c>
      <c r="AY812" s="231" t="s">
        <v>143</v>
      </c>
    </row>
    <row r="813" spans="2:51" s="12" customFormat="1" ht="13.5">
      <c r="B813" s="220"/>
      <c r="C813" s="221"/>
      <c r="D813" s="204" t="s">
        <v>210</v>
      </c>
      <c r="E813" s="232" t="s">
        <v>21</v>
      </c>
      <c r="F813" s="233" t="s">
        <v>524</v>
      </c>
      <c r="G813" s="221"/>
      <c r="H813" s="234">
        <v>12.2</v>
      </c>
      <c r="I813" s="226"/>
      <c r="J813" s="221"/>
      <c r="K813" s="221"/>
      <c r="L813" s="227"/>
      <c r="M813" s="228"/>
      <c r="N813" s="229"/>
      <c r="O813" s="229"/>
      <c r="P813" s="229"/>
      <c r="Q813" s="229"/>
      <c r="R813" s="229"/>
      <c r="S813" s="229"/>
      <c r="T813" s="230"/>
      <c r="AT813" s="231" t="s">
        <v>210</v>
      </c>
      <c r="AU813" s="231" t="s">
        <v>84</v>
      </c>
      <c r="AV813" s="12" t="s">
        <v>84</v>
      </c>
      <c r="AW813" s="12" t="s">
        <v>38</v>
      </c>
      <c r="AX813" s="12" t="s">
        <v>74</v>
      </c>
      <c r="AY813" s="231" t="s">
        <v>143</v>
      </c>
    </row>
    <row r="814" spans="2:51" s="12" customFormat="1" ht="13.5">
      <c r="B814" s="220"/>
      <c r="C814" s="221"/>
      <c r="D814" s="204" t="s">
        <v>210</v>
      </c>
      <c r="E814" s="232" t="s">
        <v>21</v>
      </c>
      <c r="F814" s="233" t="s">
        <v>525</v>
      </c>
      <c r="G814" s="221"/>
      <c r="H814" s="234">
        <v>20.1</v>
      </c>
      <c r="I814" s="226"/>
      <c r="J814" s="221"/>
      <c r="K814" s="221"/>
      <c r="L814" s="227"/>
      <c r="M814" s="228"/>
      <c r="N814" s="229"/>
      <c r="O814" s="229"/>
      <c r="P814" s="229"/>
      <c r="Q814" s="229"/>
      <c r="R814" s="229"/>
      <c r="S814" s="229"/>
      <c r="T814" s="230"/>
      <c r="AT814" s="231" t="s">
        <v>210</v>
      </c>
      <c r="AU814" s="231" t="s">
        <v>84</v>
      </c>
      <c r="AV814" s="12" t="s">
        <v>84</v>
      </c>
      <c r="AW814" s="12" t="s">
        <v>38</v>
      </c>
      <c r="AX814" s="12" t="s">
        <v>74</v>
      </c>
      <c r="AY814" s="231" t="s">
        <v>143</v>
      </c>
    </row>
    <row r="815" spans="2:51" s="12" customFormat="1" ht="13.5">
      <c r="B815" s="220"/>
      <c r="C815" s="221"/>
      <c r="D815" s="204" t="s">
        <v>210</v>
      </c>
      <c r="E815" s="232" t="s">
        <v>21</v>
      </c>
      <c r="F815" s="233" t="s">
        <v>932</v>
      </c>
      <c r="G815" s="221"/>
      <c r="H815" s="234">
        <v>1.4</v>
      </c>
      <c r="I815" s="226"/>
      <c r="J815" s="221"/>
      <c r="K815" s="221"/>
      <c r="L815" s="227"/>
      <c r="M815" s="228"/>
      <c r="N815" s="229"/>
      <c r="O815" s="229"/>
      <c r="P815" s="229"/>
      <c r="Q815" s="229"/>
      <c r="R815" s="229"/>
      <c r="S815" s="229"/>
      <c r="T815" s="230"/>
      <c r="AT815" s="231" t="s">
        <v>210</v>
      </c>
      <c r="AU815" s="231" t="s">
        <v>84</v>
      </c>
      <c r="AV815" s="12" t="s">
        <v>84</v>
      </c>
      <c r="AW815" s="12" t="s">
        <v>38</v>
      </c>
      <c r="AX815" s="12" t="s">
        <v>74</v>
      </c>
      <c r="AY815" s="231" t="s">
        <v>143</v>
      </c>
    </row>
    <row r="816" spans="2:51" s="12" customFormat="1" ht="13.5">
      <c r="B816" s="220"/>
      <c r="C816" s="221"/>
      <c r="D816" s="204" t="s">
        <v>210</v>
      </c>
      <c r="E816" s="232" t="s">
        <v>21</v>
      </c>
      <c r="F816" s="233" t="s">
        <v>933</v>
      </c>
      <c r="G816" s="221"/>
      <c r="H816" s="234">
        <v>1.4</v>
      </c>
      <c r="I816" s="226"/>
      <c r="J816" s="221"/>
      <c r="K816" s="221"/>
      <c r="L816" s="227"/>
      <c r="M816" s="228"/>
      <c r="N816" s="229"/>
      <c r="O816" s="229"/>
      <c r="P816" s="229"/>
      <c r="Q816" s="229"/>
      <c r="R816" s="229"/>
      <c r="S816" s="229"/>
      <c r="T816" s="230"/>
      <c r="AT816" s="231" t="s">
        <v>210</v>
      </c>
      <c r="AU816" s="231" t="s">
        <v>84</v>
      </c>
      <c r="AV816" s="12" t="s">
        <v>84</v>
      </c>
      <c r="AW816" s="12" t="s">
        <v>38</v>
      </c>
      <c r="AX816" s="12" t="s">
        <v>74</v>
      </c>
      <c r="AY816" s="231" t="s">
        <v>143</v>
      </c>
    </row>
    <row r="817" spans="2:51" s="12" customFormat="1" ht="13.5">
      <c r="B817" s="220"/>
      <c r="C817" s="221"/>
      <c r="D817" s="204" t="s">
        <v>210</v>
      </c>
      <c r="E817" s="232" t="s">
        <v>21</v>
      </c>
      <c r="F817" s="233" t="s">
        <v>526</v>
      </c>
      <c r="G817" s="221"/>
      <c r="H817" s="234">
        <v>34.64</v>
      </c>
      <c r="I817" s="226"/>
      <c r="J817" s="221"/>
      <c r="K817" s="221"/>
      <c r="L817" s="227"/>
      <c r="M817" s="228"/>
      <c r="N817" s="229"/>
      <c r="O817" s="229"/>
      <c r="P817" s="229"/>
      <c r="Q817" s="229"/>
      <c r="R817" s="229"/>
      <c r="S817" s="229"/>
      <c r="T817" s="230"/>
      <c r="AT817" s="231" t="s">
        <v>210</v>
      </c>
      <c r="AU817" s="231" t="s">
        <v>84</v>
      </c>
      <c r="AV817" s="12" t="s">
        <v>84</v>
      </c>
      <c r="AW817" s="12" t="s">
        <v>38</v>
      </c>
      <c r="AX817" s="12" t="s">
        <v>74</v>
      </c>
      <c r="AY817" s="231" t="s">
        <v>143</v>
      </c>
    </row>
    <row r="818" spans="2:51" s="12" customFormat="1" ht="13.5">
      <c r="B818" s="220"/>
      <c r="C818" s="221"/>
      <c r="D818" s="204" t="s">
        <v>210</v>
      </c>
      <c r="E818" s="232" t="s">
        <v>21</v>
      </c>
      <c r="F818" s="233" t="s">
        <v>934</v>
      </c>
      <c r="G818" s="221"/>
      <c r="H818" s="234">
        <v>5.36</v>
      </c>
      <c r="I818" s="226"/>
      <c r="J818" s="221"/>
      <c r="K818" s="221"/>
      <c r="L818" s="227"/>
      <c r="M818" s="228"/>
      <c r="N818" s="229"/>
      <c r="O818" s="229"/>
      <c r="P818" s="229"/>
      <c r="Q818" s="229"/>
      <c r="R818" s="229"/>
      <c r="S818" s="229"/>
      <c r="T818" s="230"/>
      <c r="AT818" s="231" t="s">
        <v>210</v>
      </c>
      <c r="AU818" s="231" t="s">
        <v>84</v>
      </c>
      <c r="AV818" s="12" t="s">
        <v>84</v>
      </c>
      <c r="AW818" s="12" t="s">
        <v>38</v>
      </c>
      <c r="AX818" s="12" t="s">
        <v>74</v>
      </c>
      <c r="AY818" s="231" t="s">
        <v>143</v>
      </c>
    </row>
    <row r="819" spans="2:51" s="12" customFormat="1" ht="13.5">
      <c r="B819" s="220"/>
      <c r="C819" s="221"/>
      <c r="D819" s="204" t="s">
        <v>210</v>
      </c>
      <c r="E819" s="232" t="s">
        <v>21</v>
      </c>
      <c r="F819" s="233" t="s">
        <v>527</v>
      </c>
      <c r="G819" s="221"/>
      <c r="H819" s="234">
        <v>5.14</v>
      </c>
      <c r="I819" s="226"/>
      <c r="J819" s="221"/>
      <c r="K819" s="221"/>
      <c r="L819" s="227"/>
      <c r="M819" s="228"/>
      <c r="N819" s="229"/>
      <c r="O819" s="229"/>
      <c r="P819" s="229"/>
      <c r="Q819" s="229"/>
      <c r="R819" s="229"/>
      <c r="S819" s="229"/>
      <c r="T819" s="230"/>
      <c r="AT819" s="231" t="s">
        <v>210</v>
      </c>
      <c r="AU819" s="231" t="s">
        <v>84</v>
      </c>
      <c r="AV819" s="12" t="s">
        <v>84</v>
      </c>
      <c r="AW819" s="12" t="s">
        <v>38</v>
      </c>
      <c r="AX819" s="12" t="s">
        <v>74</v>
      </c>
      <c r="AY819" s="231" t="s">
        <v>143</v>
      </c>
    </row>
    <row r="820" spans="2:51" s="12" customFormat="1" ht="13.5">
      <c r="B820" s="220"/>
      <c r="C820" s="221"/>
      <c r="D820" s="204" t="s">
        <v>210</v>
      </c>
      <c r="E820" s="232" t="s">
        <v>21</v>
      </c>
      <c r="F820" s="233" t="s">
        <v>935</v>
      </c>
      <c r="G820" s="221"/>
      <c r="H820" s="234">
        <v>3.87</v>
      </c>
      <c r="I820" s="226"/>
      <c r="J820" s="221"/>
      <c r="K820" s="221"/>
      <c r="L820" s="227"/>
      <c r="M820" s="228"/>
      <c r="N820" s="229"/>
      <c r="O820" s="229"/>
      <c r="P820" s="229"/>
      <c r="Q820" s="229"/>
      <c r="R820" s="229"/>
      <c r="S820" s="229"/>
      <c r="T820" s="230"/>
      <c r="AT820" s="231" t="s">
        <v>210</v>
      </c>
      <c r="AU820" s="231" t="s">
        <v>84</v>
      </c>
      <c r="AV820" s="12" t="s">
        <v>84</v>
      </c>
      <c r="AW820" s="12" t="s">
        <v>38</v>
      </c>
      <c r="AX820" s="12" t="s">
        <v>74</v>
      </c>
      <c r="AY820" s="231" t="s">
        <v>143</v>
      </c>
    </row>
    <row r="821" spans="2:51" s="12" customFormat="1" ht="13.5">
      <c r="B821" s="220"/>
      <c r="C821" s="221"/>
      <c r="D821" s="204" t="s">
        <v>210</v>
      </c>
      <c r="E821" s="232" t="s">
        <v>21</v>
      </c>
      <c r="F821" s="233" t="s">
        <v>528</v>
      </c>
      <c r="G821" s="221"/>
      <c r="H821" s="234">
        <v>16.8</v>
      </c>
      <c r="I821" s="226"/>
      <c r="J821" s="221"/>
      <c r="K821" s="221"/>
      <c r="L821" s="227"/>
      <c r="M821" s="228"/>
      <c r="N821" s="229"/>
      <c r="O821" s="229"/>
      <c r="P821" s="229"/>
      <c r="Q821" s="229"/>
      <c r="R821" s="229"/>
      <c r="S821" s="229"/>
      <c r="T821" s="230"/>
      <c r="AT821" s="231" t="s">
        <v>210</v>
      </c>
      <c r="AU821" s="231" t="s">
        <v>84</v>
      </c>
      <c r="AV821" s="12" t="s">
        <v>84</v>
      </c>
      <c r="AW821" s="12" t="s">
        <v>38</v>
      </c>
      <c r="AX821" s="12" t="s">
        <v>74</v>
      </c>
      <c r="AY821" s="231" t="s">
        <v>143</v>
      </c>
    </row>
    <row r="822" spans="2:51" s="12" customFormat="1" ht="13.5">
      <c r="B822" s="220"/>
      <c r="C822" s="221"/>
      <c r="D822" s="204" t="s">
        <v>210</v>
      </c>
      <c r="E822" s="232" t="s">
        <v>21</v>
      </c>
      <c r="F822" s="233" t="s">
        <v>936</v>
      </c>
      <c r="G822" s="221"/>
      <c r="H822" s="234">
        <v>1.4</v>
      </c>
      <c r="I822" s="226"/>
      <c r="J822" s="221"/>
      <c r="K822" s="221"/>
      <c r="L822" s="227"/>
      <c r="M822" s="228"/>
      <c r="N822" s="229"/>
      <c r="O822" s="229"/>
      <c r="P822" s="229"/>
      <c r="Q822" s="229"/>
      <c r="R822" s="229"/>
      <c r="S822" s="229"/>
      <c r="T822" s="230"/>
      <c r="AT822" s="231" t="s">
        <v>210</v>
      </c>
      <c r="AU822" s="231" t="s">
        <v>84</v>
      </c>
      <c r="AV822" s="12" t="s">
        <v>84</v>
      </c>
      <c r="AW822" s="12" t="s">
        <v>38</v>
      </c>
      <c r="AX822" s="12" t="s">
        <v>74</v>
      </c>
      <c r="AY822" s="231" t="s">
        <v>143</v>
      </c>
    </row>
    <row r="823" spans="2:51" s="12" customFormat="1" ht="13.5">
      <c r="B823" s="220"/>
      <c r="C823" s="221"/>
      <c r="D823" s="204" t="s">
        <v>210</v>
      </c>
      <c r="E823" s="232" t="s">
        <v>21</v>
      </c>
      <c r="F823" s="233" t="s">
        <v>937</v>
      </c>
      <c r="G823" s="221"/>
      <c r="H823" s="234">
        <v>1.4</v>
      </c>
      <c r="I823" s="226"/>
      <c r="J823" s="221"/>
      <c r="K823" s="221"/>
      <c r="L823" s="227"/>
      <c r="M823" s="228"/>
      <c r="N823" s="229"/>
      <c r="O823" s="229"/>
      <c r="P823" s="229"/>
      <c r="Q823" s="229"/>
      <c r="R823" s="229"/>
      <c r="S823" s="229"/>
      <c r="T823" s="230"/>
      <c r="AT823" s="231" t="s">
        <v>210</v>
      </c>
      <c r="AU823" s="231" t="s">
        <v>84</v>
      </c>
      <c r="AV823" s="12" t="s">
        <v>84</v>
      </c>
      <c r="AW823" s="12" t="s">
        <v>38</v>
      </c>
      <c r="AX823" s="12" t="s">
        <v>74</v>
      </c>
      <c r="AY823" s="231" t="s">
        <v>143</v>
      </c>
    </row>
    <row r="824" spans="2:51" s="12" customFormat="1" ht="13.5">
      <c r="B824" s="220"/>
      <c r="C824" s="221"/>
      <c r="D824" s="204" t="s">
        <v>210</v>
      </c>
      <c r="E824" s="232" t="s">
        <v>21</v>
      </c>
      <c r="F824" s="233" t="s">
        <v>938</v>
      </c>
      <c r="G824" s="221"/>
      <c r="H824" s="234">
        <v>1.4</v>
      </c>
      <c r="I824" s="226"/>
      <c r="J824" s="221"/>
      <c r="K824" s="221"/>
      <c r="L824" s="227"/>
      <c r="M824" s="228"/>
      <c r="N824" s="229"/>
      <c r="O824" s="229"/>
      <c r="P824" s="229"/>
      <c r="Q824" s="229"/>
      <c r="R824" s="229"/>
      <c r="S824" s="229"/>
      <c r="T824" s="230"/>
      <c r="AT824" s="231" t="s">
        <v>210</v>
      </c>
      <c r="AU824" s="231" t="s">
        <v>84</v>
      </c>
      <c r="AV824" s="12" t="s">
        <v>84</v>
      </c>
      <c r="AW824" s="12" t="s">
        <v>38</v>
      </c>
      <c r="AX824" s="12" t="s">
        <v>74</v>
      </c>
      <c r="AY824" s="231" t="s">
        <v>143</v>
      </c>
    </row>
    <row r="825" spans="2:51" s="12" customFormat="1" ht="13.5">
      <c r="B825" s="220"/>
      <c r="C825" s="221"/>
      <c r="D825" s="204" t="s">
        <v>210</v>
      </c>
      <c r="E825" s="232" t="s">
        <v>21</v>
      </c>
      <c r="F825" s="233" t="s">
        <v>939</v>
      </c>
      <c r="G825" s="221"/>
      <c r="H825" s="234">
        <v>1.4</v>
      </c>
      <c r="I825" s="226"/>
      <c r="J825" s="221"/>
      <c r="K825" s="221"/>
      <c r="L825" s="227"/>
      <c r="M825" s="228"/>
      <c r="N825" s="229"/>
      <c r="O825" s="229"/>
      <c r="P825" s="229"/>
      <c r="Q825" s="229"/>
      <c r="R825" s="229"/>
      <c r="S825" s="229"/>
      <c r="T825" s="230"/>
      <c r="AT825" s="231" t="s">
        <v>210</v>
      </c>
      <c r="AU825" s="231" t="s">
        <v>84</v>
      </c>
      <c r="AV825" s="12" t="s">
        <v>84</v>
      </c>
      <c r="AW825" s="12" t="s">
        <v>38</v>
      </c>
      <c r="AX825" s="12" t="s">
        <v>74</v>
      </c>
      <c r="AY825" s="231" t="s">
        <v>143</v>
      </c>
    </row>
    <row r="826" spans="2:51" s="12" customFormat="1" ht="13.5">
      <c r="B826" s="220"/>
      <c r="C826" s="221"/>
      <c r="D826" s="204" t="s">
        <v>210</v>
      </c>
      <c r="E826" s="232" t="s">
        <v>21</v>
      </c>
      <c r="F826" s="233" t="s">
        <v>940</v>
      </c>
      <c r="G826" s="221"/>
      <c r="H826" s="234">
        <v>3.25</v>
      </c>
      <c r="I826" s="226"/>
      <c r="J826" s="221"/>
      <c r="K826" s="221"/>
      <c r="L826" s="227"/>
      <c r="M826" s="228"/>
      <c r="N826" s="229"/>
      <c r="O826" s="229"/>
      <c r="P826" s="229"/>
      <c r="Q826" s="229"/>
      <c r="R826" s="229"/>
      <c r="S826" s="229"/>
      <c r="T826" s="230"/>
      <c r="AT826" s="231" t="s">
        <v>210</v>
      </c>
      <c r="AU826" s="231" t="s">
        <v>84</v>
      </c>
      <c r="AV826" s="12" t="s">
        <v>84</v>
      </c>
      <c r="AW826" s="12" t="s">
        <v>38</v>
      </c>
      <c r="AX826" s="12" t="s">
        <v>74</v>
      </c>
      <c r="AY826" s="231" t="s">
        <v>143</v>
      </c>
    </row>
    <row r="827" spans="2:51" s="12" customFormat="1" ht="13.5">
      <c r="B827" s="220"/>
      <c r="C827" s="221"/>
      <c r="D827" s="204" t="s">
        <v>210</v>
      </c>
      <c r="E827" s="232" t="s">
        <v>21</v>
      </c>
      <c r="F827" s="233" t="s">
        <v>529</v>
      </c>
      <c r="G827" s="221"/>
      <c r="H827" s="234">
        <v>32.8</v>
      </c>
      <c r="I827" s="226"/>
      <c r="J827" s="221"/>
      <c r="K827" s="221"/>
      <c r="L827" s="227"/>
      <c r="M827" s="228"/>
      <c r="N827" s="229"/>
      <c r="O827" s="229"/>
      <c r="P827" s="229"/>
      <c r="Q827" s="229"/>
      <c r="R827" s="229"/>
      <c r="S827" s="229"/>
      <c r="T827" s="230"/>
      <c r="AT827" s="231" t="s">
        <v>210</v>
      </c>
      <c r="AU827" s="231" t="s">
        <v>84</v>
      </c>
      <c r="AV827" s="12" t="s">
        <v>84</v>
      </c>
      <c r="AW827" s="12" t="s">
        <v>38</v>
      </c>
      <c r="AX827" s="12" t="s">
        <v>74</v>
      </c>
      <c r="AY827" s="231" t="s">
        <v>143</v>
      </c>
    </row>
    <row r="828" spans="2:51" s="12" customFormat="1" ht="13.5">
      <c r="B828" s="220"/>
      <c r="C828" s="221"/>
      <c r="D828" s="204" t="s">
        <v>210</v>
      </c>
      <c r="E828" s="232" t="s">
        <v>21</v>
      </c>
      <c r="F828" s="233" t="s">
        <v>530</v>
      </c>
      <c r="G828" s="221"/>
      <c r="H828" s="234">
        <v>13.4</v>
      </c>
      <c r="I828" s="226"/>
      <c r="J828" s="221"/>
      <c r="K828" s="221"/>
      <c r="L828" s="227"/>
      <c r="M828" s="228"/>
      <c r="N828" s="229"/>
      <c r="O828" s="229"/>
      <c r="P828" s="229"/>
      <c r="Q828" s="229"/>
      <c r="R828" s="229"/>
      <c r="S828" s="229"/>
      <c r="T828" s="230"/>
      <c r="AT828" s="231" t="s">
        <v>210</v>
      </c>
      <c r="AU828" s="231" t="s">
        <v>84</v>
      </c>
      <c r="AV828" s="12" t="s">
        <v>84</v>
      </c>
      <c r="AW828" s="12" t="s">
        <v>38</v>
      </c>
      <c r="AX828" s="12" t="s">
        <v>74</v>
      </c>
      <c r="AY828" s="231" t="s">
        <v>143</v>
      </c>
    </row>
    <row r="829" spans="2:51" s="12" customFormat="1" ht="13.5">
      <c r="B829" s="220"/>
      <c r="C829" s="221"/>
      <c r="D829" s="204" t="s">
        <v>210</v>
      </c>
      <c r="E829" s="232" t="s">
        <v>21</v>
      </c>
      <c r="F829" s="233" t="s">
        <v>531</v>
      </c>
      <c r="G829" s="221"/>
      <c r="H829" s="234">
        <v>6.3</v>
      </c>
      <c r="I829" s="226"/>
      <c r="J829" s="221"/>
      <c r="K829" s="221"/>
      <c r="L829" s="227"/>
      <c r="M829" s="228"/>
      <c r="N829" s="229"/>
      <c r="O829" s="229"/>
      <c r="P829" s="229"/>
      <c r="Q829" s="229"/>
      <c r="R829" s="229"/>
      <c r="S829" s="229"/>
      <c r="T829" s="230"/>
      <c r="AT829" s="231" t="s">
        <v>210</v>
      </c>
      <c r="AU829" s="231" t="s">
        <v>84</v>
      </c>
      <c r="AV829" s="12" t="s">
        <v>84</v>
      </c>
      <c r="AW829" s="12" t="s">
        <v>38</v>
      </c>
      <c r="AX829" s="12" t="s">
        <v>74</v>
      </c>
      <c r="AY829" s="231" t="s">
        <v>143</v>
      </c>
    </row>
    <row r="830" spans="2:51" s="12" customFormat="1" ht="13.5">
      <c r="B830" s="220"/>
      <c r="C830" s="221"/>
      <c r="D830" s="204" t="s">
        <v>210</v>
      </c>
      <c r="E830" s="232" t="s">
        <v>21</v>
      </c>
      <c r="F830" s="233" t="s">
        <v>532</v>
      </c>
      <c r="G830" s="221"/>
      <c r="H830" s="234">
        <v>27.7</v>
      </c>
      <c r="I830" s="226"/>
      <c r="J830" s="221"/>
      <c r="K830" s="221"/>
      <c r="L830" s="227"/>
      <c r="M830" s="228"/>
      <c r="N830" s="229"/>
      <c r="O830" s="229"/>
      <c r="P830" s="229"/>
      <c r="Q830" s="229"/>
      <c r="R830" s="229"/>
      <c r="S830" s="229"/>
      <c r="T830" s="230"/>
      <c r="AT830" s="231" t="s">
        <v>210</v>
      </c>
      <c r="AU830" s="231" t="s">
        <v>84</v>
      </c>
      <c r="AV830" s="12" t="s">
        <v>84</v>
      </c>
      <c r="AW830" s="12" t="s">
        <v>38</v>
      </c>
      <c r="AX830" s="12" t="s">
        <v>74</v>
      </c>
      <c r="AY830" s="231" t="s">
        <v>143</v>
      </c>
    </row>
    <row r="831" spans="2:51" s="12" customFormat="1" ht="13.5">
      <c r="B831" s="220"/>
      <c r="C831" s="221"/>
      <c r="D831" s="204" t="s">
        <v>210</v>
      </c>
      <c r="E831" s="232" t="s">
        <v>21</v>
      </c>
      <c r="F831" s="233" t="s">
        <v>941</v>
      </c>
      <c r="G831" s="221"/>
      <c r="H831" s="234">
        <v>4.4</v>
      </c>
      <c r="I831" s="226"/>
      <c r="J831" s="221"/>
      <c r="K831" s="221"/>
      <c r="L831" s="227"/>
      <c r="M831" s="228"/>
      <c r="N831" s="229"/>
      <c r="O831" s="229"/>
      <c r="P831" s="229"/>
      <c r="Q831" s="229"/>
      <c r="R831" s="229"/>
      <c r="S831" s="229"/>
      <c r="T831" s="230"/>
      <c r="AT831" s="231" t="s">
        <v>210</v>
      </c>
      <c r="AU831" s="231" t="s">
        <v>84</v>
      </c>
      <c r="AV831" s="12" t="s">
        <v>84</v>
      </c>
      <c r="AW831" s="12" t="s">
        <v>38</v>
      </c>
      <c r="AX831" s="12" t="s">
        <v>74</v>
      </c>
      <c r="AY831" s="231" t="s">
        <v>143</v>
      </c>
    </row>
    <row r="832" spans="2:51" s="12" customFormat="1" ht="13.5">
      <c r="B832" s="220"/>
      <c r="C832" s="221"/>
      <c r="D832" s="204" t="s">
        <v>210</v>
      </c>
      <c r="E832" s="232" t="s">
        <v>21</v>
      </c>
      <c r="F832" s="233" t="s">
        <v>942</v>
      </c>
      <c r="G832" s="221"/>
      <c r="H832" s="234">
        <v>1.7</v>
      </c>
      <c r="I832" s="226"/>
      <c r="J832" s="221"/>
      <c r="K832" s="221"/>
      <c r="L832" s="227"/>
      <c r="M832" s="228"/>
      <c r="N832" s="229"/>
      <c r="O832" s="229"/>
      <c r="P832" s="229"/>
      <c r="Q832" s="229"/>
      <c r="R832" s="229"/>
      <c r="S832" s="229"/>
      <c r="T832" s="230"/>
      <c r="AT832" s="231" t="s">
        <v>210</v>
      </c>
      <c r="AU832" s="231" t="s">
        <v>84</v>
      </c>
      <c r="AV832" s="12" t="s">
        <v>84</v>
      </c>
      <c r="AW832" s="12" t="s">
        <v>38</v>
      </c>
      <c r="AX832" s="12" t="s">
        <v>74</v>
      </c>
      <c r="AY832" s="231" t="s">
        <v>143</v>
      </c>
    </row>
    <row r="833" spans="2:51" s="12" customFormat="1" ht="13.5">
      <c r="B833" s="220"/>
      <c r="C833" s="221"/>
      <c r="D833" s="204" t="s">
        <v>210</v>
      </c>
      <c r="E833" s="232" t="s">
        <v>21</v>
      </c>
      <c r="F833" s="233" t="s">
        <v>943</v>
      </c>
      <c r="G833" s="221"/>
      <c r="H833" s="234">
        <v>1.6</v>
      </c>
      <c r="I833" s="226"/>
      <c r="J833" s="221"/>
      <c r="K833" s="221"/>
      <c r="L833" s="227"/>
      <c r="M833" s="228"/>
      <c r="N833" s="229"/>
      <c r="O833" s="229"/>
      <c r="P833" s="229"/>
      <c r="Q833" s="229"/>
      <c r="R833" s="229"/>
      <c r="S833" s="229"/>
      <c r="T833" s="230"/>
      <c r="AT833" s="231" t="s">
        <v>210</v>
      </c>
      <c r="AU833" s="231" t="s">
        <v>84</v>
      </c>
      <c r="AV833" s="12" t="s">
        <v>84</v>
      </c>
      <c r="AW833" s="12" t="s">
        <v>38</v>
      </c>
      <c r="AX833" s="12" t="s">
        <v>74</v>
      </c>
      <c r="AY833" s="231" t="s">
        <v>143</v>
      </c>
    </row>
    <row r="834" spans="2:51" s="12" customFormat="1" ht="13.5">
      <c r="B834" s="220"/>
      <c r="C834" s="221"/>
      <c r="D834" s="204" t="s">
        <v>210</v>
      </c>
      <c r="E834" s="232" t="s">
        <v>21</v>
      </c>
      <c r="F834" s="233" t="s">
        <v>533</v>
      </c>
      <c r="G834" s="221"/>
      <c r="H834" s="234">
        <v>3.2</v>
      </c>
      <c r="I834" s="226"/>
      <c r="J834" s="221"/>
      <c r="K834" s="221"/>
      <c r="L834" s="227"/>
      <c r="M834" s="228"/>
      <c r="N834" s="229"/>
      <c r="O834" s="229"/>
      <c r="P834" s="229"/>
      <c r="Q834" s="229"/>
      <c r="R834" s="229"/>
      <c r="S834" s="229"/>
      <c r="T834" s="230"/>
      <c r="AT834" s="231" t="s">
        <v>210</v>
      </c>
      <c r="AU834" s="231" t="s">
        <v>84</v>
      </c>
      <c r="AV834" s="12" t="s">
        <v>84</v>
      </c>
      <c r="AW834" s="12" t="s">
        <v>38</v>
      </c>
      <c r="AX834" s="12" t="s">
        <v>74</v>
      </c>
      <c r="AY834" s="231" t="s">
        <v>143</v>
      </c>
    </row>
    <row r="835" spans="2:51" s="14" customFormat="1" ht="13.5">
      <c r="B835" s="257"/>
      <c r="C835" s="258"/>
      <c r="D835" s="204" t="s">
        <v>210</v>
      </c>
      <c r="E835" s="259" t="s">
        <v>21</v>
      </c>
      <c r="F835" s="260" t="s">
        <v>369</v>
      </c>
      <c r="G835" s="258"/>
      <c r="H835" s="261">
        <v>241.06</v>
      </c>
      <c r="I835" s="262"/>
      <c r="J835" s="258"/>
      <c r="K835" s="258"/>
      <c r="L835" s="263"/>
      <c r="M835" s="264"/>
      <c r="N835" s="265"/>
      <c r="O835" s="265"/>
      <c r="P835" s="265"/>
      <c r="Q835" s="265"/>
      <c r="R835" s="265"/>
      <c r="S835" s="265"/>
      <c r="T835" s="266"/>
      <c r="AT835" s="267" t="s">
        <v>210</v>
      </c>
      <c r="AU835" s="267" t="s">
        <v>84</v>
      </c>
      <c r="AV835" s="14" t="s">
        <v>161</v>
      </c>
      <c r="AW835" s="14" t="s">
        <v>38</v>
      </c>
      <c r="AX835" s="14" t="s">
        <v>74</v>
      </c>
      <c r="AY835" s="267" t="s">
        <v>143</v>
      </c>
    </row>
    <row r="836" spans="2:51" s="11" customFormat="1" ht="13.5">
      <c r="B836" s="209"/>
      <c r="C836" s="210"/>
      <c r="D836" s="204" t="s">
        <v>210</v>
      </c>
      <c r="E836" s="211" t="s">
        <v>21</v>
      </c>
      <c r="F836" s="212" t="s">
        <v>535</v>
      </c>
      <c r="G836" s="210"/>
      <c r="H836" s="213" t="s">
        <v>21</v>
      </c>
      <c r="I836" s="214"/>
      <c r="J836" s="210"/>
      <c r="K836" s="210"/>
      <c r="L836" s="215"/>
      <c r="M836" s="216"/>
      <c r="N836" s="217"/>
      <c r="O836" s="217"/>
      <c r="P836" s="217"/>
      <c r="Q836" s="217"/>
      <c r="R836" s="217"/>
      <c r="S836" s="217"/>
      <c r="T836" s="218"/>
      <c r="AT836" s="219" t="s">
        <v>210</v>
      </c>
      <c r="AU836" s="219" t="s">
        <v>84</v>
      </c>
      <c r="AV836" s="11" t="s">
        <v>82</v>
      </c>
      <c r="AW836" s="11" t="s">
        <v>38</v>
      </c>
      <c r="AX836" s="11" t="s">
        <v>74</v>
      </c>
      <c r="AY836" s="219" t="s">
        <v>143</v>
      </c>
    </row>
    <row r="837" spans="2:51" s="12" customFormat="1" ht="13.5">
      <c r="B837" s="220"/>
      <c r="C837" s="221"/>
      <c r="D837" s="204" t="s">
        <v>210</v>
      </c>
      <c r="E837" s="232" t="s">
        <v>21</v>
      </c>
      <c r="F837" s="233" t="s">
        <v>536</v>
      </c>
      <c r="G837" s="221"/>
      <c r="H837" s="234">
        <v>28.1</v>
      </c>
      <c r="I837" s="226"/>
      <c r="J837" s="221"/>
      <c r="K837" s="221"/>
      <c r="L837" s="227"/>
      <c r="M837" s="228"/>
      <c r="N837" s="229"/>
      <c r="O837" s="229"/>
      <c r="P837" s="229"/>
      <c r="Q837" s="229"/>
      <c r="R837" s="229"/>
      <c r="S837" s="229"/>
      <c r="T837" s="230"/>
      <c r="AT837" s="231" t="s">
        <v>210</v>
      </c>
      <c r="AU837" s="231" t="s">
        <v>84</v>
      </c>
      <c r="AV837" s="12" t="s">
        <v>84</v>
      </c>
      <c r="AW837" s="12" t="s">
        <v>38</v>
      </c>
      <c r="AX837" s="12" t="s">
        <v>74</v>
      </c>
      <c r="AY837" s="231" t="s">
        <v>143</v>
      </c>
    </row>
    <row r="838" spans="2:51" s="12" customFormat="1" ht="13.5">
      <c r="B838" s="220"/>
      <c r="C838" s="221"/>
      <c r="D838" s="204" t="s">
        <v>210</v>
      </c>
      <c r="E838" s="232" t="s">
        <v>21</v>
      </c>
      <c r="F838" s="233" t="s">
        <v>537</v>
      </c>
      <c r="G838" s="221"/>
      <c r="H838" s="234">
        <v>20.6</v>
      </c>
      <c r="I838" s="226"/>
      <c r="J838" s="221"/>
      <c r="K838" s="221"/>
      <c r="L838" s="227"/>
      <c r="M838" s="228"/>
      <c r="N838" s="229"/>
      <c r="O838" s="229"/>
      <c r="P838" s="229"/>
      <c r="Q838" s="229"/>
      <c r="R838" s="229"/>
      <c r="S838" s="229"/>
      <c r="T838" s="230"/>
      <c r="AT838" s="231" t="s">
        <v>210</v>
      </c>
      <c r="AU838" s="231" t="s">
        <v>84</v>
      </c>
      <c r="AV838" s="12" t="s">
        <v>84</v>
      </c>
      <c r="AW838" s="12" t="s">
        <v>38</v>
      </c>
      <c r="AX838" s="12" t="s">
        <v>74</v>
      </c>
      <c r="AY838" s="231" t="s">
        <v>143</v>
      </c>
    </row>
    <row r="839" spans="2:51" s="12" customFormat="1" ht="13.5">
      <c r="B839" s="220"/>
      <c r="C839" s="221"/>
      <c r="D839" s="204" t="s">
        <v>210</v>
      </c>
      <c r="E839" s="232" t="s">
        <v>21</v>
      </c>
      <c r="F839" s="233" t="s">
        <v>944</v>
      </c>
      <c r="G839" s="221"/>
      <c r="H839" s="234">
        <v>2.9</v>
      </c>
      <c r="I839" s="226"/>
      <c r="J839" s="221"/>
      <c r="K839" s="221"/>
      <c r="L839" s="227"/>
      <c r="M839" s="228"/>
      <c r="N839" s="229"/>
      <c r="O839" s="229"/>
      <c r="P839" s="229"/>
      <c r="Q839" s="229"/>
      <c r="R839" s="229"/>
      <c r="S839" s="229"/>
      <c r="T839" s="230"/>
      <c r="AT839" s="231" t="s">
        <v>210</v>
      </c>
      <c r="AU839" s="231" t="s">
        <v>84</v>
      </c>
      <c r="AV839" s="12" t="s">
        <v>84</v>
      </c>
      <c r="AW839" s="12" t="s">
        <v>38</v>
      </c>
      <c r="AX839" s="12" t="s">
        <v>74</v>
      </c>
      <c r="AY839" s="231" t="s">
        <v>143</v>
      </c>
    </row>
    <row r="840" spans="2:51" s="12" customFormat="1" ht="13.5">
      <c r="B840" s="220"/>
      <c r="C840" s="221"/>
      <c r="D840" s="204" t="s">
        <v>210</v>
      </c>
      <c r="E840" s="232" t="s">
        <v>21</v>
      </c>
      <c r="F840" s="233" t="s">
        <v>945</v>
      </c>
      <c r="G840" s="221"/>
      <c r="H840" s="234">
        <v>1.4</v>
      </c>
      <c r="I840" s="226"/>
      <c r="J840" s="221"/>
      <c r="K840" s="221"/>
      <c r="L840" s="227"/>
      <c r="M840" s="228"/>
      <c r="N840" s="229"/>
      <c r="O840" s="229"/>
      <c r="P840" s="229"/>
      <c r="Q840" s="229"/>
      <c r="R840" s="229"/>
      <c r="S840" s="229"/>
      <c r="T840" s="230"/>
      <c r="AT840" s="231" t="s">
        <v>210</v>
      </c>
      <c r="AU840" s="231" t="s">
        <v>84</v>
      </c>
      <c r="AV840" s="12" t="s">
        <v>84</v>
      </c>
      <c r="AW840" s="12" t="s">
        <v>38</v>
      </c>
      <c r="AX840" s="12" t="s">
        <v>74</v>
      </c>
      <c r="AY840" s="231" t="s">
        <v>143</v>
      </c>
    </row>
    <row r="841" spans="2:51" s="12" customFormat="1" ht="13.5">
      <c r="B841" s="220"/>
      <c r="C841" s="221"/>
      <c r="D841" s="204" t="s">
        <v>210</v>
      </c>
      <c r="E841" s="232" t="s">
        <v>21</v>
      </c>
      <c r="F841" s="233" t="s">
        <v>946</v>
      </c>
      <c r="G841" s="221"/>
      <c r="H841" s="234">
        <v>1.4</v>
      </c>
      <c r="I841" s="226"/>
      <c r="J841" s="221"/>
      <c r="K841" s="221"/>
      <c r="L841" s="227"/>
      <c r="M841" s="228"/>
      <c r="N841" s="229"/>
      <c r="O841" s="229"/>
      <c r="P841" s="229"/>
      <c r="Q841" s="229"/>
      <c r="R841" s="229"/>
      <c r="S841" s="229"/>
      <c r="T841" s="230"/>
      <c r="AT841" s="231" t="s">
        <v>210</v>
      </c>
      <c r="AU841" s="231" t="s">
        <v>84</v>
      </c>
      <c r="AV841" s="12" t="s">
        <v>84</v>
      </c>
      <c r="AW841" s="12" t="s">
        <v>38</v>
      </c>
      <c r="AX841" s="12" t="s">
        <v>74</v>
      </c>
      <c r="AY841" s="231" t="s">
        <v>143</v>
      </c>
    </row>
    <row r="842" spans="2:51" s="12" customFormat="1" ht="13.5">
      <c r="B842" s="220"/>
      <c r="C842" s="221"/>
      <c r="D842" s="204" t="s">
        <v>210</v>
      </c>
      <c r="E842" s="232" t="s">
        <v>21</v>
      </c>
      <c r="F842" s="233" t="s">
        <v>947</v>
      </c>
      <c r="G842" s="221"/>
      <c r="H842" s="234">
        <v>5.9</v>
      </c>
      <c r="I842" s="226"/>
      <c r="J842" s="221"/>
      <c r="K842" s="221"/>
      <c r="L842" s="227"/>
      <c r="M842" s="228"/>
      <c r="N842" s="229"/>
      <c r="O842" s="229"/>
      <c r="P842" s="229"/>
      <c r="Q842" s="229"/>
      <c r="R842" s="229"/>
      <c r="S842" s="229"/>
      <c r="T842" s="230"/>
      <c r="AT842" s="231" t="s">
        <v>210</v>
      </c>
      <c r="AU842" s="231" t="s">
        <v>84</v>
      </c>
      <c r="AV842" s="12" t="s">
        <v>84</v>
      </c>
      <c r="AW842" s="12" t="s">
        <v>38</v>
      </c>
      <c r="AX842" s="12" t="s">
        <v>74</v>
      </c>
      <c r="AY842" s="231" t="s">
        <v>143</v>
      </c>
    </row>
    <row r="843" spans="2:51" s="12" customFormat="1" ht="13.5">
      <c r="B843" s="220"/>
      <c r="C843" s="221"/>
      <c r="D843" s="204" t="s">
        <v>210</v>
      </c>
      <c r="E843" s="232" t="s">
        <v>21</v>
      </c>
      <c r="F843" s="233" t="s">
        <v>948</v>
      </c>
      <c r="G843" s="221"/>
      <c r="H843" s="234">
        <v>3.3</v>
      </c>
      <c r="I843" s="226"/>
      <c r="J843" s="221"/>
      <c r="K843" s="221"/>
      <c r="L843" s="227"/>
      <c r="M843" s="228"/>
      <c r="N843" s="229"/>
      <c r="O843" s="229"/>
      <c r="P843" s="229"/>
      <c r="Q843" s="229"/>
      <c r="R843" s="229"/>
      <c r="S843" s="229"/>
      <c r="T843" s="230"/>
      <c r="AT843" s="231" t="s">
        <v>210</v>
      </c>
      <c r="AU843" s="231" t="s">
        <v>84</v>
      </c>
      <c r="AV843" s="12" t="s">
        <v>84</v>
      </c>
      <c r="AW843" s="12" t="s">
        <v>38</v>
      </c>
      <c r="AX843" s="12" t="s">
        <v>74</v>
      </c>
      <c r="AY843" s="231" t="s">
        <v>143</v>
      </c>
    </row>
    <row r="844" spans="2:51" s="12" customFormat="1" ht="13.5">
      <c r="B844" s="220"/>
      <c r="C844" s="221"/>
      <c r="D844" s="204" t="s">
        <v>210</v>
      </c>
      <c r="E844" s="232" t="s">
        <v>21</v>
      </c>
      <c r="F844" s="233" t="s">
        <v>538</v>
      </c>
      <c r="G844" s="221"/>
      <c r="H844" s="234">
        <v>51.7</v>
      </c>
      <c r="I844" s="226"/>
      <c r="J844" s="221"/>
      <c r="K844" s="221"/>
      <c r="L844" s="227"/>
      <c r="M844" s="228"/>
      <c r="N844" s="229"/>
      <c r="O844" s="229"/>
      <c r="P844" s="229"/>
      <c r="Q844" s="229"/>
      <c r="R844" s="229"/>
      <c r="S844" s="229"/>
      <c r="T844" s="230"/>
      <c r="AT844" s="231" t="s">
        <v>210</v>
      </c>
      <c r="AU844" s="231" t="s">
        <v>84</v>
      </c>
      <c r="AV844" s="12" t="s">
        <v>84</v>
      </c>
      <c r="AW844" s="12" t="s">
        <v>38</v>
      </c>
      <c r="AX844" s="12" t="s">
        <v>74</v>
      </c>
      <c r="AY844" s="231" t="s">
        <v>143</v>
      </c>
    </row>
    <row r="845" spans="2:51" s="12" customFormat="1" ht="13.5">
      <c r="B845" s="220"/>
      <c r="C845" s="221"/>
      <c r="D845" s="204" t="s">
        <v>210</v>
      </c>
      <c r="E845" s="232" t="s">
        <v>21</v>
      </c>
      <c r="F845" s="233" t="s">
        <v>539</v>
      </c>
      <c r="G845" s="221"/>
      <c r="H845" s="234">
        <v>12.3</v>
      </c>
      <c r="I845" s="226"/>
      <c r="J845" s="221"/>
      <c r="K845" s="221"/>
      <c r="L845" s="227"/>
      <c r="M845" s="228"/>
      <c r="N845" s="229"/>
      <c r="O845" s="229"/>
      <c r="P845" s="229"/>
      <c r="Q845" s="229"/>
      <c r="R845" s="229"/>
      <c r="S845" s="229"/>
      <c r="T845" s="230"/>
      <c r="AT845" s="231" t="s">
        <v>210</v>
      </c>
      <c r="AU845" s="231" t="s">
        <v>84</v>
      </c>
      <c r="AV845" s="12" t="s">
        <v>84</v>
      </c>
      <c r="AW845" s="12" t="s">
        <v>38</v>
      </c>
      <c r="AX845" s="12" t="s">
        <v>74</v>
      </c>
      <c r="AY845" s="231" t="s">
        <v>143</v>
      </c>
    </row>
    <row r="846" spans="2:51" s="12" customFormat="1" ht="13.5">
      <c r="B846" s="220"/>
      <c r="C846" s="221"/>
      <c r="D846" s="204" t="s">
        <v>210</v>
      </c>
      <c r="E846" s="232" t="s">
        <v>21</v>
      </c>
      <c r="F846" s="233" t="s">
        <v>540</v>
      </c>
      <c r="G846" s="221"/>
      <c r="H846" s="234">
        <v>14.2</v>
      </c>
      <c r="I846" s="226"/>
      <c r="J846" s="221"/>
      <c r="K846" s="221"/>
      <c r="L846" s="227"/>
      <c r="M846" s="228"/>
      <c r="N846" s="229"/>
      <c r="O846" s="229"/>
      <c r="P846" s="229"/>
      <c r="Q846" s="229"/>
      <c r="R846" s="229"/>
      <c r="S846" s="229"/>
      <c r="T846" s="230"/>
      <c r="AT846" s="231" t="s">
        <v>210</v>
      </c>
      <c r="AU846" s="231" t="s">
        <v>84</v>
      </c>
      <c r="AV846" s="12" t="s">
        <v>84</v>
      </c>
      <c r="AW846" s="12" t="s">
        <v>38</v>
      </c>
      <c r="AX846" s="12" t="s">
        <v>74</v>
      </c>
      <c r="AY846" s="231" t="s">
        <v>143</v>
      </c>
    </row>
    <row r="847" spans="2:51" s="14" customFormat="1" ht="13.5">
      <c r="B847" s="257"/>
      <c r="C847" s="258"/>
      <c r="D847" s="204" t="s">
        <v>210</v>
      </c>
      <c r="E847" s="259" t="s">
        <v>21</v>
      </c>
      <c r="F847" s="260" t="s">
        <v>369</v>
      </c>
      <c r="G847" s="258"/>
      <c r="H847" s="261">
        <v>141.8</v>
      </c>
      <c r="I847" s="262"/>
      <c r="J847" s="258"/>
      <c r="K847" s="258"/>
      <c r="L847" s="263"/>
      <c r="M847" s="264"/>
      <c r="N847" s="265"/>
      <c r="O847" s="265"/>
      <c r="P847" s="265"/>
      <c r="Q847" s="265"/>
      <c r="R847" s="265"/>
      <c r="S847" s="265"/>
      <c r="T847" s="266"/>
      <c r="AT847" s="267" t="s">
        <v>210</v>
      </c>
      <c r="AU847" s="267" t="s">
        <v>84</v>
      </c>
      <c r="AV847" s="14" t="s">
        <v>161</v>
      </c>
      <c r="AW847" s="14" t="s">
        <v>6</v>
      </c>
      <c r="AX847" s="14" t="s">
        <v>74</v>
      </c>
      <c r="AY847" s="267" t="s">
        <v>143</v>
      </c>
    </row>
    <row r="848" spans="2:51" s="13" customFormat="1" ht="13.5">
      <c r="B848" s="235"/>
      <c r="C848" s="236"/>
      <c r="D848" s="204" t="s">
        <v>210</v>
      </c>
      <c r="E848" s="268" t="s">
        <v>21</v>
      </c>
      <c r="F848" s="269" t="s">
        <v>222</v>
      </c>
      <c r="G848" s="236"/>
      <c r="H848" s="270">
        <v>382.86</v>
      </c>
      <c r="I848" s="240"/>
      <c r="J848" s="236"/>
      <c r="K848" s="236"/>
      <c r="L848" s="241"/>
      <c r="M848" s="242"/>
      <c r="N848" s="243"/>
      <c r="O848" s="243"/>
      <c r="P848" s="243"/>
      <c r="Q848" s="243"/>
      <c r="R848" s="243"/>
      <c r="S848" s="243"/>
      <c r="T848" s="244"/>
      <c r="AT848" s="245" t="s">
        <v>210</v>
      </c>
      <c r="AU848" s="245" t="s">
        <v>84</v>
      </c>
      <c r="AV848" s="13" t="s">
        <v>208</v>
      </c>
      <c r="AW848" s="13" t="s">
        <v>38</v>
      </c>
      <c r="AX848" s="13" t="s">
        <v>82</v>
      </c>
      <c r="AY848" s="245" t="s">
        <v>143</v>
      </c>
    </row>
    <row r="849" spans="2:51" s="12" customFormat="1" ht="13.5">
      <c r="B849" s="220"/>
      <c r="C849" s="221"/>
      <c r="D849" s="222" t="s">
        <v>210</v>
      </c>
      <c r="E849" s="221"/>
      <c r="F849" s="224" t="s">
        <v>1112</v>
      </c>
      <c r="G849" s="221"/>
      <c r="H849" s="225">
        <v>390.517</v>
      </c>
      <c r="I849" s="226"/>
      <c r="J849" s="221"/>
      <c r="K849" s="221"/>
      <c r="L849" s="227"/>
      <c r="M849" s="228"/>
      <c r="N849" s="229"/>
      <c r="O849" s="229"/>
      <c r="P849" s="229"/>
      <c r="Q849" s="229"/>
      <c r="R849" s="229"/>
      <c r="S849" s="229"/>
      <c r="T849" s="230"/>
      <c r="AT849" s="231" t="s">
        <v>210</v>
      </c>
      <c r="AU849" s="231" t="s">
        <v>84</v>
      </c>
      <c r="AV849" s="12" t="s">
        <v>84</v>
      </c>
      <c r="AW849" s="12" t="s">
        <v>6</v>
      </c>
      <c r="AX849" s="12" t="s">
        <v>82</v>
      </c>
      <c r="AY849" s="231" t="s">
        <v>143</v>
      </c>
    </row>
    <row r="850" spans="2:65" s="1" customFormat="1" ht="31.5" customHeight="1">
      <c r="B850" s="40"/>
      <c r="C850" s="192" t="s">
        <v>1113</v>
      </c>
      <c r="D850" s="192" t="s">
        <v>146</v>
      </c>
      <c r="E850" s="193" t="s">
        <v>1114</v>
      </c>
      <c r="F850" s="194" t="s">
        <v>1115</v>
      </c>
      <c r="G850" s="195" t="s">
        <v>249</v>
      </c>
      <c r="H850" s="196">
        <v>336.15</v>
      </c>
      <c r="I850" s="197"/>
      <c r="J850" s="198">
        <f>ROUND(I850*H850,2)</f>
        <v>0</v>
      </c>
      <c r="K850" s="194" t="s">
        <v>150</v>
      </c>
      <c r="L850" s="60"/>
      <c r="M850" s="199" t="s">
        <v>21</v>
      </c>
      <c r="N850" s="200" t="s">
        <v>45</v>
      </c>
      <c r="O850" s="41"/>
      <c r="P850" s="201">
        <f>O850*H850</f>
        <v>0</v>
      </c>
      <c r="Q850" s="201">
        <v>0.00116</v>
      </c>
      <c r="R850" s="201">
        <f>Q850*H850</f>
        <v>0.389934</v>
      </c>
      <c r="S850" s="201">
        <v>0</v>
      </c>
      <c r="T850" s="202">
        <f>S850*H850</f>
        <v>0</v>
      </c>
      <c r="AR850" s="24" t="s">
        <v>294</v>
      </c>
      <c r="AT850" s="24" t="s">
        <v>146</v>
      </c>
      <c r="AU850" s="24" t="s">
        <v>84</v>
      </c>
      <c r="AY850" s="24" t="s">
        <v>143</v>
      </c>
      <c r="BE850" s="203">
        <f>IF(N850="základní",J850,0)</f>
        <v>0</v>
      </c>
      <c r="BF850" s="203">
        <f>IF(N850="snížená",J850,0)</f>
        <v>0</v>
      </c>
      <c r="BG850" s="203">
        <f>IF(N850="zákl. přenesená",J850,0)</f>
        <v>0</v>
      </c>
      <c r="BH850" s="203">
        <f>IF(N850="sníž. přenesená",J850,0)</f>
        <v>0</v>
      </c>
      <c r="BI850" s="203">
        <f>IF(N850="nulová",J850,0)</f>
        <v>0</v>
      </c>
      <c r="BJ850" s="24" t="s">
        <v>82</v>
      </c>
      <c r="BK850" s="203">
        <f>ROUND(I850*H850,2)</f>
        <v>0</v>
      </c>
      <c r="BL850" s="24" t="s">
        <v>294</v>
      </c>
      <c r="BM850" s="24" t="s">
        <v>1116</v>
      </c>
    </row>
    <row r="851" spans="2:51" s="11" customFormat="1" ht="13.5">
      <c r="B851" s="209"/>
      <c r="C851" s="210"/>
      <c r="D851" s="204" t="s">
        <v>210</v>
      </c>
      <c r="E851" s="211" t="s">
        <v>21</v>
      </c>
      <c r="F851" s="212" t="s">
        <v>1042</v>
      </c>
      <c r="G851" s="210"/>
      <c r="H851" s="213" t="s">
        <v>21</v>
      </c>
      <c r="I851" s="214"/>
      <c r="J851" s="210"/>
      <c r="K851" s="210"/>
      <c r="L851" s="215"/>
      <c r="M851" s="216"/>
      <c r="N851" s="217"/>
      <c r="O851" s="217"/>
      <c r="P851" s="217"/>
      <c r="Q851" s="217"/>
      <c r="R851" s="217"/>
      <c r="S851" s="217"/>
      <c r="T851" s="218"/>
      <c r="AT851" s="219" t="s">
        <v>210</v>
      </c>
      <c r="AU851" s="219" t="s">
        <v>84</v>
      </c>
      <c r="AV851" s="11" t="s">
        <v>82</v>
      </c>
      <c r="AW851" s="11" t="s">
        <v>38</v>
      </c>
      <c r="AX851" s="11" t="s">
        <v>74</v>
      </c>
      <c r="AY851" s="219" t="s">
        <v>143</v>
      </c>
    </row>
    <row r="852" spans="2:51" s="12" customFormat="1" ht="13.5">
      <c r="B852" s="220"/>
      <c r="C852" s="221"/>
      <c r="D852" s="204" t="s">
        <v>210</v>
      </c>
      <c r="E852" s="232" t="s">
        <v>21</v>
      </c>
      <c r="F852" s="233" t="s">
        <v>1043</v>
      </c>
      <c r="G852" s="221"/>
      <c r="H852" s="234">
        <v>317.35</v>
      </c>
      <c r="I852" s="226"/>
      <c r="J852" s="221"/>
      <c r="K852" s="221"/>
      <c r="L852" s="227"/>
      <c r="M852" s="228"/>
      <c r="N852" s="229"/>
      <c r="O852" s="229"/>
      <c r="P852" s="229"/>
      <c r="Q852" s="229"/>
      <c r="R852" s="229"/>
      <c r="S852" s="229"/>
      <c r="T852" s="230"/>
      <c r="AT852" s="231" t="s">
        <v>210</v>
      </c>
      <c r="AU852" s="231" t="s">
        <v>84</v>
      </c>
      <c r="AV852" s="12" t="s">
        <v>84</v>
      </c>
      <c r="AW852" s="12" t="s">
        <v>38</v>
      </c>
      <c r="AX852" s="12" t="s">
        <v>74</v>
      </c>
      <c r="AY852" s="231" t="s">
        <v>143</v>
      </c>
    </row>
    <row r="853" spans="2:51" s="11" customFormat="1" ht="13.5">
      <c r="B853" s="209"/>
      <c r="C853" s="210"/>
      <c r="D853" s="204" t="s">
        <v>210</v>
      </c>
      <c r="E853" s="211" t="s">
        <v>21</v>
      </c>
      <c r="F853" s="212" t="s">
        <v>588</v>
      </c>
      <c r="G853" s="210"/>
      <c r="H853" s="213" t="s">
        <v>21</v>
      </c>
      <c r="I853" s="214"/>
      <c r="J853" s="210"/>
      <c r="K853" s="210"/>
      <c r="L853" s="215"/>
      <c r="M853" s="216"/>
      <c r="N853" s="217"/>
      <c r="O853" s="217"/>
      <c r="P853" s="217"/>
      <c r="Q853" s="217"/>
      <c r="R853" s="217"/>
      <c r="S853" s="217"/>
      <c r="T853" s="218"/>
      <c r="AT853" s="219" t="s">
        <v>210</v>
      </c>
      <c r="AU853" s="219" t="s">
        <v>84</v>
      </c>
      <c r="AV853" s="11" t="s">
        <v>82</v>
      </c>
      <c r="AW853" s="11" t="s">
        <v>38</v>
      </c>
      <c r="AX853" s="11" t="s">
        <v>74</v>
      </c>
      <c r="AY853" s="219" t="s">
        <v>143</v>
      </c>
    </row>
    <row r="854" spans="2:51" s="12" customFormat="1" ht="13.5">
      <c r="B854" s="220"/>
      <c r="C854" s="221"/>
      <c r="D854" s="204" t="s">
        <v>210</v>
      </c>
      <c r="E854" s="232" t="s">
        <v>21</v>
      </c>
      <c r="F854" s="233" t="s">
        <v>589</v>
      </c>
      <c r="G854" s="221"/>
      <c r="H854" s="234">
        <v>18.8</v>
      </c>
      <c r="I854" s="226"/>
      <c r="J854" s="221"/>
      <c r="K854" s="221"/>
      <c r="L854" s="227"/>
      <c r="M854" s="228"/>
      <c r="N854" s="229"/>
      <c r="O854" s="229"/>
      <c r="P854" s="229"/>
      <c r="Q854" s="229"/>
      <c r="R854" s="229"/>
      <c r="S854" s="229"/>
      <c r="T854" s="230"/>
      <c r="AT854" s="231" t="s">
        <v>210</v>
      </c>
      <c r="AU854" s="231" t="s">
        <v>84</v>
      </c>
      <c r="AV854" s="12" t="s">
        <v>84</v>
      </c>
      <c r="AW854" s="12" t="s">
        <v>38</v>
      </c>
      <c r="AX854" s="12" t="s">
        <v>74</v>
      </c>
      <c r="AY854" s="231" t="s">
        <v>143</v>
      </c>
    </row>
    <row r="855" spans="2:51" s="13" customFormat="1" ht="13.5">
      <c r="B855" s="235"/>
      <c r="C855" s="236"/>
      <c r="D855" s="222" t="s">
        <v>210</v>
      </c>
      <c r="E855" s="237" t="s">
        <v>21</v>
      </c>
      <c r="F855" s="238" t="s">
        <v>222</v>
      </c>
      <c r="G855" s="236"/>
      <c r="H855" s="239">
        <v>336.15</v>
      </c>
      <c r="I855" s="240"/>
      <c r="J855" s="236"/>
      <c r="K855" s="236"/>
      <c r="L855" s="241"/>
      <c r="M855" s="242"/>
      <c r="N855" s="243"/>
      <c r="O855" s="243"/>
      <c r="P855" s="243"/>
      <c r="Q855" s="243"/>
      <c r="R855" s="243"/>
      <c r="S855" s="243"/>
      <c r="T855" s="244"/>
      <c r="AT855" s="245" t="s">
        <v>210</v>
      </c>
      <c r="AU855" s="245" t="s">
        <v>84</v>
      </c>
      <c r="AV855" s="13" t="s">
        <v>208</v>
      </c>
      <c r="AW855" s="13" t="s">
        <v>38</v>
      </c>
      <c r="AX855" s="13" t="s">
        <v>82</v>
      </c>
      <c r="AY855" s="245" t="s">
        <v>143</v>
      </c>
    </row>
    <row r="856" spans="2:65" s="1" customFormat="1" ht="31.5" customHeight="1">
      <c r="B856" s="40"/>
      <c r="C856" s="246" t="s">
        <v>1117</v>
      </c>
      <c r="D856" s="246" t="s">
        <v>231</v>
      </c>
      <c r="E856" s="247" t="s">
        <v>1118</v>
      </c>
      <c r="F856" s="248" t="s">
        <v>1119</v>
      </c>
      <c r="G856" s="249" t="s">
        <v>249</v>
      </c>
      <c r="H856" s="250">
        <v>352.958</v>
      </c>
      <c r="I856" s="251"/>
      <c r="J856" s="252">
        <f>ROUND(I856*H856,2)</f>
        <v>0</v>
      </c>
      <c r="K856" s="248" t="s">
        <v>150</v>
      </c>
      <c r="L856" s="253"/>
      <c r="M856" s="254" t="s">
        <v>21</v>
      </c>
      <c r="N856" s="255" t="s">
        <v>45</v>
      </c>
      <c r="O856" s="41"/>
      <c r="P856" s="201">
        <f>O856*H856</f>
        <v>0</v>
      </c>
      <c r="Q856" s="201">
        <v>0.02</v>
      </c>
      <c r="R856" s="201">
        <f>Q856*H856</f>
        <v>7.05916</v>
      </c>
      <c r="S856" s="201">
        <v>0</v>
      </c>
      <c r="T856" s="202">
        <f>S856*H856</f>
        <v>0</v>
      </c>
      <c r="AR856" s="24" t="s">
        <v>394</v>
      </c>
      <c r="AT856" s="24" t="s">
        <v>231</v>
      </c>
      <c r="AU856" s="24" t="s">
        <v>84</v>
      </c>
      <c r="AY856" s="24" t="s">
        <v>143</v>
      </c>
      <c r="BE856" s="203">
        <f>IF(N856="základní",J856,0)</f>
        <v>0</v>
      </c>
      <c r="BF856" s="203">
        <f>IF(N856="snížená",J856,0)</f>
        <v>0</v>
      </c>
      <c r="BG856" s="203">
        <f>IF(N856="zákl. přenesená",J856,0)</f>
        <v>0</v>
      </c>
      <c r="BH856" s="203">
        <f>IF(N856="sníž. přenesená",J856,0)</f>
        <v>0</v>
      </c>
      <c r="BI856" s="203">
        <f>IF(N856="nulová",J856,0)</f>
        <v>0</v>
      </c>
      <c r="BJ856" s="24" t="s">
        <v>82</v>
      </c>
      <c r="BK856" s="203">
        <f>ROUND(I856*H856,2)</f>
        <v>0</v>
      </c>
      <c r="BL856" s="24" t="s">
        <v>294</v>
      </c>
      <c r="BM856" s="24" t="s">
        <v>1120</v>
      </c>
    </row>
    <row r="857" spans="2:51" s="12" customFormat="1" ht="13.5">
      <c r="B857" s="220"/>
      <c r="C857" s="221"/>
      <c r="D857" s="222" t="s">
        <v>210</v>
      </c>
      <c r="E857" s="221"/>
      <c r="F857" s="224" t="s">
        <v>1067</v>
      </c>
      <c r="G857" s="221"/>
      <c r="H857" s="225">
        <v>352.958</v>
      </c>
      <c r="I857" s="226"/>
      <c r="J857" s="221"/>
      <c r="K857" s="221"/>
      <c r="L857" s="227"/>
      <c r="M857" s="228"/>
      <c r="N857" s="229"/>
      <c r="O857" s="229"/>
      <c r="P857" s="229"/>
      <c r="Q857" s="229"/>
      <c r="R857" s="229"/>
      <c r="S857" s="229"/>
      <c r="T857" s="230"/>
      <c r="AT857" s="231" t="s">
        <v>210</v>
      </c>
      <c r="AU857" s="231" t="s">
        <v>84</v>
      </c>
      <c r="AV857" s="12" t="s">
        <v>84</v>
      </c>
      <c r="AW857" s="12" t="s">
        <v>6</v>
      </c>
      <c r="AX857" s="12" t="s">
        <v>82</v>
      </c>
      <c r="AY857" s="231" t="s">
        <v>143</v>
      </c>
    </row>
    <row r="858" spans="2:65" s="1" customFormat="1" ht="31.5" customHeight="1">
      <c r="B858" s="40"/>
      <c r="C858" s="192" t="s">
        <v>1121</v>
      </c>
      <c r="D858" s="192" t="s">
        <v>146</v>
      </c>
      <c r="E858" s="193" t="s">
        <v>1122</v>
      </c>
      <c r="F858" s="194" t="s">
        <v>1123</v>
      </c>
      <c r="G858" s="195" t="s">
        <v>249</v>
      </c>
      <c r="H858" s="196">
        <v>336.15</v>
      </c>
      <c r="I858" s="197"/>
      <c r="J858" s="198">
        <f>ROUND(I858*H858,2)</f>
        <v>0</v>
      </c>
      <c r="K858" s="194" t="s">
        <v>150</v>
      </c>
      <c r="L858" s="60"/>
      <c r="M858" s="199" t="s">
        <v>21</v>
      </c>
      <c r="N858" s="200" t="s">
        <v>45</v>
      </c>
      <c r="O858" s="41"/>
      <c r="P858" s="201">
        <f>O858*H858</f>
        <v>0</v>
      </c>
      <c r="Q858" s="201">
        <v>0.00116</v>
      </c>
      <c r="R858" s="201">
        <f>Q858*H858</f>
        <v>0.389934</v>
      </c>
      <c r="S858" s="201">
        <v>0</v>
      </c>
      <c r="T858" s="202">
        <f>S858*H858</f>
        <v>0</v>
      </c>
      <c r="AR858" s="24" t="s">
        <v>294</v>
      </c>
      <c r="AT858" s="24" t="s">
        <v>146</v>
      </c>
      <c r="AU858" s="24" t="s">
        <v>84</v>
      </c>
      <c r="AY858" s="24" t="s">
        <v>143</v>
      </c>
      <c r="BE858" s="203">
        <f>IF(N858="základní",J858,0)</f>
        <v>0</v>
      </c>
      <c r="BF858" s="203">
        <f>IF(N858="snížená",J858,0)</f>
        <v>0</v>
      </c>
      <c r="BG858" s="203">
        <f>IF(N858="zákl. přenesená",J858,0)</f>
        <v>0</v>
      </c>
      <c r="BH858" s="203">
        <f>IF(N858="sníž. přenesená",J858,0)</f>
        <v>0</v>
      </c>
      <c r="BI858" s="203">
        <f>IF(N858="nulová",J858,0)</f>
        <v>0</v>
      </c>
      <c r="BJ858" s="24" t="s">
        <v>82</v>
      </c>
      <c r="BK858" s="203">
        <f>ROUND(I858*H858,2)</f>
        <v>0</v>
      </c>
      <c r="BL858" s="24" t="s">
        <v>294</v>
      </c>
      <c r="BM858" s="24" t="s">
        <v>1124</v>
      </c>
    </row>
    <row r="859" spans="2:65" s="1" customFormat="1" ht="22.5" customHeight="1">
      <c r="B859" s="40"/>
      <c r="C859" s="246" t="s">
        <v>1125</v>
      </c>
      <c r="D859" s="246" t="s">
        <v>231</v>
      </c>
      <c r="E859" s="247" t="s">
        <v>1126</v>
      </c>
      <c r="F859" s="248" t="s">
        <v>1127</v>
      </c>
      <c r="G859" s="249" t="s">
        <v>249</v>
      </c>
      <c r="H859" s="250">
        <v>352.958</v>
      </c>
      <c r="I859" s="251"/>
      <c r="J859" s="252">
        <f>ROUND(I859*H859,2)</f>
        <v>0</v>
      </c>
      <c r="K859" s="248" t="s">
        <v>21</v>
      </c>
      <c r="L859" s="253"/>
      <c r="M859" s="254" t="s">
        <v>21</v>
      </c>
      <c r="N859" s="255" t="s">
        <v>45</v>
      </c>
      <c r="O859" s="41"/>
      <c r="P859" s="201">
        <f>O859*H859</f>
        <v>0</v>
      </c>
      <c r="Q859" s="201">
        <v>0.00038</v>
      </c>
      <c r="R859" s="201">
        <f>Q859*H859</f>
        <v>0.13412404000000003</v>
      </c>
      <c r="S859" s="201">
        <v>0</v>
      </c>
      <c r="T859" s="202">
        <f>S859*H859</f>
        <v>0</v>
      </c>
      <c r="AR859" s="24" t="s">
        <v>394</v>
      </c>
      <c r="AT859" s="24" t="s">
        <v>231</v>
      </c>
      <c r="AU859" s="24" t="s">
        <v>84</v>
      </c>
      <c r="AY859" s="24" t="s">
        <v>143</v>
      </c>
      <c r="BE859" s="203">
        <f>IF(N859="základní",J859,0)</f>
        <v>0</v>
      </c>
      <c r="BF859" s="203">
        <f>IF(N859="snížená",J859,0)</f>
        <v>0</v>
      </c>
      <c r="BG859" s="203">
        <f>IF(N859="zákl. přenesená",J859,0)</f>
        <v>0</v>
      </c>
      <c r="BH859" s="203">
        <f>IF(N859="sníž. přenesená",J859,0)</f>
        <v>0</v>
      </c>
      <c r="BI859" s="203">
        <f>IF(N859="nulová",J859,0)</f>
        <v>0</v>
      </c>
      <c r="BJ859" s="24" t="s">
        <v>82</v>
      </c>
      <c r="BK859" s="203">
        <f>ROUND(I859*H859,2)</f>
        <v>0</v>
      </c>
      <c r="BL859" s="24" t="s">
        <v>294</v>
      </c>
      <c r="BM859" s="24" t="s">
        <v>1128</v>
      </c>
    </row>
    <row r="860" spans="2:51" s="12" customFormat="1" ht="13.5">
      <c r="B860" s="220"/>
      <c r="C860" s="221"/>
      <c r="D860" s="222" t="s">
        <v>210</v>
      </c>
      <c r="E860" s="221"/>
      <c r="F860" s="224" t="s">
        <v>1067</v>
      </c>
      <c r="G860" s="221"/>
      <c r="H860" s="225">
        <v>352.958</v>
      </c>
      <c r="I860" s="226"/>
      <c r="J860" s="221"/>
      <c r="K860" s="221"/>
      <c r="L860" s="227"/>
      <c r="M860" s="228"/>
      <c r="N860" s="229"/>
      <c r="O860" s="229"/>
      <c r="P860" s="229"/>
      <c r="Q860" s="229"/>
      <c r="R860" s="229"/>
      <c r="S860" s="229"/>
      <c r="T860" s="230"/>
      <c r="AT860" s="231" t="s">
        <v>210</v>
      </c>
      <c r="AU860" s="231" t="s">
        <v>84</v>
      </c>
      <c r="AV860" s="12" t="s">
        <v>84</v>
      </c>
      <c r="AW860" s="12" t="s">
        <v>6</v>
      </c>
      <c r="AX860" s="12" t="s">
        <v>82</v>
      </c>
      <c r="AY860" s="231" t="s">
        <v>143</v>
      </c>
    </row>
    <row r="861" spans="2:65" s="1" customFormat="1" ht="31.5" customHeight="1">
      <c r="B861" s="40"/>
      <c r="C861" s="192" t="s">
        <v>1129</v>
      </c>
      <c r="D861" s="192" t="s">
        <v>146</v>
      </c>
      <c r="E861" s="193" t="s">
        <v>1130</v>
      </c>
      <c r="F861" s="194" t="s">
        <v>1131</v>
      </c>
      <c r="G861" s="195" t="s">
        <v>1034</v>
      </c>
      <c r="H861" s="275"/>
      <c r="I861" s="197"/>
      <c r="J861" s="198">
        <f>ROUND(I861*H861,2)</f>
        <v>0</v>
      </c>
      <c r="K861" s="194" t="s">
        <v>150</v>
      </c>
      <c r="L861" s="60"/>
      <c r="M861" s="199" t="s">
        <v>21</v>
      </c>
      <c r="N861" s="200" t="s">
        <v>45</v>
      </c>
      <c r="O861" s="41"/>
      <c r="P861" s="201">
        <f>O861*H861</f>
        <v>0</v>
      </c>
      <c r="Q861" s="201">
        <v>0</v>
      </c>
      <c r="R861" s="201">
        <f>Q861*H861</f>
        <v>0</v>
      </c>
      <c r="S861" s="201">
        <v>0</v>
      </c>
      <c r="T861" s="202">
        <f>S861*H861</f>
        <v>0</v>
      </c>
      <c r="AR861" s="24" t="s">
        <v>294</v>
      </c>
      <c r="AT861" s="24" t="s">
        <v>146</v>
      </c>
      <c r="AU861" s="24" t="s">
        <v>84</v>
      </c>
      <c r="AY861" s="24" t="s">
        <v>143</v>
      </c>
      <c r="BE861" s="203">
        <f>IF(N861="základní",J861,0)</f>
        <v>0</v>
      </c>
      <c r="BF861" s="203">
        <f>IF(N861="snížená",J861,0)</f>
        <v>0</v>
      </c>
      <c r="BG861" s="203">
        <f>IF(N861="zákl. přenesená",J861,0)</f>
        <v>0</v>
      </c>
      <c r="BH861" s="203">
        <f>IF(N861="sníž. přenesená",J861,0)</f>
        <v>0</v>
      </c>
      <c r="BI861" s="203">
        <f>IF(N861="nulová",J861,0)</f>
        <v>0</v>
      </c>
      <c r="BJ861" s="24" t="s">
        <v>82</v>
      </c>
      <c r="BK861" s="203">
        <f>ROUND(I861*H861,2)</f>
        <v>0</v>
      </c>
      <c r="BL861" s="24" t="s">
        <v>294</v>
      </c>
      <c r="BM861" s="24" t="s">
        <v>1132</v>
      </c>
    </row>
    <row r="862" spans="2:63" s="10" customFormat="1" ht="29.85" customHeight="1">
      <c r="B862" s="175"/>
      <c r="C862" s="176"/>
      <c r="D862" s="189" t="s">
        <v>73</v>
      </c>
      <c r="E862" s="190" t="s">
        <v>1133</v>
      </c>
      <c r="F862" s="190" t="s">
        <v>1134</v>
      </c>
      <c r="G862" s="176"/>
      <c r="H862" s="176"/>
      <c r="I862" s="179"/>
      <c r="J862" s="191">
        <f>BK862</f>
        <v>0</v>
      </c>
      <c r="K862" s="176"/>
      <c r="L862" s="181"/>
      <c r="M862" s="182"/>
      <c r="N862" s="183"/>
      <c r="O862" s="183"/>
      <c r="P862" s="184">
        <f>SUM(P863:P883)</f>
        <v>0</v>
      </c>
      <c r="Q862" s="183"/>
      <c r="R862" s="184">
        <f>SUM(R863:R883)</f>
        <v>0.84770512</v>
      </c>
      <c r="S862" s="183"/>
      <c r="T862" s="185">
        <f>SUM(T863:T883)</f>
        <v>0</v>
      </c>
      <c r="AR862" s="186" t="s">
        <v>84</v>
      </c>
      <c r="AT862" s="187" t="s">
        <v>73</v>
      </c>
      <c r="AU862" s="187" t="s">
        <v>82</v>
      </c>
      <c r="AY862" s="186" t="s">
        <v>143</v>
      </c>
      <c r="BK862" s="188">
        <f>SUM(BK863:BK883)</f>
        <v>0</v>
      </c>
    </row>
    <row r="863" spans="2:65" s="1" customFormat="1" ht="31.5" customHeight="1">
      <c r="B863" s="40"/>
      <c r="C863" s="192" t="s">
        <v>1135</v>
      </c>
      <c r="D863" s="192" t="s">
        <v>146</v>
      </c>
      <c r="E863" s="193" t="s">
        <v>1136</v>
      </c>
      <c r="F863" s="194" t="s">
        <v>1137</v>
      </c>
      <c r="G863" s="195" t="s">
        <v>207</v>
      </c>
      <c r="H863" s="196">
        <v>1.59</v>
      </c>
      <c r="I863" s="197"/>
      <c r="J863" s="198">
        <f>ROUND(I863*H863,2)</f>
        <v>0</v>
      </c>
      <c r="K863" s="194" t="s">
        <v>150</v>
      </c>
      <c r="L863" s="60"/>
      <c r="M863" s="199" t="s">
        <v>21</v>
      </c>
      <c r="N863" s="200" t="s">
        <v>45</v>
      </c>
      <c r="O863" s="41"/>
      <c r="P863" s="201">
        <f>O863*H863</f>
        <v>0</v>
      </c>
      <c r="Q863" s="201">
        <v>0.00189</v>
      </c>
      <c r="R863" s="201">
        <f>Q863*H863</f>
        <v>0.0030051</v>
      </c>
      <c r="S863" s="201">
        <v>0</v>
      </c>
      <c r="T863" s="202">
        <f>S863*H863</f>
        <v>0</v>
      </c>
      <c r="AR863" s="24" t="s">
        <v>294</v>
      </c>
      <c r="AT863" s="24" t="s">
        <v>146</v>
      </c>
      <c r="AU863" s="24" t="s">
        <v>84</v>
      </c>
      <c r="AY863" s="24" t="s">
        <v>143</v>
      </c>
      <c r="BE863" s="203">
        <f>IF(N863="základní",J863,0)</f>
        <v>0</v>
      </c>
      <c r="BF863" s="203">
        <f>IF(N863="snížená",J863,0)</f>
        <v>0</v>
      </c>
      <c r="BG863" s="203">
        <f>IF(N863="zákl. přenesená",J863,0)</f>
        <v>0</v>
      </c>
      <c r="BH863" s="203">
        <f>IF(N863="sníž. přenesená",J863,0)</f>
        <v>0</v>
      </c>
      <c r="BI863" s="203">
        <f>IF(N863="nulová",J863,0)</f>
        <v>0</v>
      </c>
      <c r="BJ863" s="24" t="s">
        <v>82</v>
      </c>
      <c r="BK863" s="203">
        <f>ROUND(I863*H863,2)</f>
        <v>0</v>
      </c>
      <c r="BL863" s="24" t="s">
        <v>294</v>
      </c>
      <c r="BM863" s="24" t="s">
        <v>1138</v>
      </c>
    </row>
    <row r="864" spans="2:51" s="11" customFormat="1" ht="13.5">
      <c r="B864" s="209"/>
      <c r="C864" s="210"/>
      <c r="D864" s="204" t="s">
        <v>210</v>
      </c>
      <c r="E864" s="211" t="s">
        <v>21</v>
      </c>
      <c r="F864" s="212" t="s">
        <v>820</v>
      </c>
      <c r="G864" s="210"/>
      <c r="H864" s="213" t="s">
        <v>21</v>
      </c>
      <c r="I864" s="214"/>
      <c r="J864" s="210"/>
      <c r="K864" s="210"/>
      <c r="L864" s="215"/>
      <c r="M864" s="216"/>
      <c r="N864" s="217"/>
      <c r="O864" s="217"/>
      <c r="P864" s="217"/>
      <c r="Q864" s="217"/>
      <c r="R864" s="217"/>
      <c r="S864" s="217"/>
      <c r="T864" s="218"/>
      <c r="AT864" s="219" t="s">
        <v>210</v>
      </c>
      <c r="AU864" s="219" t="s">
        <v>84</v>
      </c>
      <c r="AV864" s="11" t="s">
        <v>82</v>
      </c>
      <c r="AW864" s="11" t="s">
        <v>38</v>
      </c>
      <c r="AX864" s="11" t="s">
        <v>74</v>
      </c>
      <c r="AY864" s="219" t="s">
        <v>143</v>
      </c>
    </row>
    <row r="865" spans="2:51" s="12" customFormat="1" ht="13.5">
      <c r="B865" s="220"/>
      <c r="C865" s="221"/>
      <c r="D865" s="222" t="s">
        <v>210</v>
      </c>
      <c r="E865" s="223" t="s">
        <v>21</v>
      </c>
      <c r="F865" s="224" t="s">
        <v>1139</v>
      </c>
      <c r="G865" s="221"/>
      <c r="H865" s="225">
        <v>1.59</v>
      </c>
      <c r="I865" s="226"/>
      <c r="J865" s="221"/>
      <c r="K865" s="221"/>
      <c r="L865" s="227"/>
      <c r="M865" s="228"/>
      <c r="N865" s="229"/>
      <c r="O865" s="229"/>
      <c r="P865" s="229"/>
      <c r="Q865" s="229"/>
      <c r="R865" s="229"/>
      <c r="S865" s="229"/>
      <c r="T865" s="230"/>
      <c r="AT865" s="231" t="s">
        <v>210</v>
      </c>
      <c r="AU865" s="231" t="s">
        <v>84</v>
      </c>
      <c r="AV865" s="12" t="s">
        <v>84</v>
      </c>
      <c r="AW865" s="12" t="s">
        <v>38</v>
      </c>
      <c r="AX865" s="12" t="s">
        <v>82</v>
      </c>
      <c r="AY865" s="231" t="s">
        <v>143</v>
      </c>
    </row>
    <row r="866" spans="2:65" s="1" customFormat="1" ht="22.5" customHeight="1">
      <c r="B866" s="40"/>
      <c r="C866" s="192" t="s">
        <v>1140</v>
      </c>
      <c r="D866" s="192" t="s">
        <v>146</v>
      </c>
      <c r="E866" s="193" t="s">
        <v>1141</v>
      </c>
      <c r="F866" s="194" t="s">
        <v>1142</v>
      </c>
      <c r="G866" s="195" t="s">
        <v>249</v>
      </c>
      <c r="H866" s="196">
        <v>34.079</v>
      </c>
      <c r="I866" s="197"/>
      <c r="J866" s="198">
        <f>ROUND(I866*H866,2)</f>
        <v>0</v>
      </c>
      <c r="K866" s="194" t="s">
        <v>150</v>
      </c>
      <c r="L866" s="60"/>
      <c r="M866" s="199" t="s">
        <v>21</v>
      </c>
      <c r="N866" s="200" t="s">
        <v>45</v>
      </c>
      <c r="O866" s="41"/>
      <c r="P866" s="201">
        <f>O866*H866</f>
        <v>0</v>
      </c>
      <c r="Q866" s="201">
        <v>0</v>
      </c>
      <c r="R866" s="201">
        <f>Q866*H866</f>
        <v>0</v>
      </c>
      <c r="S866" s="201">
        <v>0</v>
      </c>
      <c r="T866" s="202">
        <f>S866*H866</f>
        <v>0</v>
      </c>
      <c r="AR866" s="24" t="s">
        <v>294</v>
      </c>
      <c r="AT866" s="24" t="s">
        <v>146</v>
      </c>
      <c r="AU866" s="24" t="s">
        <v>84</v>
      </c>
      <c r="AY866" s="24" t="s">
        <v>143</v>
      </c>
      <c r="BE866" s="203">
        <f>IF(N866="základní",J866,0)</f>
        <v>0</v>
      </c>
      <c r="BF866" s="203">
        <f>IF(N866="snížená",J866,0)</f>
        <v>0</v>
      </c>
      <c r="BG866" s="203">
        <f>IF(N866="zákl. přenesená",J866,0)</f>
        <v>0</v>
      </c>
      <c r="BH866" s="203">
        <f>IF(N866="sníž. přenesená",J866,0)</f>
        <v>0</v>
      </c>
      <c r="BI866" s="203">
        <f>IF(N866="nulová",J866,0)</f>
        <v>0</v>
      </c>
      <c r="BJ866" s="24" t="s">
        <v>82</v>
      </c>
      <c r="BK866" s="203">
        <f>ROUND(I866*H866,2)</f>
        <v>0</v>
      </c>
      <c r="BL866" s="24" t="s">
        <v>294</v>
      </c>
      <c r="BM866" s="24" t="s">
        <v>1143</v>
      </c>
    </row>
    <row r="867" spans="2:51" s="11" customFormat="1" ht="13.5">
      <c r="B867" s="209"/>
      <c r="C867" s="210"/>
      <c r="D867" s="204" t="s">
        <v>210</v>
      </c>
      <c r="E867" s="211" t="s">
        <v>21</v>
      </c>
      <c r="F867" s="212" t="s">
        <v>820</v>
      </c>
      <c r="G867" s="210"/>
      <c r="H867" s="213" t="s">
        <v>21</v>
      </c>
      <c r="I867" s="214"/>
      <c r="J867" s="210"/>
      <c r="K867" s="210"/>
      <c r="L867" s="215"/>
      <c r="M867" s="216"/>
      <c r="N867" s="217"/>
      <c r="O867" s="217"/>
      <c r="P867" s="217"/>
      <c r="Q867" s="217"/>
      <c r="R867" s="217"/>
      <c r="S867" s="217"/>
      <c r="T867" s="218"/>
      <c r="AT867" s="219" t="s">
        <v>210</v>
      </c>
      <c r="AU867" s="219" t="s">
        <v>84</v>
      </c>
      <c r="AV867" s="11" t="s">
        <v>82</v>
      </c>
      <c r="AW867" s="11" t="s">
        <v>38</v>
      </c>
      <c r="AX867" s="11" t="s">
        <v>74</v>
      </c>
      <c r="AY867" s="219" t="s">
        <v>143</v>
      </c>
    </row>
    <row r="868" spans="2:51" s="12" customFormat="1" ht="13.5">
      <c r="B868" s="220"/>
      <c r="C868" s="221"/>
      <c r="D868" s="222" t="s">
        <v>210</v>
      </c>
      <c r="E868" s="223" t="s">
        <v>21</v>
      </c>
      <c r="F868" s="224" t="s">
        <v>821</v>
      </c>
      <c r="G868" s="221"/>
      <c r="H868" s="225">
        <v>34.079</v>
      </c>
      <c r="I868" s="226"/>
      <c r="J868" s="221"/>
      <c r="K868" s="221"/>
      <c r="L868" s="227"/>
      <c r="M868" s="228"/>
      <c r="N868" s="229"/>
      <c r="O868" s="229"/>
      <c r="P868" s="229"/>
      <c r="Q868" s="229"/>
      <c r="R868" s="229"/>
      <c r="S868" s="229"/>
      <c r="T868" s="230"/>
      <c r="AT868" s="231" t="s">
        <v>210</v>
      </c>
      <c r="AU868" s="231" t="s">
        <v>84</v>
      </c>
      <c r="AV868" s="12" t="s">
        <v>84</v>
      </c>
      <c r="AW868" s="12" t="s">
        <v>38</v>
      </c>
      <c r="AX868" s="12" t="s">
        <v>82</v>
      </c>
      <c r="AY868" s="231" t="s">
        <v>143</v>
      </c>
    </row>
    <row r="869" spans="2:65" s="1" customFormat="1" ht="22.5" customHeight="1">
      <c r="B869" s="40"/>
      <c r="C869" s="246" t="s">
        <v>1144</v>
      </c>
      <c r="D869" s="246" t="s">
        <v>231</v>
      </c>
      <c r="E869" s="247" t="s">
        <v>1145</v>
      </c>
      <c r="F869" s="248" t="s">
        <v>1146</v>
      </c>
      <c r="G869" s="249" t="s">
        <v>207</v>
      </c>
      <c r="H869" s="250">
        <v>0.855</v>
      </c>
      <c r="I869" s="251"/>
      <c r="J869" s="252">
        <f>ROUND(I869*H869,2)</f>
        <v>0</v>
      </c>
      <c r="K869" s="248" t="s">
        <v>150</v>
      </c>
      <c r="L869" s="253"/>
      <c r="M869" s="254" t="s">
        <v>21</v>
      </c>
      <c r="N869" s="255" t="s">
        <v>45</v>
      </c>
      <c r="O869" s="41"/>
      <c r="P869" s="201">
        <f>O869*H869</f>
        <v>0</v>
      </c>
      <c r="Q869" s="201">
        <v>0.5</v>
      </c>
      <c r="R869" s="201">
        <f>Q869*H869</f>
        <v>0.4275</v>
      </c>
      <c r="S869" s="201">
        <v>0</v>
      </c>
      <c r="T869" s="202">
        <f>S869*H869</f>
        <v>0</v>
      </c>
      <c r="AR869" s="24" t="s">
        <v>394</v>
      </c>
      <c r="AT869" s="24" t="s">
        <v>231</v>
      </c>
      <c r="AU869" s="24" t="s">
        <v>84</v>
      </c>
      <c r="AY869" s="24" t="s">
        <v>143</v>
      </c>
      <c r="BE869" s="203">
        <f>IF(N869="základní",J869,0)</f>
        <v>0</v>
      </c>
      <c r="BF869" s="203">
        <f>IF(N869="snížená",J869,0)</f>
        <v>0</v>
      </c>
      <c r="BG869" s="203">
        <f>IF(N869="zákl. přenesená",J869,0)</f>
        <v>0</v>
      </c>
      <c r="BH869" s="203">
        <f>IF(N869="sníž. přenesená",J869,0)</f>
        <v>0</v>
      </c>
      <c r="BI869" s="203">
        <f>IF(N869="nulová",J869,0)</f>
        <v>0</v>
      </c>
      <c r="BJ869" s="24" t="s">
        <v>82</v>
      </c>
      <c r="BK869" s="203">
        <f>ROUND(I869*H869,2)</f>
        <v>0</v>
      </c>
      <c r="BL869" s="24" t="s">
        <v>294</v>
      </c>
      <c r="BM869" s="24" t="s">
        <v>1147</v>
      </c>
    </row>
    <row r="870" spans="2:47" s="1" customFormat="1" ht="27">
      <c r="B870" s="40"/>
      <c r="C870" s="62"/>
      <c r="D870" s="204" t="s">
        <v>165</v>
      </c>
      <c r="E870" s="62"/>
      <c r="F870" s="205" t="s">
        <v>1148</v>
      </c>
      <c r="G870" s="62"/>
      <c r="H870" s="62"/>
      <c r="I870" s="162"/>
      <c r="J870" s="62"/>
      <c r="K870" s="62"/>
      <c r="L870" s="60"/>
      <c r="M870" s="256"/>
      <c r="N870" s="41"/>
      <c r="O870" s="41"/>
      <c r="P870" s="41"/>
      <c r="Q870" s="41"/>
      <c r="R870" s="41"/>
      <c r="S870" s="41"/>
      <c r="T870" s="77"/>
      <c r="AT870" s="24" t="s">
        <v>165</v>
      </c>
      <c r="AU870" s="24" t="s">
        <v>84</v>
      </c>
    </row>
    <row r="871" spans="2:51" s="11" customFormat="1" ht="13.5">
      <c r="B871" s="209"/>
      <c r="C871" s="210"/>
      <c r="D871" s="204" t="s">
        <v>210</v>
      </c>
      <c r="E871" s="211" t="s">
        <v>21</v>
      </c>
      <c r="F871" s="212" t="s">
        <v>820</v>
      </c>
      <c r="G871" s="210"/>
      <c r="H871" s="213" t="s">
        <v>21</v>
      </c>
      <c r="I871" s="214"/>
      <c r="J871" s="210"/>
      <c r="K871" s="210"/>
      <c r="L871" s="215"/>
      <c r="M871" s="216"/>
      <c r="N871" s="217"/>
      <c r="O871" s="217"/>
      <c r="P871" s="217"/>
      <c r="Q871" s="217"/>
      <c r="R871" s="217"/>
      <c r="S871" s="217"/>
      <c r="T871" s="218"/>
      <c r="AT871" s="219" t="s">
        <v>210</v>
      </c>
      <c r="AU871" s="219" t="s">
        <v>84</v>
      </c>
      <c r="AV871" s="11" t="s">
        <v>82</v>
      </c>
      <c r="AW871" s="11" t="s">
        <v>38</v>
      </c>
      <c r="AX871" s="11" t="s">
        <v>74</v>
      </c>
      <c r="AY871" s="219" t="s">
        <v>143</v>
      </c>
    </row>
    <row r="872" spans="2:51" s="12" customFormat="1" ht="13.5">
      <c r="B872" s="220"/>
      <c r="C872" s="221"/>
      <c r="D872" s="204" t="s">
        <v>210</v>
      </c>
      <c r="E872" s="232" t="s">
        <v>21</v>
      </c>
      <c r="F872" s="233" t="s">
        <v>1149</v>
      </c>
      <c r="G872" s="221"/>
      <c r="H872" s="234">
        <v>0.814</v>
      </c>
      <c r="I872" s="226"/>
      <c r="J872" s="221"/>
      <c r="K872" s="221"/>
      <c r="L872" s="227"/>
      <c r="M872" s="228"/>
      <c r="N872" s="229"/>
      <c r="O872" s="229"/>
      <c r="P872" s="229"/>
      <c r="Q872" s="229"/>
      <c r="R872" s="229"/>
      <c r="S872" s="229"/>
      <c r="T872" s="230"/>
      <c r="AT872" s="231" t="s">
        <v>210</v>
      </c>
      <c r="AU872" s="231" t="s">
        <v>84</v>
      </c>
      <c r="AV872" s="12" t="s">
        <v>84</v>
      </c>
      <c r="AW872" s="12" t="s">
        <v>38</v>
      </c>
      <c r="AX872" s="12" t="s">
        <v>82</v>
      </c>
      <c r="AY872" s="231" t="s">
        <v>143</v>
      </c>
    </row>
    <row r="873" spans="2:51" s="12" customFormat="1" ht="13.5">
      <c r="B873" s="220"/>
      <c r="C873" s="221"/>
      <c r="D873" s="222" t="s">
        <v>210</v>
      </c>
      <c r="E873" s="221"/>
      <c r="F873" s="224" t="s">
        <v>1150</v>
      </c>
      <c r="G873" s="221"/>
      <c r="H873" s="225">
        <v>0.855</v>
      </c>
      <c r="I873" s="226"/>
      <c r="J873" s="221"/>
      <c r="K873" s="221"/>
      <c r="L873" s="227"/>
      <c r="M873" s="228"/>
      <c r="N873" s="229"/>
      <c r="O873" s="229"/>
      <c r="P873" s="229"/>
      <c r="Q873" s="229"/>
      <c r="R873" s="229"/>
      <c r="S873" s="229"/>
      <c r="T873" s="230"/>
      <c r="AT873" s="231" t="s">
        <v>210</v>
      </c>
      <c r="AU873" s="231" t="s">
        <v>84</v>
      </c>
      <c r="AV873" s="12" t="s">
        <v>84</v>
      </c>
      <c r="AW873" s="12" t="s">
        <v>6</v>
      </c>
      <c r="AX873" s="12" t="s">
        <v>82</v>
      </c>
      <c r="AY873" s="231" t="s">
        <v>143</v>
      </c>
    </row>
    <row r="874" spans="2:65" s="1" customFormat="1" ht="22.5" customHeight="1">
      <c r="B874" s="40"/>
      <c r="C874" s="192" t="s">
        <v>1151</v>
      </c>
      <c r="D874" s="192" t="s">
        <v>146</v>
      </c>
      <c r="E874" s="193" t="s">
        <v>1152</v>
      </c>
      <c r="F874" s="194" t="s">
        <v>1153</v>
      </c>
      <c r="G874" s="195" t="s">
        <v>249</v>
      </c>
      <c r="H874" s="196">
        <v>33.9</v>
      </c>
      <c r="I874" s="197"/>
      <c r="J874" s="198">
        <f>ROUND(I874*H874,2)</f>
        <v>0</v>
      </c>
      <c r="K874" s="194" t="s">
        <v>150</v>
      </c>
      <c r="L874" s="60"/>
      <c r="M874" s="199" t="s">
        <v>21</v>
      </c>
      <c r="N874" s="200" t="s">
        <v>45</v>
      </c>
      <c r="O874" s="41"/>
      <c r="P874" s="201">
        <f>O874*H874</f>
        <v>0</v>
      </c>
      <c r="Q874" s="201">
        <v>0</v>
      </c>
      <c r="R874" s="201">
        <f>Q874*H874</f>
        <v>0</v>
      </c>
      <c r="S874" s="201">
        <v>0</v>
      </c>
      <c r="T874" s="202">
        <f>S874*H874</f>
        <v>0</v>
      </c>
      <c r="AR874" s="24" t="s">
        <v>294</v>
      </c>
      <c r="AT874" s="24" t="s">
        <v>146</v>
      </c>
      <c r="AU874" s="24" t="s">
        <v>84</v>
      </c>
      <c r="AY874" s="24" t="s">
        <v>143</v>
      </c>
      <c r="BE874" s="203">
        <f>IF(N874="základní",J874,0)</f>
        <v>0</v>
      </c>
      <c r="BF874" s="203">
        <f>IF(N874="snížená",J874,0)</f>
        <v>0</v>
      </c>
      <c r="BG874" s="203">
        <f>IF(N874="zákl. přenesená",J874,0)</f>
        <v>0</v>
      </c>
      <c r="BH874" s="203">
        <f>IF(N874="sníž. přenesená",J874,0)</f>
        <v>0</v>
      </c>
      <c r="BI874" s="203">
        <f>IF(N874="nulová",J874,0)</f>
        <v>0</v>
      </c>
      <c r="BJ874" s="24" t="s">
        <v>82</v>
      </c>
      <c r="BK874" s="203">
        <f>ROUND(I874*H874,2)</f>
        <v>0</v>
      </c>
      <c r="BL874" s="24" t="s">
        <v>294</v>
      </c>
      <c r="BM874" s="24" t="s">
        <v>1154</v>
      </c>
    </row>
    <row r="875" spans="2:47" s="1" customFormat="1" ht="27">
      <c r="B875" s="40"/>
      <c r="C875" s="62"/>
      <c r="D875" s="222" t="s">
        <v>165</v>
      </c>
      <c r="E875" s="62"/>
      <c r="F875" s="274" t="s">
        <v>1155</v>
      </c>
      <c r="G875" s="62"/>
      <c r="H875" s="62"/>
      <c r="I875" s="162"/>
      <c r="J875" s="62"/>
      <c r="K875" s="62"/>
      <c r="L875" s="60"/>
      <c r="M875" s="256"/>
      <c r="N875" s="41"/>
      <c r="O875" s="41"/>
      <c r="P875" s="41"/>
      <c r="Q875" s="41"/>
      <c r="R875" s="41"/>
      <c r="S875" s="41"/>
      <c r="T875" s="77"/>
      <c r="AT875" s="24" t="s">
        <v>165</v>
      </c>
      <c r="AU875" s="24" t="s">
        <v>84</v>
      </c>
    </row>
    <row r="876" spans="2:65" s="1" customFormat="1" ht="22.5" customHeight="1">
      <c r="B876" s="40"/>
      <c r="C876" s="246" t="s">
        <v>1156</v>
      </c>
      <c r="D876" s="246" t="s">
        <v>231</v>
      </c>
      <c r="E876" s="247" t="s">
        <v>764</v>
      </c>
      <c r="F876" s="248" t="s">
        <v>765</v>
      </c>
      <c r="G876" s="249" t="s">
        <v>207</v>
      </c>
      <c r="H876" s="250">
        <v>0.735</v>
      </c>
      <c r="I876" s="251"/>
      <c r="J876" s="252">
        <f>ROUND(I876*H876,2)</f>
        <v>0</v>
      </c>
      <c r="K876" s="248" t="s">
        <v>150</v>
      </c>
      <c r="L876" s="253"/>
      <c r="M876" s="254" t="s">
        <v>21</v>
      </c>
      <c r="N876" s="255" t="s">
        <v>45</v>
      </c>
      <c r="O876" s="41"/>
      <c r="P876" s="201">
        <f>O876*H876</f>
        <v>0</v>
      </c>
      <c r="Q876" s="201">
        <v>0.55</v>
      </c>
      <c r="R876" s="201">
        <f>Q876*H876</f>
        <v>0.40425</v>
      </c>
      <c r="S876" s="201">
        <v>0</v>
      </c>
      <c r="T876" s="202">
        <f>S876*H876</f>
        <v>0</v>
      </c>
      <c r="AR876" s="24" t="s">
        <v>394</v>
      </c>
      <c r="AT876" s="24" t="s">
        <v>231</v>
      </c>
      <c r="AU876" s="24" t="s">
        <v>84</v>
      </c>
      <c r="AY876" s="24" t="s">
        <v>143</v>
      </c>
      <c r="BE876" s="203">
        <f>IF(N876="základní",J876,0)</f>
        <v>0</v>
      </c>
      <c r="BF876" s="203">
        <f>IF(N876="snížená",J876,0)</f>
        <v>0</v>
      </c>
      <c r="BG876" s="203">
        <f>IF(N876="zákl. přenesená",J876,0)</f>
        <v>0</v>
      </c>
      <c r="BH876" s="203">
        <f>IF(N876="sníž. přenesená",J876,0)</f>
        <v>0</v>
      </c>
      <c r="BI876" s="203">
        <f>IF(N876="nulová",J876,0)</f>
        <v>0</v>
      </c>
      <c r="BJ876" s="24" t="s">
        <v>82</v>
      </c>
      <c r="BK876" s="203">
        <f>ROUND(I876*H876,2)</f>
        <v>0</v>
      </c>
      <c r="BL876" s="24" t="s">
        <v>294</v>
      </c>
      <c r="BM876" s="24" t="s">
        <v>1157</v>
      </c>
    </row>
    <row r="877" spans="2:51" s="11" customFormat="1" ht="13.5">
      <c r="B877" s="209"/>
      <c r="C877" s="210"/>
      <c r="D877" s="204" t="s">
        <v>210</v>
      </c>
      <c r="E877" s="211" t="s">
        <v>21</v>
      </c>
      <c r="F877" s="212" t="s">
        <v>820</v>
      </c>
      <c r="G877" s="210"/>
      <c r="H877" s="213" t="s">
        <v>21</v>
      </c>
      <c r="I877" s="214"/>
      <c r="J877" s="210"/>
      <c r="K877" s="210"/>
      <c r="L877" s="215"/>
      <c r="M877" s="216"/>
      <c r="N877" s="217"/>
      <c r="O877" s="217"/>
      <c r="P877" s="217"/>
      <c r="Q877" s="217"/>
      <c r="R877" s="217"/>
      <c r="S877" s="217"/>
      <c r="T877" s="218"/>
      <c r="AT877" s="219" t="s">
        <v>210</v>
      </c>
      <c r="AU877" s="219" t="s">
        <v>84</v>
      </c>
      <c r="AV877" s="11" t="s">
        <v>82</v>
      </c>
      <c r="AW877" s="11" t="s">
        <v>38</v>
      </c>
      <c r="AX877" s="11" t="s">
        <v>74</v>
      </c>
      <c r="AY877" s="219" t="s">
        <v>143</v>
      </c>
    </row>
    <row r="878" spans="2:51" s="12" customFormat="1" ht="13.5">
      <c r="B878" s="220"/>
      <c r="C878" s="221"/>
      <c r="D878" s="204" t="s">
        <v>210</v>
      </c>
      <c r="E878" s="232" t="s">
        <v>21</v>
      </c>
      <c r="F878" s="233" t="s">
        <v>1158</v>
      </c>
      <c r="G878" s="221"/>
      <c r="H878" s="234">
        <v>0.7</v>
      </c>
      <c r="I878" s="226"/>
      <c r="J878" s="221"/>
      <c r="K878" s="221"/>
      <c r="L878" s="227"/>
      <c r="M878" s="228"/>
      <c r="N878" s="229"/>
      <c r="O878" s="229"/>
      <c r="P878" s="229"/>
      <c r="Q878" s="229"/>
      <c r="R878" s="229"/>
      <c r="S878" s="229"/>
      <c r="T878" s="230"/>
      <c r="AT878" s="231" t="s">
        <v>210</v>
      </c>
      <c r="AU878" s="231" t="s">
        <v>84</v>
      </c>
      <c r="AV878" s="12" t="s">
        <v>84</v>
      </c>
      <c r="AW878" s="12" t="s">
        <v>38</v>
      </c>
      <c r="AX878" s="12" t="s">
        <v>82</v>
      </c>
      <c r="AY878" s="231" t="s">
        <v>143</v>
      </c>
    </row>
    <row r="879" spans="2:51" s="12" customFormat="1" ht="13.5">
      <c r="B879" s="220"/>
      <c r="C879" s="221"/>
      <c r="D879" s="222" t="s">
        <v>210</v>
      </c>
      <c r="E879" s="221"/>
      <c r="F879" s="224" t="s">
        <v>1159</v>
      </c>
      <c r="G879" s="221"/>
      <c r="H879" s="225">
        <v>0.735</v>
      </c>
      <c r="I879" s="226"/>
      <c r="J879" s="221"/>
      <c r="K879" s="221"/>
      <c r="L879" s="227"/>
      <c r="M879" s="228"/>
      <c r="N879" s="229"/>
      <c r="O879" s="229"/>
      <c r="P879" s="229"/>
      <c r="Q879" s="229"/>
      <c r="R879" s="229"/>
      <c r="S879" s="229"/>
      <c r="T879" s="230"/>
      <c r="AT879" s="231" t="s">
        <v>210</v>
      </c>
      <c r="AU879" s="231" t="s">
        <v>84</v>
      </c>
      <c r="AV879" s="12" t="s">
        <v>84</v>
      </c>
      <c r="AW879" s="12" t="s">
        <v>6</v>
      </c>
      <c r="AX879" s="12" t="s">
        <v>82</v>
      </c>
      <c r="AY879" s="231" t="s">
        <v>143</v>
      </c>
    </row>
    <row r="880" spans="2:65" s="1" customFormat="1" ht="22.5" customHeight="1">
      <c r="B880" s="40"/>
      <c r="C880" s="192" t="s">
        <v>1160</v>
      </c>
      <c r="D880" s="192" t="s">
        <v>146</v>
      </c>
      <c r="E880" s="193" t="s">
        <v>1161</v>
      </c>
      <c r="F880" s="194" t="s">
        <v>1162</v>
      </c>
      <c r="G880" s="195" t="s">
        <v>249</v>
      </c>
      <c r="H880" s="196">
        <v>68.158</v>
      </c>
      <c r="I880" s="197"/>
      <c r="J880" s="198">
        <f>ROUND(I880*H880,2)</f>
        <v>0</v>
      </c>
      <c r="K880" s="194" t="s">
        <v>150</v>
      </c>
      <c r="L880" s="60"/>
      <c r="M880" s="199" t="s">
        <v>21</v>
      </c>
      <c r="N880" s="200" t="s">
        <v>45</v>
      </c>
      <c r="O880" s="41"/>
      <c r="P880" s="201">
        <f>O880*H880</f>
        <v>0</v>
      </c>
      <c r="Q880" s="201">
        <v>0.00019</v>
      </c>
      <c r="R880" s="201">
        <f>Q880*H880</f>
        <v>0.012950020000000001</v>
      </c>
      <c r="S880" s="201">
        <v>0</v>
      </c>
      <c r="T880" s="202">
        <f>S880*H880</f>
        <v>0</v>
      </c>
      <c r="AR880" s="24" t="s">
        <v>294</v>
      </c>
      <c r="AT880" s="24" t="s">
        <v>146</v>
      </c>
      <c r="AU880" s="24" t="s">
        <v>84</v>
      </c>
      <c r="AY880" s="24" t="s">
        <v>143</v>
      </c>
      <c r="BE880" s="203">
        <f>IF(N880="základní",J880,0)</f>
        <v>0</v>
      </c>
      <c r="BF880" s="203">
        <f>IF(N880="snížená",J880,0)</f>
        <v>0</v>
      </c>
      <c r="BG880" s="203">
        <f>IF(N880="zákl. přenesená",J880,0)</f>
        <v>0</v>
      </c>
      <c r="BH880" s="203">
        <f>IF(N880="sníž. přenesená",J880,0)</f>
        <v>0</v>
      </c>
      <c r="BI880" s="203">
        <f>IF(N880="nulová",J880,0)</f>
        <v>0</v>
      </c>
      <c r="BJ880" s="24" t="s">
        <v>82</v>
      </c>
      <c r="BK880" s="203">
        <f>ROUND(I880*H880,2)</f>
        <v>0</v>
      </c>
      <c r="BL880" s="24" t="s">
        <v>294</v>
      </c>
      <c r="BM880" s="24" t="s">
        <v>1163</v>
      </c>
    </row>
    <row r="881" spans="2:51" s="11" customFormat="1" ht="13.5">
      <c r="B881" s="209"/>
      <c r="C881" s="210"/>
      <c r="D881" s="204" t="s">
        <v>210</v>
      </c>
      <c r="E881" s="211" t="s">
        <v>21</v>
      </c>
      <c r="F881" s="212" t="s">
        <v>820</v>
      </c>
      <c r="G881" s="210"/>
      <c r="H881" s="213" t="s">
        <v>21</v>
      </c>
      <c r="I881" s="214"/>
      <c r="J881" s="210"/>
      <c r="K881" s="210"/>
      <c r="L881" s="215"/>
      <c r="M881" s="216"/>
      <c r="N881" s="217"/>
      <c r="O881" s="217"/>
      <c r="P881" s="217"/>
      <c r="Q881" s="217"/>
      <c r="R881" s="217"/>
      <c r="S881" s="217"/>
      <c r="T881" s="218"/>
      <c r="AT881" s="219" t="s">
        <v>210</v>
      </c>
      <c r="AU881" s="219" t="s">
        <v>84</v>
      </c>
      <c r="AV881" s="11" t="s">
        <v>82</v>
      </c>
      <c r="AW881" s="11" t="s">
        <v>38</v>
      </c>
      <c r="AX881" s="11" t="s">
        <v>74</v>
      </c>
      <c r="AY881" s="219" t="s">
        <v>143</v>
      </c>
    </row>
    <row r="882" spans="2:51" s="12" customFormat="1" ht="13.5">
      <c r="B882" s="220"/>
      <c r="C882" s="221"/>
      <c r="D882" s="222" t="s">
        <v>210</v>
      </c>
      <c r="E882" s="223" t="s">
        <v>21</v>
      </c>
      <c r="F882" s="224" t="s">
        <v>1164</v>
      </c>
      <c r="G882" s="221"/>
      <c r="H882" s="225">
        <v>68.158</v>
      </c>
      <c r="I882" s="226"/>
      <c r="J882" s="221"/>
      <c r="K882" s="221"/>
      <c r="L882" s="227"/>
      <c r="M882" s="228"/>
      <c r="N882" s="229"/>
      <c r="O882" s="229"/>
      <c r="P882" s="229"/>
      <c r="Q882" s="229"/>
      <c r="R882" s="229"/>
      <c r="S882" s="229"/>
      <c r="T882" s="230"/>
      <c r="AT882" s="231" t="s">
        <v>210</v>
      </c>
      <c r="AU882" s="231" t="s">
        <v>84</v>
      </c>
      <c r="AV882" s="12" t="s">
        <v>84</v>
      </c>
      <c r="AW882" s="12" t="s">
        <v>38</v>
      </c>
      <c r="AX882" s="12" t="s">
        <v>82</v>
      </c>
      <c r="AY882" s="231" t="s">
        <v>143</v>
      </c>
    </row>
    <row r="883" spans="2:65" s="1" customFormat="1" ht="31.5" customHeight="1">
      <c r="B883" s="40"/>
      <c r="C883" s="192" t="s">
        <v>1165</v>
      </c>
      <c r="D883" s="192" t="s">
        <v>146</v>
      </c>
      <c r="E883" s="193" t="s">
        <v>1166</v>
      </c>
      <c r="F883" s="194" t="s">
        <v>1167</v>
      </c>
      <c r="G883" s="195" t="s">
        <v>1034</v>
      </c>
      <c r="H883" s="275"/>
      <c r="I883" s="197"/>
      <c r="J883" s="198">
        <f>ROUND(I883*H883,2)</f>
        <v>0</v>
      </c>
      <c r="K883" s="194" t="s">
        <v>150</v>
      </c>
      <c r="L883" s="60"/>
      <c r="M883" s="199" t="s">
        <v>21</v>
      </c>
      <c r="N883" s="200" t="s">
        <v>45</v>
      </c>
      <c r="O883" s="41"/>
      <c r="P883" s="201">
        <f>O883*H883</f>
        <v>0</v>
      </c>
      <c r="Q883" s="201">
        <v>0</v>
      </c>
      <c r="R883" s="201">
        <f>Q883*H883</f>
        <v>0</v>
      </c>
      <c r="S883" s="201">
        <v>0</v>
      </c>
      <c r="T883" s="202">
        <f>S883*H883</f>
        <v>0</v>
      </c>
      <c r="AR883" s="24" t="s">
        <v>294</v>
      </c>
      <c r="AT883" s="24" t="s">
        <v>146</v>
      </c>
      <c r="AU883" s="24" t="s">
        <v>84</v>
      </c>
      <c r="AY883" s="24" t="s">
        <v>143</v>
      </c>
      <c r="BE883" s="203">
        <f>IF(N883="základní",J883,0)</f>
        <v>0</v>
      </c>
      <c r="BF883" s="203">
        <f>IF(N883="snížená",J883,0)</f>
        <v>0</v>
      </c>
      <c r="BG883" s="203">
        <f>IF(N883="zákl. přenesená",J883,0)</f>
        <v>0</v>
      </c>
      <c r="BH883" s="203">
        <f>IF(N883="sníž. přenesená",J883,0)</f>
        <v>0</v>
      </c>
      <c r="BI883" s="203">
        <f>IF(N883="nulová",J883,0)</f>
        <v>0</v>
      </c>
      <c r="BJ883" s="24" t="s">
        <v>82</v>
      </c>
      <c r="BK883" s="203">
        <f>ROUND(I883*H883,2)</f>
        <v>0</v>
      </c>
      <c r="BL883" s="24" t="s">
        <v>294</v>
      </c>
      <c r="BM883" s="24" t="s">
        <v>1168</v>
      </c>
    </row>
    <row r="884" spans="2:63" s="10" customFormat="1" ht="29.85" customHeight="1">
      <c r="B884" s="175"/>
      <c r="C884" s="176"/>
      <c r="D884" s="189" t="s">
        <v>73</v>
      </c>
      <c r="E884" s="190" t="s">
        <v>1169</v>
      </c>
      <c r="F884" s="190" t="s">
        <v>1170</v>
      </c>
      <c r="G884" s="176"/>
      <c r="H884" s="176"/>
      <c r="I884" s="179"/>
      <c r="J884" s="191">
        <f>BK884</f>
        <v>0</v>
      </c>
      <c r="K884" s="176"/>
      <c r="L884" s="181"/>
      <c r="M884" s="182"/>
      <c r="N884" s="183"/>
      <c r="O884" s="183"/>
      <c r="P884" s="184">
        <f>SUM(P885:P960)</f>
        <v>0</v>
      </c>
      <c r="Q884" s="183"/>
      <c r="R884" s="184">
        <f>SUM(R885:R960)</f>
        <v>12.40300706</v>
      </c>
      <c r="S884" s="183"/>
      <c r="T884" s="185">
        <f>SUM(T885:T960)</f>
        <v>0</v>
      </c>
      <c r="AR884" s="186" t="s">
        <v>84</v>
      </c>
      <c r="AT884" s="187" t="s">
        <v>73</v>
      </c>
      <c r="AU884" s="187" t="s">
        <v>82</v>
      </c>
      <c r="AY884" s="186" t="s">
        <v>143</v>
      </c>
      <c r="BK884" s="188">
        <f>SUM(BK885:BK960)</f>
        <v>0</v>
      </c>
    </row>
    <row r="885" spans="2:65" s="1" customFormat="1" ht="44.25" customHeight="1">
      <c r="B885" s="40"/>
      <c r="C885" s="192" t="s">
        <v>1171</v>
      </c>
      <c r="D885" s="192" t="s">
        <v>146</v>
      </c>
      <c r="E885" s="193" t="s">
        <v>1172</v>
      </c>
      <c r="F885" s="194" t="s">
        <v>1173</v>
      </c>
      <c r="G885" s="195" t="s">
        <v>249</v>
      </c>
      <c r="H885" s="196">
        <v>2.971</v>
      </c>
      <c r="I885" s="197"/>
      <c r="J885" s="198">
        <f>ROUND(I885*H885,2)</f>
        <v>0</v>
      </c>
      <c r="K885" s="194" t="s">
        <v>150</v>
      </c>
      <c r="L885" s="60"/>
      <c r="M885" s="199" t="s">
        <v>21</v>
      </c>
      <c r="N885" s="200" t="s">
        <v>45</v>
      </c>
      <c r="O885" s="41"/>
      <c r="P885" s="201">
        <f>O885*H885</f>
        <v>0</v>
      </c>
      <c r="Q885" s="201">
        <v>0.02567</v>
      </c>
      <c r="R885" s="201">
        <f>Q885*H885</f>
        <v>0.07626556999999999</v>
      </c>
      <c r="S885" s="201">
        <v>0</v>
      </c>
      <c r="T885" s="202">
        <f>S885*H885</f>
        <v>0</v>
      </c>
      <c r="AR885" s="24" t="s">
        <v>294</v>
      </c>
      <c r="AT885" s="24" t="s">
        <v>146</v>
      </c>
      <c r="AU885" s="24" t="s">
        <v>84</v>
      </c>
      <c r="AY885" s="24" t="s">
        <v>143</v>
      </c>
      <c r="BE885" s="203">
        <f>IF(N885="základní",J885,0)</f>
        <v>0</v>
      </c>
      <c r="BF885" s="203">
        <f>IF(N885="snížená",J885,0)</f>
        <v>0</v>
      </c>
      <c r="BG885" s="203">
        <f>IF(N885="zákl. přenesená",J885,0)</f>
        <v>0</v>
      </c>
      <c r="BH885" s="203">
        <f>IF(N885="sníž. přenesená",J885,0)</f>
        <v>0</v>
      </c>
      <c r="BI885" s="203">
        <f>IF(N885="nulová",J885,0)</f>
        <v>0</v>
      </c>
      <c r="BJ885" s="24" t="s">
        <v>82</v>
      </c>
      <c r="BK885" s="203">
        <f>ROUND(I885*H885,2)</f>
        <v>0</v>
      </c>
      <c r="BL885" s="24" t="s">
        <v>294</v>
      </c>
      <c r="BM885" s="24" t="s">
        <v>1174</v>
      </c>
    </row>
    <row r="886" spans="2:51" s="11" customFormat="1" ht="13.5">
      <c r="B886" s="209"/>
      <c r="C886" s="210"/>
      <c r="D886" s="204" t="s">
        <v>210</v>
      </c>
      <c r="E886" s="211" t="s">
        <v>21</v>
      </c>
      <c r="F886" s="212" t="s">
        <v>519</v>
      </c>
      <c r="G886" s="210"/>
      <c r="H886" s="213" t="s">
        <v>21</v>
      </c>
      <c r="I886" s="214"/>
      <c r="J886" s="210"/>
      <c r="K886" s="210"/>
      <c r="L886" s="215"/>
      <c r="M886" s="216"/>
      <c r="N886" s="217"/>
      <c r="O886" s="217"/>
      <c r="P886" s="217"/>
      <c r="Q886" s="217"/>
      <c r="R886" s="217"/>
      <c r="S886" s="217"/>
      <c r="T886" s="218"/>
      <c r="AT886" s="219" t="s">
        <v>210</v>
      </c>
      <c r="AU886" s="219" t="s">
        <v>84</v>
      </c>
      <c r="AV886" s="11" t="s">
        <v>82</v>
      </c>
      <c r="AW886" s="11" t="s">
        <v>38</v>
      </c>
      <c r="AX886" s="11" t="s">
        <v>74</v>
      </c>
      <c r="AY886" s="219" t="s">
        <v>143</v>
      </c>
    </row>
    <row r="887" spans="2:51" s="12" customFormat="1" ht="13.5">
      <c r="B887" s="220"/>
      <c r="C887" s="221"/>
      <c r="D887" s="204" t="s">
        <v>210</v>
      </c>
      <c r="E887" s="232" t="s">
        <v>21</v>
      </c>
      <c r="F887" s="233" t="s">
        <v>1175</v>
      </c>
      <c r="G887" s="221"/>
      <c r="H887" s="234">
        <v>3.406</v>
      </c>
      <c r="I887" s="226"/>
      <c r="J887" s="221"/>
      <c r="K887" s="221"/>
      <c r="L887" s="227"/>
      <c r="M887" s="228"/>
      <c r="N887" s="229"/>
      <c r="O887" s="229"/>
      <c r="P887" s="229"/>
      <c r="Q887" s="229"/>
      <c r="R887" s="229"/>
      <c r="S887" s="229"/>
      <c r="T887" s="230"/>
      <c r="AT887" s="231" t="s">
        <v>210</v>
      </c>
      <c r="AU887" s="231" t="s">
        <v>84</v>
      </c>
      <c r="AV887" s="12" t="s">
        <v>84</v>
      </c>
      <c r="AW887" s="12" t="s">
        <v>38</v>
      </c>
      <c r="AX887" s="12" t="s">
        <v>74</v>
      </c>
      <c r="AY887" s="231" t="s">
        <v>143</v>
      </c>
    </row>
    <row r="888" spans="2:51" s="12" customFormat="1" ht="13.5">
      <c r="B888" s="220"/>
      <c r="C888" s="221"/>
      <c r="D888" s="204" t="s">
        <v>210</v>
      </c>
      <c r="E888" s="232" t="s">
        <v>21</v>
      </c>
      <c r="F888" s="233" t="s">
        <v>1176</v>
      </c>
      <c r="G888" s="221"/>
      <c r="H888" s="234">
        <v>5.942</v>
      </c>
      <c r="I888" s="226"/>
      <c r="J888" s="221"/>
      <c r="K888" s="221"/>
      <c r="L888" s="227"/>
      <c r="M888" s="228"/>
      <c r="N888" s="229"/>
      <c r="O888" s="229"/>
      <c r="P888" s="229"/>
      <c r="Q888" s="229"/>
      <c r="R888" s="229"/>
      <c r="S888" s="229"/>
      <c r="T888" s="230"/>
      <c r="AT888" s="231" t="s">
        <v>210</v>
      </c>
      <c r="AU888" s="231" t="s">
        <v>84</v>
      </c>
      <c r="AV888" s="12" t="s">
        <v>84</v>
      </c>
      <c r="AW888" s="12" t="s">
        <v>38</v>
      </c>
      <c r="AX888" s="12" t="s">
        <v>74</v>
      </c>
      <c r="AY888" s="231" t="s">
        <v>143</v>
      </c>
    </row>
    <row r="889" spans="2:51" s="12" customFormat="1" ht="13.5">
      <c r="B889" s="220"/>
      <c r="C889" s="221"/>
      <c r="D889" s="204" t="s">
        <v>210</v>
      </c>
      <c r="E889" s="232" t="s">
        <v>21</v>
      </c>
      <c r="F889" s="233" t="s">
        <v>1177</v>
      </c>
      <c r="G889" s="221"/>
      <c r="H889" s="234">
        <v>1.231</v>
      </c>
      <c r="I889" s="226"/>
      <c r="J889" s="221"/>
      <c r="K889" s="221"/>
      <c r="L889" s="227"/>
      <c r="M889" s="228"/>
      <c r="N889" s="229"/>
      <c r="O889" s="229"/>
      <c r="P889" s="229"/>
      <c r="Q889" s="229"/>
      <c r="R889" s="229"/>
      <c r="S889" s="229"/>
      <c r="T889" s="230"/>
      <c r="AT889" s="231" t="s">
        <v>210</v>
      </c>
      <c r="AU889" s="231" t="s">
        <v>84</v>
      </c>
      <c r="AV889" s="12" t="s">
        <v>84</v>
      </c>
      <c r="AW889" s="12" t="s">
        <v>38</v>
      </c>
      <c r="AX889" s="12" t="s">
        <v>74</v>
      </c>
      <c r="AY889" s="231" t="s">
        <v>143</v>
      </c>
    </row>
    <row r="890" spans="2:51" s="14" customFormat="1" ht="13.5">
      <c r="B890" s="257"/>
      <c r="C890" s="258"/>
      <c r="D890" s="204" t="s">
        <v>210</v>
      </c>
      <c r="E890" s="259" t="s">
        <v>21</v>
      </c>
      <c r="F890" s="260" t="s">
        <v>369</v>
      </c>
      <c r="G890" s="258"/>
      <c r="H890" s="261">
        <v>10.579</v>
      </c>
      <c r="I890" s="262"/>
      <c r="J890" s="258"/>
      <c r="K890" s="258"/>
      <c r="L890" s="263"/>
      <c r="M890" s="264"/>
      <c r="N890" s="265"/>
      <c r="O890" s="265"/>
      <c r="P890" s="265"/>
      <c r="Q890" s="265"/>
      <c r="R890" s="265"/>
      <c r="S890" s="265"/>
      <c r="T890" s="266"/>
      <c r="AT890" s="267" t="s">
        <v>210</v>
      </c>
      <c r="AU890" s="267" t="s">
        <v>84</v>
      </c>
      <c r="AV890" s="14" t="s">
        <v>161</v>
      </c>
      <c r="AW890" s="14" t="s">
        <v>38</v>
      </c>
      <c r="AX890" s="14" t="s">
        <v>74</v>
      </c>
      <c r="AY890" s="267" t="s">
        <v>143</v>
      </c>
    </row>
    <row r="891" spans="2:51" s="11" customFormat="1" ht="13.5">
      <c r="B891" s="209"/>
      <c r="C891" s="210"/>
      <c r="D891" s="204" t="s">
        <v>210</v>
      </c>
      <c r="E891" s="211" t="s">
        <v>21</v>
      </c>
      <c r="F891" s="212" t="s">
        <v>535</v>
      </c>
      <c r="G891" s="210"/>
      <c r="H891" s="213" t="s">
        <v>21</v>
      </c>
      <c r="I891" s="214"/>
      <c r="J891" s="210"/>
      <c r="K891" s="210"/>
      <c r="L891" s="215"/>
      <c r="M891" s="216"/>
      <c r="N891" s="217"/>
      <c r="O891" s="217"/>
      <c r="P891" s="217"/>
      <c r="Q891" s="217"/>
      <c r="R891" s="217"/>
      <c r="S891" s="217"/>
      <c r="T891" s="218"/>
      <c r="AT891" s="219" t="s">
        <v>210</v>
      </c>
      <c r="AU891" s="219" t="s">
        <v>84</v>
      </c>
      <c r="AV891" s="11" t="s">
        <v>82</v>
      </c>
      <c r="AW891" s="11" t="s">
        <v>38</v>
      </c>
      <c r="AX891" s="11" t="s">
        <v>74</v>
      </c>
      <c r="AY891" s="219" t="s">
        <v>143</v>
      </c>
    </row>
    <row r="892" spans="2:51" s="12" customFormat="1" ht="13.5">
      <c r="B892" s="220"/>
      <c r="C892" s="221"/>
      <c r="D892" s="222" t="s">
        <v>210</v>
      </c>
      <c r="E892" s="223" t="s">
        <v>21</v>
      </c>
      <c r="F892" s="224" t="s">
        <v>1178</v>
      </c>
      <c r="G892" s="221"/>
      <c r="H892" s="225">
        <v>2.971</v>
      </c>
      <c r="I892" s="226"/>
      <c r="J892" s="221"/>
      <c r="K892" s="221"/>
      <c r="L892" s="227"/>
      <c r="M892" s="228"/>
      <c r="N892" s="229"/>
      <c r="O892" s="229"/>
      <c r="P892" s="229"/>
      <c r="Q892" s="229"/>
      <c r="R892" s="229"/>
      <c r="S892" s="229"/>
      <c r="T892" s="230"/>
      <c r="AT892" s="231" t="s">
        <v>210</v>
      </c>
      <c r="AU892" s="231" t="s">
        <v>84</v>
      </c>
      <c r="AV892" s="12" t="s">
        <v>84</v>
      </c>
      <c r="AW892" s="12" t="s">
        <v>38</v>
      </c>
      <c r="AX892" s="12" t="s">
        <v>82</v>
      </c>
      <c r="AY892" s="231" t="s">
        <v>143</v>
      </c>
    </row>
    <row r="893" spans="2:65" s="1" customFormat="1" ht="44.25" customHeight="1">
      <c r="B893" s="40"/>
      <c r="C893" s="192" t="s">
        <v>1179</v>
      </c>
      <c r="D893" s="192" t="s">
        <v>146</v>
      </c>
      <c r="E893" s="193" t="s">
        <v>1180</v>
      </c>
      <c r="F893" s="194" t="s">
        <v>1181</v>
      </c>
      <c r="G893" s="195" t="s">
        <v>249</v>
      </c>
      <c r="H893" s="196">
        <v>135.107</v>
      </c>
      <c r="I893" s="197"/>
      <c r="J893" s="198">
        <f>ROUND(I893*H893,2)</f>
        <v>0</v>
      </c>
      <c r="K893" s="194" t="s">
        <v>150</v>
      </c>
      <c r="L893" s="60"/>
      <c r="M893" s="199" t="s">
        <v>21</v>
      </c>
      <c r="N893" s="200" t="s">
        <v>45</v>
      </c>
      <c r="O893" s="41"/>
      <c r="P893" s="201">
        <f>O893*H893</f>
        <v>0</v>
      </c>
      <c r="Q893" s="201">
        <v>0.04619</v>
      </c>
      <c r="R893" s="201">
        <f>Q893*H893</f>
        <v>6.24059233</v>
      </c>
      <c r="S893" s="201">
        <v>0</v>
      </c>
      <c r="T893" s="202">
        <f>S893*H893</f>
        <v>0</v>
      </c>
      <c r="AR893" s="24" t="s">
        <v>294</v>
      </c>
      <c r="AT893" s="24" t="s">
        <v>146</v>
      </c>
      <c r="AU893" s="24" t="s">
        <v>84</v>
      </c>
      <c r="AY893" s="24" t="s">
        <v>143</v>
      </c>
      <c r="BE893" s="203">
        <f>IF(N893="základní",J893,0)</f>
        <v>0</v>
      </c>
      <c r="BF893" s="203">
        <f>IF(N893="snížená",J893,0)</f>
        <v>0</v>
      </c>
      <c r="BG893" s="203">
        <f>IF(N893="zákl. přenesená",J893,0)</f>
        <v>0</v>
      </c>
      <c r="BH893" s="203">
        <f>IF(N893="sníž. přenesená",J893,0)</f>
        <v>0</v>
      </c>
      <c r="BI893" s="203">
        <f>IF(N893="nulová",J893,0)</f>
        <v>0</v>
      </c>
      <c r="BJ893" s="24" t="s">
        <v>82</v>
      </c>
      <c r="BK893" s="203">
        <f>ROUND(I893*H893,2)</f>
        <v>0</v>
      </c>
      <c r="BL893" s="24" t="s">
        <v>294</v>
      </c>
      <c r="BM893" s="24" t="s">
        <v>1182</v>
      </c>
    </row>
    <row r="894" spans="2:51" s="11" customFormat="1" ht="13.5">
      <c r="B894" s="209"/>
      <c r="C894" s="210"/>
      <c r="D894" s="204" t="s">
        <v>210</v>
      </c>
      <c r="E894" s="211" t="s">
        <v>21</v>
      </c>
      <c r="F894" s="212" t="s">
        <v>519</v>
      </c>
      <c r="G894" s="210"/>
      <c r="H894" s="213" t="s">
        <v>21</v>
      </c>
      <c r="I894" s="214"/>
      <c r="J894" s="210"/>
      <c r="K894" s="210"/>
      <c r="L894" s="215"/>
      <c r="M894" s="216"/>
      <c r="N894" s="217"/>
      <c r="O894" s="217"/>
      <c r="P894" s="217"/>
      <c r="Q894" s="217"/>
      <c r="R894" s="217"/>
      <c r="S894" s="217"/>
      <c r="T894" s="218"/>
      <c r="AT894" s="219" t="s">
        <v>210</v>
      </c>
      <c r="AU894" s="219" t="s">
        <v>84</v>
      </c>
      <c r="AV894" s="11" t="s">
        <v>82</v>
      </c>
      <c r="AW894" s="11" t="s">
        <v>38</v>
      </c>
      <c r="AX894" s="11" t="s">
        <v>74</v>
      </c>
      <c r="AY894" s="219" t="s">
        <v>143</v>
      </c>
    </row>
    <row r="895" spans="2:51" s="12" customFormat="1" ht="13.5">
      <c r="B895" s="220"/>
      <c r="C895" s="221"/>
      <c r="D895" s="204" t="s">
        <v>210</v>
      </c>
      <c r="E895" s="232" t="s">
        <v>21</v>
      </c>
      <c r="F895" s="233" t="s">
        <v>1183</v>
      </c>
      <c r="G895" s="221"/>
      <c r="H895" s="234">
        <v>28.158</v>
      </c>
      <c r="I895" s="226"/>
      <c r="J895" s="221"/>
      <c r="K895" s="221"/>
      <c r="L895" s="227"/>
      <c r="M895" s="228"/>
      <c r="N895" s="229"/>
      <c r="O895" s="229"/>
      <c r="P895" s="229"/>
      <c r="Q895" s="229"/>
      <c r="R895" s="229"/>
      <c r="S895" s="229"/>
      <c r="T895" s="230"/>
      <c r="AT895" s="231" t="s">
        <v>210</v>
      </c>
      <c r="AU895" s="231" t="s">
        <v>84</v>
      </c>
      <c r="AV895" s="12" t="s">
        <v>84</v>
      </c>
      <c r="AW895" s="12" t="s">
        <v>38</v>
      </c>
      <c r="AX895" s="12" t="s">
        <v>74</v>
      </c>
      <c r="AY895" s="231" t="s">
        <v>143</v>
      </c>
    </row>
    <row r="896" spans="2:51" s="12" customFormat="1" ht="13.5">
      <c r="B896" s="220"/>
      <c r="C896" s="221"/>
      <c r="D896" s="204" t="s">
        <v>210</v>
      </c>
      <c r="E896" s="232" t="s">
        <v>21</v>
      </c>
      <c r="F896" s="233" t="s">
        <v>1184</v>
      </c>
      <c r="G896" s="221"/>
      <c r="H896" s="234">
        <v>8.332</v>
      </c>
      <c r="I896" s="226"/>
      <c r="J896" s="221"/>
      <c r="K896" s="221"/>
      <c r="L896" s="227"/>
      <c r="M896" s="228"/>
      <c r="N896" s="229"/>
      <c r="O896" s="229"/>
      <c r="P896" s="229"/>
      <c r="Q896" s="229"/>
      <c r="R896" s="229"/>
      <c r="S896" s="229"/>
      <c r="T896" s="230"/>
      <c r="AT896" s="231" t="s">
        <v>210</v>
      </c>
      <c r="AU896" s="231" t="s">
        <v>84</v>
      </c>
      <c r="AV896" s="12" t="s">
        <v>84</v>
      </c>
      <c r="AW896" s="12" t="s">
        <v>38</v>
      </c>
      <c r="AX896" s="12" t="s">
        <v>74</v>
      </c>
      <c r="AY896" s="231" t="s">
        <v>143</v>
      </c>
    </row>
    <row r="897" spans="2:51" s="12" customFormat="1" ht="13.5">
      <c r="B897" s="220"/>
      <c r="C897" s="221"/>
      <c r="D897" s="204" t="s">
        <v>210</v>
      </c>
      <c r="E897" s="232" t="s">
        <v>21</v>
      </c>
      <c r="F897" s="233" t="s">
        <v>1185</v>
      </c>
      <c r="G897" s="221"/>
      <c r="H897" s="234">
        <v>43.992</v>
      </c>
      <c r="I897" s="226"/>
      <c r="J897" s="221"/>
      <c r="K897" s="221"/>
      <c r="L897" s="227"/>
      <c r="M897" s="228"/>
      <c r="N897" s="229"/>
      <c r="O897" s="229"/>
      <c r="P897" s="229"/>
      <c r="Q897" s="229"/>
      <c r="R897" s="229"/>
      <c r="S897" s="229"/>
      <c r="T897" s="230"/>
      <c r="AT897" s="231" t="s">
        <v>210</v>
      </c>
      <c r="AU897" s="231" t="s">
        <v>84</v>
      </c>
      <c r="AV897" s="12" t="s">
        <v>84</v>
      </c>
      <c r="AW897" s="12" t="s">
        <v>38</v>
      </c>
      <c r="AX897" s="12" t="s">
        <v>74</v>
      </c>
      <c r="AY897" s="231" t="s">
        <v>143</v>
      </c>
    </row>
    <row r="898" spans="2:51" s="12" customFormat="1" ht="13.5">
      <c r="B898" s="220"/>
      <c r="C898" s="221"/>
      <c r="D898" s="204" t="s">
        <v>210</v>
      </c>
      <c r="E898" s="232" t="s">
        <v>21</v>
      </c>
      <c r="F898" s="233" t="s">
        <v>1186</v>
      </c>
      <c r="G898" s="221"/>
      <c r="H898" s="234">
        <v>7.32</v>
      </c>
      <c r="I898" s="226"/>
      <c r="J898" s="221"/>
      <c r="K898" s="221"/>
      <c r="L898" s="227"/>
      <c r="M898" s="228"/>
      <c r="N898" s="229"/>
      <c r="O898" s="229"/>
      <c r="P898" s="229"/>
      <c r="Q898" s="229"/>
      <c r="R898" s="229"/>
      <c r="S898" s="229"/>
      <c r="T898" s="230"/>
      <c r="AT898" s="231" t="s">
        <v>210</v>
      </c>
      <c r="AU898" s="231" t="s">
        <v>84</v>
      </c>
      <c r="AV898" s="12" t="s">
        <v>84</v>
      </c>
      <c r="AW898" s="12" t="s">
        <v>38</v>
      </c>
      <c r="AX898" s="12" t="s">
        <v>74</v>
      </c>
      <c r="AY898" s="231" t="s">
        <v>143</v>
      </c>
    </row>
    <row r="899" spans="2:51" s="12" customFormat="1" ht="13.5">
      <c r="B899" s="220"/>
      <c r="C899" s="221"/>
      <c r="D899" s="204" t="s">
        <v>210</v>
      </c>
      <c r="E899" s="232" t="s">
        <v>21</v>
      </c>
      <c r="F899" s="233" t="s">
        <v>1187</v>
      </c>
      <c r="G899" s="221"/>
      <c r="H899" s="234">
        <v>4.845</v>
      </c>
      <c r="I899" s="226"/>
      <c r="J899" s="221"/>
      <c r="K899" s="221"/>
      <c r="L899" s="227"/>
      <c r="M899" s="228"/>
      <c r="N899" s="229"/>
      <c r="O899" s="229"/>
      <c r="P899" s="229"/>
      <c r="Q899" s="229"/>
      <c r="R899" s="229"/>
      <c r="S899" s="229"/>
      <c r="T899" s="230"/>
      <c r="AT899" s="231" t="s">
        <v>210</v>
      </c>
      <c r="AU899" s="231" t="s">
        <v>84</v>
      </c>
      <c r="AV899" s="12" t="s">
        <v>84</v>
      </c>
      <c r="AW899" s="12" t="s">
        <v>38</v>
      </c>
      <c r="AX899" s="12" t="s">
        <v>74</v>
      </c>
      <c r="AY899" s="231" t="s">
        <v>143</v>
      </c>
    </row>
    <row r="900" spans="2:51" s="12" customFormat="1" ht="13.5">
      <c r="B900" s="220"/>
      <c r="C900" s="221"/>
      <c r="D900" s="204" t="s">
        <v>210</v>
      </c>
      <c r="E900" s="232" t="s">
        <v>21</v>
      </c>
      <c r="F900" s="233" t="s">
        <v>1188</v>
      </c>
      <c r="G900" s="221"/>
      <c r="H900" s="234">
        <v>3.178</v>
      </c>
      <c r="I900" s="226"/>
      <c r="J900" s="221"/>
      <c r="K900" s="221"/>
      <c r="L900" s="227"/>
      <c r="M900" s="228"/>
      <c r="N900" s="229"/>
      <c r="O900" s="229"/>
      <c r="P900" s="229"/>
      <c r="Q900" s="229"/>
      <c r="R900" s="229"/>
      <c r="S900" s="229"/>
      <c r="T900" s="230"/>
      <c r="AT900" s="231" t="s">
        <v>210</v>
      </c>
      <c r="AU900" s="231" t="s">
        <v>84</v>
      </c>
      <c r="AV900" s="12" t="s">
        <v>84</v>
      </c>
      <c r="AW900" s="12" t="s">
        <v>38</v>
      </c>
      <c r="AX900" s="12" t="s">
        <v>74</v>
      </c>
      <c r="AY900" s="231" t="s">
        <v>143</v>
      </c>
    </row>
    <row r="901" spans="2:51" s="12" customFormat="1" ht="13.5">
      <c r="B901" s="220"/>
      <c r="C901" s="221"/>
      <c r="D901" s="204" t="s">
        <v>210</v>
      </c>
      <c r="E901" s="232" t="s">
        <v>21</v>
      </c>
      <c r="F901" s="233" t="s">
        <v>1189</v>
      </c>
      <c r="G901" s="221"/>
      <c r="H901" s="234">
        <v>2.917</v>
      </c>
      <c r="I901" s="226"/>
      <c r="J901" s="221"/>
      <c r="K901" s="221"/>
      <c r="L901" s="227"/>
      <c r="M901" s="228"/>
      <c r="N901" s="229"/>
      <c r="O901" s="229"/>
      <c r="P901" s="229"/>
      <c r="Q901" s="229"/>
      <c r="R901" s="229"/>
      <c r="S901" s="229"/>
      <c r="T901" s="230"/>
      <c r="AT901" s="231" t="s">
        <v>210</v>
      </c>
      <c r="AU901" s="231" t="s">
        <v>84</v>
      </c>
      <c r="AV901" s="12" t="s">
        <v>84</v>
      </c>
      <c r="AW901" s="12" t="s">
        <v>38</v>
      </c>
      <c r="AX901" s="12" t="s">
        <v>74</v>
      </c>
      <c r="AY901" s="231" t="s">
        <v>143</v>
      </c>
    </row>
    <row r="902" spans="2:51" s="14" customFormat="1" ht="13.5">
      <c r="B902" s="257"/>
      <c r="C902" s="258"/>
      <c r="D902" s="204" t="s">
        <v>210</v>
      </c>
      <c r="E902" s="259" t="s">
        <v>21</v>
      </c>
      <c r="F902" s="260" t="s">
        <v>369</v>
      </c>
      <c r="G902" s="258"/>
      <c r="H902" s="261">
        <v>98.742</v>
      </c>
      <c r="I902" s="262"/>
      <c r="J902" s="258"/>
      <c r="K902" s="258"/>
      <c r="L902" s="263"/>
      <c r="M902" s="264"/>
      <c r="N902" s="265"/>
      <c r="O902" s="265"/>
      <c r="P902" s="265"/>
      <c r="Q902" s="265"/>
      <c r="R902" s="265"/>
      <c r="S902" s="265"/>
      <c r="T902" s="266"/>
      <c r="AT902" s="267" t="s">
        <v>210</v>
      </c>
      <c r="AU902" s="267" t="s">
        <v>84</v>
      </c>
      <c r="AV902" s="14" t="s">
        <v>161</v>
      </c>
      <c r="AW902" s="14" t="s">
        <v>38</v>
      </c>
      <c r="AX902" s="14" t="s">
        <v>74</v>
      </c>
      <c r="AY902" s="267" t="s">
        <v>143</v>
      </c>
    </row>
    <row r="903" spans="2:51" s="11" customFormat="1" ht="13.5">
      <c r="B903" s="209"/>
      <c r="C903" s="210"/>
      <c r="D903" s="204" t="s">
        <v>210</v>
      </c>
      <c r="E903" s="211" t="s">
        <v>21</v>
      </c>
      <c r="F903" s="212" t="s">
        <v>535</v>
      </c>
      <c r="G903" s="210"/>
      <c r="H903" s="213" t="s">
        <v>21</v>
      </c>
      <c r="I903" s="214"/>
      <c r="J903" s="210"/>
      <c r="K903" s="210"/>
      <c r="L903" s="215"/>
      <c r="M903" s="216"/>
      <c r="N903" s="217"/>
      <c r="O903" s="217"/>
      <c r="P903" s="217"/>
      <c r="Q903" s="217"/>
      <c r="R903" s="217"/>
      <c r="S903" s="217"/>
      <c r="T903" s="218"/>
      <c r="AT903" s="219" t="s">
        <v>210</v>
      </c>
      <c r="AU903" s="219" t="s">
        <v>84</v>
      </c>
      <c r="AV903" s="11" t="s">
        <v>82</v>
      </c>
      <c r="AW903" s="11" t="s">
        <v>38</v>
      </c>
      <c r="AX903" s="11" t="s">
        <v>74</v>
      </c>
      <c r="AY903" s="219" t="s">
        <v>143</v>
      </c>
    </row>
    <row r="904" spans="2:51" s="12" customFormat="1" ht="13.5">
      <c r="B904" s="220"/>
      <c r="C904" s="221"/>
      <c r="D904" s="204" t="s">
        <v>210</v>
      </c>
      <c r="E904" s="232" t="s">
        <v>21</v>
      </c>
      <c r="F904" s="233" t="s">
        <v>1190</v>
      </c>
      <c r="G904" s="221"/>
      <c r="H904" s="234">
        <v>28.458</v>
      </c>
      <c r="I904" s="226"/>
      <c r="J904" s="221"/>
      <c r="K904" s="221"/>
      <c r="L904" s="227"/>
      <c r="M904" s="228"/>
      <c r="N904" s="229"/>
      <c r="O904" s="229"/>
      <c r="P904" s="229"/>
      <c r="Q904" s="229"/>
      <c r="R904" s="229"/>
      <c r="S904" s="229"/>
      <c r="T904" s="230"/>
      <c r="AT904" s="231" t="s">
        <v>210</v>
      </c>
      <c r="AU904" s="231" t="s">
        <v>84</v>
      </c>
      <c r="AV904" s="12" t="s">
        <v>84</v>
      </c>
      <c r="AW904" s="12" t="s">
        <v>38</v>
      </c>
      <c r="AX904" s="12" t="s">
        <v>74</v>
      </c>
      <c r="AY904" s="231" t="s">
        <v>143</v>
      </c>
    </row>
    <row r="905" spans="2:51" s="12" customFormat="1" ht="13.5">
      <c r="B905" s="220"/>
      <c r="C905" s="221"/>
      <c r="D905" s="204" t="s">
        <v>210</v>
      </c>
      <c r="E905" s="232" t="s">
        <v>21</v>
      </c>
      <c r="F905" s="233" t="s">
        <v>1191</v>
      </c>
      <c r="G905" s="221"/>
      <c r="H905" s="234">
        <v>4.99</v>
      </c>
      <c r="I905" s="226"/>
      <c r="J905" s="221"/>
      <c r="K905" s="221"/>
      <c r="L905" s="227"/>
      <c r="M905" s="228"/>
      <c r="N905" s="229"/>
      <c r="O905" s="229"/>
      <c r="P905" s="229"/>
      <c r="Q905" s="229"/>
      <c r="R905" s="229"/>
      <c r="S905" s="229"/>
      <c r="T905" s="230"/>
      <c r="AT905" s="231" t="s">
        <v>210</v>
      </c>
      <c r="AU905" s="231" t="s">
        <v>84</v>
      </c>
      <c r="AV905" s="12" t="s">
        <v>84</v>
      </c>
      <c r="AW905" s="12" t="s">
        <v>38</v>
      </c>
      <c r="AX905" s="12" t="s">
        <v>74</v>
      </c>
      <c r="AY905" s="231" t="s">
        <v>143</v>
      </c>
    </row>
    <row r="906" spans="2:51" s="12" customFormat="1" ht="13.5">
      <c r="B906" s="220"/>
      <c r="C906" s="221"/>
      <c r="D906" s="204" t="s">
        <v>210</v>
      </c>
      <c r="E906" s="232" t="s">
        <v>21</v>
      </c>
      <c r="F906" s="233" t="s">
        <v>1192</v>
      </c>
      <c r="G906" s="221"/>
      <c r="H906" s="234">
        <v>2.917</v>
      </c>
      <c r="I906" s="226"/>
      <c r="J906" s="221"/>
      <c r="K906" s="221"/>
      <c r="L906" s="227"/>
      <c r="M906" s="228"/>
      <c r="N906" s="229"/>
      <c r="O906" s="229"/>
      <c r="P906" s="229"/>
      <c r="Q906" s="229"/>
      <c r="R906" s="229"/>
      <c r="S906" s="229"/>
      <c r="T906" s="230"/>
      <c r="AT906" s="231" t="s">
        <v>210</v>
      </c>
      <c r="AU906" s="231" t="s">
        <v>84</v>
      </c>
      <c r="AV906" s="12" t="s">
        <v>84</v>
      </c>
      <c r="AW906" s="12" t="s">
        <v>38</v>
      </c>
      <c r="AX906" s="12" t="s">
        <v>74</v>
      </c>
      <c r="AY906" s="231" t="s">
        <v>143</v>
      </c>
    </row>
    <row r="907" spans="2:51" s="14" customFormat="1" ht="13.5">
      <c r="B907" s="257"/>
      <c r="C907" s="258"/>
      <c r="D907" s="204" t="s">
        <v>210</v>
      </c>
      <c r="E907" s="259" t="s">
        <v>21</v>
      </c>
      <c r="F907" s="260" t="s">
        <v>369</v>
      </c>
      <c r="G907" s="258"/>
      <c r="H907" s="261">
        <v>36.365</v>
      </c>
      <c r="I907" s="262"/>
      <c r="J907" s="258"/>
      <c r="K907" s="258"/>
      <c r="L907" s="263"/>
      <c r="M907" s="264"/>
      <c r="N907" s="265"/>
      <c r="O907" s="265"/>
      <c r="P907" s="265"/>
      <c r="Q907" s="265"/>
      <c r="R907" s="265"/>
      <c r="S907" s="265"/>
      <c r="T907" s="266"/>
      <c r="AT907" s="267" t="s">
        <v>210</v>
      </c>
      <c r="AU907" s="267" t="s">
        <v>84</v>
      </c>
      <c r="AV907" s="14" t="s">
        <v>161</v>
      </c>
      <c r="AW907" s="14" t="s">
        <v>38</v>
      </c>
      <c r="AX907" s="14" t="s">
        <v>74</v>
      </c>
      <c r="AY907" s="267" t="s">
        <v>143</v>
      </c>
    </row>
    <row r="908" spans="2:51" s="13" customFormat="1" ht="13.5">
      <c r="B908" s="235"/>
      <c r="C908" s="236"/>
      <c r="D908" s="222" t="s">
        <v>210</v>
      </c>
      <c r="E908" s="237" t="s">
        <v>21</v>
      </c>
      <c r="F908" s="238" t="s">
        <v>222</v>
      </c>
      <c r="G908" s="236"/>
      <c r="H908" s="239">
        <v>135.107</v>
      </c>
      <c r="I908" s="240"/>
      <c r="J908" s="236"/>
      <c r="K908" s="236"/>
      <c r="L908" s="241"/>
      <c r="M908" s="242"/>
      <c r="N908" s="243"/>
      <c r="O908" s="243"/>
      <c r="P908" s="243"/>
      <c r="Q908" s="243"/>
      <c r="R908" s="243"/>
      <c r="S908" s="243"/>
      <c r="T908" s="244"/>
      <c r="AT908" s="245" t="s">
        <v>210</v>
      </c>
      <c r="AU908" s="245" t="s">
        <v>84</v>
      </c>
      <c r="AV908" s="13" t="s">
        <v>208</v>
      </c>
      <c r="AW908" s="13" t="s">
        <v>38</v>
      </c>
      <c r="AX908" s="13" t="s">
        <v>82</v>
      </c>
      <c r="AY908" s="245" t="s">
        <v>143</v>
      </c>
    </row>
    <row r="909" spans="2:65" s="1" customFormat="1" ht="44.25" customHeight="1">
      <c r="B909" s="40"/>
      <c r="C909" s="192" t="s">
        <v>1193</v>
      </c>
      <c r="D909" s="192" t="s">
        <v>146</v>
      </c>
      <c r="E909" s="193" t="s">
        <v>1194</v>
      </c>
      <c r="F909" s="194" t="s">
        <v>1195</v>
      </c>
      <c r="G909" s="195" t="s">
        <v>249</v>
      </c>
      <c r="H909" s="196">
        <v>96.621</v>
      </c>
      <c r="I909" s="197"/>
      <c r="J909" s="198">
        <f>ROUND(I909*H909,2)</f>
        <v>0</v>
      </c>
      <c r="K909" s="194" t="s">
        <v>150</v>
      </c>
      <c r="L909" s="60"/>
      <c r="M909" s="199" t="s">
        <v>21</v>
      </c>
      <c r="N909" s="200" t="s">
        <v>45</v>
      </c>
      <c r="O909" s="41"/>
      <c r="P909" s="201">
        <f>O909*H909</f>
        <v>0</v>
      </c>
      <c r="Q909" s="201">
        <v>0.04745</v>
      </c>
      <c r="R909" s="201">
        <f>Q909*H909</f>
        <v>4.584666449999999</v>
      </c>
      <c r="S909" s="201">
        <v>0</v>
      </c>
      <c r="T909" s="202">
        <f>S909*H909</f>
        <v>0</v>
      </c>
      <c r="AR909" s="24" t="s">
        <v>294</v>
      </c>
      <c r="AT909" s="24" t="s">
        <v>146</v>
      </c>
      <c r="AU909" s="24" t="s">
        <v>84</v>
      </c>
      <c r="AY909" s="24" t="s">
        <v>143</v>
      </c>
      <c r="BE909" s="203">
        <f>IF(N909="základní",J909,0)</f>
        <v>0</v>
      </c>
      <c r="BF909" s="203">
        <f>IF(N909="snížená",J909,0)</f>
        <v>0</v>
      </c>
      <c r="BG909" s="203">
        <f>IF(N909="zákl. přenesená",J909,0)</f>
        <v>0</v>
      </c>
      <c r="BH909" s="203">
        <f>IF(N909="sníž. přenesená",J909,0)</f>
        <v>0</v>
      </c>
      <c r="BI909" s="203">
        <f>IF(N909="nulová",J909,0)</f>
        <v>0</v>
      </c>
      <c r="BJ909" s="24" t="s">
        <v>82</v>
      </c>
      <c r="BK909" s="203">
        <f>ROUND(I909*H909,2)</f>
        <v>0</v>
      </c>
      <c r="BL909" s="24" t="s">
        <v>294</v>
      </c>
      <c r="BM909" s="24" t="s">
        <v>1196</v>
      </c>
    </row>
    <row r="910" spans="2:51" s="11" customFormat="1" ht="13.5">
      <c r="B910" s="209"/>
      <c r="C910" s="210"/>
      <c r="D910" s="204" t="s">
        <v>210</v>
      </c>
      <c r="E910" s="211" t="s">
        <v>21</v>
      </c>
      <c r="F910" s="212" t="s">
        <v>519</v>
      </c>
      <c r="G910" s="210"/>
      <c r="H910" s="213" t="s">
        <v>21</v>
      </c>
      <c r="I910" s="214"/>
      <c r="J910" s="210"/>
      <c r="K910" s="210"/>
      <c r="L910" s="215"/>
      <c r="M910" s="216"/>
      <c r="N910" s="217"/>
      <c r="O910" s="217"/>
      <c r="P910" s="217"/>
      <c r="Q910" s="217"/>
      <c r="R910" s="217"/>
      <c r="S910" s="217"/>
      <c r="T910" s="218"/>
      <c r="AT910" s="219" t="s">
        <v>210</v>
      </c>
      <c r="AU910" s="219" t="s">
        <v>84</v>
      </c>
      <c r="AV910" s="11" t="s">
        <v>82</v>
      </c>
      <c r="AW910" s="11" t="s">
        <v>38</v>
      </c>
      <c r="AX910" s="11" t="s">
        <v>74</v>
      </c>
      <c r="AY910" s="219" t="s">
        <v>143</v>
      </c>
    </row>
    <row r="911" spans="2:51" s="12" customFormat="1" ht="13.5">
      <c r="B911" s="220"/>
      <c r="C911" s="221"/>
      <c r="D911" s="204" t="s">
        <v>210</v>
      </c>
      <c r="E911" s="232" t="s">
        <v>21</v>
      </c>
      <c r="F911" s="233" t="s">
        <v>1197</v>
      </c>
      <c r="G911" s="221"/>
      <c r="H911" s="234">
        <v>9.786</v>
      </c>
      <c r="I911" s="226"/>
      <c r="J911" s="221"/>
      <c r="K911" s="221"/>
      <c r="L911" s="227"/>
      <c r="M911" s="228"/>
      <c r="N911" s="229"/>
      <c r="O911" s="229"/>
      <c r="P911" s="229"/>
      <c r="Q911" s="229"/>
      <c r="R911" s="229"/>
      <c r="S911" s="229"/>
      <c r="T911" s="230"/>
      <c r="AT911" s="231" t="s">
        <v>210</v>
      </c>
      <c r="AU911" s="231" t="s">
        <v>84</v>
      </c>
      <c r="AV911" s="12" t="s">
        <v>84</v>
      </c>
      <c r="AW911" s="12" t="s">
        <v>38</v>
      </c>
      <c r="AX911" s="12" t="s">
        <v>74</v>
      </c>
      <c r="AY911" s="231" t="s">
        <v>143</v>
      </c>
    </row>
    <row r="912" spans="2:51" s="12" customFormat="1" ht="13.5">
      <c r="B912" s="220"/>
      <c r="C912" s="221"/>
      <c r="D912" s="204" t="s">
        <v>210</v>
      </c>
      <c r="E912" s="232" t="s">
        <v>21</v>
      </c>
      <c r="F912" s="233" t="s">
        <v>1198</v>
      </c>
      <c r="G912" s="221"/>
      <c r="H912" s="234">
        <v>27.692</v>
      </c>
      <c r="I912" s="226"/>
      <c r="J912" s="221"/>
      <c r="K912" s="221"/>
      <c r="L912" s="227"/>
      <c r="M912" s="228"/>
      <c r="N912" s="229"/>
      <c r="O912" s="229"/>
      <c r="P912" s="229"/>
      <c r="Q912" s="229"/>
      <c r="R912" s="229"/>
      <c r="S912" s="229"/>
      <c r="T912" s="230"/>
      <c r="AT912" s="231" t="s">
        <v>210</v>
      </c>
      <c r="AU912" s="231" t="s">
        <v>84</v>
      </c>
      <c r="AV912" s="12" t="s">
        <v>84</v>
      </c>
      <c r="AW912" s="12" t="s">
        <v>38</v>
      </c>
      <c r="AX912" s="12" t="s">
        <v>74</v>
      </c>
      <c r="AY912" s="231" t="s">
        <v>143</v>
      </c>
    </row>
    <row r="913" spans="2:51" s="12" customFormat="1" ht="13.5">
      <c r="B913" s="220"/>
      <c r="C913" s="221"/>
      <c r="D913" s="204" t="s">
        <v>210</v>
      </c>
      <c r="E913" s="232" t="s">
        <v>21</v>
      </c>
      <c r="F913" s="233" t="s">
        <v>1199</v>
      </c>
      <c r="G913" s="221"/>
      <c r="H913" s="234">
        <v>30.778</v>
      </c>
      <c r="I913" s="226"/>
      <c r="J913" s="221"/>
      <c r="K913" s="221"/>
      <c r="L913" s="227"/>
      <c r="M913" s="228"/>
      <c r="N913" s="229"/>
      <c r="O913" s="229"/>
      <c r="P913" s="229"/>
      <c r="Q913" s="229"/>
      <c r="R913" s="229"/>
      <c r="S913" s="229"/>
      <c r="T913" s="230"/>
      <c r="AT913" s="231" t="s">
        <v>210</v>
      </c>
      <c r="AU913" s="231" t="s">
        <v>84</v>
      </c>
      <c r="AV913" s="12" t="s">
        <v>84</v>
      </c>
      <c r="AW913" s="12" t="s">
        <v>38</v>
      </c>
      <c r="AX913" s="12" t="s">
        <v>74</v>
      </c>
      <c r="AY913" s="231" t="s">
        <v>143</v>
      </c>
    </row>
    <row r="914" spans="2:51" s="14" customFormat="1" ht="13.5">
      <c r="B914" s="257"/>
      <c r="C914" s="258"/>
      <c r="D914" s="204" t="s">
        <v>210</v>
      </c>
      <c r="E914" s="259" t="s">
        <v>21</v>
      </c>
      <c r="F914" s="260" t="s">
        <v>369</v>
      </c>
      <c r="G914" s="258"/>
      <c r="H914" s="261">
        <v>68.256</v>
      </c>
      <c r="I914" s="262"/>
      <c r="J914" s="258"/>
      <c r="K914" s="258"/>
      <c r="L914" s="263"/>
      <c r="M914" s="264"/>
      <c r="N914" s="265"/>
      <c r="O914" s="265"/>
      <c r="P914" s="265"/>
      <c r="Q914" s="265"/>
      <c r="R914" s="265"/>
      <c r="S914" s="265"/>
      <c r="T914" s="266"/>
      <c r="AT914" s="267" t="s">
        <v>210</v>
      </c>
      <c r="AU914" s="267" t="s">
        <v>84</v>
      </c>
      <c r="AV914" s="14" t="s">
        <v>161</v>
      </c>
      <c r="AW914" s="14" t="s">
        <v>38</v>
      </c>
      <c r="AX914" s="14" t="s">
        <v>74</v>
      </c>
      <c r="AY914" s="267" t="s">
        <v>143</v>
      </c>
    </row>
    <row r="915" spans="2:51" s="11" customFormat="1" ht="13.5">
      <c r="B915" s="209"/>
      <c r="C915" s="210"/>
      <c r="D915" s="204" t="s">
        <v>210</v>
      </c>
      <c r="E915" s="211" t="s">
        <v>21</v>
      </c>
      <c r="F915" s="212" t="s">
        <v>535</v>
      </c>
      <c r="G915" s="210"/>
      <c r="H915" s="213" t="s">
        <v>21</v>
      </c>
      <c r="I915" s="214"/>
      <c r="J915" s="210"/>
      <c r="K915" s="210"/>
      <c r="L915" s="215"/>
      <c r="M915" s="216"/>
      <c r="N915" s="217"/>
      <c r="O915" s="217"/>
      <c r="P915" s="217"/>
      <c r="Q915" s="217"/>
      <c r="R915" s="217"/>
      <c r="S915" s="217"/>
      <c r="T915" s="218"/>
      <c r="AT915" s="219" t="s">
        <v>210</v>
      </c>
      <c r="AU915" s="219" t="s">
        <v>84</v>
      </c>
      <c r="AV915" s="11" t="s">
        <v>82</v>
      </c>
      <c r="AW915" s="11" t="s">
        <v>38</v>
      </c>
      <c r="AX915" s="11" t="s">
        <v>74</v>
      </c>
      <c r="AY915" s="219" t="s">
        <v>143</v>
      </c>
    </row>
    <row r="916" spans="2:51" s="12" customFormat="1" ht="13.5">
      <c r="B916" s="220"/>
      <c r="C916" s="221"/>
      <c r="D916" s="204" t="s">
        <v>210</v>
      </c>
      <c r="E916" s="232" t="s">
        <v>21</v>
      </c>
      <c r="F916" s="233" t="s">
        <v>1200</v>
      </c>
      <c r="G916" s="221"/>
      <c r="H916" s="234">
        <v>28.365</v>
      </c>
      <c r="I916" s="226"/>
      <c r="J916" s="221"/>
      <c r="K916" s="221"/>
      <c r="L916" s="227"/>
      <c r="M916" s="228"/>
      <c r="N916" s="229"/>
      <c r="O916" s="229"/>
      <c r="P916" s="229"/>
      <c r="Q916" s="229"/>
      <c r="R916" s="229"/>
      <c r="S916" s="229"/>
      <c r="T916" s="230"/>
      <c r="AT916" s="231" t="s">
        <v>210</v>
      </c>
      <c r="AU916" s="231" t="s">
        <v>84</v>
      </c>
      <c r="AV916" s="12" t="s">
        <v>84</v>
      </c>
      <c r="AW916" s="12" t="s">
        <v>38</v>
      </c>
      <c r="AX916" s="12" t="s">
        <v>74</v>
      </c>
      <c r="AY916" s="231" t="s">
        <v>143</v>
      </c>
    </row>
    <row r="917" spans="2:51" s="14" customFormat="1" ht="13.5">
      <c r="B917" s="257"/>
      <c r="C917" s="258"/>
      <c r="D917" s="204" t="s">
        <v>210</v>
      </c>
      <c r="E917" s="259" t="s">
        <v>21</v>
      </c>
      <c r="F917" s="260" t="s">
        <v>369</v>
      </c>
      <c r="G917" s="258"/>
      <c r="H917" s="261">
        <v>28.365</v>
      </c>
      <c r="I917" s="262"/>
      <c r="J917" s="258"/>
      <c r="K917" s="258"/>
      <c r="L917" s="263"/>
      <c r="M917" s="264"/>
      <c r="N917" s="265"/>
      <c r="O917" s="265"/>
      <c r="P917" s="265"/>
      <c r="Q917" s="265"/>
      <c r="R917" s="265"/>
      <c r="S917" s="265"/>
      <c r="T917" s="266"/>
      <c r="AT917" s="267" t="s">
        <v>210</v>
      </c>
      <c r="AU917" s="267" t="s">
        <v>84</v>
      </c>
      <c r="AV917" s="14" t="s">
        <v>161</v>
      </c>
      <c r="AW917" s="14" t="s">
        <v>38</v>
      </c>
      <c r="AX917" s="14" t="s">
        <v>74</v>
      </c>
      <c r="AY917" s="267" t="s">
        <v>143</v>
      </c>
    </row>
    <row r="918" spans="2:51" s="13" customFormat="1" ht="13.5">
      <c r="B918" s="235"/>
      <c r="C918" s="236"/>
      <c r="D918" s="222" t="s">
        <v>210</v>
      </c>
      <c r="E918" s="237" t="s">
        <v>21</v>
      </c>
      <c r="F918" s="238" t="s">
        <v>222</v>
      </c>
      <c r="G918" s="236"/>
      <c r="H918" s="239">
        <v>96.621</v>
      </c>
      <c r="I918" s="240"/>
      <c r="J918" s="236"/>
      <c r="K918" s="236"/>
      <c r="L918" s="241"/>
      <c r="M918" s="242"/>
      <c r="N918" s="243"/>
      <c r="O918" s="243"/>
      <c r="P918" s="243"/>
      <c r="Q918" s="243"/>
      <c r="R918" s="243"/>
      <c r="S918" s="243"/>
      <c r="T918" s="244"/>
      <c r="AT918" s="245" t="s">
        <v>210</v>
      </c>
      <c r="AU918" s="245" t="s">
        <v>84</v>
      </c>
      <c r="AV918" s="13" t="s">
        <v>208</v>
      </c>
      <c r="AW918" s="13" t="s">
        <v>38</v>
      </c>
      <c r="AX918" s="13" t="s">
        <v>82</v>
      </c>
      <c r="AY918" s="245" t="s">
        <v>143</v>
      </c>
    </row>
    <row r="919" spans="2:65" s="1" customFormat="1" ht="44.25" customHeight="1">
      <c r="B919" s="40"/>
      <c r="C919" s="192" t="s">
        <v>1201</v>
      </c>
      <c r="D919" s="192" t="s">
        <v>146</v>
      </c>
      <c r="E919" s="193" t="s">
        <v>1202</v>
      </c>
      <c r="F919" s="194" t="s">
        <v>1203</v>
      </c>
      <c r="G919" s="195" t="s">
        <v>249</v>
      </c>
      <c r="H919" s="196">
        <v>11.039</v>
      </c>
      <c r="I919" s="197"/>
      <c r="J919" s="198">
        <f>ROUND(I919*H919,2)</f>
        <v>0</v>
      </c>
      <c r="K919" s="194" t="s">
        <v>150</v>
      </c>
      <c r="L919" s="60"/>
      <c r="M919" s="199" t="s">
        <v>21</v>
      </c>
      <c r="N919" s="200" t="s">
        <v>45</v>
      </c>
      <c r="O919" s="41"/>
      <c r="P919" s="201">
        <f>O919*H919</f>
        <v>0</v>
      </c>
      <c r="Q919" s="201">
        <v>0.05249</v>
      </c>
      <c r="R919" s="201">
        <f>Q919*H919</f>
        <v>0.57943711</v>
      </c>
      <c r="S919" s="201">
        <v>0</v>
      </c>
      <c r="T919" s="202">
        <f>S919*H919</f>
        <v>0</v>
      </c>
      <c r="AR919" s="24" t="s">
        <v>294</v>
      </c>
      <c r="AT919" s="24" t="s">
        <v>146</v>
      </c>
      <c r="AU919" s="24" t="s">
        <v>84</v>
      </c>
      <c r="AY919" s="24" t="s">
        <v>143</v>
      </c>
      <c r="BE919" s="203">
        <f>IF(N919="základní",J919,0)</f>
        <v>0</v>
      </c>
      <c r="BF919" s="203">
        <f>IF(N919="snížená",J919,0)</f>
        <v>0</v>
      </c>
      <c r="BG919" s="203">
        <f>IF(N919="zákl. přenesená",J919,0)</f>
        <v>0</v>
      </c>
      <c r="BH919" s="203">
        <f>IF(N919="sníž. přenesená",J919,0)</f>
        <v>0</v>
      </c>
      <c r="BI919" s="203">
        <f>IF(N919="nulová",J919,0)</f>
        <v>0</v>
      </c>
      <c r="BJ919" s="24" t="s">
        <v>82</v>
      </c>
      <c r="BK919" s="203">
        <f>ROUND(I919*H919,2)</f>
        <v>0</v>
      </c>
      <c r="BL919" s="24" t="s">
        <v>294</v>
      </c>
      <c r="BM919" s="24" t="s">
        <v>1204</v>
      </c>
    </row>
    <row r="920" spans="2:51" s="11" customFormat="1" ht="13.5">
      <c r="B920" s="209"/>
      <c r="C920" s="210"/>
      <c r="D920" s="204" t="s">
        <v>210</v>
      </c>
      <c r="E920" s="211" t="s">
        <v>21</v>
      </c>
      <c r="F920" s="212" t="s">
        <v>519</v>
      </c>
      <c r="G920" s="210"/>
      <c r="H920" s="213" t="s">
        <v>21</v>
      </c>
      <c r="I920" s="214"/>
      <c r="J920" s="210"/>
      <c r="K920" s="210"/>
      <c r="L920" s="215"/>
      <c r="M920" s="216"/>
      <c r="N920" s="217"/>
      <c r="O920" s="217"/>
      <c r="P920" s="217"/>
      <c r="Q920" s="217"/>
      <c r="R920" s="217"/>
      <c r="S920" s="217"/>
      <c r="T920" s="218"/>
      <c r="AT920" s="219" t="s">
        <v>210</v>
      </c>
      <c r="AU920" s="219" t="s">
        <v>84</v>
      </c>
      <c r="AV920" s="11" t="s">
        <v>82</v>
      </c>
      <c r="AW920" s="11" t="s">
        <v>38</v>
      </c>
      <c r="AX920" s="11" t="s">
        <v>74</v>
      </c>
      <c r="AY920" s="219" t="s">
        <v>143</v>
      </c>
    </row>
    <row r="921" spans="2:51" s="12" customFormat="1" ht="13.5">
      <c r="B921" s="220"/>
      <c r="C921" s="221"/>
      <c r="D921" s="222" t="s">
        <v>210</v>
      </c>
      <c r="E921" s="223" t="s">
        <v>21</v>
      </c>
      <c r="F921" s="224" t="s">
        <v>1205</v>
      </c>
      <c r="G921" s="221"/>
      <c r="H921" s="225">
        <v>11.039</v>
      </c>
      <c r="I921" s="226"/>
      <c r="J921" s="221"/>
      <c r="K921" s="221"/>
      <c r="L921" s="227"/>
      <c r="M921" s="228"/>
      <c r="N921" s="229"/>
      <c r="O921" s="229"/>
      <c r="P921" s="229"/>
      <c r="Q921" s="229"/>
      <c r="R921" s="229"/>
      <c r="S921" s="229"/>
      <c r="T921" s="230"/>
      <c r="AT921" s="231" t="s">
        <v>210</v>
      </c>
      <c r="AU921" s="231" t="s">
        <v>84</v>
      </c>
      <c r="AV921" s="12" t="s">
        <v>84</v>
      </c>
      <c r="AW921" s="12" t="s">
        <v>38</v>
      </c>
      <c r="AX921" s="12" t="s">
        <v>82</v>
      </c>
      <c r="AY921" s="231" t="s">
        <v>143</v>
      </c>
    </row>
    <row r="922" spans="2:65" s="1" customFormat="1" ht="57" customHeight="1">
      <c r="B922" s="40"/>
      <c r="C922" s="192" t="s">
        <v>1206</v>
      </c>
      <c r="D922" s="192" t="s">
        <v>146</v>
      </c>
      <c r="E922" s="193" t="s">
        <v>1207</v>
      </c>
      <c r="F922" s="194" t="s">
        <v>1208</v>
      </c>
      <c r="G922" s="195" t="s">
        <v>249</v>
      </c>
      <c r="H922" s="196">
        <v>4.32</v>
      </c>
      <c r="I922" s="197"/>
      <c r="J922" s="198">
        <f>ROUND(I922*H922,2)</f>
        <v>0</v>
      </c>
      <c r="K922" s="194" t="s">
        <v>150</v>
      </c>
      <c r="L922" s="60"/>
      <c r="M922" s="199" t="s">
        <v>21</v>
      </c>
      <c r="N922" s="200" t="s">
        <v>45</v>
      </c>
      <c r="O922" s="41"/>
      <c r="P922" s="201">
        <f>O922*H922</f>
        <v>0</v>
      </c>
      <c r="Q922" s="201">
        <v>0.0478</v>
      </c>
      <c r="R922" s="201">
        <f>Q922*H922</f>
        <v>0.206496</v>
      </c>
      <c r="S922" s="201">
        <v>0</v>
      </c>
      <c r="T922" s="202">
        <f>S922*H922</f>
        <v>0</v>
      </c>
      <c r="AR922" s="24" t="s">
        <v>294</v>
      </c>
      <c r="AT922" s="24" t="s">
        <v>146</v>
      </c>
      <c r="AU922" s="24" t="s">
        <v>84</v>
      </c>
      <c r="AY922" s="24" t="s">
        <v>143</v>
      </c>
      <c r="BE922" s="203">
        <f>IF(N922="základní",J922,0)</f>
        <v>0</v>
      </c>
      <c r="BF922" s="203">
        <f>IF(N922="snížená",J922,0)</f>
        <v>0</v>
      </c>
      <c r="BG922" s="203">
        <f>IF(N922="zákl. přenesená",J922,0)</f>
        <v>0</v>
      </c>
      <c r="BH922" s="203">
        <f>IF(N922="sníž. přenesená",J922,0)</f>
        <v>0</v>
      </c>
      <c r="BI922" s="203">
        <f>IF(N922="nulová",J922,0)</f>
        <v>0</v>
      </c>
      <c r="BJ922" s="24" t="s">
        <v>82</v>
      </c>
      <c r="BK922" s="203">
        <f>ROUND(I922*H922,2)</f>
        <v>0</v>
      </c>
      <c r="BL922" s="24" t="s">
        <v>294</v>
      </c>
      <c r="BM922" s="24" t="s">
        <v>1209</v>
      </c>
    </row>
    <row r="923" spans="2:51" s="11" customFormat="1" ht="13.5">
      <c r="B923" s="209"/>
      <c r="C923" s="210"/>
      <c r="D923" s="204" t="s">
        <v>210</v>
      </c>
      <c r="E923" s="211" t="s">
        <v>21</v>
      </c>
      <c r="F923" s="212" t="s">
        <v>519</v>
      </c>
      <c r="G923" s="210"/>
      <c r="H923" s="213" t="s">
        <v>21</v>
      </c>
      <c r="I923" s="214"/>
      <c r="J923" s="210"/>
      <c r="K923" s="210"/>
      <c r="L923" s="215"/>
      <c r="M923" s="216"/>
      <c r="N923" s="217"/>
      <c r="O923" s="217"/>
      <c r="P923" s="217"/>
      <c r="Q923" s="217"/>
      <c r="R923" s="217"/>
      <c r="S923" s="217"/>
      <c r="T923" s="218"/>
      <c r="AT923" s="219" t="s">
        <v>210</v>
      </c>
      <c r="AU923" s="219" t="s">
        <v>84</v>
      </c>
      <c r="AV923" s="11" t="s">
        <v>82</v>
      </c>
      <c r="AW923" s="11" t="s">
        <v>38</v>
      </c>
      <c r="AX923" s="11" t="s">
        <v>74</v>
      </c>
      <c r="AY923" s="219" t="s">
        <v>143</v>
      </c>
    </row>
    <row r="924" spans="2:51" s="12" customFormat="1" ht="13.5">
      <c r="B924" s="220"/>
      <c r="C924" s="221"/>
      <c r="D924" s="204" t="s">
        <v>210</v>
      </c>
      <c r="E924" s="232" t="s">
        <v>21</v>
      </c>
      <c r="F924" s="233" t="s">
        <v>1210</v>
      </c>
      <c r="G924" s="221"/>
      <c r="H924" s="234">
        <v>3.24</v>
      </c>
      <c r="I924" s="226"/>
      <c r="J924" s="221"/>
      <c r="K924" s="221"/>
      <c r="L924" s="227"/>
      <c r="M924" s="228"/>
      <c r="N924" s="229"/>
      <c r="O924" s="229"/>
      <c r="P924" s="229"/>
      <c r="Q924" s="229"/>
      <c r="R924" s="229"/>
      <c r="S924" s="229"/>
      <c r="T924" s="230"/>
      <c r="AT924" s="231" t="s">
        <v>210</v>
      </c>
      <c r="AU924" s="231" t="s">
        <v>84</v>
      </c>
      <c r="AV924" s="12" t="s">
        <v>84</v>
      </c>
      <c r="AW924" s="12" t="s">
        <v>38</v>
      </c>
      <c r="AX924" s="12" t="s">
        <v>74</v>
      </c>
      <c r="AY924" s="231" t="s">
        <v>143</v>
      </c>
    </row>
    <row r="925" spans="2:51" s="14" customFormat="1" ht="13.5">
      <c r="B925" s="257"/>
      <c r="C925" s="258"/>
      <c r="D925" s="204" t="s">
        <v>210</v>
      </c>
      <c r="E925" s="259" t="s">
        <v>21</v>
      </c>
      <c r="F925" s="260" t="s">
        <v>369</v>
      </c>
      <c r="G925" s="258"/>
      <c r="H925" s="261">
        <v>3.24</v>
      </c>
      <c r="I925" s="262"/>
      <c r="J925" s="258"/>
      <c r="K925" s="258"/>
      <c r="L925" s="263"/>
      <c r="M925" s="264"/>
      <c r="N925" s="265"/>
      <c r="O925" s="265"/>
      <c r="P925" s="265"/>
      <c r="Q925" s="265"/>
      <c r="R925" s="265"/>
      <c r="S925" s="265"/>
      <c r="T925" s="266"/>
      <c r="AT925" s="267" t="s">
        <v>210</v>
      </c>
      <c r="AU925" s="267" t="s">
        <v>84</v>
      </c>
      <c r="AV925" s="14" t="s">
        <v>161</v>
      </c>
      <c r="AW925" s="14" t="s">
        <v>38</v>
      </c>
      <c r="AX925" s="14" t="s">
        <v>74</v>
      </c>
      <c r="AY925" s="267" t="s">
        <v>143</v>
      </c>
    </row>
    <row r="926" spans="2:51" s="11" customFormat="1" ht="13.5">
      <c r="B926" s="209"/>
      <c r="C926" s="210"/>
      <c r="D926" s="204" t="s">
        <v>210</v>
      </c>
      <c r="E926" s="211" t="s">
        <v>21</v>
      </c>
      <c r="F926" s="212" t="s">
        <v>535</v>
      </c>
      <c r="G926" s="210"/>
      <c r="H926" s="213" t="s">
        <v>21</v>
      </c>
      <c r="I926" s="214"/>
      <c r="J926" s="210"/>
      <c r="K926" s="210"/>
      <c r="L926" s="215"/>
      <c r="M926" s="216"/>
      <c r="N926" s="217"/>
      <c r="O926" s="217"/>
      <c r="P926" s="217"/>
      <c r="Q926" s="217"/>
      <c r="R926" s="217"/>
      <c r="S926" s="217"/>
      <c r="T926" s="218"/>
      <c r="AT926" s="219" t="s">
        <v>210</v>
      </c>
      <c r="AU926" s="219" t="s">
        <v>84</v>
      </c>
      <c r="AV926" s="11" t="s">
        <v>82</v>
      </c>
      <c r="AW926" s="11" t="s">
        <v>38</v>
      </c>
      <c r="AX926" s="11" t="s">
        <v>74</v>
      </c>
      <c r="AY926" s="219" t="s">
        <v>143</v>
      </c>
    </row>
    <row r="927" spans="2:51" s="12" customFormat="1" ht="13.5">
      <c r="B927" s="220"/>
      <c r="C927" s="221"/>
      <c r="D927" s="204" t="s">
        <v>210</v>
      </c>
      <c r="E927" s="232" t="s">
        <v>21</v>
      </c>
      <c r="F927" s="233" t="s">
        <v>1211</v>
      </c>
      <c r="G927" s="221"/>
      <c r="H927" s="234">
        <v>1.08</v>
      </c>
      <c r="I927" s="226"/>
      <c r="J927" s="221"/>
      <c r="K927" s="221"/>
      <c r="L927" s="227"/>
      <c r="M927" s="228"/>
      <c r="N927" s="229"/>
      <c r="O927" s="229"/>
      <c r="P927" s="229"/>
      <c r="Q927" s="229"/>
      <c r="R927" s="229"/>
      <c r="S927" s="229"/>
      <c r="T927" s="230"/>
      <c r="AT927" s="231" t="s">
        <v>210</v>
      </c>
      <c r="AU927" s="231" t="s">
        <v>84</v>
      </c>
      <c r="AV927" s="12" t="s">
        <v>84</v>
      </c>
      <c r="AW927" s="12" t="s">
        <v>38</v>
      </c>
      <c r="AX927" s="12" t="s">
        <v>74</v>
      </c>
      <c r="AY927" s="231" t="s">
        <v>143</v>
      </c>
    </row>
    <row r="928" spans="2:51" s="14" customFormat="1" ht="13.5">
      <c r="B928" s="257"/>
      <c r="C928" s="258"/>
      <c r="D928" s="204" t="s">
        <v>210</v>
      </c>
      <c r="E928" s="259" t="s">
        <v>21</v>
      </c>
      <c r="F928" s="260" t="s">
        <v>369</v>
      </c>
      <c r="G928" s="258"/>
      <c r="H928" s="261">
        <v>1.08</v>
      </c>
      <c r="I928" s="262"/>
      <c r="J928" s="258"/>
      <c r="K928" s="258"/>
      <c r="L928" s="263"/>
      <c r="M928" s="264"/>
      <c r="N928" s="265"/>
      <c r="O928" s="265"/>
      <c r="P928" s="265"/>
      <c r="Q928" s="265"/>
      <c r="R928" s="265"/>
      <c r="S928" s="265"/>
      <c r="T928" s="266"/>
      <c r="AT928" s="267" t="s">
        <v>210</v>
      </c>
      <c r="AU928" s="267" t="s">
        <v>84</v>
      </c>
      <c r="AV928" s="14" t="s">
        <v>161</v>
      </c>
      <c r="AW928" s="14" t="s">
        <v>38</v>
      </c>
      <c r="AX928" s="14" t="s">
        <v>74</v>
      </c>
      <c r="AY928" s="267" t="s">
        <v>143</v>
      </c>
    </row>
    <row r="929" spans="2:51" s="13" customFormat="1" ht="13.5">
      <c r="B929" s="235"/>
      <c r="C929" s="236"/>
      <c r="D929" s="222" t="s">
        <v>210</v>
      </c>
      <c r="E929" s="237" t="s">
        <v>21</v>
      </c>
      <c r="F929" s="238" t="s">
        <v>222</v>
      </c>
      <c r="G929" s="236"/>
      <c r="H929" s="239">
        <v>4.32</v>
      </c>
      <c r="I929" s="240"/>
      <c r="J929" s="236"/>
      <c r="K929" s="236"/>
      <c r="L929" s="241"/>
      <c r="M929" s="242"/>
      <c r="N929" s="243"/>
      <c r="O929" s="243"/>
      <c r="P929" s="243"/>
      <c r="Q929" s="243"/>
      <c r="R929" s="243"/>
      <c r="S929" s="243"/>
      <c r="T929" s="244"/>
      <c r="AT929" s="245" t="s">
        <v>210</v>
      </c>
      <c r="AU929" s="245" t="s">
        <v>84</v>
      </c>
      <c r="AV929" s="13" t="s">
        <v>208</v>
      </c>
      <c r="AW929" s="13" t="s">
        <v>38</v>
      </c>
      <c r="AX929" s="13" t="s">
        <v>82</v>
      </c>
      <c r="AY929" s="245" t="s">
        <v>143</v>
      </c>
    </row>
    <row r="930" spans="2:65" s="1" customFormat="1" ht="44.25" customHeight="1">
      <c r="B930" s="40"/>
      <c r="C930" s="192" t="s">
        <v>1212</v>
      </c>
      <c r="D930" s="192" t="s">
        <v>146</v>
      </c>
      <c r="E930" s="193" t="s">
        <v>1213</v>
      </c>
      <c r="F930" s="194" t="s">
        <v>1214</v>
      </c>
      <c r="G930" s="195" t="s">
        <v>249</v>
      </c>
      <c r="H930" s="196">
        <v>3.712</v>
      </c>
      <c r="I930" s="197"/>
      <c r="J930" s="198">
        <f>ROUND(I930*H930,2)</f>
        <v>0</v>
      </c>
      <c r="K930" s="194" t="s">
        <v>150</v>
      </c>
      <c r="L930" s="60"/>
      <c r="M930" s="199" t="s">
        <v>21</v>
      </c>
      <c r="N930" s="200" t="s">
        <v>45</v>
      </c>
      <c r="O930" s="41"/>
      <c r="P930" s="201">
        <f>O930*H930</f>
        <v>0</v>
      </c>
      <c r="Q930" s="201">
        <v>0.025</v>
      </c>
      <c r="R930" s="201">
        <f>Q930*H930</f>
        <v>0.09280000000000001</v>
      </c>
      <c r="S930" s="201">
        <v>0</v>
      </c>
      <c r="T930" s="202">
        <f>S930*H930</f>
        <v>0</v>
      </c>
      <c r="AR930" s="24" t="s">
        <v>294</v>
      </c>
      <c r="AT930" s="24" t="s">
        <v>146</v>
      </c>
      <c r="AU930" s="24" t="s">
        <v>84</v>
      </c>
      <c r="AY930" s="24" t="s">
        <v>143</v>
      </c>
      <c r="BE930" s="203">
        <f>IF(N930="základní",J930,0)</f>
        <v>0</v>
      </c>
      <c r="BF930" s="203">
        <f>IF(N930="snížená",J930,0)</f>
        <v>0</v>
      </c>
      <c r="BG930" s="203">
        <f>IF(N930="zákl. přenesená",J930,0)</f>
        <v>0</v>
      </c>
      <c r="BH930" s="203">
        <f>IF(N930="sníž. přenesená",J930,0)</f>
        <v>0</v>
      </c>
      <c r="BI930" s="203">
        <f>IF(N930="nulová",J930,0)</f>
        <v>0</v>
      </c>
      <c r="BJ930" s="24" t="s">
        <v>82</v>
      </c>
      <c r="BK930" s="203">
        <f>ROUND(I930*H930,2)</f>
        <v>0</v>
      </c>
      <c r="BL930" s="24" t="s">
        <v>294</v>
      </c>
      <c r="BM930" s="24" t="s">
        <v>1215</v>
      </c>
    </row>
    <row r="931" spans="2:51" s="11" customFormat="1" ht="13.5">
      <c r="B931" s="209"/>
      <c r="C931" s="210"/>
      <c r="D931" s="204" t="s">
        <v>210</v>
      </c>
      <c r="E931" s="211" t="s">
        <v>21</v>
      </c>
      <c r="F931" s="212" t="s">
        <v>535</v>
      </c>
      <c r="G931" s="210"/>
      <c r="H931" s="213" t="s">
        <v>21</v>
      </c>
      <c r="I931" s="214"/>
      <c r="J931" s="210"/>
      <c r="K931" s="210"/>
      <c r="L931" s="215"/>
      <c r="M931" s="216"/>
      <c r="N931" s="217"/>
      <c r="O931" s="217"/>
      <c r="P931" s="217"/>
      <c r="Q931" s="217"/>
      <c r="R931" s="217"/>
      <c r="S931" s="217"/>
      <c r="T931" s="218"/>
      <c r="AT931" s="219" t="s">
        <v>210</v>
      </c>
      <c r="AU931" s="219" t="s">
        <v>84</v>
      </c>
      <c r="AV931" s="11" t="s">
        <v>82</v>
      </c>
      <c r="AW931" s="11" t="s">
        <v>38</v>
      </c>
      <c r="AX931" s="11" t="s">
        <v>74</v>
      </c>
      <c r="AY931" s="219" t="s">
        <v>143</v>
      </c>
    </row>
    <row r="932" spans="2:51" s="12" customFormat="1" ht="13.5">
      <c r="B932" s="220"/>
      <c r="C932" s="221"/>
      <c r="D932" s="222" t="s">
        <v>210</v>
      </c>
      <c r="E932" s="223" t="s">
        <v>21</v>
      </c>
      <c r="F932" s="224" t="s">
        <v>1216</v>
      </c>
      <c r="G932" s="221"/>
      <c r="H932" s="225">
        <v>3.712</v>
      </c>
      <c r="I932" s="226"/>
      <c r="J932" s="221"/>
      <c r="K932" s="221"/>
      <c r="L932" s="227"/>
      <c r="M932" s="228"/>
      <c r="N932" s="229"/>
      <c r="O932" s="229"/>
      <c r="P932" s="229"/>
      <c r="Q932" s="229"/>
      <c r="R932" s="229"/>
      <c r="S932" s="229"/>
      <c r="T932" s="230"/>
      <c r="AT932" s="231" t="s">
        <v>210</v>
      </c>
      <c r="AU932" s="231" t="s">
        <v>84</v>
      </c>
      <c r="AV932" s="12" t="s">
        <v>84</v>
      </c>
      <c r="AW932" s="12" t="s">
        <v>38</v>
      </c>
      <c r="AX932" s="12" t="s">
        <v>82</v>
      </c>
      <c r="AY932" s="231" t="s">
        <v>143</v>
      </c>
    </row>
    <row r="933" spans="2:65" s="1" customFormat="1" ht="44.25" customHeight="1">
      <c r="B933" s="40"/>
      <c r="C933" s="192" t="s">
        <v>1217</v>
      </c>
      <c r="D933" s="192" t="s">
        <v>146</v>
      </c>
      <c r="E933" s="193" t="s">
        <v>1218</v>
      </c>
      <c r="F933" s="194" t="s">
        <v>1219</v>
      </c>
      <c r="G933" s="195" t="s">
        <v>249</v>
      </c>
      <c r="H933" s="196">
        <v>2.32</v>
      </c>
      <c r="I933" s="197"/>
      <c r="J933" s="198">
        <f>ROUND(I933*H933,2)</f>
        <v>0</v>
      </c>
      <c r="K933" s="194" t="s">
        <v>150</v>
      </c>
      <c r="L933" s="60"/>
      <c r="M933" s="199" t="s">
        <v>21</v>
      </c>
      <c r="N933" s="200" t="s">
        <v>45</v>
      </c>
      <c r="O933" s="41"/>
      <c r="P933" s="201">
        <f>O933*H933</f>
        <v>0</v>
      </c>
      <c r="Q933" s="201">
        <v>0.0313</v>
      </c>
      <c r="R933" s="201">
        <f>Q933*H933</f>
        <v>0.072616</v>
      </c>
      <c r="S933" s="201">
        <v>0</v>
      </c>
      <c r="T933" s="202">
        <f>S933*H933</f>
        <v>0</v>
      </c>
      <c r="AR933" s="24" t="s">
        <v>294</v>
      </c>
      <c r="AT933" s="24" t="s">
        <v>146</v>
      </c>
      <c r="AU933" s="24" t="s">
        <v>84</v>
      </c>
      <c r="AY933" s="24" t="s">
        <v>143</v>
      </c>
      <c r="BE933" s="203">
        <f>IF(N933="základní",J933,0)</f>
        <v>0</v>
      </c>
      <c r="BF933" s="203">
        <f>IF(N933="snížená",J933,0)</f>
        <v>0</v>
      </c>
      <c r="BG933" s="203">
        <f>IF(N933="zákl. přenesená",J933,0)</f>
        <v>0</v>
      </c>
      <c r="BH933" s="203">
        <f>IF(N933="sníž. přenesená",J933,0)</f>
        <v>0</v>
      </c>
      <c r="BI933" s="203">
        <f>IF(N933="nulová",J933,0)</f>
        <v>0</v>
      </c>
      <c r="BJ933" s="24" t="s">
        <v>82</v>
      </c>
      <c r="BK933" s="203">
        <f>ROUND(I933*H933,2)</f>
        <v>0</v>
      </c>
      <c r="BL933" s="24" t="s">
        <v>294</v>
      </c>
      <c r="BM933" s="24" t="s">
        <v>1220</v>
      </c>
    </row>
    <row r="934" spans="2:51" s="11" customFormat="1" ht="13.5">
      <c r="B934" s="209"/>
      <c r="C934" s="210"/>
      <c r="D934" s="204" t="s">
        <v>210</v>
      </c>
      <c r="E934" s="211" t="s">
        <v>21</v>
      </c>
      <c r="F934" s="212" t="s">
        <v>535</v>
      </c>
      <c r="G934" s="210"/>
      <c r="H934" s="213" t="s">
        <v>21</v>
      </c>
      <c r="I934" s="214"/>
      <c r="J934" s="210"/>
      <c r="K934" s="210"/>
      <c r="L934" s="215"/>
      <c r="M934" s="216"/>
      <c r="N934" s="217"/>
      <c r="O934" s="217"/>
      <c r="P934" s="217"/>
      <c r="Q934" s="217"/>
      <c r="R934" s="217"/>
      <c r="S934" s="217"/>
      <c r="T934" s="218"/>
      <c r="AT934" s="219" t="s">
        <v>210</v>
      </c>
      <c r="AU934" s="219" t="s">
        <v>84</v>
      </c>
      <c r="AV934" s="11" t="s">
        <v>82</v>
      </c>
      <c r="AW934" s="11" t="s">
        <v>38</v>
      </c>
      <c r="AX934" s="11" t="s">
        <v>74</v>
      </c>
      <c r="AY934" s="219" t="s">
        <v>143</v>
      </c>
    </row>
    <row r="935" spans="2:51" s="12" customFormat="1" ht="13.5">
      <c r="B935" s="220"/>
      <c r="C935" s="221"/>
      <c r="D935" s="222" t="s">
        <v>210</v>
      </c>
      <c r="E935" s="223" t="s">
        <v>21</v>
      </c>
      <c r="F935" s="224" t="s">
        <v>1221</v>
      </c>
      <c r="G935" s="221"/>
      <c r="H935" s="225">
        <v>2.32</v>
      </c>
      <c r="I935" s="226"/>
      <c r="J935" s="221"/>
      <c r="K935" s="221"/>
      <c r="L935" s="227"/>
      <c r="M935" s="228"/>
      <c r="N935" s="229"/>
      <c r="O935" s="229"/>
      <c r="P935" s="229"/>
      <c r="Q935" s="229"/>
      <c r="R935" s="229"/>
      <c r="S935" s="229"/>
      <c r="T935" s="230"/>
      <c r="AT935" s="231" t="s">
        <v>210</v>
      </c>
      <c r="AU935" s="231" t="s">
        <v>84</v>
      </c>
      <c r="AV935" s="12" t="s">
        <v>84</v>
      </c>
      <c r="AW935" s="12" t="s">
        <v>38</v>
      </c>
      <c r="AX935" s="12" t="s">
        <v>82</v>
      </c>
      <c r="AY935" s="231" t="s">
        <v>143</v>
      </c>
    </row>
    <row r="936" spans="2:65" s="1" customFormat="1" ht="44.25" customHeight="1">
      <c r="B936" s="40"/>
      <c r="C936" s="192" t="s">
        <v>1222</v>
      </c>
      <c r="D936" s="192" t="s">
        <v>146</v>
      </c>
      <c r="E936" s="193" t="s">
        <v>1223</v>
      </c>
      <c r="F936" s="194" t="s">
        <v>1224</v>
      </c>
      <c r="G936" s="195" t="s">
        <v>249</v>
      </c>
      <c r="H936" s="196">
        <v>42.58</v>
      </c>
      <c r="I936" s="197"/>
      <c r="J936" s="198">
        <f>ROUND(I936*H936,2)</f>
        <v>0</v>
      </c>
      <c r="K936" s="194" t="s">
        <v>150</v>
      </c>
      <c r="L936" s="60"/>
      <c r="M936" s="199" t="s">
        <v>21</v>
      </c>
      <c r="N936" s="200" t="s">
        <v>45</v>
      </c>
      <c r="O936" s="41"/>
      <c r="P936" s="201">
        <f>O936*H936</f>
        <v>0</v>
      </c>
      <c r="Q936" s="201">
        <v>0.01292</v>
      </c>
      <c r="R936" s="201">
        <f>Q936*H936</f>
        <v>0.5501335999999999</v>
      </c>
      <c r="S936" s="201">
        <v>0</v>
      </c>
      <c r="T936" s="202">
        <f>S936*H936</f>
        <v>0</v>
      </c>
      <c r="AR936" s="24" t="s">
        <v>294</v>
      </c>
      <c r="AT936" s="24" t="s">
        <v>146</v>
      </c>
      <c r="AU936" s="24" t="s">
        <v>84</v>
      </c>
      <c r="AY936" s="24" t="s">
        <v>143</v>
      </c>
      <c r="BE936" s="203">
        <f>IF(N936="základní",J936,0)</f>
        <v>0</v>
      </c>
      <c r="BF936" s="203">
        <f>IF(N936="snížená",J936,0)</f>
        <v>0</v>
      </c>
      <c r="BG936" s="203">
        <f>IF(N936="zákl. přenesená",J936,0)</f>
        <v>0</v>
      </c>
      <c r="BH936" s="203">
        <f>IF(N936="sníž. přenesená",J936,0)</f>
        <v>0</v>
      </c>
      <c r="BI936" s="203">
        <f>IF(N936="nulová",J936,0)</f>
        <v>0</v>
      </c>
      <c r="BJ936" s="24" t="s">
        <v>82</v>
      </c>
      <c r="BK936" s="203">
        <f>ROUND(I936*H936,2)</f>
        <v>0</v>
      </c>
      <c r="BL936" s="24" t="s">
        <v>294</v>
      </c>
      <c r="BM936" s="24" t="s">
        <v>1225</v>
      </c>
    </row>
    <row r="937" spans="2:47" s="1" customFormat="1" ht="27">
      <c r="B937" s="40"/>
      <c r="C937" s="62"/>
      <c r="D937" s="204" t="s">
        <v>165</v>
      </c>
      <c r="E937" s="62"/>
      <c r="F937" s="205" t="s">
        <v>1226</v>
      </c>
      <c r="G937" s="62"/>
      <c r="H937" s="62"/>
      <c r="I937" s="162"/>
      <c r="J937" s="62"/>
      <c r="K937" s="62"/>
      <c r="L937" s="60"/>
      <c r="M937" s="256"/>
      <c r="N937" s="41"/>
      <c r="O937" s="41"/>
      <c r="P937" s="41"/>
      <c r="Q937" s="41"/>
      <c r="R937" s="41"/>
      <c r="S937" s="41"/>
      <c r="T937" s="77"/>
      <c r="AT937" s="24" t="s">
        <v>165</v>
      </c>
      <c r="AU937" s="24" t="s">
        <v>84</v>
      </c>
    </row>
    <row r="938" spans="2:51" s="11" customFormat="1" ht="13.5">
      <c r="B938" s="209"/>
      <c r="C938" s="210"/>
      <c r="D938" s="204" t="s">
        <v>210</v>
      </c>
      <c r="E938" s="211" t="s">
        <v>21</v>
      </c>
      <c r="F938" s="212" t="s">
        <v>519</v>
      </c>
      <c r="G938" s="210"/>
      <c r="H938" s="213" t="s">
        <v>21</v>
      </c>
      <c r="I938" s="214"/>
      <c r="J938" s="210"/>
      <c r="K938" s="210"/>
      <c r="L938" s="215"/>
      <c r="M938" s="216"/>
      <c r="N938" s="217"/>
      <c r="O938" s="217"/>
      <c r="P938" s="217"/>
      <c r="Q938" s="217"/>
      <c r="R938" s="217"/>
      <c r="S938" s="217"/>
      <c r="T938" s="218"/>
      <c r="AT938" s="219" t="s">
        <v>210</v>
      </c>
      <c r="AU938" s="219" t="s">
        <v>84</v>
      </c>
      <c r="AV938" s="11" t="s">
        <v>82</v>
      </c>
      <c r="AW938" s="11" t="s">
        <v>38</v>
      </c>
      <c r="AX938" s="11" t="s">
        <v>74</v>
      </c>
      <c r="AY938" s="219" t="s">
        <v>143</v>
      </c>
    </row>
    <row r="939" spans="2:51" s="12" customFormat="1" ht="13.5">
      <c r="B939" s="220"/>
      <c r="C939" s="221"/>
      <c r="D939" s="204" t="s">
        <v>210</v>
      </c>
      <c r="E939" s="232" t="s">
        <v>21</v>
      </c>
      <c r="F939" s="233" t="s">
        <v>932</v>
      </c>
      <c r="G939" s="221"/>
      <c r="H939" s="234">
        <v>1.4</v>
      </c>
      <c r="I939" s="226"/>
      <c r="J939" s="221"/>
      <c r="K939" s="221"/>
      <c r="L939" s="227"/>
      <c r="M939" s="228"/>
      <c r="N939" s="229"/>
      <c r="O939" s="229"/>
      <c r="P939" s="229"/>
      <c r="Q939" s="229"/>
      <c r="R939" s="229"/>
      <c r="S939" s="229"/>
      <c r="T939" s="230"/>
      <c r="AT939" s="231" t="s">
        <v>210</v>
      </c>
      <c r="AU939" s="231" t="s">
        <v>84</v>
      </c>
      <c r="AV939" s="12" t="s">
        <v>84</v>
      </c>
      <c r="AW939" s="12" t="s">
        <v>38</v>
      </c>
      <c r="AX939" s="12" t="s">
        <v>74</v>
      </c>
      <c r="AY939" s="231" t="s">
        <v>143</v>
      </c>
    </row>
    <row r="940" spans="2:51" s="12" customFormat="1" ht="13.5">
      <c r="B940" s="220"/>
      <c r="C940" s="221"/>
      <c r="D940" s="204" t="s">
        <v>210</v>
      </c>
      <c r="E940" s="232" t="s">
        <v>21</v>
      </c>
      <c r="F940" s="233" t="s">
        <v>933</v>
      </c>
      <c r="G940" s="221"/>
      <c r="H940" s="234">
        <v>1.4</v>
      </c>
      <c r="I940" s="226"/>
      <c r="J940" s="221"/>
      <c r="K940" s="221"/>
      <c r="L940" s="227"/>
      <c r="M940" s="228"/>
      <c r="N940" s="229"/>
      <c r="O940" s="229"/>
      <c r="P940" s="229"/>
      <c r="Q940" s="229"/>
      <c r="R940" s="229"/>
      <c r="S940" s="229"/>
      <c r="T940" s="230"/>
      <c r="AT940" s="231" t="s">
        <v>210</v>
      </c>
      <c r="AU940" s="231" t="s">
        <v>84</v>
      </c>
      <c r="AV940" s="12" t="s">
        <v>84</v>
      </c>
      <c r="AW940" s="12" t="s">
        <v>38</v>
      </c>
      <c r="AX940" s="12" t="s">
        <v>74</v>
      </c>
      <c r="AY940" s="231" t="s">
        <v>143</v>
      </c>
    </row>
    <row r="941" spans="2:51" s="12" customFormat="1" ht="13.5">
      <c r="B941" s="220"/>
      <c r="C941" s="221"/>
      <c r="D941" s="204" t="s">
        <v>210</v>
      </c>
      <c r="E941" s="232" t="s">
        <v>21</v>
      </c>
      <c r="F941" s="233" t="s">
        <v>934</v>
      </c>
      <c r="G941" s="221"/>
      <c r="H941" s="234">
        <v>5.36</v>
      </c>
      <c r="I941" s="226"/>
      <c r="J941" s="221"/>
      <c r="K941" s="221"/>
      <c r="L941" s="227"/>
      <c r="M941" s="228"/>
      <c r="N941" s="229"/>
      <c r="O941" s="229"/>
      <c r="P941" s="229"/>
      <c r="Q941" s="229"/>
      <c r="R941" s="229"/>
      <c r="S941" s="229"/>
      <c r="T941" s="230"/>
      <c r="AT941" s="231" t="s">
        <v>210</v>
      </c>
      <c r="AU941" s="231" t="s">
        <v>84</v>
      </c>
      <c r="AV941" s="12" t="s">
        <v>84</v>
      </c>
      <c r="AW941" s="12" t="s">
        <v>38</v>
      </c>
      <c r="AX941" s="12" t="s">
        <v>74</v>
      </c>
      <c r="AY941" s="231" t="s">
        <v>143</v>
      </c>
    </row>
    <row r="942" spans="2:51" s="12" customFormat="1" ht="13.5">
      <c r="B942" s="220"/>
      <c r="C942" s="221"/>
      <c r="D942" s="204" t="s">
        <v>210</v>
      </c>
      <c r="E942" s="232" t="s">
        <v>21</v>
      </c>
      <c r="F942" s="233" t="s">
        <v>935</v>
      </c>
      <c r="G942" s="221"/>
      <c r="H942" s="234">
        <v>3.87</v>
      </c>
      <c r="I942" s="226"/>
      <c r="J942" s="221"/>
      <c r="K942" s="221"/>
      <c r="L942" s="227"/>
      <c r="M942" s="228"/>
      <c r="N942" s="229"/>
      <c r="O942" s="229"/>
      <c r="P942" s="229"/>
      <c r="Q942" s="229"/>
      <c r="R942" s="229"/>
      <c r="S942" s="229"/>
      <c r="T942" s="230"/>
      <c r="AT942" s="231" t="s">
        <v>210</v>
      </c>
      <c r="AU942" s="231" t="s">
        <v>84</v>
      </c>
      <c r="AV942" s="12" t="s">
        <v>84</v>
      </c>
      <c r="AW942" s="12" t="s">
        <v>38</v>
      </c>
      <c r="AX942" s="12" t="s">
        <v>74</v>
      </c>
      <c r="AY942" s="231" t="s">
        <v>143</v>
      </c>
    </row>
    <row r="943" spans="2:51" s="12" customFormat="1" ht="13.5">
      <c r="B943" s="220"/>
      <c r="C943" s="221"/>
      <c r="D943" s="204" t="s">
        <v>210</v>
      </c>
      <c r="E943" s="232" t="s">
        <v>21</v>
      </c>
      <c r="F943" s="233" t="s">
        <v>936</v>
      </c>
      <c r="G943" s="221"/>
      <c r="H943" s="234">
        <v>1.4</v>
      </c>
      <c r="I943" s="226"/>
      <c r="J943" s="221"/>
      <c r="K943" s="221"/>
      <c r="L943" s="227"/>
      <c r="M943" s="228"/>
      <c r="N943" s="229"/>
      <c r="O943" s="229"/>
      <c r="P943" s="229"/>
      <c r="Q943" s="229"/>
      <c r="R943" s="229"/>
      <c r="S943" s="229"/>
      <c r="T943" s="230"/>
      <c r="AT943" s="231" t="s">
        <v>210</v>
      </c>
      <c r="AU943" s="231" t="s">
        <v>84</v>
      </c>
      <c r="AV943" s="12" t="s">
        <v>84</v>
      </c>
      <c r="AW943" s="12" t="s">
        <v>38</v>
      </c>
      <c r="AX943" s="12" t="s">
        <v>74</v>
      </c>
      <c r="AY943" s="231" t="s">
        <v>143</v>
      </c>
    </row>
    <row r="944" spans="2:51" s="12" customFormat="1" ht="13.5">
      <c r="B944" s="220"/>
      <c r="C944" s="221"/>
      <c r="D944" s="204" t="s">
        <v>210</v>
      </c>
      <c r="E944" s="232" t="s">
        <v>21</v>
      </c>
      <c r="F944" s="233" t="s">
        <v>937</v>
      </c>
      <c r="G944" s="221"/>
      <c r="H944" s="234">
        <v>1.4</v>
      </c>
      <c r="I944" s="226"/>
      <c r="J944" s="221"/>
      <c r="K944" s="221"/>
      <c r="L944" s="227"/>
      <c r="M944" s="228"/>
      <c r="N944" s="229"/>
      <c r="O944" s="229"/>
      <c r="P944" s="229"/>
      <c r="Q944" s="229"/>
      <c r="R944" s="229"/>
      <c r="S944" s="229"/>
      <c r="T944" s="230"/>
      <c r="AT944" s="231" t="s">
        <v>210</v>
      </c>
      <c r="AU944" s="231" t="s">
        <v>84</v>
      </c>
      <c r="AV944" s="12" t="s">
        <v>84</v>
      </c>
      <c r="AW944" s="12" t="s">
        <v>38</v>
      </c>
      <c r="AX944" s="12" t="s">
        <v>74</v>
      </c>
      <c r="AY944" s="231" t="s">
        <v>143</v>
      </c>
    </row>
    <row r="945" spans="2:51" s="12" customFormat="1" ht="13.5">
      <c r="B945" s="220"/>
      <c r="C945" s="221"/>
      <c r="D945" s="204" t="s">
        <v>210</v>
      </c>
      <c r="E945" s="232" t="s">
        <v>21</v>
      </c>
      <c r="F945" s="233" t="s">
        <v>938</v>
      </c>
      <c r="G945" s="221"/>
      <c r="H945" s="234">
        <v>1.4</v>
      </c>
      <c r="I945" s="226"/>
      <c r="J945" s="221"/>
      <c r="K945" s="221"/>
      <c r="L945" s="227"/>
      <c r="M945" s="228"/>
      <c r="N945" s="229"/>
      <c r="O945" s="229"/>
      <c r="P945" s="229"/>
      <c r="Q945" s="229"/>
      <c r="R945" s="229"/>
      <c r="S945" s="229"/>
      <c r="T945" s="230"/>
      <c r="AT945" s="231" t="s">
        <v>210</v>
      </c>
      <c r="AU945" s="231" t="s">
        <v>84</v>
      </c>
      <c r="AV945" s="12" t="s">
        <v>84</v>
      </c>
      <c r="AW945" s="12" t="s">
        <v>38</v>
      </c>
      <c r="AX945" s="12" t="s">
        <v>74</v>
      </c>
      <c r="AY945" s="231" t="s">
        <v>143</v>
      </c>
    </row>
    <row r="946" spans="2:51" s="12" customFormat="1" ht="13.5">
      <c r="B946" s="220"/>
      <c r="C946" s="221"/>
      <c r="D946" s="204" t="s">
        <v>210</v>
      </c>
      <c r="E946" s="232" t="s">
        <v>21</v>
      </c>
      <c r="F946" s="233" t="s">
        <v>939</v>
      </c>
      <c r="G946" s="221"/>
      <c r="H946" s="234">
        <v>1.4</v>
      </c>
      <c r="I946" s="226"/>
      <c r="J946" s="221"/>
      <c r="K946" s="221"/>
      <c r="L946" s="227"/>
      <c r="M946" s="228"/>
      <c r="N946" s="229"/>
      <c r="O946" s="229"/>
      <c r="P946" s="229"/>
      <c r="Q946" s="229"/>
      <c r="R946" s="229"/>
      <c r="S946" s="229"/>
      <c r="T946" s="230"/>
      <c r="AT946" s="231" t="s">
        <v>210</v>
      </c>
      <c r="AU946" s="231" t="s">
        <v>84</v>
      </c>
      <c r="AV946" s="12" t="s">
        <v>84</v>
      </c>
      <c r="AW946" s="12" t="s">
        <v>38</v>
      </c>
      <c r="AX946" s="12" t="s">
        <v>74</v>
      </c>
      <c r="AY946" s="231" t="s">
        <v>143</v>
      </c>
    </row>
    <row r="947" spans="2:51" s="12" customFormat="1" ht="13.5">
      <c r="B947" s="220"/>
      <c r="C947" s="221"/>
      <c r="D947" s="204" t="s">
        <v>210</v>
      </c>
      <c r="E947" s="232" t="s">
        <v>21</v>
      </c>
      <c r="F947" s="233" t="s">
        <v>940</v>
      </c>
      <c r="G947" s="221"/>
      <c r="H947" s="234">
        <v>3.25</v>
      </c>
      <c r="I947" s="226"/>
      <c r="J947" s="221"/>
      <c r="K947" s="221"/>
      <c r="L947" s="227"/>
      <c r="M947" s="228"/>
      <c r="N947" s="229"/>
      <c r="O947" s="229"/>
      <c r="P947" s="229"/>
      <c r="Q947" s="229"/>
      <c r="R947" s="229"/>
      <c r="S947" s="229"/>
      <c r="T947" s="230"/>
      <c r="AT947" s="231" t="s">
        <v>210</v>
      </c>
      <c r="AU947" s="231" t="s">
        <v>84</v>
      </c>
      <c r="AV947" s="12" t="s">
        <v>84</v>
      </c>
      <c r="AW947" s="12" t="s">
        <v>38</v>
      </c>
      <c r="AX947" s="12" t="s">
        <v>74</v>
      </c>
      <c r="AY947" s="231" t="s">
        <v>143</v>
      </c>
    </row>
    <row r="948" spans="2:51" s="12" customFormat="1" ht="13.5">
      <c r="B948" s="220"/>
      <c r="C948" s="221"/>
      <c r="D948" s="204" t="s">
        <v>210</v>
      </c>
      <c r="E948" s="232" t="s">
        <v>21</v>
      </c>
      <c r="F948" s="233" t="s">
        <v>941</v>
      </c>
      <c r="G948" s="221"/>
      <c r="H948" s="234">
        <v>4.4</v>
      </c>
      <c r="I948" s="226"/>
      <c r="J948" s="221"/>
      <c r="K948" s="221"/>
      <c r="L948" s="227"/>
      <c r="M948" s="228"/>
      <c r="N948" s="229"/>
      <c r="O948" s="229"/>
      <c r="P948" s="229"/>
      <c r="Q948" s="229"/>
      <c r="R948" s="229"/>
      <c r="S948" s="229"/>
      <c r="T948" s="230"/>
      <c r="AT948" s="231" t="s">
        <v>210</v>
      </c>
      <c r="AU948" s="231" t="s">
        <v>84</v>
      </c>
      <c r="AV948" s="12" t="s">
        <v>84</v>
      </c>
      <c r="AW948" s="12" t="s">
        <v>38</v>
      </c>
      <c r="AX948" s="12" t="s">
        <v>74</v>
      </c>
      <c r="AY948" s="231" t="s">
        <v>143</v>
      </c>
    </row>
    <row r="949" spans="2:51" s="12" customFormat="1" ht="13.5">
      <c r="B949" s="220"/>
      <c r="C949" s="221"/>
      <c r="D949" s="204" t="s">
        <v>210</v>
      </c>
      <c r="E949" s="232" t="s">
        <v>21</v>
      </c>
      <c r="F949" s="233" t="s">
        <v>942</v>
      </c>
      <c r="G949" s="221"/>
      <c r="H949" s="234">
        <v>1.7</v>
      </c>
      <c r="I949" s="226"/>
      <c r="J949" s="221"/>
      <c r="K949" s="221"/>
      <c r="L949" s="227"/>
      <c r="M949" s="228"/>
      <c r="N949" s="229"/>
      <c r="O949" s="229"/>
      <c r="P949" s="229"/>
      <c r="Q949" s="229"/>
      <c r="R949" s="229"/>
      <c r="S949" s="229"/>
      <c r="T949" s="230"/>
      <c r="AT949" s="231" t="s">
        <v>210</v>
      </c>
      <c r="AU949" s="231" t="s">
        <v>84</v>
      </c>
      <c r="AV949" s="12" t="s">
        <v>84</v>
      </c>
      <c r="AW949" s="12" t="s">
        <v>38</v>
      </c>
      <c r="AX949" s="12" t="s">
        <v>74</v>
      </c>
      <c r="AY949" s="231" t="s">
        <v>143</v>
      </c>
    </row>
    <row r="950" spans="2:51" s="12" customFormat="1" ht="13.5">
      <c r="B950" s="220"/>
      <c r="C950" s="221"/>
      <c r="D950" s="204" t="s">
        <v>210</v>
      </c>
      <c r="E950" s="232" t="s">
        <v>21</v>
      </c>
      <c r="F950" s="233" t="s">
        <v>943</v>
      </c>
      <c r="G950" s="221"/>
      <c r="H950" s="234">
        <v>1.6</v>
      </c>
      <c r="I950" s="226"/>
      <c r="J950" s="221"/>
      <c r="K950" s="221"/>
      <c r="L950" s="227"/>
      <c r="M950" s="228"/>
      <c r="N950" s="229"/>
      <c r="O950" s="229"/>
      <c r="P950" s="229"/>
      <c r="Q950" s="229"/>
      <c r="R950" s="229"/>
      <c r="S950" s="229"/>
      <c r="T950" s="230"/>
      <c r="AT950" s="231" t="s">
        <v>210</v>
      </c>
      <c r="AU950" s="231" t="s">
        <v>84</v>
      </c>
      <c r="AV950" s="12" t="s">
        <v>84</v>
      </c>
      <c r="AW950" s="12" t="s">
        <v>38</v>
      </c>
      <c r="AX950" s="12" t="s">
        <v>74</v>
      </c>
      <c r="AY950" s="231" t="s">
        <v>143</v>
      </c>
    </row>
    <row r="951" spans="2:51" s="14" customFormat="1" ht="13.5">
      <c r="B951" s="257"/>
      <c r="C951" s="258"/>
      <c r="D951" s="204" t="s">
        <v>210</v>
      </c>
      <c r="E951" s="259" t="s">
        <v>21</v>
      </c>
      <c r="F951" s="260" t="s">
        <v>369</v>
      </c>
      <c r="G951" s="258"/>
      <c r="H951" s="261">
        <v>28.58</v>
      </c>
      <c r="I951" s="262"/>
      <c r="J951" s="258"/>
      <c r="K951" s="258"/>
      <c r="L951" s="263"/>
      <c r="M951" s="264"/>
      <c r="N951" s="265"/>
      <c r="O951" s="265"/>
      <c r="P951" s="265"/>
      <c r="Q951" s="265"/>
      <c r="R951" s="265"/>
      <c r="S951" s="265"/>
      <c r="T951" s="266"/>
      <c r="AT951" s="267" t="s">
        <v>210</v>
      </c>
      <c r="AU951" s="267" t="s">
        <v>84</v>
      </c>
      <c r="AV951" s="14" t="s">
        <v>161</v>
      </c>
      <c r="AW951" s="14" t="s">
        <v>6</v>
      </c>
      <c r="AX951" s="14" t="s">
        <v>74</v>
      </c>
      <c r="AY951" s="267" t="s">
        <v>143</v>
      </c>
    </row>
    <row r="952" spans="2:51" s="11" customFormat="1" ht="13.5">
      <c r="B952" s="209"/>
      <c r="C952" s="210"/>
      <c r="D952" s="204" t="s">
        <v>210</v>
      </c>
      <c r="E952" s="211" t="s">
        <v>21</v>
      </c>
      <c r="F952" s="212" t="s">
        <v>535</v>
      </c>
      <c r="G952" s="210"/>
      <c r="H952" s="213" t="s">
        <v>21</v>
      </c>
      <c r="I952" s="214"/>
      <c r="J952" s="210"/>
      <c r="K952" s="210"/>
      <c r="L952" s="215"/>
      <c r="M952" s="216"/>
      <c r="N952" s="217"/>
      <c r="O952" s="217"/>
      <c r="P952" s="217"/>
      <c r="Q952" s="217"/>
      <c r="R952" s="217"/>
      <c r="S952" s="217"/>
      <c r="T952" s="218"/>
      <c r="AT952" s="219" t="s">
        <v>210</v>
      </c>
      <c r="AU952" s="219" t="s">
        <v>84</v>
      </c>
      <c r="AV952" s="11" t="s">
        <v>82</v>
      </c>
      <c r="AW952" s="11" t="s">
        <v>38</v>
      </c>
      <c r="AX952" s="11" t="s">
        <v>74</v>
      </c>
      <c r="AY952" s="219" t="s">
        <v>143</v>
      </c>
    </row>
    <row r="953" spans="2:51" s="12" customFormat="1" ht="13.5">
      <c r="B953" s="220"/>
      <c r="C953" s="221"/>
      <c r="D953" s="204" t="s">
        <v>210</v>
      </c>
      <c r="E953" s="232" t="s">
        <v>21</v>
      </c>
      <c r="F953" s="233" t="s">
        <v>1227</v>
      </c>
      <c r="G953" s="221"/>
      <c r="H953" s="234">
        <v>2</v>
      </c>
      <c r="I953" s="226"/>
      <c r="J953" s="221"/>
      <c r="K953" s="221"/>
      <c r="L953" s="227"/>
      <c r="M953" s="228"/>
      <c r="N953" s="229"/>
      <c r="O953" s="229"/>
      <c r="P953" s="229"/>
      <c r="Q953" s="229"/>
      <c r="R953" s="229"/>
      <c r="S953" s="229"/>
      <c r="T953" s="230"/>
      <c r="AT953" s="231" t="s">
        <v>210</v>
      </c>
      <c r="AU953" s="231" t="s">
        <v>84</v>
      </c>
      <c r="AV953" s="12" t="s">
        <v>84</v>
      </c>
      <c r="AW953" s="12" t="s">
        <v>38</v>
      </c>
      <c r="AX953" s="12" t="s">
        <v>74</v>
      </c>
      <c r="AY953" s="231" t="s">
        <v>143</v>
      </c>
    </row>
    <row r="954" spans="2:51" s="12" customFormat="1" ht="13.5">
      <c r="B954" s="220"/>
      <c r="C954" s="221"/>
      <c r="D954" s="204" t="s">
        <v>210</v>
      </c>
      <c r="E954" s="232" t="s">
        <v>21</v>
      </c>
      <c r="F954" s="233" t="s">
        <v>945</v>
      </c>
      <c r="G954" s="221"/>
      <c r="H954" s="234">
        <v>1.4</v>
      </c>
      <c r="I954" s="226"/>
      <c r="J954" s="221"/>
      <c r="K954" s="221"/>
      <c r="L954" s="227"/>
      <c r="M954" s="228"/>
      <c r="N954" s="229"/>
      <c r="O954" s="229"/>
      <c r="P954" s="229"/>
      <c r="Q954" s="229"/>
      <c r="R954" s="229"/>
      <c r="S954" s="229"/>
      <c r="T954" s="230"/>
      <c r="AT954" s="231" t="s">
        <v>210</v>
      </c>
      <c r="AU954" s="231" t="s">
        <v>84</v>
      </c>
      <c r="AV954" s="12" t="s">
        <v>84</v>
      </c>
      <c r="AW954" s="12" t="s">
        <v>38</v>
      </c>
      <c r="AX954" s="12" t="s">
        <v>74</v>
      </c>
      <c r="AY954" s="231" t="s">
        <v>143</v>
      </c>
    </row>
    <row r="955" spans="2:51" s="12" customFormat="1" ht="13.5">
      <c r="B955" s="220"/>
      <c r="C955" s="221"/>
      <c r="D955" s="204" t="s">
        <v>210</v>
      </c>
      <c r="E955" s="232" t="s">
        <v>21</v>
      </c>
      <c r="F955" s="233" t="s">
        <v>946</v>
      </c>
      <c r="G955" s="221"/>
      <c r="H955" s="234">
        <v>1.4</v>
      </c>
      <c r="I955" s="226"/>
      <c r="J955" s="221"/>
      <c r="K955" s="221"/>
      <c r="L955" s="227"/>
      <c r="M955" s="228"/>
      <c r="N955" s="229"/>
      <c r="O955" s="229"/>
      <c r="P955" s="229"/>
      <c r="Q955" s="229"/>
      <c r="R955" s="229"/>
      <c r="S955" s="229"/>
      <c r="T955" s="230"/>
      <c r="AT955" s="231" t="s">
        <v>210</v>
      </c>
      <c r="AU955" s="231" t="s">
        <v>84</v>
      </c>
      <c r="AV955" s="12" t="s">
        <v>84</v>
      </c>
      <c r="AW955" s="12" t="s">
        <v>38</v>
      </c>
      <c r="AX955" s="12" t="s">
        <v>74</v>
      </c>
      <c r="AY955" s="231" t="s">
        <v>143</v>
      </c>
    </row>
    <row r="956" spans="2:51" s="12" customFormat="1" ht="13.5">
      <c r="B956" s="220"/>
      <c r="C956" s="221"/>
      <c r="D956" s="204" t="s">
        <v>210</v>
      </c>
      <c r="E956" s="232" t="s">
        <v>21</v>
      </c>
      <c r="F956" s="233" t="s">
        <v>947</v>
      </c>
      <c r="G956" s="221"/>
      <c r="H956" s="234">
        <v>5.9</v>
      </c>
      <c r="I956" s="226"/>
      <c r="J956" s="221"/>
      <c r="K956" s="221"/>
      <c r="L956" s="227"/>
      <c r="M956" s="228"/>
      <c r="N956" s="229"/>
      <c r="O956" s="229"/>
      <c r="P956" s="229"/>
      <c r="Q956" s="229"/>
      <c r="R956" s="229"/>
      <c r="S956" s="229"/>
      <c r="T956" s="230"/>
      <c r="AT956" s="231" t="s">
        <v>210</v>
      </c>
      <c r="AU956" s="231" t="s">
        <v>84</v>
      </c>
      <c r="AV956" s="12" t="s">
        <v>84</v>
      </c>
      <c r="AW956" s="12" t="s">
        <v>38</v>
      </c>
      <c r="AX956" s="12" t="s">
        <v>74</v>
      </c>
      <c r="AY956" s="231" t="s">
        <v>143</v>
      </c>
    </row>
    <row r="957" spans="2:51" s="12" customFormat="1" ht="13.5">
      <c r="B957" s="220"/>
      <c r="C957" s="221"/>
      <c r="D957" s="204" t="s">
        <v>210</v>
      </c>
      <c r="E957" s="232" t="s">
        <v>21</v>
      </c>
      <c r="F957" s="233" t="s">
        <v>948</v>
      </c>
      <c r="G957" s="221"/>
      <c r="H957" s="234">
        <v>3.3</v>
      </c>
      <c r="I957" s="226"/>
      <c r="J957" s="221"/>
      <c r="K957" s="221"/>
      <c r="L957" s="227"/>
      <c r="M957" s="228"/>
      <c r="N957" s="229"/>
      <c r="O957" s="229"/>
      <c r="P957" s="229"/>
      <c r="Q957" s="229"/>
      <c r="R957" s="229"/>
      <c r="S957" s="229"/>
      <c r="T957" s="230"/>
      <c r="AT957" s="231" t="s">
        <v>210</v>
      </c>
      <c r="AU957" s="231" t="s">
        <v>84</v>
      </c>
      <c r="AV957" s="12" t="s">
        <v>84</v>
      </c>
      <c r="AW957" s="12" t="s">
        <v>38</v>
      </c>
      <c r="AX957" s="12" t="s">
        <v>74</v>
      </c>
      <c r="AY957" s="231" t="s">
        <v>143</v>
      </c>
    </row>
    <row r="958" spans="2:51" s="14" customFormat="1" ht="13.5">
      <c r="B958" s="257"/>
      <c r="C958" s="258"/>
      <c r="D958" s="204" t="s">
        <v>210</v>
      </c>
      <c r="E958" s="259" t="s">
        <v>21</v>
      </c>
      <c r="F958" s="260" t="s">
        <v>369</v>
      </c>
      <c r="G958" s="258"/>
      <c r="H958" s="261">
        <v>14</v>
      </c>
      <c r="I958" s="262"/>
      <c r="J958" s="258"/>
      <c r="K958" s="258"/>
      <c r="L958" s="263"/>
      <c r="M958" s="264"/>
      <c r="N958" s="265"/>
      <c r="O958" s="265"/>
      <c r="P958" s="265"/>
      <c r="Q958" s="265"/>
      <c r="R958" s="265"/>
      <c r="S958" s="265"/>
      <c r="T958" s="266"/>
      <c r="AT958" s="267" t="s">
        <v>210</v>
      </c>
      <c r="AU958" s="267" t="s">
        <v>84</v>
      </c>
      <c r="AV958" s="14" t="s">
        <v>161</v>
      </c>
      <c r="AW958" s="14" t="s">
        <v>6</v>
      </c>
      <c r="AX958" s="14" t="s">
        <v>74</v>
      </c>
      <c r="AY958" s="267" t="s">
        <v>143</v>
      </c>
    </row>
    <row r="959" spans="2:51" s="13" customFormat="1" ht="13.5">
      <c r="B959" s="235"/>
      <c r="C959" s="236"/>
      <c r="D959" s="222" t="s">
        <v>210</v>
      </c>
      <c r="E959" s="237" t="s">
        <v>21</v>
      </c>
      <c r="F959" s="238" t="s">
        <v>222</v>
      </c>
      <c r="G959" s="236"/>
      <c r="H959" s="239">
        <v>42.58</v>
      </c>
      <c r="I959" s="240"/>
      <c r="J959" s="236"/>
      <c r="K959" s="236"/>
      <c r="L959" s="241"/>
      <c r="M959" s="242"/>
      <c r="N959" s="243"/>
      <c r="O959" s="243"/>
      <c r="P959" s="243"/>
      <c r="Q959" s="243"/>
      <c r="R959" s="243"/>
      <c r="S959" s="243"/>
      <c r="T959" s="244"/>
      <c r="AT959" s="245" t="s">
        <v>210</v>
      </c>
      <c r="AU959" s="245" t="s">
        <v>84</v>
      </c>
      <c r="AV959" s="13" t="s">
        <v>208</v>
      </c>
      <c r="AW959" s="13" t="s">
        <v>38</v>
      </c>
      <c r="AX959" s="13" t="s">
        <v>82</v>
      </c>
      <c r="AY959" s="245" t="s">
        <v>143</v>
      </c>
    </row>
    <row r="960" spans="2:65" s="1" customFormat="1" ht="31.5" customHeight="1">
      <c r="B960" s="40"/>
      <c r="C960" s="192" t="s">
        <v>1228</v>
      </c>
      <c r="D960" s="192" t="s">
        <v>146</v>
      </c>
      <c r="E960" s="193" t="s">
        <v>1229</v>
      </c>
      <c r="F960" s="194" t="s">
        <v>1230</v>
      </c>
      <c r="G960" s="195" t="s">
        <v>1034</v>
      </c>
      <c r="H960" s="275"/>
      <c r="I960" s="197"/>
      <c r="J960" s="198">
        <f>ROUND(I960*H960,2)</f>
        <v>0</v>
      </c>
      <c r="K960" s="194" t="s">
        <v>150</v>
      </c>
      <c r="L960" s="60"/>
      <c r="M960" s="199" t="s">
        <v>21</v>
      </c>
      <c r="N960" s="200" t="s">
        <v>45</v>
      </c>
      <c r="O960" s="41"/>
      <c r="P960" s="201">
        <f>O960*H960</f>
        <v>0</v>
      </c>
      <c r="Q960" s="201">
        <v>0</v>
      </c>
      <c r="R960" s="201">
        <f>Q960*H960</f>
        <v>0</v>
      </c>
      <c r="S960" s="201">
        <v>0</v>
      </c>
      <c r="T960" s="202">
        <f>S960*H960</f>
        <v>0</v>
      </c>
      <c r="AR960" s="24" t="s">
        <v>294</v>
      </c>
      <c r="AT960" s="24" t="s">
        <v>146</v>
      </c>
      <c r="AU960" s="24" t="s">
        <v>84</v>
      </c>
      <c r="AY960" s="24" t="s">
        <v>143</v>
      </c>
      <c r="BE960" s="203">
        <f>IF(N960="základní",J960,0)</f>
        <v>0</v>
      </c>
      <c r="BF960" s="203">
        <f>IF(N960="snížená",J960,0)</f>
        <v>0</v>
      </c>
      <c r="BG960" s="203">
        <f>IF(N960="zákl. přenesená",J960,0)</f>
        <v>0</v>
      </c>
      <c r="BH960" s="203">
        <f>IF(N960="sníž. přenesená",J960,0)</f>
        <v>0</v>
      </c>
      <c r="BI960" s="203">
        <f>IF(N960="nulová",J960,0)</f>
        <v>0</v>
      </c>
      <c r="BJ960" s="24" t="s">
        <v>82</v>
      </c>
      <c r="BK960" s="203">
        <f>ROUND(I960*H960,2)</f>
        <v>0</v>
      </c>
      <c r="BL960" s="24" t="s">
        <v>294</v>
      </c>
      <c r="BM960" s="24" t="s">
        <v>1231</v>
      </c>
    </row>
    <row r="961" spans="2:63" s="10" customFormat="1" ht="29.85" customHeight="1">
      <c r="B961" s="175"/>
      <c r="C961" s="176"/>
      <c r="D961" s="189" t="s">
        <v>73</v>
      </c>
      <c r="E961" s="190" t="s">
        <v>1232</v>
      </c>
      <c r="F961" s="190" t="s">
        <v>1233</v>
      </c>
      <c r="G961" s="176"/>
      <c r="H961" s="176"/>
      <c r="I961" s="179"/>
      <c r="J961" s="191">
        <f>BK961</f>
        <v>0</v>
      </c>
      <c r="K961" s="176"/>
      <c r="L961" s="181"/>
      <c r="M961" s="182"/>
      <c r="N961" s="183"/>
      <c r="O961" s="183"/>
      <c r="P961" s="184">
        <f>SUM(P962:P1010)</f>
        <v>0</v>
      </c>
      <c r="Q961" s="183"/>
      <c r="R961" s="184">
        <f>SUM(R962:R1010)</f>
        <v>0</v>
      </c>
      <c r="S961" s="183"/>
      <c r="T961" s="185">
        <f>SUM(T962:T1010)</f>
        <v>0</v>
      </c>
      <c r="AR961" s="186" t="s">
        <v>84</v>
      </c>
      <c r="AT961" s="187" t="s">
        <v>73</v>
      </c>
      <c r="AU961" s="187" t="s">
        <v>82</v>
      </c>
      <c r="AY961" s="186" t="s">
        <v>143</v>
      </c>
      <c r="BK961" s="188">
        <f>SUM(BK962:BK1010)</f>
        <v>0</v>
      </c>
    </row>
    <row r="962" spans="2:65" s="1" customFormat="1" ht="31.5" customHeight="1">
      <c r="B962" s="40"/>
      <c r="C962" s="192" t="s">
        <v>1234</v>
      </c>
      <c r="D962" s="192" t="s">
        <v>146</v>
      </c>
      <c r="E962" s="193" t="s">
        <v>1235</v>
      </c>
      <c r="F962" s="194" t="s">
        <v>1236</v>
      </c>
      <c r="G962" s="195" t="s">
        <v>382</v>
      </c>
      <c r="H962" s="196">
        <v>3</v>
      </c>
      <c r="I962" s="197"/>
      <c r="J962" s="198">
        <f>ROUND(I962*H962,2)</f>
        <v>0</v>
      </c>
      <c r="K962" s="194" t="s">
        <v>21</v>
      </c>
      <c r="L962" s="60"/>
      <c r="M962" s="199" t="s">
        <v>21</v>
      </c>
      <c r="N962" s="200" t="s">
        <v>45</v>
      </c>
      <c r="O962" s="41"/>
      <c r="P962" s="201">
        <f>O962*H962</f>
        <v>0</v>
      </c>
      <c r="Q962" s="201">
        <v>0</v>
      </c>
      <c r="R962" s="201">
        <f>Q962*H962</f>
        <v>0</v>
      </c>
      <c r="S962" s="201">
        <v>0</v>
      </c>
      <c r="T962" s="202">
        <f>S962*H962</f>
        <v>0</v>
      </c>
      <c r="AR962" s="24" t="s">
        <v>294</v>
      </c>
      <c r="AT962" s="24" t="s">
        <v>146</v>
      </c>
      <c r="AU962" s="24" t="s">
        <v>84</v>
      </c>
      <c r="AY962" s="24" t="s">
        <v>143</v>
      </c>
      <c r="BE962" s="203">
        <f>IF(N962="základní",J962,0)</f>
        <v>0</v>
      </c>
      <c r="BF962" s="203">
        <f>IF(N962="snížená",J962,0)</f>
        <v>0</v>
      </c>
      <c r="BG962" s="203">
        <f>IF(N962="zákl. přenesená",J962,0)</f>
        <v>0</v>
      </c>
      <c r="BH962" s="203">
        <f>IF(N962="sníž. přenesená",J962,0)</f>
        <v>0</v>
      </c>
      <c r="BI962" s="203">
        <f>IF(N962="nulová",J962,0)</f>
        <v>0</v>
      </c>
      <c r="BJ962" s="24" t="s">
        <v>82</v>
      </c>
      <c r="BK962" s="203">
        <f>ROUND(I962*H962,2)</f>
        <v>0</v>
      </c>
      <c r="BL962" s="24" t="s">
        <v>294</v>
      </c>
      <c r="BM962" s="24" t="s">
        <v>1237</v>
      </c>
    </row>
    <row r="963" spans="2:47" s="1" customFormat="1" ht="27">
      <c r="B963" s="40"/>
      <c r="C963" s="62"/>
      <c r="D963" s="222" t="s">
        <v>165</v>
      </c>
      <c r="E963" s="62"/>
      <c r="F963" s="274" t="s">
        <v>1238</v>
      </c>
      <c r="G963" s="62"/>
      <c r="H963" s="62"/>
      <c r="I963" s="162"/>
      <c r="J963" s="62"/>
      <c r="K963" s="62"/>
      <c r="L963" s="60"/>
      <c r="M963" s="256"/>
      <c r="N963" s="41"/>
      <c r="O963" s="41"/>
      <c r="P963" s="41"/>
      <c r="Q963" s="41"/>
      <c r="R963" s="41"/>
      <c r="S963" s="41"/>
      <c r="T963" s="77"/>
      <c r="AT963" s="24" t="s">
        <v>165</v>
      </c>
      <c r="AU963" s="24" t="s">
        <v>84</v>
      </c>
    </row>
    <row r="964" spans="2:65" s="1" customFormat="1" ht="31.5" customHeight="1">
      <c r="B964" s="40"/>
      <c r="C964" s="192" t="s">
        <v>1239</v>
      </c>
      <c r="D964" s="192" t="s">
        <v>146</v>
      </c>
      <c r="E964" s="193" t="s">
        <v>1240</v>
      </c>
      <c r="F964" s="194" t="s">
        <v>1241</v>
      </c>
      <c r="G964" s="195" t="s">
        <v>382</v>
      </c>
      <c r="H964" s="196">
        <v>1</v>
      </c>
      <c r="I964" s="197"/>
      <c r="J964" s="198">
        <f>ROUND(I964*H964,2)</f>
        <v>0</v>
      </c>
      <c r="K964" s="194" t="s">
        <v>21</v>
      </c>
      <c r="L964" s="60"/>
      <c r="M964" s="199" t="s">
        <v>21</v>
      </c>
      <c r="N964" s="200" t="s">
        <v>45</v>
      </c>
      <c r="O964" s="41"/>
      <c r="P964" s="201">
        <f>O964*H964</f>
        <v>0</v>
      </c>
      <c r="Q964" s="201">
        <v>0</v>
      </c>
      <c r="R964" s="201">
        <f>Q964*H964</f>
        <v>0</v>
      </c>
      <c r="S964" s="201">
        <v>0</v>
      </c>
      <c r="T964" s="202">
        <f>S964*H964</f>
        <v>0</v>
      </c>
      <c r="AR964" s="24" t="s">
        <v>294</v>
      </c>
      <c r="AT964" s="24" t="s">
        <v>146</v>
      </c>
      <c r="AU964" s="24" t="s">
        <v>84</v>
      </c>
      <c r="AY964" s="24" t="s">
        <v>143</v>
      </c>
      <c r="BE964" s="203">
        <f>IF(N964="základní",J964,0)</f>
        <v>0</v>
      </c>
      <c r="BF964" s="203">
        <f>IF(N964="snížená",J964,0)</f>
        <v>0</v>
      </c>
      <c r="BG964" s="203">
        <f>IF(N964="zákl. přenesená",J964,0)</f>
        <v>0</v>
      </c>
      <c r="BH964" s="203">
        <f>IF(N964="sníž. přenesená",J964,0)</f>
        <v>0</v>
      </c>
      <c r="BI964" s="203">
        <f>IF(N964="nulová",J964,0)</f>
        <v>0</v>
      </c>
      <c r="BJ964" s="24" t="s">
        <v>82</v>
      </c>
      <c r="BK964" s="203">
        <f>ROUND(I964*H964,2)</f>
        <v>0</v>
      </c>
      <c r="BL964" s="24" t="s">
        <v>294</v>
      </c>
      <c r="BM964" s="24" t="s">
        <v>1242</v>
      </c>
    </row>
    <row r="965" spans="2:47" s="1" customFormat="1" ht="27">
      <c r="B965" s="40"/>
      <c r="C965" s="62"/>
      <c r="D965" s="222" t="s">
        <v>165</v>
      </c>
      <c r="E965" s="62"/>
      <c r="F965" s="274" t="s">
        <v>1238</v>
      </c>
      <c r="G965" s="62"/>
      <c r="H965" s="62"/>
      <c r="I965" s="162"/>
      <c r="J965" s="62"/>
      <c r="K965" s="62"/>
      <c r="L965" s="60"/>
      <c r="M965" s="256"/>
      <c r="N965" s="41"/>
      <c r="O965" s="41"/>
      <c r="P965" s="41"/>
      <c r="Q965" s="41"/>
      <c r="R965" s="41"/>
      <c r="S965" s="41"/>
      <c r="T965" s="77"/>
      <c r="AT965" s="24" t="s">
        <v>165</v>
      </c>
      <c r="AU965" s="24" t="s">
        <v>84</v>
      </c>
    </row>
    <row r="966" spans="2:65" s="1" customFormat="1" ht="31.5" customHeight="1">
      <c r="B966" s="40"/>
      <c r="C966" s="192" t="s">
        <v>1243</v>
      </c>
      <c r="D966" s="192" t="s">
        <v>146</v>
      </c>
      <c r="E966" s="193" t="s">
        <v>1244</v>
      </c>
      <c r="F966" s="194" t="s">
        <v>1245</v>
      </c>
      <c r="G966" s="195" t="s">
        <v>382</v>
      </c>
      <c r="H966" s="196">
        <v>1</v>
      </c>
      <c r="I966" s="197"/>
      <c r="J966" s="198">
        <f>ROUND(I966*H966,2)</f>
        <v>0</v>
      </c>
      <c r="K966" s="194" t="s">
        <v>21</v>
      </c>
      <c r="L966" s="60"/>
      <c r="M966" s="199" t="s">
        <v>21</v>
      </c>
      <c r="N966" s="200" t="s">
        <v>45</v>
      </c>
      <c r="O966" s="41"/>
      <c r="P966" s="201">
        <f>O966*H966</f>
        <v>0</v>
      </c>
      <c r="Q966" s="201">
        <v>0</v>
      </c>
      <c r="R966" s="201">
        <f>Q966*H966</f>
        <v>0</v>
      </c>
      <c r="S966" s="201">
        <v>0</v>
      </c>
      <c r="T966" s="202">
        <f>S966*H966</f>
        <v>0</v>
      </c>
      <c r="AR966" s="24" t="s">
        <v>294</v>
      </c>
      <c r="AT966" s="24" t="s">
        <v>146</v>
      </c>
      <c r="AU966" s="24" t="s">
        <v>84</v>
      </c>
      <c r="AY966" s="24" t="s">
        <v>143</v>
      </c>
      <c r="BE966" s="203">
        <f>IF(N966="základní",J966,0)</f>
        <v>0</v>
      </c>
      <c r="BF966" s="203">
        <f>IF(N966="snížená",J966,0)</f>
        <v>0</v>
      </c>
      <c r="BG966" s="203">
        <f>IF(N966="zákl. přenesená",J966,0)</f>
        <v>0</v>
      </c>
      <c r="BH966" s="203">
        <f>IF(N966="sníž. přenesená",J966,0)</f>
        <v>0</v>
      </c>
      <c r="BI966" s="203">
        <f>IF(N966="nulová",J966,0)</f>
        <v>0</v>
      </c>
      <c r="BJ966" s="24" t="s">
        <v>82</v>
      </c>
      <c r="BK966" s="203">
        <f>ROUND(I966*H966,2)</f>
        <v>0</v>
      </c>
      <c r="BL966" s="24" t="s">
        <v>294</v>
      </c>
      <c r="BM966" s="24" t="s">
        <v>1246</v>
      </c>
    </row>
    <row r="967" spans="2:47" s="1" customFormat="1" ht="27">
      <c r="B967" s="40"/>
      <c r="C967" s="62"/>
      <c r="D967" s="222" t="s">
        <v>165</v>
      </c>
      <c r="E967" s="62"/>
      <c r="F967" s="274" t="s">
        <v>1238</v>
      </c>
      <c r="G967" s="62"/>
      <c r="H967" s="62"/>
      <c r="I967" s="162"/>
      <c r="J967" s="62"/>
      <c r="K967" s="62"/>
      <c r="L967" s="60"/>
      <c r="M967" s="256"/>
      <c r="N967" s="41"/>
      <c r="O967" s="41"/>
      <c r="P967" s="41"/>
      <c r="Q967" s="41"/>
      <c r="R967" s="41"/>
      <c r="S967" s="41"/>
      <c r="T967" s="77"/>
      <c r="AT967" s="24" t="s">
        <v>165</v>
      </c>
      <c r="AU967" s="24" t="s">
        <v>84</v>
      </c>
    </row>
    <row r="968" spans="2:65" s="1" customFormat="1" ht="31.5" customHeight="1">
      <c r="B968" s="40"/>
      <c r="C968" s="192" t="s">
        <v>1247</v>
      </c>
      <c r="D968" s="192" t="s">
        <v>146</v>
      </c>
      <c r="E968" s="193" t="s">
        <v>1248</v>
      </c>
      <c r="F968" s="194" t="s">
        <v>1249</v>
      </c>
      <c r="G968" s="195" t="s">
        <v>382</v>
      </c>
      <c r="H968" s="196">
        <v>1</v>
      </c>
      <c r="I968" s="197"/>
      <c r="J968" s="198">
        <f>ROUND(I968*H968,2)</f>
        <v>0</v>
      </c>
      <c r="K968" s="194" t="s">
        <v>21</v>
      </c>
      <c r="L968" s="60"/>
      <c r="M968" s="199" t="s">
        <v>21</v>
      </c>
      <c r="N968" s="200" t="s">
        <v>45</v>
      </c>
      <c r="O968" s="41"/>
      <c r="P968" s="201">
        <f>O968*H968</f>
        <v>0</v>
      </c>
      <c r="Q968" s="201">
        <v>0</v>
      </c>
      <c r="R968" s="201">
        <f>Q968*H968</f>
        <v>0</v>
      </c>
      <c r="S968" s="201">
        <v>0</v>
      </c>
      <c r="T968" s="202">
        <f>S968*H968</f>
        <v>0</v>
      </c>
      <c r="AR968" s="24" t="s">
        <v>294</v>
      </c>
      <c r="AT968" s="24" t="s">
        <v>146</v>
      </c>
      <c r="AU968" s="24" t="s">
        <v>84</v>
      </c>
      <c r="AY968" s="24" t="s">
        <v>143</v>
      </c>
      <c r="BE968" s="203">
        <f>IF(N968="základní",J968,0)</f>
        <v>0</v>
      </c>
      <c r="BF968" s="203">
        <f>IF(N968="snížená",J968,0)</f>
        <v>0</v>
      </c>
      <c r="BG968" s="203">
        <f>IF(N968="zákl. přenesená",J968,0)</f>
        <v>0</v>
      </c>
      <c r="BH968" s="203">
        <f>IF(N968="sníž. přenesená",J968,0)</f>
        <v>0</v>
      </c>
      <c r="BI968" s="203">
        <f>IF(N968="nulová",J968,0)</f>
        <v>0</v>
      </c>
      <c r="BJ968" s="24" t="s">
        <v>82</v>
      </c>
      <c r="BK968" s="203">
        <f>ROUND(I968*H968,2)</f>
        <v>0</v>
      </c>
      <c r="BL968" s="24" t="s">
        <v>294</v>
      </c>
      <c r="BM968" s="24" t="s">
        <v>1250</v>
      </c>
    </row>
    <row r="969" spans="2:47" s="1" customFormat="1" ht="27">
      <c r="B969" s="40"/>
      <c r="C969" s="62"/>
      <c r="D969" s="222" t="s">
        <v>165</v>
      </c>
      <c r="E969" s="62"/>
      <c r="F969" s="274" t="s">
        <v>1238</v>
      </c>
      <c r="G969" s="62"/>
      <c r="H969" s="62"/>
      <c r="I969" s="162"/>
      <c r="J969" s="62"/>
      <c r="K969" s="62"/>
      <c r="L969" s="60"/>
      <c r="M969" s="256"/>
      <c r="N969" s="41"/>
      <c r="O969" s="41"/>
      <c r="P969" s="41"/>
      <c r="Q969" s="41"/>
      <c r="R969" s="41"/>
      <c r="S969" s="41"/>
      <c r="T969" s="77"/>
      <c r="AT969" s="24" t="s">
        <v>165</v>
      </c>
      <c r="AU969" s="24" t="s">
        <v>84</v>
      </c>
    </row>
    <row r="970" spans="2:65" s="1" customFormat="1" ht="31.5" customHeight="1">
      <c r="B970" s="40"/>
      <c r="C970" s="192" t="s">
        <v>1251</v>
      </c>
      <c r="D970" s="192" t="s">
        <v>146</v>
      </c>
      <c r="E970" s="193" t="s">
        <v>1252</v>
      </c>
      <c r="F970" s="194" t="s">
        <v>1253</v>
      </c>
      <c r="G970" s="195" t="s">
        <v>382</v>
      </c>
      <c r="H970" s="196">
        <v>1</v>
      </c>
      <c r="I970" s="197"/>
      <c r="J970" s="198">
        <f>ROUND(I970*H970,2)</f>
        <v>0</v>
      </c>
      <c r="K970" s="194" t="s">
        <v>21</v>
      </c>
      <c r="L970" s="60"/>
      <c r="M970" s="199" t="s">
        <v>21</v>
      </c>
      <c r="N970" s="200" t="s">
        <v>45</v>
      </c>
      <c r="O970" s="41"/>
      <c r="P970" s="201">
        <f>O970*H970</f>
        <v>0</v>
      </c>
      <c r="Q970" s="201">
        <v>0</v>
      </c>
      <c r="R970" s="201">
        <f>Q970*H970</f>
        <v>0</v>
      </c>
      <c r="S970" s="201">
        <v>0</v>
      </c>
      <c r="T970" s="202">
        <f>S970*H970</f>
        <v>0</v>
      </c>
      <c r="AR970" s="24" t="s">
        <v>294</v>
      </c>
      <c r="AT970" s="24" t="s">
        <v>146</v>
      </c>
      <c r="AU970" s="24" t="s">
        <v>84</v>
      </c>
      <c r="AY970" s="24" t="s">
        <v>143</v>
      </c>
      <c r="BE970" s="203">
        <f>IF(N970="základní",J970,0)</f>
        <v>0</v>
      </c>
      <c r="BF970" s="203">
        <f>IF(N970="snížená",J970,0)</f>
        <v>0</v>
      </c>
      <c r="BG970" s="203">
        <f>IF(N970="zákl. přenesená",J970,0)</f>
        <v>0</v>
      </c>
      <c r="BH970" s="203">
        <f>IF(N970="sníž. přenesená",J970,0)</f>
        <v>0</v>
      </c>
      <c r="BI970" s="203">
        <f>IF(N970="nulová",J970,0)</f>
        <v>0</v>
      </c>
      <c r="BJ970" s="24" t="s">
        <v>82</v>
      </c>
      <c r="BK970" s="203">
        <f>ROUND(I970*H970,2)</f>
        <v>0</v>
      </c>
      <c r="BL970" s="24" t="s">
        <v>294</v>
      </c>
      <c r="BM970" s="24" t="s">
        <v>1254</v>
      </c>
    </row>
    <row r="971" spans="2:47" s="1" customFormat="1" ht="27">
      <c r="B971" s="40"/>
      <c r="C971" s="62"/>
      <c r="D971" s="222" t="s">
        <v>165</v>
      </c>
      <c r="E971" s="62"/>
      <c r="F971" s="274" t="s">
        <v>1238</v>
      </c>
      <c r="G971" s="62"/>
      <c r="H971" s="62"/>
      <c r="I971" s="162"/>
      <c r="J971" s="62"/>
      <c r="K971" s="62"/>
      <c r="L971" s="60"/>
      <c r="M971" s="256"/>
      <c r="N971" s="41"/>
      <c r="O971" s="41"/>
      <c r="P971" s="41"/>
      <c r="Q971" s="41"/>
      <c r="R971" s="41"/>
      <c r="S971" s="41"/>
      <c r="T971" s="77"/>
      <c r="AT971" s="24" t="s">
        <v>165</v>
      </c>
      <c r="AU971" s="24" t="s">
        <v>84</v>
      </c>
    </row>
    <row r="972" spans="2:65" s="1" customFormat="1" ht="31.5" customHeight="1">
      <c r="B972" s="40"/>
      <c r="C972" s="192" t="s">
        <v>1255</v>
      </c>
      <c r="D972" s="192" t="s">
        <v>146</v>
      </c>
      <c r="E972" s="193" t="s">
        <v>1256</v>
      </c>
      <c r="F972" s="194" t="s">
        <v>1257</v>
      </c>
      <c r="G972" s="195" t="s">
        <v>382</v>
      </c>
      <c r="H972" s="196">
        <v>7</v>
      </c>
      <c r="I972" s="197"/>
      <c r="J972" s="198">
        <f>ROUND(I972*H972,2)</f>
        <v>0</v>
      </c>
      <c r="K972" s="194" t="s">
        <v>21</v>
      </c>
      <c r="L972" s="60"/>
      <c r="M972" s="199" t="s">
        <v>21</v>
      </c>
      <c r="N972" s="200" t="s">
        <v>45</v>
      </c>
      <c r="O972" s="41"/>
      <c r="P972" s="201">
        <f>O972*H972</f>
        <v>0</v>
      </c>
      <c r="Q972" s="201">
        <v>0</v>
      </c>
      <c r="R972" s="201">
        <f>Q972*H972</f>
        <v>0</v>
      </c>
      <c r="S972" s="201">
        <v>0</v>
      </c>
      <c r="T972" s="202">
        <f>S972*H972</f>
        <v>0</v>
      </c>
      <c r="AR972" s="24" t="s">
        <v>294</v>
      </c>
      <c r="AT972" s="24" t="s">
        <v>146</v>
      </c>
      <c r="AU972" s="24" t="s">
        <v>84</v>
      </c>
      <c r="AY972" s="24" t="s">
        <v>143</v>
      </c>
      <c r="BE972" s="203">
        <f>IF(N972="základní",J972,0)</f>
        <v>0</v>
      </c>
      <c r="BF972" s="203">
        <f>IF(N972="snížená",J972,0)</f>
        <v>0</v>
      </c>
      <c r="BG972" s="203">
        <f>IF(N972="zákl. přenesená",J972,0)</f>
        <v>0</v>
      </c>
      <c r="BH972" s="203">
        <f>IF(N972="sníž. přenesená",J972,0)</f>
        <v>0</v>
      </c>
      <c r="BI972" s="203">
        <f>IF(N972="nulová",J972,0)</f>
        <v>0</v>
      </c>
      <c r="BJ972" s="24" t="s">
        <v>82</v>
      </c>
      <c r="BK972" s="203">
        <f>ROUND(I972*H972,2)</f>
        <v>0</v>
      </c>
      <c r="BL972" s="24" t="s">
        <v>294</v>
      </c>
      <c r="BM972" s="24" t="s">
        <v>1258</v>
      </c>
    </row>
    <row r="973" spans="2:47" s="1" customFormat="1" ht="27">
      <c r="B973" s="40"/>
      <c r="C973" s="62"/>
      <c r="D973" s="222" t="s">
        <v>165</v>
      </c>
      <c r="E973" s="62"/>
      <c r="F973" s="274" t="s">
        <v>1238</v>
      </c>
      <c r="G973" s="62"/>
      <c r="H973" s="62"/>
      <c r="I973" s="162"/>
      <c r="J973" s="62"/>
      <c r="K973" s="62"/>
      <c r="L973" s="60"/>
      <c r="M973" s="256"/>
      <c r="N973" s="41"/>
      <c r="O973" s="41"/>
      <c r="P973" s="41"/>
      <c r="Q973" s="41"/>
      <c r="R973" s="41"/>
      <c r="S973" s="41"/>
      <c r="T973" s="77"/>
      <c r="AT973" s="24" t="s">
        <v>165</v>
      </c>
      <c r="AU973" s="24" t="s">
        <v>84</v>
      </c>
    </row>
    <row r="974" spans="2:65" s="1" customFormat="1" ht="31.5" customHeight="1">
      <c r="B974" s="40"/>
      <c r="C974" s="192" t="s">
        <v>1259</v>
      </c>
      <c r="D974" s="192" t="s">
        <v>146</v>
      </c>
      <c r="E974" s="193" t="s">
        <v>1260</v>
      </c>
      <c r="F974" s="194" t="s">
        <v>1261</v>
      </c>
      <c r="G974" s="195" t="s">
        <v>382</v>
      </c>
      <c r="H974" s="196">
        <v>1</v>
      </c>
      <c r="I974" s="197"/>
      <c r="J974" s="198">
        <f>ROUND(I974*H974,2)</f>
        <v>0</v>
      </c>
      <c r="K974" s="194" t="s">
        <v>21</v>
      </c>
      <c r="L974" s="60"/>
      <c r="M974" s="199" t="s">
        <v>21</v>
      </c>
      <c r="N974" s="200" t="s">
        <v>45</v>
      </c>
      <c r="O974" s="41"/>
      <c r="P974" s="201">
        <f>O974*H974</f>
        <v>0</v>
      </c>
      <c r="Q974" s="201">
        <v>0</v>
      </c>
      <c r="R974" s="201">
        <f>Q974*H974</f>
        <v>0</v>
      </c>
      <c r="S974" s="201">
        <v>0</v>
      </c>
      <c r="T974" s="202">
        <f>S974*H974</f>
        <v>0</v>
      </c>
      <c r="AR974" s="24" t="s">
        <v>294</v>
      </c>
      <c r="AT974" s="24" t="s">
        <v>146</v>
      </c>
      <c r="AU974" s="24" t="s">
        <v>84</v>
      </c>
      <c r="AY974" s="24" t="s">
        <v>143</v>
      </c>
      <c r="BE974" s="203">
        <f>IF(N974="základní",J974,0)</f>
        <v>0</v>
      </c>
      <c r="BF974" s="203">
        <f>IF(N974="snížená",J974,0)</f>
        <v>0</v>
      </c>
      <c r="BG974" s="203">
        <f>IF(N974="zákl. přenesená",J974,0)</f>
        <v>0</v>
      </c>
      <c r="BH974" s="203">
        <f>IF(N974="sníž. přenesená",J974,0)</f>
        <v>0</v>
      </c>
      <c r="BI974" s="203">
        <f>IF(N974="nulová",J974,0)</f>
        <v>0</v>
      </c>
      <c r="BJ974" s="24" t="s">
        <v>82</v>
      </c>
      <c r="BK974" s="203">
        <f>ROUND(I974*H974,2)</f>
        <v>0</v>
      </c>
      <c r="BL974" s="24" t="s">
        <v>294</v>
      </c>
      <c r="BM974" s="24" t="s">
        <v>1262</v>
      </c>
    </row>
    <row r="975" spans="2:47" s="1" customFormat="1" ht="27">
      <c r="B975" s="40"/>
      <c r="C975" s="62"/>
      <c r="D975" s="222" t="s">
        <v>165</v>
      </c>
      <c r="E975" s="62"/>
      <c r="F975" s="274" t="s">
        <v>1238</v>
      </c>
      <c r="G975" s="62"/>
      <c r="H975" s="62"/>
      <c r="I975" s="162"/>
      <c r="J975" s="62"/>
      <c r="K975" s="62"/>
      <c r="L975" s="60"/>
      <c r="M975" s="256"/>
      <c r="N975" s="41"/>
      <c r="O975" s="41"/>
      <c r="P975" s="41"/>
      <c r="Q975" s="41"/>
      <c r="R975" s="41"/>
      <c r="S975" s="41"/>
      <c r="T975" s="77"/>
      <c r="AT975" s="24" t="s">
        <v>165</v>
      </c>
      <c r="AU975" s="24" t="s">
        <v>84</v>
      </c>
    </row>
    <row r="976" spans="2:65" s="1" customFormat="1" ht="31.5" customHeight="1">
      <c r="B976" s="40"/>
      <c r="C976" s="192" t="s">
        <v>1263</v>
      </c>
      <c r="D976" s="192" t="s">
        <v>146</v>
      </c>
      <c r="E976" s="193" t="s">
        <v>1264</v>
      </c>
      <c r="F976" s="194" t="s">
        <v>1265</v>
      </c>
      <c r="G976" s="195" t="s">
        <v>382</v>
      </c>
      <c r="H976" s="196">
        <v>1</v>
      </c>
      <c r="I976" s="197"/>
      <c r="J976" s="198">
        <f>ROUND(I976*H976,2)</f>
        <v>0</v>
      </c>
      <c r="K976" s="194" t="s">
        <v>21</v>
      </c>
      <c r="L976" s="60"/>
      <c r="M976" s="199" t="s">
        <v>21</v>
      </c>
      <c r="N976" s="200" t="s">
        <v>45</v>
      </c>
      <c r="O976" s="41"/>
      <c r="P976" s="201">
        <f>O976*H976</f>
        <v>0</v>
      </c>
      <c r="Q976" s="201">
        <v>0</v>
      </c>
      <c r="R976" s="201">
        <f>Q976*H976</f>
        <v>0</v>
      </c>
      <c r="S976" s="201">
        <v>0</v>
      </c>
      <c r="T976" s="202">
        <f>S976*H976</f>
        <v>0</v>
      </c>
      <c r="AR976" s="24" t="s">
        <v>294</v>
      </c>
      <c r="AT976" s="24" t="s">
        <v>146</v>
      </c>
      <c r="AU976" s="24" t="s">
        <v>84</v>
      </c>
      <c r="AY976" s="24" t="s">
        <v>143</v>
      </c>
      <c r="BE976" s="203">
        <f>IF(N976="základní",J976,0)</f>
        <v>0</v>
      </c>
      <c r="BF976" s="203">
        <f>IF(N976="snížená",J976,0)</f>
        <v>0</v>
      </c>
      <c r="BG976" s="203">
        <f>IF(N976="zákl. přenesená",J976,0)</f>
        <v>0</v>
      </c>
      <c r="BH976" s="203">
        <f>IF(N976="sníž. přenesená",J976,0)</f>
        <v>0</v>
      </c>
      <c r="BI976" s="203">
        <f>IF(N976="nulová",J976,0)</f>
        <v>0</v>
      </c>
      <c r="BJ976" s="24" t="s">
        <v>82</v>
      </c>
      <c r="BK976" s="203">
        <f>ROUND(I976*H976,2)</f>
        <v>0</v>
      </c>
      <c r="BL976" s="24" t="s">
        <v>294</v>
      </c>
      <c r="BM976" s="24" t="s">
        <v>1266</v>
      </c>
    </row>
    <row r="977" spans="2:47" s="1" customFormat="1" ht="27">
      <c r="B977" s="40"/>
      <c r="C977" s="62"/>
      <c r="D977" s="222" t="s">
        <v>165</v>
      </c>
      <c r="E977" s="62"/>
      <c r="F977" s="274" t="s">
        <v>1238</v>
      </c>
      <c r="G977" s="62"/>
      <c r="H977" s="62"/>
      <c r="I977" s="162"/>
      <c r="J977" s="62"/>
      <c r="K977" s="62"/>
      <c r="L977" s="60"/>
      <c r="M977" s="256"/>
      <c r="N977" s="41"/>
      <c r="O977" s="41"/>
      <c r="P977" s="41"/>
      <c r="Q977" s="41"/>
      <c r="R977" s="41"/>
      <c r="S977" s="41"/>
      <c r="T977" s="77"/>
      <c r="AT977" s="24" t="s">
        <v>165</v>
      </c>
      <c r="AU977" s="24" t="s">
        <v>84</v>
      </c>
    </row>
    <row r="978" spans="2:65" s="1" customFormat="1" ht="31.5" customHeight="1">
      <c r="B978" s="40"/>
      <c r="C978" s="192" t="s">
        <v>1267</v>
      </c>
      <c r="D978" s="192" t="s">
        <v>146</v>
      </c>
      <c r="E978" s="193" t="s">
        <v>1268</v>
      </c>
      <c r="F978" s="194" t="s">
        <v>1269</v>
      </c>
      <c r="G978" s="195" t="s">
        <v>382</v>
      </c>
      <c r="H978" s="196">
        <v>5</v>
      </c>
      <c r="I978" s="197"/>
      <c r="J978" s="198">
        <f>ROUND(I978*H978,2)</f>
        <v>0</v>
      </c>
      <c r="K978" s="194" t="s">
        <v>21</v>
      </c>
      <c r="L978" s="60"/>
      <c r="M978" s="199" t="s">
        <v>21</v>
      </c>
      <c r="N978" s="200" t="s">
        <v>45</v>
      </c>
      <c r="O978" s="41"/>
      <c r="P978" s="201">
        <f>O978*H978</f>
        <v>0</v>
      </c>
      <c r="Q978" s="201">
        <v>0</v>
      </c>
      <c r="R978" s="201">
        <f>Q978*H978</f>
        <v>0</v>
      </c>
      <c r="S978" s="201">
        <v>0</v>
      </c>
      <c r="T978" s="202">
        <f>S978*H978</f>
        <v>0</v>
      </c>
      <c r="AR978" s="24" t="s">
        <v>294</v>
      </c>
      <c r="AT978" s="24" t="s">
        <v>146</v>
      </c>
      <c r="AU978" s="24" t="s">
        <v>84</v>
      </c>
      <c r="AY978" s="24" t="s">
        <v>143</v>
      </c>
      <c r="BE978" s="203">
        <f>IF(N978="základní",J978,0)</f>
        <v>0</v>
      </c>
      <c r="BF978" s="203">
        <f>IF(N978="snížená",J978,0)</f>
        <v>0</v>
      </c>
      <c r="BG978" s="203">
        <f>IF(N978="zákl. přenesená",J978,0)</f>
        <v>0</v>
      </c>
      <c r="BH978" s="203">
        <f>IF(N978="sníž. přenesená",J978,0)</f>
        <v>0</v>
      </c>
      <c r="BI978" s="203">
        <f>IF(N978="nulová",J978,0)</f>
        <v>0</v>
      </c>
      <c r="BJ978" s="24" t="s">
        <v>82</v>
      </c>
      <c r="BK978" s="203">
        <f>ROUND(I978*H978,2)</f>
        <v>0</v>
      </c>
      <c r="BL978" s="24" t="s">
        <v>294</v>
      </c>
      <c r="BM978" s="24" t="s">
        <v>1270</v>
      </c>
    </row>
    <row r="979" spans="2:47" s="1" customFormat="1" ht="27">
      <c r="B979" s="40"/>
      <c r="C979" s="62"/>
      <c r="D979" s="222" t="s">
        <v>165</v>
      </c>
      <c r="E979" s="62"/>
      <c r="F979" s="274" t="s">
        <v>1238</v>
      </c>
      <c r="G979" s="62"/>
      <c r="H979" s="62"/>
      <c r="I979" s="162"/>
      <c r="J979" s="62"/>
      <c r="K979" s="62"/>
      <c r="L979" s="60"/>
      <c r="M979" s="256"/>
      <c r="N979" s="41"/>
      <c r="O979" s="41"/>
      <c r="P979" s="41"/>
      <c r="Q979" s="41"/>
      <c r="R979" s="41"/>
      <c r="S979" s="41"/>
      <c r="T979" s="77"/>
      <c r="AT979" s="24" t="s">
        <v>165</v>
      </c>
      <c r="AU979" s="24" t="s">
        <v>84</v>
      </c>
    </row>
    <row r="980" spans="2:65" s="1" customFormat="1" ht="31.5" customHeight="1">
      <c r="B980" s="40"/>
      <c r="C980" s="192" t="s">
        <v>1271</v>
      </c>
      <c r="D980" s="192" t="s">
        <v>146</v>
      </c>
      <c r="E980" s="193" t="s">
        <v>1272</v>
      </c>
      <c r="F980" s="194" t="s">
        <v>1273</v>
      </c>
      <c r="G980" s="195" t="s">
        <v>382</v>
      </c>
      <c r="H980" s="196">
        <v>1</v>
      </c>
      <c r="I980" s="197"/>
      <c r="J980" s="198">
        <f>ROUND(I980*H980,2)</f>
        <v>0</v>
      </c>
      <c r="K980" s="194" t="s">
        <v>21</v>
      </c>
      <c r="L980" s="60"/>
      <c r="M980" s="199" t="s">
        <v>21</v>
      </c>
      <c r="N980" s="200" t="s">
        <v>45</v>
      </c>
      <c r="O980" s="41"/>
      <c r="P980" s="201">
        <f>O980*H980</f>
        <v>0</v>
      </c>
      <c r="Q980" s="201">
        <v>0</v>
      </c>
      <c r="R980" s="201">
        <f>Q980*H980</f>
        <v>0</v>
      </c>
      <c r="S980" s="201">
        <v>0</v>
      </c>
      <c r="T980" s="202">
        <f>S980*H980</f>
        <v>0</v>
      </c>
      <c r="AR980" s="24" t="s">
        <v>294</v>
      </c>
      <c r="AT980" s="24" t="s">
        <v>146</v>
      </c>
      <c r="AU980" s="24" t="s">
        <v>84</v>
      </c>
      <c r="AY980" s="24" t="s">
        <v>143</v>
      </c>
      <c r="BE980" s="203">
        <f>IF(N980="základní",J980,0)</f>
        <v>0</v>
      </c>
      <c r="BF980" s="203">
        <f>IF(N980="snížená",J980,0)</f>
        <v>0</v>
      </c>
      <c r="BG980" s="203">
        <f>IF(N980="zákl. přenesená",J980,0)</f>
        <v>0</v>
      </c>
      <c r="BH980" s="203">
        <f>IF(N980="sníž. přenesená",J980,0)</f>
        <v>0</v>
      </c>
      <c r="BI980" s="203">
        <f>IF(N980="nulová",J980,0)</f>
        <v>0</v>
      </c>
      <c r="BJ980" s="24" t="s">
        <v>82</v>
      </c>
      <c r="BK980" s="203">
        <f>ROUND(I980*H980,2)</f>
        <v>0</v>
      </c>
      <c r="BL980" s="24" t="s">
        <v>294</v>
      </c>
      <c r="BM980" s="24" t="s">
        <v>1274</v>
      </c>
    </row>
    <row r="981" spans="2:47" s="1" customFormat="1" ht="27">
      <c r="B981" s="40"/>
      <c r="C981" s="62"/>
      <c r="D981" s="222" t="s">
        <v>165</v>
      </c>
      <c r="E981" s="62"/>
      <c r="F981" s="274" t="s">
        <v>1238</v>
      </c>
      <c r="G981" s="62"/>
      <c r="H981" s="62"/>
      <c r="I981" s="162"/>
      <c r="J981" s="62"/>
      <c r="K981" s="62"/>
      <c r="L981" s="60"/>
      <c r="M981" s="256"/>
      <c r="N981" s="41"/>
      <c r="O981" s="41"/>
      <c r="P981" s="41"/>
      <c r="Q981" s="41"/>
      <c r="R981" s="41"/>
      <c r="S981" s="41"/>
      <c r="T981" s="77"/>
      <c r="AT981" s="24" t="s">
        <v>165</v>
      </c>
      <c r="AU981" s="24" t="s">
        <v>84</v>
      </c>
    </row>
    <row r="982" spans="2:65" s="1" customFormat="1" ht="31.5" customHeight="1">
      <c r="B982" s="40"/>
      <c r="C982" s="192" t="s">
        <v>1275</v>
      </c>
      <c r="D982" s="192" t="s">
        <v>146</v>
      </c>
      <c r="E982" s="193" t="s">
        <v>1276</v>
      </c>
      <c r="F982" s="194" t="s">
        <v>1277</v>
      </c>
      <c r="G982" s="195" t="s">
        <v>382</v>
      </c>
      <c r="H982" s="196">
        <v>1</v>
      </c>
      <c r="I982" s="197"/>
      <c r="J982" s="198">
        <f>ROUND(I982*H982,2)</f>
        <v>0</v>
      </c>
      <c r="K982" s="194" t="s">
        <v>21</v>
      </c>
      <c r="L982" s="60"/>
      <c r="M982" s="199" t="s">
        <v>21</v>
      </c>
      <c r="N982" s="200" t="s">
        <v>45</v>
      </c>
      <c r="O982" s="41"/>
      <c r="P982" s="201">
        <f>O982*H982</f>
        <v>0</v>
      </c>
      <c r="Q982" s="201">
        <v>0</v>
      </c>
      <c r="R982" s="201">
        <f>Q982*H982</f>
        <v>0</v>
      </c>
      <c r="S982" s="201">
        <v>0</v>
      </c>
      <c r="T982" s="202">
        <f>S982*H982</f>
        <v>0</v>
      </c>
      <c r="AR982" s="24" t="s">
        <v>294</v>
      </c>
      <c r="AT982" s="24" t="s">
        <v>146</v>
      </c>
      <c r="AU982" s="24" t="s">
        <v>84</v>
      </c>
      <c r="AY982" s="24" t="s">
        <v>143</v>
      </c>
      <c r="BE982" s="203">
        <f>IF(N982="základní",J982,0)</f>
        <v>0</v>
      </c>
      <c r="BF982" s="203">
        <f>IF(N982="snížená",J982,0)</f>
        <v>0</v>
      </c>
      <c r="BG982" s="203">
        <f>IF(N982="zákl. přenesená",J982,0)</f>
        <v>0</v>
      </c>
      <c r="BH982" s="203">
        <f>IF(N982="sníž. přenesená",J982,0)</f>
        <v>0</v>
      </c>
      <c r="BI982" s="203">
        <f>IF(N982="nulová",J982,0)</f>
        <v>0</v>
      </c>
      <c r="BJ982" s="24" t="s">
        <v>82</v>
      </c>
      <c r="BK982" s="203">
        <f>ROUND(I982*H982,2)</f>
        <v>0</v>
      </c>
      <c r="BL982" s="24" t="s">
        <v>294</v>
      </c>
      <c r="BM982" s="24" t="s">
        <v>1278</v>
      </c>
    </row>
    <row r="983" spans="2:47" s="1" customFormat="1" ht="27">
      <c r="B983" s="40"/>
      <c r="C983" s="62"/>
      <c r="D983" s="222" t="s">
        <v>165</v>
      </c>
      <c r="E983" s="62"/>
      <c r="F983" s="274" t="s">
        <v>1238</v>
      </c>
      <c r="G983" s="62"/>
      <c r="H983" s="62"/>
      <c r="I983" s="162"/>
      <c r="J983" s="62"/>
      <c r="K983" s="62"/>
      <c r="L983" s="60"/>
      <c r="M983" s="256"/>
      <c r="N983" s="41"/>
      <c r="O983" s="41"/>
      <c r="P983" s="41"/>
      <c r="Q983" s="41"/>
      <c r="R983" s="41"/>
      <c r="S983" s="41"/>
      <c r="T983" s="77"/>
      <c r="AT983" s="24" t="s">
        <v>165</v>
      </c>
      <c r="AU983" s="24" t="s">
        <v>84</v>
      </c>
    </row>
    <row r="984" spans="2:65" s="1" customFormat="1" ht="31.5" customHeight="1">
      <c r="B984" s="40"/>
      <c r="C984" s="192" t="s">
        <v>1279</v>
      </c>
      <c r="D984" s="192" t="s">
        <v>146</v>
      </c>
      <c r="E984" s="193" t="s">
        <v>1280</v>
      </c>
      <c r="F984" s="194" t="s">
        <v>1281</v>
      </c>
      <c r="G984" s="195" t="s">
        <v>382</v>
      </c>
      <c r="H984" s="196">
        <v>1</v>
      </c>
      <c r="I984" s="197"/>
      <c r="J984" s="198">
        <f>ROUND(I984*H984,2)</f>
        <v>0</v>
      </c>
      <c r="K984" s="194" t="s">
        <v>21</v>
      </c>
      <c r="L984" s="60"/>
      <c r="M984" s="199" t="s">
        <v>21</v>
      </c>
      <c r="N984" s="200" t="s">
        <v>45</v>
      </c>
      <c r="O984" s="41"/>
      <c r="P984" s="201">
        <f>O984*H984</f>
        <v>0</v>
      </c>
      <c r="Q984" s="201">
        <v>0</v>
      </c>
      <c r="R984" s="201">
        <f>Q984*H984</f>
        <v>0</v>
      </c>
      <c r="S984" s="201">
        <v>0</v>
      </c>
      <c r="T984" s="202">
        <f>S984*H984</f>
        <v>0</v>
      </c>
      <c r="AR984" s="24" t="s">
        <v>294</v>
      </c>
      <c r="AT984" s="24" t="s">
        <v>146</v>
      </c>
      <c r="AU984" s="24" t="s">
        <v>84</v>
      </c>
      <c r="AY984" s="24" t="s">
        <v>143</v>
      </c>
      <c r="BE984" s="203">
        <f>IF(N984="základní",J984,0)</f>
        <v>0</v>
      </c>
      <c r="BF984" s="203">
        <f>IF(N984="snížená",J984,0)</f>
        <v>0</v>
      </c>
      <c r="BG984" s="203">
        <f>IF(N984="zákl. přenesená",J984,0)</f>
        <v>0</v>
      </c>
      <c r="BH984" s="203">
        <f>IF(N984="sníž. přenesená",J984,0)</f>
        <v>0</v>
      </c>
      <c r="BI984" s="203">
        <f>IF(N984="nulová",J984,0)</f>
        <v>0</v>
      </c>
      <c r="BJ984" s="24" t="s">
        <v>82</v>
      </c>
      <c r="BK984" s="203">
        <f>ROUND(I984*H984,2)</f>
        <v>0</v>
      </c>
      <c r="BL984" s="24" t="s">
        <v>294</v>
      </c>
      <c r="BM984" s="24" t="s">
        <v>1282</v>
      </c>
    </row>
    <row r="985" spans="2:47" s="1" customFormat="1" ht="27">
      <c r="B985" s="40"/>
      <c r="C985" s="62"/>
      <c r="D985" s="222" t="s">
        <v>165</v>
      </c>
      <c r="E985" s="62"/>
      <c r="F985" s="274" t="s">
        <v>1238</v>
      </c>
      <c r="G985" s="62"/>
      <c r="H985" s="62"/>
      <c r="I985" s="162"/>
      <c r="J985" s="62"/>
      <c r="K985" s="62"/>
      <c r="L985" s="60"/>
      <c r="M985" s="256"/>
      <c r="N985" s="41"/>
      <c r="O985" s="41"/>
      <c r="P985" s="41"/>
      <c r="Q985" s="41"/>
      <c r="R985" s="41"/>
      <c r="S985" s="41"/>
      <c r="T985" s="77"/>
      <c r="AT985" s="24" t="s">
        <v>165</v>
      </c>
      <c r="AU985" s="24" t="s">
        <v>84</v>
      </c>
    </row>
    <row r="986" spans="2:65" s="1" customFormat="1" ht="31.5" customHeight="1">
      <c r="B986" s="40"/>
      <c r="C986" s="192" t="s">
        <v>1283</v>
      </c>
      <c r="D986" s="192" t="s">
        <v>146</v>
      </c>
      <c r="E986" s="193" t="s">
        <v>1284</v>
      </c>
      <c r="F986" s="194" t="s">
        <v>1285</v>
      </c>
      <c r="G986" s="195" t="s">
        <v>382</v>
      </c>
      <c r="H986" s="196">
        <v>1</v>
      </c>
      <c r="I986" s="197"/>
      <c r="J986" s="198">
        <f>ROUND(I986*H986,2)</f>
        <v>0</v>
      </c>
      <c r="K986" s="194" t="s">
        <v>21</v>
      </c>
      <c r="L986" s="60"/>
      <c r="M986" s="199" t="s">
        <v>21</v>
      </c>
      <c r="N986" s="200" t="s">
        <v>45</v>
      </c>
      <c r="O986" s="41"/>
      <c r="P986" s="201">
        <f>O986*H986</f>
        <v>0</v>
      </c>
      <c r="Q986" s="201">
        <v>0</v>
      </c>
      <c r="R986" s="201">
        <f>Q986*H986</f>
        <v>0</v>
      </c>
      <c r="S986" s="201">
        <v>0</v>
      </c>
      <c r="T986" s="202">
        <f>S986*H986</f>
        <v>0</v>
      </c>
      <c r="AR986" s="24" t="s">
        <v>294</v>
      </c>
      <c r="AT986" s="24" t="s">
        <v>146</v>
      </c>
      <c r="AU986" s="24" t="s">
        <v>84</v>
      </c>
      <c r="AY986" s="24" t="s">
        <v>143</v>
      </c>
      <c r="BE986" s="203">
        <f>IF(N986="základní",J986,0)</f>
        <v>0</v>
      </c>
      <c r="BF986" s="203">
        <f>IF(N986="snížená",J986,0)</f>
        <v>0</v>
      </c>
      <c r="BG986" s="203">
        <f>IF(N986="zákl. přenesená",J986,0)</f>
        <v>0</v>
      </c>
      <c r="BH986" s="203">
        <f>IF(N986="sníž. přenesená",J986,0)</f>
        <v>0</v>
      </c>
      <c r="BI986" s="203">
        <f>IF(N986="nulová",J986,0)</f>
        <v>0</v>
      </c>
      <c r="BJ986" s="24" t="s">
        <v>82</v>
      </c>
      <c r="BK986" s="203">
        <f>ROUND(I986*H986,2)</f>
        <v>0</v>
      </c>
      <c r="BL986" s="24" t="s">
        <v>294</v>
      </c>
      <c r="BM986" s="24" t="s">
        <v>1286</v>
      </c>
    </row>
    <row r="987" spans="2:47" s="1" customFormat="1" ht="27">
      <c r="B987" s="40"/>
      <c r="C987" s="62"/>
      <c r="D987" s="222" t="s">
        <v>165</v>
      </c>
      <c r="E987" s="62"/>
      <c r="F987" s="274" t="s">
        <v>1238</v>
      </c>
      <c r="G987" s="62"/>
      <c r="H987" s="62"/>
      <c r="I987" s="162"/>
      <c r="J987" s="62"/>
      <c r="K987" s="62"/>
      <c r="L987" s="60"/>
      <c r="M987" s="256"/>
      <c r="N987" s="41"/>
      <c r="O987" s="41"/>
      <c r="P987" s="41"/>
      <c r="Q987" s="41"/>
      <c r="R987" s="41"/>
      <c r="S987" s="41"/>
      <c r="T987" s="77"/>
      <c r="AT987" s="24" t="s">
        <v>165</v>
      </c>
      <c r="AU987" s="24" t="s">
        <v>84</v>
      </c>
    </row>
    <row r="988" spans="2:65" s="1" customFormat="1" ht="31.5" customHeight="1">
      <c r="B988" s="40"/>
      <c r="C988" s="192" t="s">
        <v>1287</v>
      </c>
      <c r="D988" s="192" t="s">
        <v>146</v>
      </c>
      <c r="E988" s="193" t="s">
        <v>1288</v>
      </c>
      <c r="F988" s="194" t="s">
        <v>1289</v>
      </c>
      <c r="G988" s="195" t="s">
        <v>492</v>
      </c>
      <c r="H988" s="196">
        <v>37.9</v>
      </c>
      <c r="I988" s="197"/>
      <c r="J988" s="198">
        <f>ROUND(I988*H988,2)</f>
        <v>0</v>
      </c>
      <c r="K988" s="194" t="s">
        <v>21</v>
      </c>
      <c r="L988" s="60"/>
      <c r="M988" s="199" t="s">
        <v>21</v>
      </c>
      <c r="N988" s="200" t="s">
        <v>45</v>
      </c>
      <c r="O988" s="41"/>
      <c r="P988" s="201">
        <f>O988*H988</f>
        <v>0</v>
      </c>
      <c r="Q988" s="201">
        <v>0</v>
      </c>
      <c r="R988" s="201">
        <f>Q988*H988</f>
        <v>0</v>
      </c>
      <c r="S988" s="201">
        <v>0</v>
      </c>
      <c r="T988" s="202">
        <f>S988*H988</f>
        <v>0</v>
      </c>
      <c r="AR988" s="24" t="s">
        <v>294</v>
      </c>
      <c r="AT988" s="24" t="s">
        <v>146</v>
      </c>
      <c r="AU988" s="24" t="s">
        <v>84</v>
      </c>
      <c r="AY988" s="24" t="s">
        <v>143</v>
      </c>
      <c r="BE988" s="203">
        <f>IF(N988="základní",J988,0)</f>
        <v>0</v>
      </c>
      <c r="BF988" s="203">
        <f>IF(N988="snížená",J988,0)</f>
        <v>0</v>
      </c>
      <c r="BG988" s="203">
        <f>IF(N988="zákl. přenesená",J988,0)</f>
        <v>0</v>
      </c>
      <c r="BH988" s="203">
        <f>IF(N988="sníž. přenesená",J988,0)</f>
        <v>0</v>
      </c>
      <c r="BI988" s="203">
        <f>IF(N988="nulová",J988,0)</f>
        <v>0</v>
      </c>
      <c r="BJ988" s="24" t="s">
        <v>82</v>
      </c>
      <c r="BK988" s="203">
        <f>ROUND(I988*H988,2)</f>
        <v>0</v>
      </c>
      <c r="BL988" s="24" t="s">
        <v>294</v>
      </c>
      <c r="BM988" s="24" t="s">
        <v>1290</v>
      </c>
    </row>
    <row r="989" spans="2:47" s="1" customFormat="1" ht="27">
      <c r="B989" s="40"/>
      <c r="C989" s="62"/>
      <c r="D989" s="222" t="s">
        <v>165</v>
      </c>
      <c r="E989" s="62"/>
      <c r="F989" s="274" t="s">
        <v>1238</v>
      </c>
      <c r="G989" s="62"/>
      <c r="H989" s="62"/>
      <c r="I989" s="162"/>
      <c r="J989" s="62"/>
      <c r="K989" s="62"/>
      <c r="L989" s="60"/>
      <c r="M989" s="256"/>
      <c r="N989" s="41"/>
      <c r="O989" s="41"/>
      <c r="P989" s="41"/>
      <c r="Q989" s="41"/>
      <c r="R989" s="41"/>
      <c r="S989" s="41"/>
      <c r="T989" s="77"/>
      <c r="AT989" s="24" t="s">
        <v>165</v>
      </c>
      <c r="AU989" s="24" t="s">
        <v>84</v>
      </c>
    </row>
    <row r="990" spans="2:65" s="1" customFormat="1" ht="31.5" customHeight="1">
      <c r="B990" s="40"/>
      <c r="C990" s="192" t="s">
        <v>1291</v>
      </c>
      <c r="D990" s="192" t="s">
        <v>146</v>
      </c>
      <c r="E990" s="193" t="s">
        <v>1292</v>
      </c>
      <c r="F990" s="194" t="s">
        <v>1293</v>
      </c>
      <c r="G990" s="195" t="s">
        <v>492</v>
      </c>
      <c r="H990" s="196">
        <v>66.9</v>
      </c>
      <c r="I990" s="197"/>
      <c r="J990" s="198">
        <f>ROUND(I990*H990,2)</f>
        <v>0</v>
      </c>
      <c r="K990" s="194" t="s">
        <v>21</v>
      </c>
      <c r="L990" s="60"/>
      <c r="M990" s="199" t="s">
        <v>21</v>
      </c>
      <c r="N990" s="200" t="s">
        <v>45</v>
      </c>
      <c r="O990" s="41"/>
      <c r="P990" s="201">
        <f>O990*H990</f>
        <v>0</v>
      </c>
      <c r="Q990" s="201">
        <v>0</v>
      </c>
      <c r="R990" s="201">
        <f>Q990*H990</f>
        <v>0</v>
      </c>
      <c r="S990" s="201">
        <v>0</v>
      </c>
      <c r="T990" s="202">
        <f>S990*H990</f>
        <v>0</v>
      </c>
      <c r="AR990" s="24" t="s">
        <v>294</v>
      </c>
      <c r="AT990" s="24" t="s">
        <v>146</v>
      </c>
      <c r="AU990" s="24" t="s">
        <v>84</v>
      </c>
      <c r="AY990" s="24" t="s">
        <v>143</v>
      </c>
      <c r="BE990" s="203">
        <f>IF(N990="základní",J990,0)</f>
        <v>0</v>
      </c>
      <c r="BF990" s="203">
        <f>IF(N990="snížená",J990,0)</f>
        <v>0</v>
      </c>
      <c r="BG990" s="203">
        <f>IF(N990="zákl. přenesená",J990,0)</f>
        <v>0</v>
      </c>
      <c r="BH990" s="203">
        <f>IF(N990="sníž. přenesená",J990,0)</f>
        <v>0</v>
      </c>
      <c r="BI990" s="203">
        <f>IF(N990="nulová",J990,0)</f>
        <v>0</v>
      </c>
      <c r="BJ990" s="24" t="s">
        <v>82</v>
      </c>
      <c r="BK990" s="203">
        <f>ROUND(I990*H990,2)</f>
        <v>0</v>
      </c>
      <c r="BL990" s="24" t="s">
        <v>294</v>
      </c>
      <c r="BM990" s="24" t="s">
        <v>1294</v>
      </c>
    </row>
    <row r="991" spans="2:47" s="1" customFormat="1" ht="27">
      <c r="B991" s="40"/>
      <c r="C991" s="62"/>
      <c r="D991" s="222" t="s">
        <v>165</v>
      </c>
      <c r="E991" s="62"/>
      <c r="F991" s="274" t="s">
        <v>1238</v>
      </c>
      <c r="G991" s="62"/>
      <c r="H991" s="62"/>
      <c r="I991" s="162"/>
      <c r="J991" s="62"/>
      <c r="K991" s="62"/>
      <c r="L991" s="60"/>
      <c r="M991" s="256"/>
      <c r="N991" s="41"/>
      <c r="O991" s="41"/>
      <c r="P991" s="41"/>
      <c r="Q991" s="41"/>
      <c r="R991" s="41"/>
      <c r="S991" s="41"/>
      <c r="T991" s="77"/>
      <c r="AT991" s="24" t="s">
        <v>165</v>
      </c>
      <c r="AU991" s="24" t="s">
        <v>84</v>
      </c>
    </row>
    <row r="992" spans="2:65" s="1" customFormat="1" ht="31.5" customHeight="1">
      <c r="B992" s="40"/>
      <c r="C992" s="192" t="s">
        <v>1295</v>
      </c>
      <c r="D992" s="192" t="s">
        <v>146</v>
      </c>
      <c r="E992" s="193" t="s">
        <v>1296</v>
      </c>
      <c r="F992" s="194" t="s">
        <v>1297</v>
      </c>
      <c r="G992" s="195" t="s">
        <v>492</v>
      </c>
      <c r="H992" s="196">
        <v>11.5</v>
      </c>
      <c r="I992" s="197"/>
      <c r="J992" s="198">
        <f>ROUND(I992*H992,2)</f>
        <v>0</v>
      </c>
      <c r="K992" s="194" t="s">
        <v>21</v>
      </c>
      <c r="L992" s="60"/>
      <c r="M992" s="199" t="s">
        <v>21</v>
      </c>
      <c r="N992" s="200" t="s">
        <v>45</v>
      </c>
      <c r="O992" s="41"/>
      <c r="P992" s="201">
        <f>O992*H992</f>
        <v>0</v>
      </c>
      <c r="Q992" s="201">
        <v>0</v>
      </c>
      <c r="R992" s="201">
        <f>Q992*H992</f>
        <v>0</v>
      </c>
      <c r="S992" s="201">
        <v>0</v>
      </c>
      <c r="T992" s="202">
        <f>S992*H992</f>
        <v>0</v>
      </c>
      <c r="AR992" s="24" t="s">
        <v>294</v>
      </c>
      <c r="AT992" s="24" t="s">
        <v>146</v>
      </c>
      <c r="AU992" s="24" t="s">
        <v>84</v>
      </c>
      <c r="AY992" s="24" t="s">
        <v>143</v>
      </c>
      <c r="BE992" s="203">
        <f>IF(N992="základní",J992,0)</f>
        <v>0</v>
      </c>
      <c r="BF992" s="203">
        <f>IF(N992="snížená",J992,0)</f>
        <v>0</v>
      </c>
      <c r="BG992" s="203">
        <f>IF(N992="zákl. přenesená",J992,0)</f>
        <v>0</v>
      </c>
      <c r="BH992" s="203">
        <f>IF(N992="sníž. přenesená",J992,0)</f>
        <v>0</v>
      </c>
      <c r="BI992" s="203">
        <f>IF(N992="nulová",J992,0)</f>
        <v>0</v>
      </c>
      <c r="BJ992" s="24" t="s">
        <v>82</v>
      </c>
      <c r="BK992" s="203">
        <f>ROUND(I992*H992,2)</f>
        <v>0</v>
      </c>
      <c r="BL992" s="24" t="s">
        <v>294</v>
      </c>
      <c r="BM992" s="24" t="s">
        <v>1298</v>
      </c>
    </row>
    <row r="993" spans="2:47" s="1" customFormat="1" ht="27">
      <c r="B993" s="40"/>
      <c r="C993" s="62"/>
      <c r="D993" s="222" t="s">
        <v>165</v>
      </c>
      <c r="E993" s="62"/>
      <c r="F993" s="274" t="s">
        <v>1238</v>
      </c>
      <c r="G993" s="62"/>
      <c r="H993" s="62"/>
      <c r="I993" s="162"/>
      <c r="J993" s="62"/>
      <c r="K993" s="62"/>
      <c r="L993" s="60"/>
      <c r="M993" s="256"/>
      <c r="N993" s="41"/>
      <c r="O993" s="41"/>
      <c r="P993" s="41"/>
      <c r="Q993" s="41"/>
      <c r="R993" s="41"/>
      <c r="S993" s="41"/>
      <c r="T993" s="77"/>
      <c r="AT993" s="24" t="s">
        <v>165</v>
      </c>
      <c r="AU993" s="24" t="s">
        <v>84</v>
      </c>
    </row>
    <row r="994" spans="2:65" s="1" customFormat="1" ht="31.5" customHeight="1">
      <c r="B994" s="40"/>
      <c r="C994" s="192" t="s">
        <v>1299</v>
      </c>
      <c r="D994" s="192" t="s">
        <v>146</v>
      </c>
      <c r="E994" s="193" t="s">
        <v>1300</v>
      </c>
      <c r="F994" s="194" t="s">
        <v>1301</v>
      </c>
      <c r="G994" s="195" t="s">
        <v>492</v>
      </c>
      <c r="H994" s="196">
        <v>11.6</v>
      </c>
      <c r="I994" s="197"/>
      <c r="J994" s="198">
        <f>ROUND(I994*H994,2)</f>
        <v>0</v>
      </c>
      <c r="K994" s="194" t="s">
        <v>21</v>
      </c>
      <c r="L994" s="60"/>
      <c r="M994" s="199" t="s">
        <v>21</v>
      </c>
      <c r="N994" s="200" t="s">
        <v>45</v>
      </c>
      <c r="O994" s="41"/>
      <c r="P994" s="201">
        <f>O994*H994</f>
        <v>0</v>
      </c>
      <c r="Q994" s="201">
        <v>0</v>
      </c>
      <c r="R994" s="201">
        <f>Q994*H994</f>
        <v>0</v>
      </c>
      <c r="S994" s="201">
        <v>0</v>
      </c>
      <c r="T994" s="202">
        <f>S994*H994</f>
        <v>0</v>
      </c>
      <c r="AR994" s="24" t="s">
        <v>294</v>
      </c>
      <c r="AT994" s="24" t="s">
        <v>146</v>
      </c>
      <c r="AU994" s="24" t="s">
        <v>84</v>
      </c>
      <c r="AY994" s="24" t="s">
        <v>143</v>
      </c>
      <c r="BE994" s="203">
        <f>IF(N994="základní",J994,0)</f>
        <v>0</v>
      </c>
      <c r="BF994" s="203">
        <f>IF(N994="snížená",J994,0)</f>
        <v>0</v>
      </c>
      <c r="BG994" s="203">
        <f>IF(N994="zákl. přenesená",J994,0)</f>
        <v>0</v>
      </c>
      <c r="BH994" s="203">
        <f>IF(N994="sníž. přenesená",J994,0)</f>
        <v>0</v>
      </c>
      <c r="BI994" s="203">
        <f>IF(N994="nulová",J994,0)</f>
        <v>0</v>
      </c>
      <c r="BJ994" s="24" t="s">
        <v>82</v>
      </c>
      <c r="BK994" s="203">
        <f>ROUND(I994*H994,2)</f>
        <v>0</v>
      </c>
      <c r="BL994" s="24" t="s">
        <v>294</v>
      </c>
      <c r="BM994" s="24" t="s">
        <v>1302</v>
      </c>
    </row>
    <row r="995" spans="2:47" s="1" customFormat="1" ht="27">
      <c r="B995" s="40"/>
      <c r="C995" s="62"/>
      <c r="D995" s="222" t="s">
        <v>165</v>
      </c>
      <c r="E995" s="62"/>
      <c r="F995" s="274" t="s">
        <v>1238</v>
      </c>
      <c r="G995" s="62"/>
      <c r="H995" s="62"/>
      <c r="I995" s="162"/>
      <c r="J995" s="62"/>
      <c r="K995" s="62"/>
      <c r="L995" s="60"/>
      <c r="M995" s="256"/>
      <c r="N995" s="41"/>
      <c r="O995" s="41"/>
      <c r="P995" s="41"/>
      <c r="Q995" s="41"/>
      <c r="R995" s="41"/>
      <c r="S995" s="41"/>
      <c r="T995" s="77"/>
      <c r="AT995" s="24" t="s">
        <v>165</v>
      </c>
      <c r="AU995" s="24" t="s">
        <v>84</v>
      </c>
    </row>
    <row r="996" spans="2:65" s="1" customFormat="1" ht="31.5" customHeight="1">
      <c r="B996" s="40"/>
      <c r="C996" s="192" t="s">
        <v>1303</v>
      </c>
      <c r="D996" s="192" t="s">
        <v>146</v>
      </c>
      <c r="E996" s="193" t="s">
        <v>1304</v>
      </c>
      <c r="F996" s="194" t="s">
        <v>1305</v>
      </c>
      <c r="G996" s="195" t="s">
        <v>492</v>
      </c>
      <c r="H996" s="196">
        <v>6.1</v>
      </c>
      <c r="I996" s="197"/>
      <c r="J996" s="198">
        <f>ROUND(I996*H996,2)</f>
        <v>0</v>
      </c>
      <c r="K996" s="194" t="s">
        <v>21</v>
      </c>
      <c r="L996" s="60"/>
      <c r="M996" s="199" t="s">
        <v>21</v>
      </c>
      <c r="N996" s="200" t="s">
        <v>45</v>
      </c>
      <c r="O996" s="41"/>
      <c r="P996" s="201">
        <f>O996*H996</f>
        <v>0</v>
      </c>
      <c r="Q996" s="201">
        <v>0</v>
      </c>
      <c r="R996" s="201">
        <f>Q996*H996</f>
        <v>0</v>
      </c>
      <c r="S996" s="201">
        <v>0</v>
      </c>
      <c r="T996" s="202">
        <f>S996*H996</f>
        <v>0</v>
      </c>
      <c r="AR996" s="24" t="s">
        <v>294</v>
      </c>
      <c r="AT996" s="24" t="s">
        <v>146</v>
      </c>
      <c r="AU996" s="24" t="s">
        <v>84</v>
      </c>
      <c r="AY996" s="24" t="s">
        <v>143</v>
      </c>
      <c r="BE996" s="203">
        <f>IF(N996="základní",J996,0)</f>
        <v>0</v>
      </c>
      <c r="BF996" s="203">
        <f>IF(N996="snížená",J996,0)</f>
        <v>0</v>
      </c>
      <c r="BG996" s="203">
        <f>IF(N996="zákl. přenesená",J996,0)</f>
        <v>0</v>
      </c>
      <c r="BH996" s="203">
        <f>IF(N996="sníž. přenesená",J996,0)</f>
        <v>0</v>
      </c>
      <c r="BI996" s="203">
        <f>IF(N996="nulová",J996,0)</f>
        <v>0</v>
      </c>
      <c r="BJ996" s="24" t="s">
        <v>82</v>
      </c>
      <c r="BK996" s="203">
        <f>ROUND(I996*H996,2)</f>
        <v>0</v>
      </c>
      <c r="BL996" s="24" t="s">
        <v>294</v>
      </c>
      <c r="BM996" s="24" t="s">
        <v>1306</v>
      </c>
    </row>
    <row r="997" spans="2:47" s="1" customFormat="1" ht="27">
      <c r="B997" s="40"/>
      <c r="C997" s="62"/>
      <c r="D997" s="222" t="s">
        <v>165</v>
      </c>
      <c r="E997" s="62"/>
      <c r="F997" s="274" t="s">
        <v>1238</v>
      </c>
      <c r="G997" s="62"/>
      <c r="H997" s="62"/>
      <c r="I997" s="162"/>
      <c r="J997" s="62"/>
      <c r="K997" s="62"/>
      <c r="L997" s="60"/>
      <c r="M997" s="256"/>
      <c r="N997" s="41"/>
      <c r="O997" s="41"/>
      <c r="P997" s="41"/>
      <c r="Q997" s="41"/>
      <c r="R997" s="41"/>
      <c r="S997" s="41"/>
      <c r="T997" s="77"/>
      <c r="AT997" s="24" t="s">
        <v>165</v>
      </c>
      <c r="AU997" s="24" t="s">
        <v>84</v>
      </c>
    </row>
    <row r="998" spans="2:65" s="1" customFormat="1" ht="31.5" customHeight="1">
      <c r="B998" s="40"/>
      <c r="C998" s="192" t="s">
        <v>1307</v>
      </c>
      <c r="D998" s="192" t="s">
        <v>146</v>
      </c>
      <c r="E998" s="193" t="s">
        <v>1308</v>
      </c>
      <c r="F998" s="194" t="s">
        <v>1309</v>
      </c>
      <c r="G998" s="195" t="s">
        <v>492</v>
      </c>
      <c r="H998" s="196">
        <v>6.1</v>
      </c>
      <c r="I998" s="197"/>
      <c r="J998" s="198">
        <f>ROUND(I998*H998,2)</f>
        <v>0</v>
      </c>
      <c r="K998" s="194" t="s">
        <v>21</v>
      </c>
      <c r="L998" s="60"/>
      <c r="M998" s="199" t="s">
        <v>21</v>
      </c>
      <c r="N998" s="200" t="s">
        <v>45</v>
      </c>
      <c r="O998" s="41"/>
      <c r="P998" s="201">
        <f>O998*H998</f>
        <v>0</v>
      </c>
      <c r="Q998" s="201">
        <v>0</v>
      </c>
      <c r="R998" s="201">
        <f>Q998*H998</f>
        <v>0</v>
      </c>
      <c r="S998" s="201">
        <v>0</v>
      </c>
      <c r="T998" s="202">
        <f>S998*H998</f>
        <v>0</v>
      </c>
      <c r="AR998" s="24" t="s">
        <v>294</v>
      </c>
      <c r="AT998" s="24" t="s">
        <v>146</v>
      </c>
      <c r="AU998" s="24" t="s">
        <v>84</v>
      </c>
      <c r="AY998" s="24" t="s">
        <v>143</v>
      </c>
      <c r="BE998" s="203">
        <f>IF(N998="základní",J998,0)</f>
        <v>0</v>
      </c>
      <c r="BF998" s="203">
        <f>IF(N998="snížená",J998,0)</f>
        <v>0</v>
      </c>
      <c r="BG998" s="203">
        <f>IF(N998="zákl. přenesená",J998,0)</f>
        <v>0</v>
      </c>
      <c r="BH998" s="203">
        <f>IF(N998="sníž. přenesená",J998,0)</f>
        <v>0</v>
      </c>
      <c r="BI998" s="203">
        <f>IF(N998="nulová",J998,0)</f>
        <v>0</v>
      </c>
      <c r="BJ998" s="24" t="s">
        <v>82</v>
      </c>
      <c r="BK998" s="203">
        <f>ROUND(I998*H998,2)</f>
        <v>0</v>
      </c>
      <c r="BL998" s="24" t="s">
        <v>294</v>
      </c>
      <c r="BM998" s="24" t="s">
        <v>1310</v>
      </c>
    </row>
    <row r="999" spans="2:47" s="1" customFormat="1" ht="27">
      <c r="B999" s="40"/>
      <c r="C999" s="62"/>
      <c r="D999" s="222" t="s">
        <v>165</v>
      </c>
      <c r="E999" s="62"/>
      <c r="F999" s="274" t="s">
        <v>1238</v>
      </c>
      <c r="G999" s="62"/>
      <c r="H999" s="62"/>
      <c r="I999" s="162"/>
      <c r="J999" s="62"/>
      <c r="K999" s="62"/>
      <c r="L999" s="60"/>
      <c r="M999" s="256"/>
      <c r="N999" s="41"/>
      <c r="O999" s="41"/>
      <c r="P999" s="41"/>
      <c r="Q999" s="41"/>
      <c r="R999" s="41"/>
      <c r="S999" s="41"/>
      <c r="T999" s="77"/>
      <c r="AT999" s="24" t="s">
        <v>165</v>
      </c>
      <c r="AU999" s="24" t="s">
        <v>84</v>
      </c>
    </row>
    <row r="1000" spans="2:65" s="1" customFormat="1" ht="31.5" customHeight="1">
      <c r="B1000" s="40"/>
      <c r="C1000" s="192" t="s">
        <v>1311</v>
      </c>
      <c r="D1000" s="192" t="s">
        <v>146</v>
      </c>
      <c r="E1000" s="193" t="s">
        <v>1312</v>
      </c>
      <c r="F1000" s="194" t="s">
        <v>1313</v>
      </c>
      <c r="G1000" s="195" t="s">
        <v>382</v>
      </c>
      <c r="H1000" s="196">
        <v>4</v>
      </c>
      <c r="I1000" s="197"/>
      <c r="J1000" s="198">
        <f>ROUND(I1000*H1000,2)</f>
        <v>0</v>
      </c>
      <c r="K1000" s="194" t="s">
        <v>21</v>
      </c>
      <c r="L1000" s="60"/>
      <c r="M1000" s="199" t="s">
        <v>21</v>
      </c>
      <c r="N1000" s="200" t="s">
        <v>45</v>
      </c>
      <c r="O1000" s="41"/>
      <c r="P1000" s="201">
        <f>O1000*H1000</f>
        <v>0</v>
      </c>
      <c r="Q1000" s="201">
        <v>0</v>
      </c>
      <c r="R1000" s="201">
        <f>Q1000*H1000</f>
        <v>0</v>
      </c>
      <c r="S1000" s="201">
        <v>0</v>
      </c>
      <c r="T1000" s="202">
        <f>S1000*H1000</f>
        <v>0</v>
      </c>
      <c r="AR1000" s="24" t="s">
        <v>294</v>
      </c>
      <c r="AT1000" s="24" t="s">
        <v>146</v>
      </c>
      <c r="AU1000" s="24" t="s">
        <v>84</v>
      </c>
      <c r="AY1000" s="24" t="s">
        <v>143</v>
      </c>
      <c r="BE1000" s="203">
        <f>IF(N1000="základní",J1000,0)</f>
        <v>0</v>
      </c>
      <c r="BF1000" s="203">
        <f>IF(N1000="snížená",J1000,0)</f>
        <v>0</v>
      </c>
      <c r="BG1000" s="203">
        <f>IF(N1000="zákl. přenesená",J1000,0)</f>
        <v>0</v>
      </c>
      <c r="BH1000" s="203">
        <f>IF(N1000="sníž. přenesená",J1000,0)</f>
        <v>0</v>
      </c>
      <c r="BI1000" s="203">
        <f>IF(N1000="nulová",J1000,0)</f>
        <v>0</v>
      </c>
      <c r="BJ1000" s="24" t="s">
        <v>82</v>
      </c>
      <c r="BK1000" s="203">
        <f>ROUND(I1000*H1000,2)</f>
        <v>0</v>
      </c>
      <c r="BL1000" s="24" t="s">
        <v>294</v>
      </c>
      <c r="BM1000" s="24" t="s">
        <v>1314</v>
      </c>
    </row>
    <row r="1001" spans="2:47" s="1" customFormat="1" ht="27">
      <c r="B1001" s="40"/>
      <c r="C1001" s="62"/>
      <c r="D1001" s="222" t="s">
        <v>165</v>
      </c>
      <c r="E1001" s="62"/>
      <c r="F1001" s="274" t="s">
        <v>1238</v>
      </c>
      <c r="G1001" s="62"/>
      <c r="H1001" s="62"/>
      <c r="I1001" s="162"/>
      <c r="J1001" s="62"/>
      <c r="K1001" s="62"/>
      <c r="L1001" s="60"/>
      <c r="M1001" s="256"/>
      <c r="N1001" s="41"/>
      <c r="O1001" s="41"/>
      <c r="P1001" s="41"/>
      <c r="Q1001" s="41"/>
      <c r="R1001" s="41"/>
      <c r="S1001" s="41"/>
      <c r="T1001" s="77"/>
      <c r="AT1001" s="24" t="s">
        <v>165</v>
      </c>
      <c r="AU1001" s="24" t="s">
        <v>84</v>
      </c>
    </row>
    <row r="1002" spans="2:65" s="1" customFormat="1" ht="44.25" customHeight="1">
      <c r="B1002" s="40"/>
      <c r="C1002" s="192" t="s">
        <v>1315</v>
      </c>
      <c r="D1002" s="192" t="s">
        <v>146</v>
      </c>
      <c r="E1002" s="193" t="s">
        <v>1316</v>
      </c>
      <c r="F1002" s="194" t="s">
        <v>1317</v>
      </c>
      <c r="G1002" s="195" t="s">
        <v>382</v>
      </c>
      <c r="H1002" s="196">
        <v>2</v>
      </c>
      <c r="I1002" s="197"/>
      <c r="J1002" s="198">
        <f>ROUND(I1002*H1002,2)</f>
        <v>0</v>
      </c>
      <c r="K1002" s="194" t="s">
        <v>21</v>
      </c>
      <c r="L1002" s="60"/>
      <c r="M1002" s="199" t="s">
        <v>21</v>
      </c>
      <c r="N1002" s="200" t="s">
        <v>45</v>
      </c>
      <c r="O1002" s="41"/>
      <c r="P1002" s="201">
        <f>O1002*H1002</f>
        <v>0</v>
      </c>
      <c r="Q1002" s="201">
        <v>0</v>
      </c>
      <c r="R1002" s="201">
        <f>Q1002*H1002</f>
        <v>0</v>
      </c>
      <c r="S1002" s="201">
        <v>0</v>
      </c>
      <c r="T1002" s="202">
        <f>S1002*H1002</f>
        <v>0</v>
      </c>
      <c r="AR1002" s="24" t="s">
        <v>294</v>
      </c>
      <c r="AT1002" s="24" t="s">
        <v>146</v>
      </c>
      <c r="AU1002" s="24" t="s">
        <v>84</v>
      </c>
      <c r="AY1002" s="24" t="s">
        <v>143</v>
      </c>
      <c r="BE1002" s="203">
        <f>IF(N1002="základní",J1002,0)</f>
        <v>0</v>
      </c>
      <c r="BF1002" s="203">
        <f>IF(N1002="snížená",J1002,0)</f>
        <v>0</v>
      </c>
      <c r="BG1002" s="203">
        <f>IF(N1002="zákl. přenesená",J1002,0)</f>
        <v>0</v>
      </c>
      <c r="BH1002" s="203">
        <f>IF(N1002="sníž. přenesená",J1002,0)</f>
        <v>0</v>
      </c>
      <c r="BI1002" s="203">
        <f>IF(N1002="nulová",J1002,0)</f>
        <v>0</v>
      </c>
      <c r="BJ1002" s="24" t="s">
        <v>82</v>
      </c>
      <c r="BK1002" s="203">
        <f>ROUND(I1002*H1002,2)</f>
        <v>0</v>
      </c>
      <c r="BL1002" s="24" t="s">
        <v>294</v>
      </c>
      <c r="BM1002" s="24" t="s">
        <v>1318</v>
      </c>
    </row>
    <row r="1003" spans="2:47" s="1" customFormat="1" ht="27">
      <c r="B1003" s="40"/>
      <c r="C1003" s="62"/>
      <c r="D1003" s="222" t="s">
        <v>165</v>
      </c>
      <c r="E1003" s="62"/>
      <c r="F1003" s="274" t="s">
        <v>1238</v>
      </c>
      <c r="G1003" s="62"/>
      <c r="H1003" s="62"/>
      <c r="I1003" s="162"/>
      <c r="J1003" s="62"/>
      <c r="K1003" s="62"/>
      <c r="L1003" s="60"/>
      <c r="M1003" s="256"/>
      <c r="N1003" s="41"/>
      <c r="O1003" s="41"/>
      <c r="P1003" s="41"/>
      <c r="Q1003" s="41"/>
      <c r="R1003" s="41"/>
      <c r="S1003" s="41"/>
      <c r="T1003" s="77"/>
      <c r="AT1003" s="24" t="s">
        <v>165</v>
      </c>
      <c r="AU1003" s="24" t="s">
        <v>84</v>
      </c>
    </row>
    <row r="1004" spans="2:65" s="1" customFormat="1" ht="44.25" customHeight="1">
      <c r="B1004" s="40"/>
      <c r="C1004" s="192" t="s">
        <v>1319</v>
      </c>
      <c r="D1004" s="192" t="s">
        <v>146</v>
      </c>
      <c r="E1004" s="193" t="s">
        <v>1320</v>
      </c>
      <c r="F1004" s="194" t="s">
        <v>1321</v>
      </c>
      <c r="G1004" s="195" t="s">
        <v>382</v>
      </c>
      <c r="H1004" s="196">
        <v>2</v>
      </c>
      <c r="I1004" s="197"/>
      <c r="J1004" s="198">
        <f>ROUND(I1004*H1004,2)</f>
        <v>0</v>
      </c>
      <c r="K1004" s="194" t="s">
        <v>21</v>
      </c>
      <c r="L1004" s="60"/>
      <c r="M1004" s="199" t="s">
        <v>21</v>
      </c>
      <c r="N1004" s="200" t="s">
        <v>45</v>
      </c>
      <c r="O1004" s="41"/>
      <c r="P1004" s="201">
        <f>O1004*H1004</f>
        <v>0</v>
      </c>
      <c r="Q1004" s="201">
        <v>0</v>
      </c>
      <c r="R1004" s="201">
        <f>Q1004*H1004</f>
        <v>0</v>
      </c>
      <c r="S1004" s="201">
        <v>0</v>
      </c>
      <c r="T1004" s="202">
        <f>S1004*H1004</f>
        <v>0</v>
      </c>
      <c r="AR1004" s="24" t="s">
        <v>294</v>
      </c>
      <c r="AT1004" s="24" t="s">
        <v>146</v>
      </c>
      <c r="AU1004" s="24" t="s">
        <v>84</v>
      </c>
      <c r="AY1004" s="24" t="s">
        <v>143</v>
      </c>
      <c r="BE1004" s="203">
        <f>IF(N1004="základní",J1004,0)</f>
        <v>0</v>
      </c>
      <c r="BF1004" s="203">
        <f>IF(N1004="snížená",J1004,0)</f>
        <v>0</v>
      </c>
      <c r="BG1004" s="203">
        <f>IF(N1004="zákl. přenesená",J1004,0)</f>
        <v>0</v>
      </c>
      <c r="BH1004" s="203">
        <f>IF(N1004="sníž. přenesená",J1004,0)</f>
        <v>0</v>
      </c>
      <c r="BI1004" s="203">
        <f>IF(N1004="nulová",J1004,0)</f>
        <v>0</v>
      </c>
      <c r="BJ1004" s="24" t="s">
        <v>82</v>
      </c>
      <c r="BK1004" s="203">
        <f>ROUND(I1004*H1004,2)</f>
        <v>0</v>
      </c>
      <c r="BL1004" s="24" t="s">
        <v>294</v>
      </c>
      <c r="BM1004" s="24" t="s">
        <v>1322</v>
      </c>
    </row>
    <row r="1005" spans="2:47" s="1" customFormat="1" ht="27">
      <c r="B1005" s="40"/>
      <c r="C1005" s="62"/>
      <c r="D1005" s="222" t="s">
        <v>165</v>
      </c>
      <c r="E1005" s="62"/>
      <c r="F1005" s="274" t="s">
        <v>1238</v>
      </c>
      <c r="G1005" s="62"/>
      <c r="H1005" s="62"/>
      <c r="I1005" s="162"/>
      <c r="J1005" s="62"/>
      <c r="K1005" s="62"/>
      <c r="L1005" s="60"/>
      <c r="M1005" s="256"/>
      <c r="N1005" s="41"/>
      <c r="O1005" s="41"/>
      <c r="P1005" s="41"/>
      <c r="Q1005" s="41"/>
      <c r="R1005" s="41"/>
      <c r="S1005" s="41"/>
      <c r="T1005" s="77"/>
      <c r="AT1005" s="24" t="s">
        <v>165</v>
      </c>
      <c r="AU1005" s="24" t="s">
        <v>84</v>
      </c>
    </row>
    <row r="1006" spans="2:65" s="1" customFormat="1" ht="31.5" customHeight="1">
      <c r="B1006" s="40"/>
      <c r="C1006" s="192" t="s">
        <v>1323</v>
      </c>
      <c r="D1006" s="192" t="s">
        <v>146</v>
      </c>
      <c r="E1006" s="193" t="s">
        <v>1324</v>
      </c>
      <c r="F1006" s="194" t="s">
        <v>1325</v>
      </c>
      <c r="G1006" s="195" t="s">
        <v>492</v>
      </c>
      <c r="H1006" s="196">
        <v>6.1</v>
      </c>
      <c r="I1006" s="197"/>
      <c r="J1006" s="198">
        <f>ROUND(I1006*H1006,2)</f>
        <v>0</v>
      </c>
      <c r="K1006" s="194" t="s">
        <v>21</v>
      </c>
      <c r="L1006" s="60"/>
      <c r="M1006" s="199" t="s">
        <v>21</v>
      </c>
      <c r="N1006" s="200" t="s">
        <v>45</v>
      </c>
      <c r="O1006" s="41"/>
      <c r="P1006" s="201">
        <f>O1006*H1006</f>
        <v>0</v>
      </c>
      <c r="Q1006" s="201">
        <v>0</v>
      </c>
      <c r="R1006" s="201">
        <f>Q1006*H1006</f>
        <v>0</v>
      </c>
      <c r="S1006" s="201">
        <v>0</v>
      </c>
      <c r="T1006" s="202">
        <f>S1006*H1006</f>
        <v>0</v>
      </c>
      <c r="AR1006" s="24" t="s">
        <v>294</v>
      </c>
      <c r="AT1006" s="24" t="s">
        <v>146</v>
      </c>
      <c r="AU1006" s="24" t="s">
        <v>84</v>
      </c>
      <c r="AY1006" s="24" t="s">
        <v>143</v>
      </c>
      <c r="BE1006" s="203">
        <f>IF(N1006="základní",J1006,0)</f>
        <v>0</v>
      </c>
      <c r="BF1006" s="203">
        <f>IF(N1006="snížená",J1006,0)</f>
        <v>0</v>
      </c>
      <c r="BG1006" s="203">
        <f>IF(N1006="zákl. přenesená",J1006,0)</f>
        <v>0</v>
      </c>
      <c r="BH1006" s="203">
        <f>IF(N1006="sníž. přenesená",J1006,0)</f>
        <v>0</v>
      </c>
      <c r="BI1006" s="203">
        <f>IF(N1006="nulová",J1006,0)</f>
        <v>0</v>
      </c>
      <c r="BJ1006" s="24" t="s">
        <v>82</v>
      </c>
      <c r="BK1006" s="203">
        <f>ROUND(I1006*H1006,2)</f>
        <v>0</v>
      </c>
      <c r="BL1006" s="24" t="s">
        <v>294</v>
      </c>
      <c r="BM1006" s="24" t="s">
        <v>1326</v>
      </c>
    </row>
    <row r="1007" spans="2:47" s="1" customFormat="1" ht="27">
      <c r="B1007" s="40"/>
      <c r="C1007" s="62"/>
      <c r="D1007" s="222" t="s">
        <v>165</v>
      </c>
      <c r="E1007" s="62"/>
      <c r="F1007" s="274" t="s">
        <v>1238</v>
      </c>
      <c r="G1007" s="62"/>
      <c r="H1007" s="62"/>
      <c r="I1007" s="162"/>
      <c r="J1007" s="62"/>
      <c r="K1007" s="62"/>
      <c r="L1007" s="60"/>
      <c r="M1007" s="256"/>
      <c r="N1007" s="41"/>
      <c r="O1007" s="41"/>
      <c r="P1007" s="41"/>
      <c r="Q1007" s="41"/>
      <c r="R1007" s="41"/>
      <c r="S1007" s="41"/>
      <c r="T1007" s="77"/>
      <c r="AT1007" s="24" t="s">
        <v>165</v>
      </c>
      <c r="AU1007" s="24" t="s">
        <v>84</v>
      </c>
    </row>
    <row r="1008" spans="2:65" s="1" customFormat="1" ht="44.25" customHeight="1">
      <c r="B1008" s="40"/>
      <c r="C1008" s="192" t="s">
        <v>1327</v>
      </c>
      <c r="D1008" s="192" t="s">
        <v>146</v>
      </c>
      <c r="E1008" s="193" t="s">
        <v>1328</v>
      </c>
      <c r="F1008" s="194" t="s">
        <v>1329</v>
      </c>
      <c r="G1008" s="195" t="s">
        <v>382</v>
      </c>
      <c r="H1008" s="196">
        <v>1</v>
      </c>
      <c r="I1008" s="197"/>
      <c r="J1008" s="198">
        <f>ROUND(I1008*H1008,2)</f>
        <v>0</v>
      </c>
      <c r="K1008" s="194" t="s">
        <v>21</v>
      </c>
      <c r="L1008" s="60"/>
      <c r="M1008" s="199" t="s">
        <v>21</v>
      </c>
      <c r="N1008" s="200" t="s">
        <v>45</v>
      </c>
      <c r="O1008" s="41"/>
      <c r="P1008" s="201">
        <f>O1008*H1008</f>
        <v>0</v>
      </c>
      <c r="Q1008" s="201">
        <v>0</v>
      </c>
      <c r="R1008" s="201">
        <f>Q1008*H1008</f>
        <v>0</v>
      </c>
      <c r="S1008" s="201">
        <v>0</v>
      </c>
      <c r="T1008" s="202">
        <f>S1008*H1008</f>
        <v>0</v>
      </c>
      <c r="AR1008" s="24" t="s">
        <v>294</v>
      </c>
      <c r="AT1008" s="24" t="s">
        <v>146</v>
      </c>
      <c r="AU1008" s="24" t="s">
        <v>84</v>
      </c>
      <c r="AY1008" s="24" t="s">
        <v>143</v>
      </c>
      <c r="BE1008" s="203">
        <f>IF(N1008="základní",J1008,0)</f>
        <v>0</v>
      </c>
      <c r="BF1008" s="203">
        <f>IF(N1008="snížená",J1008,0)</f>
        <v>0</v>
      </c>
      <c r="BG1008" s="203">
        <f>IF(N1008="zákl. přenesená",J1008,0)</f>
        <v>0</v>
      </c>
      <c r="BH1008" s="203">
        <f>IF(N1008="sníž. přenesená",J1008,0)</f>
        <v>0</v>
      </c>
      <c r="BI1008" s="203">
        <f>IF(N1008="nulová",J1008,0)</f>
        <v>0</v>
      </c>
      <c r="BJ1008" s="24" t="s">
        <v>82</v>
      </c>
      <c r="BK1008" s="203">
        <f>ROUND(I1008*H1008,2)</f>
        <v>0</v>
      </c>
      <c r="BL1008" s="24" t="s">
        <v>294</v>
      </c>
      <c r="BM1008" s="24" t="s">
        <v>1330</v>
      </c>
    </row>
    <row r="1009" spans="2:47" s="1" customFormat="1" ht="27">
      <c r="B1009" s="40"/>
      <c r="C1009" s="62"/>
      <c r="D1009" s="222" t="s">
        <v>165</v>
      </c>
      <c r="E1009" s="62"/>
      <c r="F1009" s="274" t="s">
        <v>1238</v>
      </c>
      <c r="G1009" s="62"/>
      <c r="H1009" s="62"/>
      <c r="I1009" s="162"/>
      <c r="J1009" s="62"/>
      <c r="K1009" s="62"/>
      <c r="L1009" s="60"/>
      <c r="M1009" s="256"/>
      <c r="N1009" s="41"/>
      <c r="O1009" s="41"/>
      <c r="P1009" s="41"/>
      <c r="Q1009" s="41"/>
      <c r="R1009" s="41"/>
      <c r="S1009" s="41"/>
      <c r="T1009" s="77"/>
      <c r="AT1009" s="24" t="s">
        <v>165</v>
      </c>
      <c r="AU1009" s="24" t="s">
        <v>84</v>
      </c>
    </row>
    <row r="1010" spans="2:65" s="1" customFormat="1" ht="31.5" customHeight="1">
      <c r="B1010" s="40"/>
      <c r="C1010" s="192" t="s">
        <v>1331</v>
      </c>
      <c r="D1010" s="192" t="s">
        <v>146</v>
      </c>
      <c r="E1010" s="193" t="s">
        <v>1332</v>
      </c>
      <c r="F1010" s="194" t="s">
        <v>1333</v>
      </c>
      <c r="G1010" s="195" t="s">
        <v>1034</v>
      </c>
      <c r="H1010" s="275"/>
      <c r="I1010" s="197"/>
      <c r="J1010" s="198">
        <f>ROUND(I1010*H1010,2)</f>
        <v>0</v>
      </c>
      <c r="K1010" s="194" t="s">
        <v>150</v>
      </c>
      <c r="L1010" s="60"/>
      <c r="M1010" s="199" t="s">
        <v>21</v>
      </c>
      <c r="N1010" s="200" t="s">
        <v>45</v>
      </c>
      <c r="O1010" s="41"/>
      <c r="P1010" s="201">
        <f>O1010*H1010</f>
        <v>0</v>
      </c>
      <c r="Q1010" s="201">
        <v>0</v>
      </c>
      <c r="R1010" s="201">
        <f>Q1010*H1010</f>
        <v>0</v>
      </c>
      <c r="S1010" s="201">
        <v>0</v>
      </c>
      <c r="T1010" s="202">
        <f>S1010*H1010</f>
        <v>0</v>
      </c>
      <c r="AR1010" s="24" t="s">
        <v>294</v>
      </c>
      <c r="AT1010" s="24" t="s">
        <v>146</v>
      </c>
      <c r="AU1010" s="24" t="s">
        <v>84</v>
      </c>
      <c r="AY1010" s="24" t="s">
        <v>143</v>
      </c>
      <c r="BE1010" s="203">
        <f>IF(N1010="základní",J1010,0)</f>
        <v>0</v>
      </c>
      <c r="BF1010" s="203">
        <f>IF(N1010="snížená",J1010,0)</f>
        <v>0</v>
      </c>
      <c r="BG1010" s="203">
        <f>IF(N1010="zákl. přenesená",J1010,0)</f>
        <v>0</v>
      </c>
      <c r="BH1010" s="203">
        <f>IF(N1010="sníž. přenesená",J1010,0)</f>
        <v>0</v>
      </c>
      <c r="BI1010" s="203">
        <f>IF(N1010="nulová",J1010,0)</f>
        <v>0</v>
      </c>
      <c r="BJ1010" s="24" t="s">
        <v>82</v>
      </c>
      <c r="BK1010" s="203">
        <f>ROUND(I1010*H1010,2)</f>
        <v>0</v>
      </c>
      <c r="BL1010" s="24" t="s">
        <v>294</v>
      </c>
      <c r="BM1010" s="24" t="s">
        <v>1334</v>
      </c>
    </row>
    <row r="1011" spans="2:63" s="10" customFormat="1" ht="29.85" customHeight="1">
      <c r="B1011" s="175"/>
      <c r="C1011" s="176"/>
      <c r="D1011" s="189" t="s">
        <v>73</v>
      </c>
      <c r="E1011" s="190" t="s">
        <v>1335</v>
      </c>
      <c r="F1011" s="190" t="s">
        <v>1336</v>
      </c>
      <c r="G1011" s="176"/>
      <c r="H1011" s="176"/>
      <c r="I1011" s="179"/>
      <c r="J1011" s="191">
        <f>BK1011</f>
        <v>0</v>
      </c>
      <c r="K1011" s="176"/>
      <c r="L1011" s="181"/>
      <c r="M1011" s="182"/>
      <c r="N1011" s="183"/>
      <c r="O1011" s="183"/>
      <c r="P1011" s="184">
        <f>SUM(P1012:P1067)</f>
        <v>0</v>
      </c>
      <c r="Q1011" s="183"/>
      <c r="R1011" s="184">
        <f>SUM(R1012:R1067)</f>
        <v>0</v>
      </c>
      <c r="S1011" s="183"/>
      <c r="T1011" s="185">
        <f>SUM(T1012:T1067)</f>
        <v>0</v>
      </c>
      <c r="AR1011" s="186" t="s">
        <v>84</v>
      </c>
      <c r="AT1011" s="187" t="s">
        <v>73</v>
      </c>
      <c r="AU1011" s="187" t="s">
        <v>82</v>
      </c>
      <c r="AY1011" s="186" t="s">
        <v>143</v>
      </c>
      <c r="BK1011" s="188">
        <f>SUM(BK1012:BK1067)</f>
        <v>0</v>
      </c>
    </row>
    <row r="1012" spans="2:65" s="1" customFormat="1" ht="31.5" customHeight="1">
      <c r="B1012" s="40"/>
      <c r="C1012" s="192" t="s">
        <v>1337</v>
      </c>
      <c r="D1012" s="192" t="s">
        <v>146</v>
      </c>
      <c r="E1012" s="193" t="s">
        <v>1338</v>
      </c>
      <c r="F1012" s="194" t="s">
        <v>1339</v>
      </c>
      <c r="G1012" s="195" t="s">
        <v>382</v>
      </c>
      <c r="H1012" s="196">
        <v>10</v>
      </c>
      <c r="I1012" s="197"/>
      <c r="J1012" s="198">
        <f>ROUND(I1012*H1012,2)</f>
        <v>0</v>
      </c>
      <c r="K1012" s="194" t="s">
        <v>21</v>
      </c>
      <c r="L1012" s="60"/>
      <c r="M1012" s="199" t="s">
        <v>21</v>
      </c>
      <c r="N1012" s="200" t="s">
        <v>45</v>
      </c>
      <c r="O1012" s="41"/>
      <c r="P1012" s="201">
        <f>O1012*H1012</f>
        <v>0</v>
      </c>
      <c r="Q1012" s="201">
        <v>0</v>
      </c>
      <c r="R1012" s="201">
        <f>Q1012*H1012</f>
        <v>0</v>
      </c>
      <c r="S1012" s="201">
        <v>0</v>
      </c>
      <c r="T1012" s="202">
        <f>S1012*H1012</f>
        <v>0</v>
      </c>
      <c r="AR1012" s="24" t="s">
        <v>294</v>
      </c>
      <c r="AT1012" s="24" t="s">
        <v>146</v>
      </c>
      <c r="AU1012" s="24" t="s">
        <v>84</v>
      </c>
      <c r="AY1012" s="24" t="s">
        <v>143</v>
      </c>
      <c r="BE1012" s="203">
        <f>IF(N1012="základní",J1012,0)</f>
        <v>0</v>
      </c>
      <c r="BF1012" s="203">
        <f>IF(N1012="snížená",J1012,0)</f>
        <v>0</v>
      </c>
      <c r="BG1012" s="203">
        <f>IF(N1012="zákl. přenesená",J1012,0)</f>
        <v>0</v>
      </c>
      <c r="BH1012" s="203">
        <f>IF(N1012="sníž. přenesená",J1012,0)</f>
        <v>0</v>
      </c>
      <c r="BI1012" s="203">
        <f>IF(N1012="nulová",J1012,0)</f>
        <v>0</v>
      </c>
      <c r="BJ1012" s="24" t="s">
        <v>82</v>
      </c>
      <c r="BK1012" s="203">
        <f>ROUND(I1012*H1012,2)</f>
        <v>0</v>
      </c>
      <c r="BL1012" s="24" t="s">
        <v>294</v>
      </c>
      <c r="BM1012" s="24" t="s">
        <v>1340</v>
      </c>
    </row>
    <row r="1013" spans="2:47" s="1" customFormat="1" ht="27">
      <c r="B1013" s="40"/>
      <c r="C1013" s="62"/>
      <c r="D1013" s="204" t="s">
        <v>165</v>
      </c>
      <c r="E1013" s="62"/>
      <c r="F1013" s="205" t="s">
        <v>1341</v>
      </c>
      <c r="G1013" s="62"/>
      <c r="H1013" s="62"/>
      <c r="I1013" s="162"/>
      <c r="J1013" s="62"/>
      <c r="K1013" s="62"/>
      <c r="L1013" s="60"/>
      <c r="M1013" s="256"/>
      <c r="N1013" s="41"/>
      <c r="O1013" s="41"/>
      <c r="P1013" s="41"/>
      <c r="Q1013" s="41"/>
      <c r="R1013" s="41"/>
      <c r="S1013" s="41"/>
      <c r="T1013" s="77"/>
      <c r="AT1013" s="24" t="s">
        <v>165</v>
      </c>
      <c r="AU1013" s="24" t="s">
        <v>84</v>
      </c>
    </row>
    <row r="1014" spans="2:51" s="12" customFormat="1" ht="13.5">
      <c r="B1014" s="220"/>
      <c r="C1014" s="221"/>
      <c r="D1014" s="204" t="s">
        <v>210</v>
      </c>
      <c r="E1014" s="232" t="s">
        <v>21</v>
      </c>
      <c r="F1014" s="233" t="s">
        <v>1342</v>
      </c>
      <c r="G1014" s="221"/>
      <c r="H1014" s="234">
        <v>5</v>
      </c>
      <c r="I1014" s="226"/>
      <c r="J1014" s="221"/>
      <c r="K1014" s="221"/>
      <c r="L1014" s="227"/>
      <c r="M1014" s="228"/>
      <c r="N1014" s="229"/>
      <c r="O1014" s="229"/>
      <c r="P1014" s="229"/>
      <c r="Q1014" s="229"/>
      <c r="R1014" s="229"/>
      <c r="S1014" s="229"/>
      <c r="T1014" s="230"/>
      <c r="AT1014" s="231" t="s">
        <v>210</v>
      </c>
      <c r="AU1014" s="231" t="s">
        <v>84</v>
      </c>
      <c r="AV1014" s="12" t="s">
        <v>84</v>
      </c>
      <c r="AW1014" s="12" t="s">
        <v>38</v>
      </c>
      <c r="AX1014" s="12" t="s">
        <v>74</v>
      </c>
      <c r="AY1014" s="231" t="s">
        <v>143</v>
      </c>
    </row>
    <row r="1015" spans="2:51" s="12" customFormat="1" ht="13.5">
      <c r="B1015" s="220"/>
      <c r="C1015" s="221"/>
      <c r="D1015" s="204" t="s">
        <v>210</v>
      </c>
      <c r="E1015" s="232" t="s">
        <v>21</v>
      </c>
      <c r="F1015" s="233" t="s">
        <v>1343</v>
      </c>
      <c r="G1015" s="221"/>
      <c r="H1015" s="234">
        <v>5</v>
      </c>
      <c r="I1015" s="226"/>
      <c r="J1015" s="221"/>
      <c r="K1015" s="221"/>
      <c r="L1015" s="227"/>
      <c r="M1015" s="228"/>
      <c r="N1015" s="229"/>
      <c r="O1015" s="229"/>
      <c r="P1015" s="229"/>
      <c r="Q1015" s="229"/>
      <c r="R1015" s="229"/>
      <c r="S1015" s="229"/>
      <c r="T1015" s="230"/>
      <c r="AT1015" s="231" t="s">
        <v>210</v>
      </c>
      <c r="AU1015" s="231" t="s">
        <v>84</v>
      </c>
      <c r="AV1015" s="12" t="s">
        <v>84</v>
      </c>
      <c r="AW1015" s="12" t="s">
        <v>38</v>
      </c>
      <c r="AX1015" s="12" t="s">
        <v>74</v>
      </c>
      <c r="AY1015" s="231" t="s">
        <v>143</v>
      </c>
    </row>
    <row r="1016" spans="2:51" s="14" customFormat="1" ht="13.5">
      <c r="B1016" s="257"/>
      <c r="C1016" s="258"/>
      <c r="D1016" s="222" t="s">
        <v>210</v>
      </c>
      <c r="E1016" s="271" t="s">
        <v>21</v>
      </c>
      <c r="F1016" s="272" t="s">
        <v>369</v>
      </c>
      <c r="G1016" s="258"/>
      <c r="H1016" s="273">
        <v>10</v>
      </c>
      <c r="I1016" s="262"/>
      <c r="J1016" s="258"/>
      <c r="K1016" s="258"/>
      <c r="L1016" s="263"/>
      <c r="M1016" s="264"/>
      <c r="N1016" s="265"/>
      <c r="O1016" s="265"/>
      <c r="P1016" s="265"/>
      <c r="Q1016" s="265"/>
      <c r="R1016" s="265"/>
      <c r="S1016" s="265"/>
      <c r="T1016" s="266"/>
      <c r="AT1016" s="267" t="s">
        <v>210</v>
      </c>
      <c r="AU1016" s="267" t="s">
        <v>84</v>
      </c>
      <c r="AV1016" s="14" t="s">
        <v>161</v>
      </c>
      <c r="AW1016" s="14" t="s">
        <v>38</v>
      </c>
      <c r="AX1016" s="14" t="s">
        <v>82</v>
      </c>
      <c r="AY1016" s="267" t="s">
        <v>143</v>
      </c>
    </row>
    <row r="1017" spans="2:65" s="1" customFormat="1" ht="31.5" customHeight="1">
      <c r="B1017" s="40"/>
      <c r="C1017" s="192" t="s">
        <v>1344</v>
      </c>
      <c r="D1017" s="192" t="s">
        <v>146</v>
      </c>
      <c r="E1017" s="193" t="s">
        <v>1345</v>
      </c>
      <c r="F1017" s="194" t="s">
        <v>1346</v>
      </c>
      <c r="G1017" s="195" t="s">
        <v>382</v>
      </c>
      <c r="H1017" s="196">
        <v>6</v>
      </c>
      <c r="I1017" s="197"/>
      <c r="J1017" s="198">
        <f>ROUND(I1017*H1017,2)</f>
        <v>0</v>
      </c>
      <c r="K1017" s="194" t="s">
        <v>21</v>
      </c>
      <c r="L1017" s="60"/>
      <c r="M1017" s="199" t="s">
        <v>21</v>
      </c>
      <c r="N1017" s="200" t="s">
        <v>45</v>
      </c>
      <c r="O1017" s="41"/>
      <c r="P1017" s="201">
        <f>O1017*H1017</f>
        <v>0</v>
      </c>
      <c r="Q1017" s="201">
        <v>0</v>
      </c>
      <c r="R1017" s="201">
        <f>Q1017*H1017</f>
        <v>0</v>
      </c>
      <c r="S1017" s="201">
        <v>0</v>
      </c>
      <c r="T1017" s="202">
        <f>S1017*H1017</f>
        <v>0</v>
      </c>
      <c r="AR1017" s="24" t="s">
        <v>294</v>
      </c>
      <c r="AT1017" s="24" t="s">
        <v>146</v>
      </c>
      <c r="AU1017" s="24" t="s">
        <v>84</v>
      </c>
      <c r="AY1017" s="24" t="s">
        <v>143</v>
      </c>
      <c r="BE1017" s="203">
        <f>IF(N1017="základní",J1017,0)</f>
        <v>0</v>
      </c>
      <c r="BF1017" s="203">
        <f>IF(N1017="snížená",J1017,0)</f>
        <v>0</v>
      </c>
      <c r="BG1017" s="203">
        <f>IF(N1017="zákl. přenesená",J1017,0)</f>
        <v>0</v>
      </c>
      <c r="BH1017" s="203">
        <f>IF(N1017="sníž. přenesená",J1017,0)</f>
        <v>0</v>
      </c>
      <c r="BI1017" s="203">
        <f>IF(N1017="nulová",J1017,0)</f>
        <v>0</v>
      </c>
      <c r="BJ1017" s="24" t="s">
        <v>82</v>
      </c>
      <c r="BK1017" s="203">
        <f>ROUND(I1017*H1017,2)</f>
        <v>0</v>
      </c>
      <c r="BL1017" s="24" t="s">
        <v>294</v>
      </c>
      <c r="BM1017" s="24" t="s">
        <v>1347</v>
      </c>
    </row>
    <row r="1018" spans="2:47" s="1" customFormat="1" ht="27">
      <c r="B1018" s="40"/>
      <c r="C1018" s="62"/>
      <c r="D1018" s="204" t="s">
        <v>165</v>
      </c>
      <c r="E1018" s="62"/>
      <c r="F1018" s="205" t="s">
        <v>1341</v>
      </c>
      <c r="G1018" s="62"/>
      <c r="H1018" s="62"/>
      <c r="I1018" s="162"/>
      <c r="J1018" s="62"/>
      <c r="K1018" s="62"/>
      <c r="L1018" s="60"/>
      <c r="M1018" s="256"/>
      <c r="N1018" s="41"/>
      <c r="O1018" s="41"/>
      <c r="P1018" s="41"/>
      <c r="Q1018" s="41"/>
      <c r="R1018" s="41"/>
      <c r="S1018" s="41"/>
      <c r="T1018" s="77"/>
      <c r="AT1018" s="24" t="s">
        <v>165</v>
      </c>
      <c r="AU1018" s="24" t="s">
        <v>84</v>
      </c>
    </row>
    <row r="1019" spans="2:51" s="12" customFormat="1" ht="13.5">
      <c r="B1019" s="220"/>
      <c r="C1019" s="221"/>
      <c r="D1019" s="204" t="s">
        <v>210</v>
      </c>
      <c r="E1019" s="232" t="s">
        <v>21</v>
      </c>
      <c r="F1019" s="233" t="s">
        <v>1342</v>
      </c>
      <c r="G1019" s="221"/>
      <c r="H1019" s="234">
        <v>5</v>
      </c>
      <c r="I1019" s="226"/>
      <c r="J1019" s="221"/>
      <c r="K1019" s="221"/>
      <c r="L1019" s="227"/>
      <c r="M1019" s="228"/>
      <c r="N1019" s="229"/>
      <c r="O1019" s="229"/>
      <c r="P1019" s="229"/>
      <c r="Q1019" s="229"/>
      <c r="R1019" s="229"/>
      <c r="S1019" s="229"/>
      <c r="T1019" s="230"/>
      <c r="AT1019" s="231" t="s">
        <v>210</v>
      </c>
      <c r="AU1019" s="231" t="s">
        <v>84</v>
      </c>
      <c r="AV1019" s="12" t="s">
        <v>84</v>
      </c>
      <c r="AW1019" s="12" t="s">
        <v>38</v>
      </c>
      <c r="AX1019" s="12" t="s">
        <v>74</v>
      </c>
      <c r="AY1019" s="231" t="s">
        <v>143</v>
      </c>
    </row>
    <row r="1020" spans="2:51" s="12" customFormat="1" ht="13.5">
      <c r="B1020" s="220"/>
      <c r="C1020" s="221"/>
      <c r="D1020" s="204" t="s">
        <v>210</v>
      </c>
      <c r="E1020" s="232" t="s">
        <v>21</v>
      </c>
      <c r="F1020" s="233" t="s">
        <v>1348</v>
      </c>
      <c r="G1020" s="221"/>
      <c r="H1020" s="234">
        <v>1</v>
      </c>
      <c r="I1020" s="226"/>
      <c r="J1020" s="221"/>
      <c r="K1020" s="221"/>
      <c r="L1020" s="227"/>
      <c r="M1020" s="228"/>
      <c r="N1020" s="229"/>
      <c r="O1020" s="229"/>
      <c r="P1020" s="229"/>
      <c r="Q1020" s="229"/>
      <c r="R1020" s="229"/>
      <c r="S1020" s="229"/>
      <c r="T1020" s="230"/>
      <c r="AT1020" s="231" t="s">
        <v>210</v>
      </c>
      <c r="AU1020" s="231" t="s">
        <v>84</v>
      </c>
      <c r="AV1020" s="12" t="s">
        <v>84</v>
      </c>
      <c r="AW1020" s="12" t="s">
        <v>38</v>
      </c>
      <c r="AX1020" s="12" t="s">
        <v>74</v>
      </c>
      <c r="AY1020" s="231" t="s">
        <v>143</v>
      </c>
    </row>
    <row r="1021" spans="2:51" s="14" customFormat="1" ht="13.5">
      <c r="B1021" s="257"/>
      <c r="C1021" s="258"/>
      <c r="D1021" s="222" t="s">
        <v>210</v>
      </c>
      <c r="E1021" s="271" t="s">
        <v>21</v>
      </c>
      <c r="F1021" s="272" t="s">
        <v>369</v>
      </c>
      <c r="G1021" s="258"/>
      <c r="H1021" s="273">
        <v>6</v>
      </c>
      <c r="I1021" s="262"/>
      <c r="J1021" s="258"/>
      <c r="K1021" s="258"/>
      <c r="L1021" s="263"/>
      <c r="M1021" s="264"/>
      <c r="N1021" s="265"/>
      <c r="O1021" s="265"/>
      <c r="P1021" s="265"/>
      <c r="Q1021" s="265"/>
      <c r="R1021" s="265"/>
      <c r="S1021" s="265"/>
      <c r="T1021" s="266"/>
      <c r="AT1021" s="267" t="s">
        <v>210</v>
      </c>
      <c r="AU1021" s="267" t="s">
        <v>84</v>
      </c>
      <c r="AV1021" s="14" t="s">
        <v>161</v>
      </c>
      <c r="AW1021" s="14" t="s">
        <v>38</v>
      </c>
      <c r="AX1021" s="14" t="s">
        <v>82</v>
      </c>
      <c r="AY1021" s="267" t="s">
        <v>143</v>
      </c>
    </row>
    <row r="1022" spans="2:65" s="1" customFormat="1" ht="31.5" customHeight="1">
      <c r="B1022" s="40"/>
      <c r="C1022" s="192" t="s">
        <v>1349</v>
      </c>
      <c r="D1022" s="192" t="s">
        <v>146</v>
      </c>
      <c r="E1022" s="193" t="s">
        <v>1350</v>
      </c>
      <c r="F1022" s="194" t="s">
        <v>1351</v>
      </c>
      <c r="G1022" s="195" t="s">
        <v>382</v>
      </c>
      <c r="H1022" s="196">
        <v>2</v>
      </c>
      <c r="I1022" s="197"/>
      <c r="J1022" s="198">
        <f>ROUND(I1022*H1022,2)</f>
        <v>0</v>
      </c>
      <c r="K1022" s="194" t="s">
        <v>21</v>
      </c>
      <c r="L1022" s="60"/>
      <c r="M1022" s="199" t="s">
        <v>21</v>
      </c>
      <c r="N1022" s="200" t="s">
        <v>45</v>
      </c>
      <c r="O1022" s="41"/>
      <c r="P1022" s="201">
        <f>O1022*H1022</f>
        <v>0</v>
      </c>
      <c r="Q1022" s="201">
        <v>0</v>
      </c>
      <c r="R1022" s="201">
        <f>Q1022*H1022</f>
        <v>0</v>
      </c>
      <c r="S1022" s="201">
        <v>0</v>
      </c>
      <c r="T1022" s="202">
        <f>S1022*H1022</f>
        <v>0</v>
      </c>
      <c r="AR1022" s="24" t="s">
        <v>294</v>
      </c>
      <c r="AT1022" s="24" t="s">
        <v>146</v>
      </c>
      <c r="AU1022" s="24" t="s">
        <v>84</v>
      </c>
      <c r="AY1022" s="24" t="s">
        <v>143</v>
      </c>
      <c r="BE1022" s="203">
        <f>IF(N1022="základní",J1022,0)</f>
        <v>0</v>
      </c>
      <c r="BF1022" s="203">
        <f>IF(N1022="snížená",J1022,0)</f>
        <v>0</v>
      </c>
      <c r="BG1022" s="203">
        <f>IF(N1022="zákl. přenesená",J1022,0)</f>
        <v>0</v>
      </c>
      <c r="BH1022" s="203">
        <f>IF(N1022="sníž. přenesená",J1022,0)</f>
        <v>0</v>
      </c>
      <c r="BI1022" s="203">
        <f>IF(N1022="nulová",J1022,0)</f>
        <v>0</v>
      </c>
      <c r="BJ1022" s="24" t="s">
        <v>82</v>
      </c>
      <c r="BK1022" s="203">
        <f>ROUND(I1022*H1022,2)</f>
        <v>0</v>
      </c>
      <c r="BL1022" s="24" t="s">
        <v>294</v>
      </c>
      <c r="BM1022" s="24" t="s">
        <v>1352</v>
      </c>
    </row>
    <row r="1023" spans="2:47" s="1" customFormat="1" ht="27">
      <c r="B1023" s="40"/>
      <c r="C1023" s="62"/>
      <c r="D1023" s="204" t="s">
        <v>165</v>
      </c>
      <c r="E1023" s="62"/>
      <c r="F1023" s="205" t="s">
        <v>1341</v>
      </c>
      <c r="G1023" s="62"/>
      <c r="H1023" s="62"/>
      <c r="I1023" s="162"/>
      <c r="J1023" s="62"/>
      <c r="K1023" s="62"/>
      <c r="L1023" s="60"/>
      <c r="M1023" s="256"/>
      <c r="N1023" s="41"/>
      <c r="O1023" s="41"/>
      <c r="P1023" s="41"/>
      <c r="Q1023" s="41"/>
      <c r="R1023" s="41"/>
      <c r="S1023" s="41"/>
      <c r="T1023" s="77"/>
      <c r="AT1023" s="24" t="s">
        <v>165</v>
      </c>
      <c r="AU1023" s="24" t="s">
        <v>84</v>
      </c>
    </row>
    <row r="1024" spans="2:51" s="12" customFormat="1" ht="13.5">
      <c r="B1024" s="220"/>
      <c r="C1024" s="221"/>
      <c r="D1024" s="204" t="s">
        <v>210</v>
      </c>
      <c r="E1024" s="232" t="s">
        <v>21</v>
      </c>
      <c r="F1024" s="233" t="s">
        <v>1353</v>
      </c>
      <c r="G1024" s="221"/>
      <c r="H1024" s="234">
        <v>2</v>
      </c>
      <c r="I1024" s="226"/>
      <c r="J1024" s="221"/>
      <c r="K1024" s="221"/>
      <c r="L1024" s="227"/>
      <c r="M1024" s="228"/>
      <c r="N1024" s="229"/>
      <c r="O1024" s="229"/>
      <c r="P1024" s="229"/>
      <c r="Q1024" s="229"/>
      <c r="R1024" s="229"/>
      <c r="S1024" s="229"/>
      <c r="T1024" s="230"/>
      <c r="AT1024" s="231" t="s">
        <v>210</v>
      </c>
      <c r="AU1024" s="231" t="s">
        <v>84</v>
      </c>
      <c r="AV1024" s="12" t="s">
        <v>84</v>
      </c>
      <c r="AW1024" s="12" t="s">
        <v>38</v>
      </c>
      <c r="AX1024" s="12" t="s">
        <v>74</v>
      </c>
      <c r="AY1024" s="231" t="s">
        <v>143</v>
      </c>
    </row>
    <row r="1025" spans="2:51" s="12" customFormat="1" ht="13.5">
      <c r="B1025" s="220"/>
      <c r="C1025" s="221"/>
      <c r="D1025" s="204" t="s">
        <v>210</v>
      </c>
      <c r="E1025" s="232" t="s">
        <v>21</v>
      </c>
      <c r="F1025" s="233" t="s">
        <v>1354</v>
      </c>
      <c r="G1025" s="221"/>
      <c r="H1025" s="234">
        <v>0</v>
      </c>
      <c r="I1025" s="226"/>
      <c r="J1025" s="221"/>
      <c r="K1025" s="221"/>
      <c r="L1025" s="227"/>
      <c r="M1025" s="228"/>
      <c r="N1025" s="229"/>
      <c r="O1025" s="229"/>
      <c r="P1025" s="229"/>
      <c r="Q1025" s="229"/>
      <c r="R1025" s="229"/>
      <c r="S1025" s="229"/>
      <c r="T1025" s="230"/>
      <c r="AT1025" s="231" t="s">
        <v>210</v>
      </c>
      <c r="AU1025" s="231" t="s">
        <v>84</v>
      </c>
      <c r="AV1025" s="12" t="s">
        <v>84</v>
      </c>
      <c r="AW1025" s="12" t="s">
        <v>38</v>
      </c>
      <c r="AX1025" s="12" t="s">
        <v>74</v>
      </c>
      <c r="AY1025" s="231" t="s">
        <v>143</v>
      </c>
    </row>
    <row r="1026" spans="2:51" s="14" customFormat="1" ht="13.5">
      <c r="B1026" s="257"/>
      <c r="C1026" s="258"/>
      <c r="D1026" s="222" t="s">
        <v>210</v>
      </c>
      <c r="E1026" s="271" t="s">
        <v>21</v>
      </c>
      <c r="F1026" s="272" t="s">
        <v>369</v>
      </c>
      <c r="G1026" s="258"/>
      <c r="H1026" s="273">
        <v>2</v>
      </c>
      <c r="I1026" s="262"/>
      <c r="J1026" s="258"/>
      <c r="K1026" s="258"/>
      <c r="L1026" s="263"/>
      <c r="M1026" s="264"/>
      <c r="N1026" s="265"/>
      <c r="O1026" s="265"/>
      <c r="P1026" s="265"/>
      <c r="Q1026" s="265"/>
      <c r="R1026" s="265"/>
      <c r="S1026" s="265"/>
      <c r="T1026" s="266"/>
      <c r="AT1026" s="267" t="s">
        <v>210</v>
      </c>
      <c r="AU1026" s="267" t="s">
        <v>84</v>
      </c>
      <c r="AV1026" s="14" t="s">
        <v>161</v>
      </c>
      <c r="AW1026" s="14" t="s">
        <v>38</v>
      </c>
      <c r="AX1026" s="14" t="s">
        <v>82</v>
      </c>
      <c r="AY1026" s="267" t="s">
        <v>143</v>
      </c>
    </row>
    <row r="1027" spans="2:65" s="1" customFormat="1" ht="31.5" customHeight="1">
      <c r="B1027" s="40"/>
      <c r="C1027" s="192" t="s">
        <v>1355</v>
      </c>
      <c r="D1027" s="192" t="s">
        <v>146</v>
      </c>
      <c r="E1027" s="193" t="s">
        <v>1356</v>
      </c>
      <c r="F1027" s="194" t="s">
        <v>1357</v>
      </c>
      <c r="G1027" s="195" t="s">
        <v>382</v>
      </c>
      <c r="H1027" s="196">
        <v>5</v>
      </c>
      <c r="I1027" s="197"/>
      <c r="J1027" s="198">
        <f>ROUND(I1027*H1027,2)</f>
        <v>0</v>
      </c>
      <c r="K1027" s="194" t="s">
        <v>21</v>
      </c>
      <c r="L1027" s="60"/>
      <c r="M1027" s="199" t="s">
        <v>21</v>
      </c>
      <c r="N1027" s="200" t="s">
        <v>45</v>
      </c>
      <c r="O1027" s="41"/>
      <c r="P1027" s="201">
        <f>O1027*H1027</f>
        <v>0</v>
      </c>
      <c r="Q1027" s="201">
        <v>0</v>
      </c>
      <c r="R1027" s="201">
        <f>Q1027*H1027</f>
        <v>0</v>
      </c>
      <c r="S1027" s="201">
        <v>0</v>
      </c>
      <c r="T1027" s="202">
        <f>S1027*H1027</f>
        <v>0</v>
      </c>
      <c r="AR1027" s="24" t="s">
        <v>294</v>
      </c>
      <c r="AT1027" s="24" t="s">
        <v>146</v>
      </c>
      <c r="AU1027" s="24" t="s">
        <v>84</v>
      </c>
      <c r="AY1027" s="24" t="s">
        <v>143</v>
      </c>
      <c r="BE1027" s="203">
        <f>IF(N1027="základní",J1027,0)</f>
        <v>0</v>
      </c>
      <c r="BF1027" s="203">
        <f>IF(N1027="snížená",J1027,0)</f>
        <v>0</v>
      </c>
      <c r="BG1027" s="203">
        <f>IF(N1027="zákl. přenesená",J1027,0)</f>
        <v>0</v>
      </c>
      <c r="BH1027" s="203">
        <f>IF(N1027="sníž. přenesená",J1027,0)</f>
        <v>0</v>
      </c>
      <c r="BI1027" s="203">
        <f>IF(N1027="nulová",J1027,0)</f>
        <v>0</v>
      </c>
      <c r="BJ1027" s="24" t="s">
        <v>82</v>
      </c>
      <c r="BK1027" s="203">
        <f>ROUND(I1027*H1027,2)</f>
        <v>0</v>
      </c>
      <c r="BL1027" s="24" t="s">
        <v>294</v>
      </c>
      <c r="BM1027" s="24" t="s">
        <v>1358</v>
      </c>
    </row>
    <row r="1028" spans="2:47" s="1" customFormat="1" ht="27">
      <c r="B1028" s="40"/>
      <c r="C1028" s="62"/>
      <c r="D1028" s="204" t="s">
        <v>165</v>
      </c>
      <c r="E1028" s="62"/>
      <c r="F1028" s="205" t="s">
        <v>1341</v>
      </c>
      <c r="G1028" s="62"/>
      <c r="H1028" s="62"/>
      <c r="I1028" s="162"/>
      <c r="J1028" s="62"/>
      <c r="K1028" s="62"/>
      <c r="L1028" s="60"/>
      <c r="M1028" s="256"/>
      <c r="N1028" s="41"/>
      <c r="O1028" s="41"/>
      <c r="P1028" s="41"/>
      <c r="Q1028" s="41"/>
      <c r="R1028" s="41"/>
      <c r="S1028" s="41"/>
      <c r="T1028" s="77"/>
      <c r="AT1028" s="24" t="s">
        <v>165</v>
      </c>
      <c r="AU1028" s="24" t="s">
        <v>84</v>
      </c>
    </row>
    <row r="1029" spans="2:51" s="12" customFormat="1" ht="13.5">
      <c r="B1029" s="220"/>
      <c r="C1029" s="221"/>
      <c r="D1029" s="204" t="s">
        <v>210</v>
      </c>
      <c r="E1029" s="232" t="s">
        <v>21</v>
      </c>
      <c r="F1029" s="233" t="s">
        <v>1359</v>
      </c>
      <c r="G1029" s="221"/>
      <c r="H1029" s="234">
        <v>4</v>
      </c>
      <c r="I1029" s="226"/>
      <c r="J1029" s="221"/>
      <c r="K1029" s="221"/>
      <c r="L1029" s="227"/>
      <c r="M1029" s="228"/>
      <c r="N1029" s="229"/>
      <c r="O1029" s="229"/>
      <c r="P1029" s="229"/>
      <c r="Q1029" s="229"/>
      <c r="R1029" s="229"/>
      <c r="S1029" s="229"/>
      <c r="T1029" s="230"/>
      <c r="AT1029" s="231" t="s">
        <v>210</v>
      </c>
      <c r="AU1029" s="231" t="s">
        <v>84</v>
      </c>
      <c r="AV1029" s="12" t="s">
        <v>84</v>
      </c>
      <c r="AW1029" s="12" t="s">
        <v>38</v>
      </c>
      <c r="AX1029" s="12" t="s">
        <v>74</v>
      </c>
      <c r="AY1029" s="231" t="s">
        <v>143</v>
      </c>
    </row>
    <row r="1030" spans="2:51" s="12" customFormat="1" ht="13.5">
      <c r="B1030" s="220"/>
      <c r="C1030" s="221"/>
      <c r="D1030" s="204" t="s">
        <v>210</v>
      </c>
      <c r="E1030" s="232" t="s">
        <v>21</v>
      </c>
      <c r="F1030" s="233" t="s">
        <v>1348</v>
      </c>
      <c r="G1030" s="221"/>
      <c r="H1030" s="234">
        <v>1</v>
      </c>
      <c r="I1030" s="226"/>
      <c r="J1030" s="221"/>
      <c r="K1030" s="221"/>
      <c r="L1030" s="227"/>
      <c r="M1030" s="228"/>
      <c r="N1030" s="229"/>
      <c r="O1030" s="229"/>
      <c r="P1030" s="229"/>
      <c r="Q1030" s="229"/>
      <c r="R1030" s="229"/>
      <c r="S1030" s="229"/>
      <c r="T1030" s="230"/>
      <c r="AT1030" s="231" t="s">
        <v>210</v>
      </c>
      <c r="AU1030" s="231" t="s">
        <v>84</v>
      </c>
      <c r="AV1030" s="12" t="s">
        <v>84</v>
      </c>
      <c r="AW1030" s="12" t="s">
        <v>38</v>
      </c>
      <c r="AX1030" s="12" t="s">
        <v>74</v>
      </c>
      <c r="AY1030" s="231" t="s">
        <v>143</v>
      </c>
    </row>
    <row r="1031" spans="2:51" s="14" customFormat="1" ht="13.5">
      <c r="B1031" s="257"/>
      <c r="C1031" s="258"/>
      <c r="D1031" s="222" t="s">
        <v>210</v>
      </c>
      <c r="E1031" s="271" t="s">
        <v>21</v>
      </c>
      <c r="F1031" s="272" t="s">
        <v>369</v>
      </c>
      <c r="G1031" s="258"/>
      <c r="H1031" s="273">
        <v>5</v>
      </c>
      <c r="I1031" s="262"/>
      <c r="J1031" s="258"/>
      <c r="K1031" s="258"/>
      <c r="L1031" s="263"/>
      <c r="M1031" s="264"/>
      <c r="N1031" s="265"/>
      <c r="O1031" s="265"/>
      <c r="P1031" s="265"/>
      <c r="Q1031" s="265"/>
      <c r="R1031" s="265"/>
      <c r="S1031" s="265"/>
      <c r="T1031" s="266"/>
      <c r="AT1031" s="267" t="s">
        <v>210</v>
      </c>
      <c r="AU1031" s="267" t="s">
        <v>84</v>
      </c>
      <c r="AV1031" s="14" t="s">
        <v>161</v>
      </c>
      <c r="AW1031" s="14" t="s">
        <v>38</v>
      </c>
      <c r="AX1031" s="14" t="s">
        <v>82</v>
      </c>
      <c r="AY1031" s="267" t="s">
        <v>143</v>
      </c>
    </row>
    <row r="1032" spans="2:65" s="1" customFormat="1" ht="31.5" customHeight="1">
      <c r="B1032" s="40"/>
      <c r="C1032" s="192" t="s">
        <v>1360</v>
      </c>
      <c r="D1032" s="192" t="s">
        <v>146</v>
      </c>
      <c r="E1032" s="193" t="s">
        <v>1361</v>
      </c>
      <c r="F1032" s="194" t="s">
        <v>1346</v>
      </c>
      <c r="G1032" s="195" t="s">
        <v>382</v>
      </c>
      <c r="H1032" s="196">
        <v>1</v>
      </c>
      <c r="I1032" s="197"/>
      <c r="J1032" s="198">
        <f>ROUND(I1032*H1032,2)</f>
        <v>0</v>
      </c>
      <c r="K1032" s="194" t="s">
        <v>21</v>
      </c>
      <c r="L1032" s="60"/>
      <c r="M1032" s="199" t="s">
        <v>21</v>
      </c>
      <c r="N1032" s="200" t="s">
        <v>45</v>
      </c>
      <c r="O1032" s="41"/>
      <c r="P1032" s="201">
        <f>O1032*H1032</f>
        <v>0</v>
      </c>
      <c r="Q1032" s="201">
        <v>0</v>
      </c>
      <c r="R1032" s="201">
        <f>Q1032*H1032</f>
        <v>0</v>
      </c>
      <c r="S1032" s="201">
        <v>0</v>
      </c>
      <c r="T1032" s="202">
        <f>S1032*H1032</f>
        <v>0</v>
      </c>
      <c r="AR1032" s="24" t="s">
        <v>294</v>
      </c>
      <c r="AT1032" s="24" t="s">
        <v>146</v>
      </c>
      <c r="AU1032" s="24" t="s">
        <v>84</v>
      </c>
      <c r="AY1032" s="24" t="s">
        <v>143</v>
      </c>
      <c r="BE1032" s="203">
        <f>IF(N1032="základní",J1032,0)</f>
        <v>0</v>
      </c>
      <c r="BF1032" s="203">
        <f>IF(N1032="snížená",J1032,0)</f>
        <v>0</v>
      </c>
      <c r="BG1032" s="203">
        <f>IF(N1032="zákl. přenesená",J1032,0)</f>
        <v>0</v>
      </c>
      <c r="BH1032" s="203">
        <f>IF(N1032="sníž. přenesená",J1032,0)</f>
        <v>0</v>
      </c>
      <c r="BI1032" s="203">
        <f>IF(N1032="nulová",J1032,0)</f>
        <v>0</v>
      </c>
      <c r="BJ1032" s="24" t="s">
        <v>82</v>
      </c>
      <c r="BK1032" s="203">
        <f>ROUND(I1032*H1032,2)</f>
        <v>0</v>
      </c>
      <c r="BL1032" s="24" t="s">
        <v>294</v>
      </c>
      <c r="BM1032" s="24" t="s">
        <v>1362</v>
      </c>
    </row>
    <row r="1033" spans="2:47" s="1" customFormat="1" ht="27">
      <c r="B1033" s="40"/>
      <c r="C1033" s="62"/>
      <c r="D1033" s="204" t="s">
        <v>165</v>
      </c>
      <c r="E1033" s="62"/>
      <c r="F1033" s="205" t="s">
        <v>1341</v>
      </c>
      <c r="G1033" s="62"/>
      <c r="H1033" s="62"/>
      <c r="I1033" s="162"/>
      <c r="J1033" s="62"/>
      <c r="K1033" s="62"/>
      <c r="L1033" s="60"/>
      <c r="M1033" s="256"/>
      <c r="N1033" s="41"/>
      <c r="O1033" s="41"/>
      <c r="P1033" s="41"/>
      <c r="Q1033" s="41"/>
      <c r="R1033" s="41"/>
      <c r="S1033" s="41"/>
      <c r="T1033" s="77"/>
      <c r="AT1033" s="24" t="s">
        <v>165</v>
      </c>
      <c r="AU1033" s="24" t="s">
        <v>84</v>
      </c>
    </row>
    <row r="1034" spans="2:51" s="12" customFormat="1" ht="13.5">
      <c r="B1034" s="220"/>
      <c r="C1034" s="221"/>
      <c r="D1034" s="204" t="s">
        <v>210</v>
      </c>
      <c r="E1034" s="232" t="s">
        <v>21</v>
      </c>
      <c r="F1034" s="233" t="s">
        <v>1363</v>
      </c>
      <c r="G1034" s="221"/>
      <c r="H1034" s="234">
        <v>0</v>
      </c>
      <c r="I1034" s="226"/>
      <c r="J1034" s="221"/>
      <c r="K1034" s="221"/>
      <c r="L1034" s="227"/>
      <c r="M1034" s="228"/>
      <c r="N1034" s="229"/>
      <c r="O1034" s="229"/>
      <c r="P1034" s="229"/>
      <c r="Q1034" s="229"/>
      <c r="R1034" s="229"/>
      <c r="S1034" s="229"/>
      <c r="T1034" s="230"/>
      <c r="AT1034" s="231" t="s">
        <v>210</v>
      </c>
      <c r="AU1034" s="231" t="s">
        <v>84</v>
      </c>
      <c r="AV1034" s="12" t="s">
        <v>84</v>
      </c>
      <c r="AW1034" s="12" t="s">
        <v>38</v>
      </c>
      <c r="AX1034" s="12" t="s">
        <v>74</v>
      </c>
      <c r="AY1034" s="231" t="s">
        <v>143</v>
      </c>
    </row>
    <row r="1035" spans="2:51" s="12" customFormat="1" ht="13.5">
      <c r="B1035" s="220"/>
      <c r="C1035" s="221"/>
      <c r="D1035" s="204" t="s">
        <v>210</v>
      </c>
      <c r="E1035" s="232" t="s">
        <v>21</v>
      </c>
      <c r="F1035" s="233" t="s">
        <v>1348</v>
      </c>
      <c r="G1035" s="221"/>
      <c r="H1035" s="234">
        <v>1</v>
      </c>
      <c r="I1035" s="226"/>
      <c r="J1035" s="221"/>
      <c r="K1035" s="221"/>
      <c r="L1035" s="227"/>
      <c r="M1035" s="228"/>
      <c r="N1035" s="229"/>
      <c r="O1035" s="229"/>
      <c r="P1035" s="229"/>
      <c r="Q1035" s="229"/>
      <c r="R1035" s="229"/>
      <c r="S1035" s="229"/>
      <c r="T1035" s="230"/>
      <c r="AT1035" s="231" t="s">
        <v>210</v>
      </c>
      <c r="AU1035" s="231" t="s">
        <v>84</v>
      </c>
      <c r="AV1035" s="12" t="s">
        <v>84</v>
      </c>
      <c r="AW1035" s="12" t="s">
        <v>38</v>
      </c>
      <c r="AX1035" s="12" t="s">
        <v>74</v>
      </c>
      <c r="AY1035" s="231" t="s">
        <v>143</v>
      </c>
    </row>
    <row r="1036" spans="2:51" s="14" customFormat="1" ht="13.5">
      <c r="B1036" s="257"/>
      <c r="C1036" s="258"/>
      <c r="D1036" s="222" t="s">
        <v>210</v>
      </c>
      <c r="E1036" s="271" t="s">
        <v>21</v>
      </c>
      <c r="F1036" s="272" t="s">
        <v>369</v>
      </c>
      <c r="G1036" s="258"/>
      <c r="H1036" s="273">
        <v>1</v>
      </c>
      <c r="I1036" s="262"/>
      <c r="J1036" s="258"/>
      <c r="K1036" s="258"/>
      <c r="L1036" s="263"/>
      <c r="M1036" s="264"/>
      <c r="N1036" s="265"/>
      <c r="O1036" s="265"/>
      <c r="P1036" s="265"/>
      <c r="Q1036" s="265"/>
      <c r="R1036" s="265"/>
      <c r="S1036" s="265"/>
      <c r="T1036" s="266"/>
      <c r="AT1036" s="267" t="s">
        <v>210</v>
      </c>
      <c r="AU1036" s="267" t="s">
        <v>84</v>
      </c>
      <c r="AV1036" s="14" t="s">
        <v>161</v>
      </c>
      <c r="AW1036" s="14" t="s">
        <v>38</v>
      </c>
      <c r="AX1036" s="14" t="s">
        <v>82</v>
      </c>
      <c r="AY1036" s="267" t="s">
        <v>143</v>
      </c>
    </row>
    <row r="1037" spans="2:65" s="1" customFormat="1" ht="44.25" customHeight="1">
      <c r="B1037" s="40"/>
      <c r="C1037" s="192" t="s">
        <v>1364</v>
      </c>
      <c r="D1037" s="192" t="s">
        <v>146</v>
      </c>
      <c r="E1037" s="193" t="s">
        <v>1365</v>
      </c>
      <c r="F1037" s="194" t="s">
        <v>1366</v>
      </c>
      <c r="G1037" s="195" t="s">
        <v>382</v>
      </c>
      <c r="H1037" s="196">
        <v>2</v>
      </c>
      <c r="I1037" s="197"/>
      <c r="J1037" s="198">
        <f>ROUND(I1037*H1037,2)</f>
        <v>0</v>
      </c>
      <c r="K1037" s="194" t="s">
        <v>21</v>
      </c>
      <c r="L1037" s="60"/>
      <c r="M1037" s="199" t="s">
        <v>21</v>
      </c>
      <c r="N1037" s="200" t="s">
        <v>45</v>
      </c>
      <c r="O1037" s="41"/>
      <c r="P1037" s="201">
        <f>O1037*H1037</f>
        <v>0</v>
      </c>
      <c r="Q1037" s="201">
        <v>0</v>
      </c>
      <c r="R1037" s="201">
        <f>Q1037*H1037</f>
        <v>0</v>
      </c>
      <c r="S1037" s="201">
        <v>0</v>
      </c>
      <c r="T1037" s="202">
        <f>S1037*H1037</f>
        <v>0</v>
      </c>
      <c r="AR1037" s="24" t="s">
        <v>294</v>
      </c>
      <c r="AT1037" s="24" t="s">
        <v>146</v>
      </c>
      <c r="AU1037" s="24" t="s">
        <v>84</v>
      </c>
      <c r="AY1037" s="24" t="s">
        <v>143</v>
      </c>
      <c r="BE1037" s="203">
        <f>IF(N1037="základní",J1037,0)</f>
        <v>0</v>
      </c>
      <c r="BF1037" s="203">
        <f>IF(N1037="snížená",J1037,0)</f>
        <v>0</v>
      </c>
      <c r="BG1037" s="203">
        <f>IF(N1037="zákl. přenesená",J1037,0)</f>
        <v>0</v>
      </c>
      <c r="BH1037" s="203">
        <f>IF(N1037="sníž. přenesená",J1037,0)</f>
        <v>0</v>
      </c>
      <c r="BI1037" s="203">
        <f>IF(N1037="nulová",J1037,0)</f>
        <v>0</v>
      </c>
      <c r="BJ1037" s="24" t="s">
        <v>82</v>
      </c>
      <c r="BK1037" s="203">
        <f>ROUND(I1037*H1037,2)</f>
        <v>0</v>
      </c>
      <c r="BL1037" s="24" t="s">
        <v>294</v>
      </c>
      <c r="BM1037" s="24" t="s">
        <v>1367</v>
      </c>
    </row>
    <row r="1038" spans="2:47" s="1" customFormat="1" ht="27">
      <c r="B1038" s="40"/>
      <c r="C1038" s="62"/>
      <c r="D1038" s="204" t="s">
        <v>165</v>
      </c>
      <c r="E1038" s="62"/>
      <c r="F1038" s="205" t="s">
        <v>1341</v>
      </c>
      <c r="G1038" s="62"/>
      <c r="H1038" s="62"/>
      <c r="I1038" s="162"/>
      <c r="J1038" s="62"/>
      <c r="K1038" s="62"/>
      <c r="L1038" s="60"/>
      <c r="M1038" s="256"/>
      <c r="N1038" s="41"/>
      <c r="O1038" s="41"/>
      <c r="P1038" s="41"/>
      <c r="Q1038" s="41"/>
      <c r="R1038" s="41"/>
      <c r="S1038" s="41"/>
      <c r="T1038" s="77"/>
      <c r="AT1038" s="24" t="s">
        <v>165</v>
      </c>
      <c r="AU1038" s="24" t="s">
        <v>84</v>
      </c>
    </row>
    <row r="1039" spans="2:51" s="12" customFormat="1" ht="13.5">
      <c r="B1039" s="220"/>
      <c r="C1039" s="221"/>
      <c r="D1039" s="204" t="s">
        <v>210</v>
      </c>
      <c r="E1039" s="232" t="s">
        <v>21</v>
      </c>
      <c r="F1039" s="233" t="s">
        <v>1368</v>
      </c>
      <c r="G1039" s="221"/>
      <c r="H1039" s="234">
        <v>1</v>
      </c>
      <c r="I1039" s="226"/>
      <c r="J1039" s="221"/>
      <c r="K1039" s="221"/>
      <c r="L1039" s="227"/>
      <c r="M1039" s="228"/>
      <c r="N1039" s="229"/>
      <c r="O1039" s="229"/>
      <c r="P1039" s="229"/>
      <c r="Q1039" s="229"/>
      <c r="R1039" s="229"/>
      <c r="S1039" s="229"/>
      <c r="T1039" s="230"/>
      <c r="AT1039" s="231" t="s">
        <v>210</v>
      </c>
      <c r="AU1039" s="231" t="s">
        <v>84</v>
      </c>
      <c r="AV1039" s="12" t="s">
        <v>84</v>
      </c>
      <c r="AW1039" s="12" t="s">
        <v>38</v>
      </c>
      <c r="AX1039" s="12" t="s">
        <v>74</v>
      </c>
      <c r="AY1039" s="231" t="s">
        <v>143</v>
      </c>
    </row>
    <row r="1040" spans="2:51" s="12" customFormat="1" ht="13.5">
      <c r="B1040" s="220"/>
      <c r="C1040" s="221"/>
      <c r="D1040" s="204" t="s">
        <v>210</v>
      </c>
      <c r="E1040" s="232" t="s">
        <v>21</v>
      </c>
      <c r="F1040" s="233" t="s">
        <v>1348</v>
      </c>
      <c r="G1040" s="221"/>
      <c r="H1040" s="234">
        <v>1</v>
      </c>
      <c r="I1040" s="226"/>
      <c r="J1040" s="221"/>
      <c r="K1040" s="221"/>
      <c r="L1040" s="227"/>
      <c r="M1040" s="228"/>
      <c r="N1040" s="229"/>
      <c r="O1040" s="229"/>
      <c r="P1040" s="229"/>
      <c r="Q1040" s="229"/>
      <c r="R1040" s="229"/>
      <c r="S1040" s="229"/>
      <c r="T1040" s="230"/>
      <c r="AT1040" s="231" t="s">
        <v>210</v>
      </c>
      <c r="AU1040" s="231" t="s">
        <v>84</v>
      </c>
      <c r="AV1040" s="12" t="s">
        <v>84</v>
      </c>
      <c r="AW1040" s="12" t="s">
        <v>38</v>
      </c>
      <c r="AX1040" s="12" t="s">
        <v>74</v>
      </c>
      <c r="AY1040" s="231" t="s">
        <v>143</v>
      </c>
    </row>
    <row r="1041" spans="2:51" s="14" customFormat="1" ht="13.5">
      <c r="B1041" s="257"/>
      <c r="C1041" s="258"/>
      <c r="D1041" s="222" t="s">
        <v>210</v>
      </c>
      <c r="E1041" s="271" t="s">
        <v>21</v>
      </c>
      <c r="F1041" s="272" t="s">
        <v>369</v>
      </c>
      <c r="G1041" s="258"/>
      <c r="H1041" s="273">
        <v>2</v>
      </c>
      <c r="I1041" s="262"/>
      <c r="J1041" s="258"/>
      <c r="K1041" s="258"/>
      <c r="L1041" s="263"/>
      <c r="M1041" s="264"/>
      <c r="N1041" s="265"/>
      <c r="O1041" s="265"/>
      <c r="P1041" s="265"/>
      <c r="Q1041" s="265"/>
      <c r="R1041" s="265"/>
      <c r="S1041" s="265"/>
      <c r="T1041" s="266"/>
      <c r="AT1041" s="267" t="s">
        <v>210</v>
      </c>
      <c r="AU1041" s="267" t="s">
        <v>84</v>
      </c>
      <c r="AV1041" s="14" t="s">
        <v>161</v>
      </c>
      <c r="AW1041" s="14" t="s">
        <v>38</v>
      </c>
      <c r="AX1041" s="14" t="s">
        <v>82</v>
      </c>
      <c r="AY1041" s="267" t="s">
        <v>143</v>
      </c>
    </row>
    <row r="1042" spans="2:65" s="1" customFormat="1" ht="44.25" customHeight="1">
      <c r="B1042" s="40"/>
      <c r="C1042" s="192" t="s">
        <v>1369</v>
      </c>
      <c r="D1042" s="192" t="s">
        <v>146</v>
      </c>
      <c r="E1042" s="193" t="s">
        <v>1370</v>
      </c>
      <c r="F1042" s="194" t="s">
        <v>1371</v>
      </c>
      <c r="G1042" s="195" t="s">
        <v>382</v>
      </c>
      <c r="H1042" s="196">
        <v>1</v>
      </c>
      <c r="I1042" s="197"/>
      <c r="J1042" s="198">
        <f>ROUND(I1042*H1042,2)</f>
        <v>0</v>
      </c>
      <c r="K1042" s="194" t="s">
        <v>21</v>
      </c>
      <c r="L1042" s="60"/>
      <c r="M1042" s="199" t="s">
        <v>21</v>
      </c>
      <c r="N1042" s="200" t="s">
        <v>45</v>
      </c>
      <c r="O1042" s="41"/>
      <c r="P1042" s="201">
        <f>O1042*H1042</f>
        <v>0</v>
      </c>
      <c r="Q1042" s="201">
        <v>0</v>
      </c>
      <c r="R1042" s="201">
        <f>Q1042*H1042</f>
        <v>0</v>
      </c>
      <c r="S1042" s="201">
        <v>0</v>
      </c>
      <c r="T1042" s="202">
        <f>S1042*H1042</f>
        <v>0</v>
      </c>
      <c r="AR1042" s="24" t="s">
        <v>294</v>
      </c>
      <c r="AT1042" s="24" t="s">
        <v>146</v>
      </c>
      <c r="AU1042" s="24" t="s">
        <v>84</v>
      </c>
      <c r="AY1042" s="24" t="s">
        <v>143</v>
      </c>
      <c r="BE1042" s="203">
        <f>IF(N1042="základní",J1042,0)</f>
        <v>0</v>
      </c>
      <c r="BF1042" s="203">
        <f>IF(N1042="snížená",J1042,0)</f>
        <v>0</v>
      </c>
      <c r="BG1042" s="203">
        <f>IF(N1042="zákl. přenesená",J1042,0)</f>
        <v>0</v>
      </c>
      <c r="BH1042" s="203">
        <f>IF(N1042="sníž. přenesená",J1042,0)</f>
        <v>0</v>
      </c>
      <c r="BI1042" s="203">
        <f>IF(N1042="nulová",J1042,0)</f>
        <v>0</v>
      </c>
      <c r="BJ1042" s="24" t="s">
        <v>82</v>
      </c>
      <c r="BK1042" s="203">
        <f>ROUND(I1042*H1042,2)</f>
        <v>0</v>
      </c>
      <c r="BL1042" s="24" t="s">
        <v>294</v>
      </c>
      <c r="BM1042" s="24" t="s">
        <v>1372</v>
      </c>
    </row>
    <row r="1043" spans="2:47" s="1" customFormat="1" ht="27">
      <c r="B1043" s="40"/>
      <c r="C1043" s="62"/>
      <c r="D1043" s="222" t="s">
        <v>165</v>
      </c>
      <c r="E1043" s="62"/>
      <c r="F1043" s="274" t="s">
        <v>1341</v>
      </c>
      <c r="G1043" s="62"/>
      <c r="H1043" s="62"/>
      <c r="I1043" s="162"/>
      <c r="J1043" s="62"/>
      <c r="K1043" s="62"/>
      <c r="L1043" s="60"/>
      <c r="M1043" s="256"/>
      <c r="N1043" s="41"/>
      <c r="O1043" s="41"/>
      <c r="P1043" s="41"/>
      <c r="Q1043" s="41"/>
      <c r="R1043" s="41"/>
      <c r="S1043" s="41"/>
      <c r="T1043" s="77"/>
      <c r="AT1043" s="24" t="s">
        <v>165</v>
      </c>
      <c r="AU1043" s="24" t="s">
        <v>84</v>
      </c>
    </row>
    <row r="1044" spans="2:65" s="1" customFormat="1" ht="31.5" customHeight="1">
      <c r="B1044" s="40"/>
      <c r="C1044" s="192" t="s">
        <v>1373</v>
      </c>
      <c r="D1044" s="192" t="s">
        <v>146</v>
      </c>
      <c r="E1044" s="193" t="s">
        <v>1374</v>
      </c>
      <c r="F1044" s="194" t="s">
        <v>1375</v>
      </c>
      <c r="G1044" s="195" t="s">
        <v>382</v>
      </c>
      <c r="H1044" s="196">
        <v>1</v>
      </c>
      <c r="I1044" s="197"/>
      <c r="J1044" s="198">
        <f>ROUND(I1044*H1044,2)</f>
        <v>0</v>
      </c>
      <c r="K1044" s="194" t="s">
        <v>21</v>
      </c>
      <c r="L1044" s="60"/>
      <c r="M1044" s="199" t="s">
        <v>21</v>
      </c>
      <c r="N1044" s="200" t="s">
        <v>45</v>
      </c>
      <c r="O1044" s="41"/>
      <c r="P1044" s="201">
        <f>O1044*H1044</f>
        <v>0</v>
      </c>
      <c r="Q1044" s="201">
        <v>0</v>
      </c>
      <c r="R1044" s="201">
        <f>Q1044*H1044</f>
        <v>0</v>
      </c>
      <c r="S1044" s="201">
        <v>0</v>
      </c>
      <c r="T1044" s="202">
        <f>S1044*H1044</f>
        <v>0</v>
      </c>
      <c r="AR1044" s="24" t="s">
        <v>294</v>
      </c>
      <c r="AT1044" s="24" t="s">
        <v>146</v>
      </c>
      <c r="AU1044" s="24" t="s">
        <v>84</v>
      </c>
      <c r="AY1044" s="24" t="s">
        <v>143</v>
      </c>
      <c r="BE1044" s="203">
        <f>IF(N1044="základní",J1044,0)</f>
        <v>0</v>
      </c>
      <c r="BF1044" s="203">
        <f>IF(N1044="snížená",J1044,0)</f>
        <v>0</v>
      </c>
      <c r="BG1044" s="203">
        <f>IF(N1044="zákl. přenesená",J1044,0)</f>
        <v>0</v>
      </c>
      <c r="BH1044" s="203">
        <f>IF(N1044="sníž. přenesená",J1044,0)</f>
        <v>0</v>
      </c>
      <c r="BI1044" s="203">
        <f>IF(N1044="nulová",J1044,0)</f>
        <v>0</v>
      </c>
      <c r="BJ1044" s="24" t="s">
        <v>82</v>
      </c>
      <c r="BK1044" s="203">
        <f>ROUND(I1044*H1044,2)</f>
        <v>0</v>
      </c>
      <c r="BL1044" s="24" t="s">
        <v>294</v>
      </c>
      <c r="BM1044" s="24" t="s">
        <v>1376</v>
      </c>
    </row>
    <row r="1045" spans="2:47" s="1" customFormat="1" ht="27">
      <c r="B1045" s="40"/>
      <c r="C1045" s="62"/>
      <c r="D1045" s="222" t="s">
        <v>165</v>
      </c>
      <c r="E1045" s="62"/>
      <c r="F1045" s="274" t="s">
        <v>1341</v>
      </c>
      <c r="G1045" s="62"/>
      <c r="H1045" s="62"/>
      <c r="I1045" s="162"/>
      <c r="J1045" s="62"/>
      <c r="K1045" s="62"/>
      <c r="L1045" s="60"/>
      <c r="M1045" s="256"/>
      <c r="N1045" s="41"/>
      <c r="O1045" s="41"/>
      <c r="P1045" s="41"/>
      <c r="Q1045" s="41"/>
      <c r="R1045" s="41"/>
      <c r="S1045" s="41"/>
      <c r="T1045" s="77"/>
      <c r="AT1045" s="24" t="s">
        <v>165</v>
      </c>
      <c r="AU1045" s="24" t="s">
        <v>84</v>
      </c>
    </row>
    <row r="1046" spans="2:65" s="1" customFormat="1" ht="31.5" customHeight="1">
      <c r="B1046" s="40"/>
      <c r="C1046" s="192" t="s">
        <v>1377</v>
      </c>
      <c r="D1046" s="192" t="s">
        <v>146</v>
      </c>
      <c r="E1046" s="193" t="s">
        <v>1378</v>
      </c>
      <c r="F1046" s="194" t="s">
        <v>1379</v>
      </c>
      <c r="G1046" s="195" t="s">
        <v>382</v>
      </c>
      <c r="H1046" s="196">
        <v>1</v>
      </c>
      <c r="I1046" s="197"/>
      <c r="J1046" s="198">
        <f>ROUND(I1046*H1046,2)</f>
        <v>0</v>
      </c>
      <c r="K1046" s="194" t="s">
        <v>21</v>
      </c>
      <c r="L1046" s="60"/>
      <c r="M1046" s="199" t="s">
        <v>21</v>
      </c>
      <c r="N1046" s="200" t="s">
        <v>45</v>
      </c>
      <c r="O1046" s="41"/>
      <c r="P1046" s="201">
        <f>O1046*H1046</f>
        <v>0</v>
      </c>
      <c r="Q1046" s="201">
        <v>0</v>
      </c>
      <c r="R1046" s="201">
        <f>Q1046*H1046</f>
        <v>0</v>
      </c>
      <c r="S1046" s="201">
        <v>0</v>
      </c>
      <c r="T1046" s="202">
        <f>S1046*H1046</f>
        <v>0</v>
      </c>
      <c r="AR1046" s="24" t="s">
        <v>294</v>
      </c>
      <c r="AT1046" s="24" t="s">
        <v>146</v>
      </c>
      <c r="AU1046" s="24" t="s">
        <v>84</v>
      </c>
      <c r="AY1046" s="24" t="s">
        <v>143</v>
      </c>
      <c r="BE1046" s="203">
        <f>IF(N1046="základní",J1046,0)</f>
        <v>0</v>
      </c>
      <c r="BF1046" s="203">
        <f>IF(N1046="snížená",J1046,0)</f>
        <v>0</v>
      </c>
      <c r="BG1046" s="203">
        <f>IF(N1046="zákl. přenesená",J1046,0)</f>
        <v>0</v>
      </c>
      <c r="BH1046" s="203">
        <f>IF(N1046="sníž. přenesená",J1046,0)</f>
        <v>0</v>
      </c>
      <c r="BI1046" s="203">
        <f>IF(N1046="nulová",J1046,0)</f>
        <v>0</v>
      </c>
      <c r="BJ1046" s="24" t="s">
        <v>82</v>
      </c>
      <c r="BK1046" s="203">
        <f>ROUND(I1046*H1046,2)</f>
        <v>0</v>
      </c>
      <c r="BL1046" s="24" t="s">
        <v>294</v>
      </c>
      <c r="BM1046" s="24" t="s">
        <v>1380</v>
      </c>
    </row>
    <row r="1047" spans="2:47" s="1" customFormat="1" ht="27">
      <c r="B1047" s="40"/>
      <c r="C1047" s="62"/>
      <c r="D1047" s="222" t="s">
        <v>165</v>
      </c>
      <c r="E1047" s="62"/>
      <c r="F1047" s="274" t="s">
        <v>1341</v>
      </c>
      <c r="G1047" s="62"/>
      <c r="H1047" s="62"/>
      <c r="I1047" s="162"/>
      <c r="J1047" s="62"/>
      <c r="K1047" s="62"/>
      <c r="L1047" s="60"/>
      <c r="M1047" s="256"/>
      <c r="N1047" s="41"/>
      <c r="O1047" s="41"/>
      <c r="P1047" s="41"/>
      <c r="Q1047" s="41"/>
      <c r="R1047" s="41"/>
      <c r="S1047" s="41"/>
      <c r="T1047" s="77"/>
      <c r="AT1047" s="24" t="s">
        <v>165</v>
      </c>
      <c r="AU1047" s="24" t="s">
        <v>84</v>
      </c>
    </row>
    <row r="1048" spans="2:65" s="1" customFormat="1" ht="31.5" customHeight="1">
      <c r="B1048" s="40"/>
      <c r="C1048" s="192" t="s">
        <v>1381</v>
      </c>
      <c r="D1048" s="192" t="s">
        <v>146</v>
      </c>
      <c r="E1048" s="193" t="s">
        <v>1382</v>
      </c>
      <c r="F1048" s="194" t="s">
        <v>1383</v>
      </c>
      <c r="G1048" s="195" t="s">
        <v>382</v>
      </c>
      <c r="H1048" s="196">
        <v>3</v>
      </c>
      <c r="I1048" s="197"/>
      <c r="J1048" s="198">
        <f>ROUND(I1048*H1048,2)</f>
        <v>0</v>
      </c>
      <c r="K1048" s="194" t="s">
        <v>21</v>
      </c>
      <c r="L1048" s="60"/>
      <c r="M1048" s="199" t="s">
        <v>21</v>
      </c>
      <c r="N1048" s="200" t="s">
        <v>45</v>
      </c>
      <c r="O1048" s="41"/>
      <c r="P1048" s="201">
        <f>O1048*H1048</f>
        <v>0</v>
      </c>
      <c r="Q1048" s="201">
        <v>0</v>
      </c>
      <c r="R1048" s="201">
        <f>Q1048*H1048</f>
        <v>0</v>
      </c>
      <c r="S1048" s="201">
        <v>0</v>
      </c>
      <c r="T1048" s="202">
        <f>S1048*H1048</f>
        <v>0</v>
      </c>
      <c r="AR1048" s="24" t="s">
        <v>294</v>
      </c>
      <c r="AT1048" s="24" t="s">
        <v>146</v>
      </c>
      <c r="AU1048" s="24" t="s">
        <v>84</v>
      </c>
      <c r="AY1048" s="24" t="s">
        <v>143</v>
      </c>
      <c r="BE1048" s="203">
        <f>IF(N1048="základní",J1048,0)</f>
        <v>0</v>
      </c>
      <c r="BF1048" s="203">
        <f>IF(N1048="snížená",J1048,0)</f>
        <v>0</v>
      </c>
      <c r="BG1048" s="203">
        <f>IF(N1048="zákl. přenesená",J1048,0)</f>
        <v>0</v>
      </c>
      <c r="BH1048" s="203">
        <f>IF(N1048="sníž. přenesená",J1048,0)</f>
        <v>0</v>
      </c>
      <c r="BI1048" s="203">
        <f>IF(N1048="nulová",J1048,0)</f>
        <v>0</v>
      </c>
      <c r="BJ1048" s="24" t="s">
        <v>82</v>
      </c>
      <c r="BK1048" s="203">
        <f>ROUND(I1048*H1048,2)</f>
        <v>0</v>
      </c>
      <c r="BL1048" s="24" t="s">
        <v>294</v>
      </c>
      <c r="BM1048" s="24" t="s">
        <v>1384</v>
      </c>
    </row>
    <row r="1049" spans="2:47" s="1" customFormat="1" ht="27">
      <c r="B1049" s="40"/>
      <c r="C1049" s="62"/>
      <c r="D1049" s="204" t="s">
        <v>165</v>
      </c>
      <c r="E1049" s="62"/>
      <c r="F1049" s="205" t="s">
        <v>1341</v>
      </c>
      <c r="G1049" s="62"/>
      <c r="H1049" s="62"/>
      <c r="I1049" s="162"/>
      <c r="J1049" s="62"/>
      <c r="K1049" s="62"/>
      <c r="L1049" s="60"/>
      <c r="M1049" s="256"/>
      <c r="N1049" s="41"/>
      <c r="O1049" s="41"/>
      <c r="P1049" s="41"/>
      <c r="Q1049" s="41"/>
      <c r="R1049" s="41"/>
      <c r="S1049" s="41"/>
      <c r="T1049" s="77"/>
      <c r="AT1049" s="24" t="s">
        <v>165</v>
      </c>
      <c r="AU1049" s="24" t="s">
        <v>84</v>
      </c>
    </row>
    <row r="1050" spans="2:51" s="12" customFormat="1" ht="13.5">
      <c r="B1050" s="220"/>
      <c r="C1050" s="221"/>
      <c r="D1050" s="204" t="s">
        <v>210</v>
      </c>
      <c r="E1050" s="232" t="s">
        <v>21</v>
      </c>
      <c r="F1050" s="233" t="s">
        <v>1353</v>
      </c>
      <c r="G1050" s="221"/>
      <c r="H1050" s="234">
        <v>2</v>
      </c>
      <c r="I1050" s="226"/>
      <c r="J1050" s="221"/>
      <c r="K1050" s="221"/>
      <c r="L1050" s="227"/>
      <c r="M1050" s="228"/>
      <c r="N1050" s="229"/>
      <c r="O1050" s="229"/>
      <c r="P1050" s="229"/>
      <c r="Q1050" s="229"/>
      <c r="R1050" s="229"/>
      <c r="S1050" s="229"/>
      <c r="T1050" s="230"/>
      <c r="AT1050" s="231" t="s">
        <v>210</v>
      </c>
      <c r="AU1050" s="231" t="s">
        <v>84</v>
      </c>
      <c r="AV1050" s="12" t="s">
        <v>84</v>
      </c>
      <c r="AW1050" s="12" t="s">
        <v>38</v>
      </c>
      <c r="AX1050" s="12" t="s">
        <v>74</v>
      </c>
      <c r="AY1050" s="231" t="s">
        <v>143</v>
      </c>
    </row>
    <row r="1051" spans="2:51" s="12" customFormat="1" ht="13.5">
      <c r="B1051" s="220"/>
      <c r="C1051" s="221"/>
      <c r="D1051" s="204" t="s">
        <v>210</v>
      </c>
      <c r="E1051" s="232" t="s">
        <v>21</v>
      </c>
      <c r="F1051" s="233" t="s">
        <v>1348</v>
      </c>
      <c r="G1051" s="221"/>
      <c r="H1051" s="234">
        <v>1</v>
      </c>
      <c r="I1051" s="226"/>
      <c r="J1051" s="221"/>
      <c r="K1051" s="221"/>
      <c r="L1051" s="227"/>
      <c r="M1051" s="228"/>
      <c r="N1051" s="229"/>
      <c r="O1051" s="229"/>
      <c r="P1051" s="229"/>
      <c r="Q1051" s="229"/>
      <c r="R1051" s="229"/>
      <c r="S1051" s="229"/>
      <c r="T1051" s="230"/>
      <c r="AT1051" s="231" t="s">
        <v>210</v>
      </c>
      <c r="AU1051" s="231" t="s">
        <v>84</v>
      </c>
      <c r="AV1051" s="12" t="s">
        <v>84</v>
      </c>
      <c r="AW1051" s="12" t="s">
        <v>38</v>
      </c>
      <c r="AX1051" s="12" t="s">
        <v>74</v>
      </c>
      <c r="AY1051" s="231" t="s">
        <v>143</v>
      </c>
    </row>
    <row r="1052" spans="2:51" s="14" customFormat="1" ht="13.5">
      <c r="B1052" s="257"/>
      <c r="C1052" s="258"/>
      <c r="D1052" s="222" t="s">
        <v>210</v>
      </c>
      <c r="E1052" s="271" t="s">
        <v>21</v>
      </c>
      <c r="F1052" s="272" t="s">
        <v>369</v>
      </c>
      <c r="G1052" s="258"/>
      <c r="H1052" s="273">
        <v>3</v>
      </c>
      <c r="I1052" s="262"/>
      <c r="J1052" s="258"/>
      <c r="K1052" s="258"/>
      <c r="L1052" s="263"/>
      <c r="M1052" s="264"/>
      <c r="N1052" s="265"/>
      <c r="O1052" s="265"/>
      <c r="P1052" s="265"/>
      <c r="Q1052" s="265"/>
      <c r="R1052" s="265"/>
      <c r="S1052" s="265"/>
      <c r="T1052" s="266"/>
      <c r="AT1052" s="267" t="s">
        <v>210</v>
      </c>
      <c r="AU1052" s="267" t="s">
        <v>84</v>
      </c>
      <c r="AV1052" s="14" t="s">
        <v>161</v>
      </c>
      <c r="AW1052" s="14" t="s">
        <v>38</v>
      </c>
      <c r="AX1052" s="14" t="s">
        <v>82</v>
      </c>
      <c r="AY1052" s="267" t="s">
        <v>143</v>
      </c>
    </row>
    <row r="1053" spans="2:65" s="1" customFormat="1" ht="44.25" customHeight="1">
      <c r="B1053" s="40"/>
      <c r="C1053" s="192" t="s">
        <v>1385</v>
      </c>
      <c r="D1053" s="192" t="s">
        <v>146</v>
      </c>
      <c r="E1053" s="193" t="s">
        <v>1386</v>
      </c>
      <c r="F1053" s="194" t="s">
        <v>1387</v>
      </c>
      <c r="G1053" s="195" t="s">
        <v>382</v>
      </c>
      <c r="H1053" s="196">
        <v>1</v>
      </c>
      <c r="I1053" s="197"/>
      <c r="J1053" s="198">
        <f>ROUND(I1053*H1053,2)</f>
        <v>0</v>
      </c>
      <c r="K1053" s="194" t="s">
        <v>21</v>
      </c>
      <c r="L1053" s="60"/>
      <c r="M1053" s="199" t="s">
        <v>21</v>
      </c>
      <c r="N1053" s="200" t="s">
        <v>45</v>
      </c>
      <c r="O1053" s="41"/>
      <c r="P1053" s="201">
        <f>O1053*H1053</f>
        <v>0</v>
      </c>
      <c r="Q1053" s="201">
        <v>0</v>
      </c>
      <c r="R1053" s="201">
        <f>Q1053*H1053</f>
        <v>0</v>
      </c>
      <c r="S1053" s="201">
        <v>0</v>
      </c>
      <c r="T1053" s="202">
        <f>S1053*H1053</f>
        <v>0</v>
      </c>
      <c r="AR1053" s="24" t="s">
        <v>294</v>
      </c>
      <c r="AT1053" s="24" t="s">
        <v>146</v>
      </c>
      <c r="AU1053" s="24" t="s">
        <v>84</v>
      </c>
      <c r="AY1053" s="24" t="s">
        <v>143</v>
      </c>
      <c r="BE1053" s="203">
        <f>IF(N1053="základní",J1053,0)</f>
        <v>0</v>
      </c>
      <c r="BF1053" s="203">
        <f>IF(N1053="snížená",J1053,0)</f>
        <v>0</v>
      </c>
      <c r="BG1053" s="203">
        <f>IF(N1053="zákl. přenesená",J1053,0)</f>
        <v>0</v>
      </c>
      <c r="BH1053" s="203">
        <f>IF(N1053="sníž. přenesená",J1053,0)</f>
        <v>0</v>
      </c>
      <c r="BI1053" s="203">
        <f>IF(N1053="nulová",J1053,0)</f>
        <v>0</v>
      </c>
      <c r="BJ1053" s="24" t="s">
        <v>82</v>
      </c>
      <c r="BK1053" s="203">
        <f>ROUND(I1053*H1053,2)</f>
        <v>0</v>
      </c>
      <c r="BL1053" s="24" t="s">
        <v>294</v>
      </c>
      <c r="BM1053" s="24" t="s">
        <v>1388</v>
      </c>
    </row>
    <row r="1054" spans="2:47" s="1" customFormat="1" ht="27">
      <c r="B1054" s="40"/>
      <c r="C1054" s="62"/>
      <c r="D1054" s="222" t="s">
        <v>165</v>
      </c>
      <c r="E1054" s="62"/>
      <c r="F1054" s="274" t="s">
        <v>1341</v>
      </c>
      <c r="G1054" s="62"/>
      <c r="H1054" s="62"/>
      <c r="I1054" s="162"/>
      <c r="J1054" s="62"/>
      <c r="K1054" s="62"/>
      <c r="L1054" s="60"/>
      <c r="M1054" s="256"/>
      <c r="N1054" s="41"/>
      <c r="O1054" s="41"/>
      <c r="P1054" s="41"/>
      <c r="Q1054" s="41"/>
      <c r="R1054" s="41"/>
      <c r="S1054" s="41"/>
      <c r="T1054" s="77"/>
      <c r="AT1054" s="24" t="s">
        <v>165</v>
      </c>
      <c r="AU1054" s="24" t="s">
        <v>84</v>
      </c>
    </row>
    <row r="1055" spans="2:65" s="1" customFormat="1" ht="44.25" customHeight="1">
      <c r="B1055" s="40"/>
      <c r="C1055" s="192" t="s">
        <v>1389</v>
      </c>
      <c r="D1055" s="192" t="s">
        <v>146</v>
      </c>
      <c r="E1055" s="193" t="s">
        <v>1390</v>
      </c>
      <c r="F1055" s="194" t="s">
        <v>1391</v>
      </c>
      <c r="G1055" s="195" t="s">
        <v>382</v>
      </c>
      <c r="H1055" s="196">
        <v>1</v>
      </c>
      <c r="I1055" s="197"/>
      <c r="J1055" s="198">
        <f>ROUND(I1055*H1055,2)</f>
        <v>0</v>
      </c>
      <c r="K1055" s="194" t="s">
        <v>21</v>
      </c>
      <c r="L1055" s="60"/>
      <c r="M1055" s="199" t="s">
        <v>21</v>
      </c>
      <c r="N1055" s="200" t="s">
        <v>45</v>
      </c>
      <c r="O1055" s="41"/>
      <c r="P1055" s="201">
        <f>O1055*H1055</f>
        <v>0</v>
      </c>
      <c r="Q1055" s="201">
        <v>0</v>
      </c>
      <c r="R1055" s="201">
        <f>Q1055*H1055</f>
        <v>0</v>
      </c>
      <c r="S1055" s="201">
        <v>0</v>
      </c>
      <c r="T1055" s="202">
        <f>S1055*H1055</f>
        <v>0</v>
      </c>
      <c r="AR1055" s="24" t="s">
        <v>294</v>
      </c>
      <c r="AT1055" s="24" t="s">
        <v>146</v>
      </c>
      <c r="AU1055" s="24" t="s">
        <v>84</v>
      </c>
      <c r="AY1055" s="24" t="s">
        <v>143</v>
      </c>
      <c r="BE1055" s="203">
        <f>IF(N1055="základní",J1055,0)</f>
        <v>0</v>
      </c>
      <c r="BF1055" s="203">
        <f>IF(N1055="snížená",J1055,0)</f>
        <v>0</v>
      </c>
      <c r="BG1055" s="203">
        <f>IF(N1055="zákl. přenesená",J1055,0)</f>
        <v>0</v>
      </c>
      <c r="BH1055" s="203">
        <f>IF(N1055="sníž. přenesená",J1055,0)</f>
        <v>0</v>
      </c>
      <c r="BI1055" s="203">
        <f>IF(N1055="nulová",J1055,0)</f>
        <v>0</v>
      </c>
      <c r="BJ1055" s="24" t="s">
        <v>82</v>
      </c>
      <c r="BK1055" s="203">
        <f>ROUND(I1055*H1055,2)</f>
        <v>0</v>
      </c>
      <c r="BL1055" s="24" t="s">
        <v>294</v>
      </c>
      <c r="BM1055" s="24" t="s">
        <v>1392</v>
      </c>
    </row>
    <row r="1056" spans="2:47" s="1" customFormat="1" ht="27">
      <c r="B1056" s="40"/>
      <c r="C1056" s="62"/>
      <c r="D1056" s="222" t="s">
        <v>165</v>
      </c>
      <c r="E1056" s="62"/>
      <c r="F1056" s="274" t="s">
        <v>1341</v>
      </c>
      <c r="G1056" s="62"/>
      <c r="H1056" s="62"/>
      <c r="I1056" s="162"/>
      <c r="J1056" s="62"/>
      <c r="K1056" s="62"/>
      <c r="L1056" s="60"/>
      <c r="M1056" s="256"/>
      <c r="N1056" s="41"/>
      <c r="O1056" s="41"/>
      <c r="P1056" s="41"/>
      <c r="Q1056" s="41"/>
      <c r="R1056" s="41"/>
      <c r="S1056" s="41"/>
      <c r="T1056" s="77"/>
      <c r="AT1056" s="24" t="s">
        <v>165</v>
      </c>
      <c r="AU1056" s="24" t="s">
        <v>84</v>
      </c>
    </row>
    <row r="1057" spans="2:65" s="1" customFormat="1" ht="31.5" customHeight="1">
      <c r="B1057" s="40"/>
      <c r="C1057" s="192" t="s">
        <v>1393</v>
      </c>
      <c r="D1057" s="192" t="s">
        <v>146</v>
      </c>
      <c r="E1057" s="193" t="s">
        <v>1394</v>
      </c>
      <c r="F1057" s="194" t="s">
        <v>1395</v>
      </c>
      <c r="G1057" s="195" t="s">
        <v>382</v>
      </c>
      <c r="H1057" s="196">
        <v>1</v>
      </c>
      <c r="I1057" s="197"/>
      <c r="J1057" s="198">
        <f>ROUND(I1057*H1057,2)</f>
        <v>0</v>
      </c>
      <c r="K1057" s="194" t="s">
        <v>21</v>
      </c>
      <c r="L1057" s="60"/>
      <c r="M1057" s="199" t="s">
        <v>21</v>
      </c>
      <c r="N1057" s="200" t="s">
        <v>45</v>
      </c>
      <c r="O1057" s="41"/>
      <c r="P1057" s="201">
        <f>O1057*H1057</f>
        <v>0</v>
      </c>
      <c r="Q1057" s="201">
        <v>0</v>
      </c>
      <c r="R1057" s="201">
        <f>Q1057*H1057</f>
        <v>0</v>
      </c>
      <c r="S1057" s="201">
        <v>0</v>
      </c>
      <c r="T1057" s="202">
        <f>S1057*H1057</f>
        <v>0</v>
      </c>
      <c r="AR1057" s="24" t="s">
        <v>294</v>
      </c>
      <c r="AT1057" s="24" t="s">
        <v>146</v>
      </c>
      <c r="AU1057" s="24" t="s">
        <v>84</v>
      </c>
      <c r="AY1057" s="24" t="s">
        <v>143</v>
      </c>
      <c r="BE1057" s="203">
        <f>IF(N1057="základní",J1057,0)</f>
        <v>0</v>
      </c>
      <c r="BF1057" s="203">
        <f>IF(N1057="snížená",J1057,0)</f>
        <v>0</v>
      </c>
      <c r="BG1057" s="203">
        <f>IF(N1057="zákl. přenesená",J1057,0)</f>
        <v>0</v>
      </c>
      <c r="BH1057" s="203">
        <f>IF(N1057="sníž. přenesená",J1057,0)</f>
        <v>0</v>
      </c>
      <c r="BI1057" s="203">
        <f>IF(N1057="nulová",J1057,0)</f>
        <v>0</v>
      </c>
      <c r="BJ1057" s="24" t="s">
        <v>82</v>
      </c>
      <c r="BK1057" s="203">
        <f>ROUND(I1057*H1057,2)</f>
        <v>0</v>
      </c>
      <c r="BL1057" s="24" t="s">
        <v>294</v>
      </c>
      <c r="BM1057" s="24" t="s">
        <v>1396</v>
      </c>
    </row>
    <row r="1058" spans="2:47" s="1" customFormat="1" ht="27">
      <c r="B1058" s="40"/>
      <c r="C1058" s="62"/>
      <c r="D1058" s="222" t="s">
        <v>165</v>
      </c>
      <c r="E1058" s="62"/>
      <c r="F1058" s="274" t="s">
        <v>1341</v>
      </c>
      <c r="G1058" s="62"/>
      <c r="H1058" s="62"/>
      <c r="I1058" s="162"/>
      <c r="J1058" s="62"/>
      <c r="K1058" s="62"/>
      <c r="L1058" s="60"/>
      <c r="M1058" s="256"/>
      <c r="N1058" s="41"/>
      <c r="O1058" s="41"/>
      <c r="P1058" s="41"/>
      <c r="Q1058" s="41"/>
      <c r="R1058" s="41"/>
      <c r="S1058" s="41"/>
      <c r="T1058" s="77"/>
      <c r="AT1058" s="24" t="s">
        <v>165</v>
      </c>
      <c r="AU1058" s="24" t="s">
        <v>84</v>
      </c>
    </row>
    <row r="1059" spans="2:65" s="1" customFormat="1" ht="44.25" customHeight="1">
      <c r="B1059" s="40"/>
      <c r="C1059" s="192" t="s">
        <v>1397</v>
      </c>
      <c r="D1059" s="192" t="s">
        <v>146</v>
      </c>
      <c r="E1059" s="193" t="s">
        <v>1398</v>
      </c>
      <c r="F1059" s="194" t="s">
        <v>1399</v>
      </c>
      <c r="G1059" s="195" t="s">
        <v>382</v>
      </c>
      <c r="H1059" s="196">
        <v>1</v>
      </c>
      <c r="I1059" s="197"/>
      <c r="J1059" s="198">
        <f>ROUND(I1059*H1059,2)</f>
        <v>0</v>
      </c>
      <c r="K1059" s="194" t="s">
        <v>21</v>
      </c>
      <c r="L1059" s="60"/>
      <c r="M1059" s="199" t="s">
        <v>21</v>
      </c>
      <c r="N1059" s="200" t="s">
        <v>45</v>
      </c>
      <c r="O1059" s="41"/>
      <c r="P1059" s="201">
        <f>O1059*H1059</f>
        <v>0</v>
      </c>
      <c r="Q1059" s="201">
        <v>0</v>
      </c>
      <c r="R1059" s="201">
        <f>Q1059*H1059</f>
        <v>0</v>
      </c>
      <c r="S1059" s="201">
        <v>0</v>
      </c>
      <c r="T1059" s="202">
        <f>S1059*H1059</f>
        <v>0</v>
      </c>
      <c r="AR1059" s="24" t="s">
        <v>294</v>
      </c>
      <c r="AT1059" s="24" t="s">
        <v>146</v>
      </c>
      <c r="AU1059" s="24" t="s">
        <v>84</v>
      </c>
      <c r="AY1059" s="24" t="s">
        <v>143</v>
      </c>
      <c r="BE1059" s="203">
        <f>IF(N1059="základní",J1059,0)</f>
        <v>0</v>
      </c>
      <c r="BF1059" s="203">
        <f>IF(N1059="snížená",J1059,0)</f>
        <v>0</v>
      </c>
      <c r="BG1059" s="203">
        <f>IF(N1059="zákl. přenesená",J1059,0)</f>
        <v>0</v>
      </c>
      <c r="BH1059" s="203">
        <f>IF(N1059="sníž. přenesená",J1059,0)</f>
        <v>0</v>
      </c>
      <c r="BI1059" s="203">
        <f>IF(N1059="nulová",J1059,0)</f>
        <v>0</v>
      </c>
      <c r="BJ1059" s="24" t="s">
        <v>82</v>
      </c>
      <c r="BK1059" s="203">
        <f>ROUND(I1059*H1059,2)</f>
        <v>0</v>
      </c>
      <c r="BL1059" s="24" t="s">
        <v>294</v>
      </c>
      <c r="BM1059" s="24" t="s">
        <v>1400</v>
      </c>
    </row>
    <row r="1060" spans="2:47" s="1" customFormat="1" ht="27">
      <c r="B1060" s="40"/>
      <c r="C1060" s="62"/>
      <c r="D1060" s="222" t="s">
        <v>165</v>
      </c>
      <c r="E1060" s="62"/>
      <c r="F1060" s="274" t="s">
        <v>1401</v>
      </c>
      <c r="G1060" s="62"/>
      <c r="H1060" s="62"/>
      <c r="I1060" s="162"/>
      <c r="J1060" s="62"/>
      <c r="K1060" s="62"/>
      <c r="L1060" s="60"/>
      <c r="M1060" s="256"/>
      <c r="N1060" s="41"/>
      <c r="O1060" s="41"/>
      <c r="P1060" s="41"/>
      <c r="Q1060" s="41"/>
      <c r="R1060" s="41"/>
      <c r="S1060" s="41"/>
      <c r="T1060" s="77"/>
      <c r="AT1060" s="24" t="s">
        <v>165</v>
      </c>
      <c r="AU1060" s="24" t="s">
        <v>84</v>
      </c>
    </row>
    <row r="1061" spans="2:65" s="1" customFormat="1" ht="44.25" customHeight="1">
      <c r="B1061" s="40"/>
      <c r="C1061" s="192" t="s">
        <v>1402</v>
      </c>
      <c r="D1061" s="192" t="s">
        <v>146</v>
      </c>
      <c r="E1061" s="193" t="s">
        <v>1403</v>
      </c>
      <c r="F1061" s="194" t="s">
        <v>1404</v>
      </c>
      <c r="G1061" s="195" t="s">
        <v>382</v>
      </c>
      <c r="H1061" s="196">
        <v>1</v>
      </c>
      <c r="I1061" s="197"/>
      <c r="J1061" s="198">
        <f>ROUND(I1061*H1061,2)</f>
        <v>0</v>
      </c>
      <c r="K1061" s="194" t="s">
        <v>21</v>
      </c>
      <c r="L1061" s="60"/>
      <c r="M1061" s="199" t="s">
        <v>21</v>
      </c>
      <c r="N1061" s="200" t="s">
        <v>45</v>
      </c>
      <c r="O1061" s="41"/>
      <c r="P1061" s="201">
        <f>O1061*H1061</f>
        <v>0</v>
      </c>
      <c r="Q1061" s="201">
        <v>0</v>
      </c>
      <c r="R1061" s="201">
        <f>Q1061*H1061</f>
        <v>0</v>
      </c>
      <c r="S1061" s="201">
        <v>0</v>
      </c>
      <c r="T1061" s="202">
        <f>S1061*H1061</f>
        <v>0</v>
      </c>
      <c r="AR1061" s="24" t="s">
        <v>294</v>
      </c>
      <c r="AT1061" s="24" t="s">
        <v>146</v>
      </c>
      <c r="AU1061" s="24" t="s">
        <v>84</v>
      </c>
      <c r="AY1061" s="24" t="s">
        <v>143</v>
      </c>
      <c r="BE1061" s="203">
        <f>IF(N1061="základní",J1061,0)</f>
        <v>0</v>
      </c>
      <c r="BF1061" s="203">
        <f>IF(N1061="snížená",J1061,0)</f>
        <v>0</v>
      </c>
      <c r="BG1061" s="203">
        <f>IF(N1061="zákl. přenesená",J1061,0)</f>
        <v>0</v>
      </c>
      <c r="BH1061" s="203">
        <f>IF(N1061="sníž. přenesená",J1061,0)</f>
        <v>0</v>
      </c>
      <c r="BI1061" s="203">
        <f>IF(N1061="nulová",J1061,0)</f>
        <v>0</v>
      </c>
      <c r="BJ1061" s="24" t="s">
        <v>82</v>
      </c>
      <c r="BK1061" s="203">
        <f>ROUND(I1061*H1061,2)</f>
        <v>0</v>
      </c>
      <c r="BL1061" s="24" t="s">
        <v>294</v>
      </c>
      <c r="BM1061" s="24" t="s">
        <v>1405</v>
      </c>
    </row>
    <row r="1062" spans="2:47" s="1" customFormat="1" ht="27">
      <c r="B1062" s="40"/>
      <c r="C1062" s="62"/>
      <c r="D1062" s="222" t="s">
        <v>165</v>
      </c>
      <c r="E1062" s="62"/>
      <c r="F1062" s="274" t="s">
        <v>1401</v>
      </c>
      <c r="G1062" s="62"/>
      <c r="H1062" s="62"/>
      <c r="I1062" s="162"/>
      <c r="J1062" s="62"/>
      <c r="K1062" s="62"/>
      <c r="L1062" s="60"/>
      <c r="M1062" s="256"/>
      <c r="N1062" s="41"/>
      <c r="O1062" s="41"/>
      <c r="P1062" s="41"/>
      <c r="Q1062" s="41"/>
      <c r="R1062" s="41"/>
      <c r="S1062" s="41"/>
      <c r="T1062" s="77"/>
      <c r="AT1062" s="24" t="s">
        <v>165</v>
      </c>
      <c r="AU1062" s="24" t="s">
        <v>84</v>
      </c>
    </row>
    <row r="1063" spans="2:65" s="1" customFormat="1" ht="44.25" customHeight="1">
      <c r="B1063" s="40"/>
      <c r="C1063" s="192" t="s">
        <v>1406</v>
      </c>
      <c r="D1063" s="192" t="s">
        <v>146</v>
      </c>
      <c r="E1063" s="193" t="s">
        <v>1407</v>
      </c>
      <c r="F1063" s="194" t="s">
        <v>1408</v>
      </c>
      <c r="G1063" s="195" t="s">
        <v>382</v>
      </c>
      <c r="H1063" s="196">
        <v>1</v>
      </c>
      <c r="I1063" s="197"/>
      <c r="J1063" s="198">
        <f>ROUND(I1063*H1063,2)</f>
        <v>0</v>
      </c>
      <c r="K1063" s="194" t="s">
        <v>21</v>
      </c>
      <c r="L1063" s="60"/>
      <c r="M1063" s="199" t="s">
        <v>21</v>
      </c>
      <c r="N1063" s="200" t="s">
        <v>45</v>
      </c>
      <c r="O1063" s="41"/>
      <c r="P1063" s="201">
        <f>O1063*H1063</f>
        <v>0</v>
      </c>
      <c r="Q1063" s="201">
        <v>0</v>
      </c>
      <c r="R1063" s="201">
        <f>Q1063*H1063</f>
        <v>0</v>
      </c>
      <c r="S1063" s="201">
        <v>0</v>
      </c>
      <c r="T1063" s="202">
        <f>S1063*H1063</f>
        <v>0</v>
      </c>
      <c r="AR1063" s="24" t="s">
        <v>294</v>
      </c>
      <c r="AT1063" s="24" t="s">
        <v>146</v>
      </c>
      <c r="AU1063" s="24" t="s">
        <v>84</v>
      </c>
      <c r="AY1063" s="24" t="s">
        <v>143</v>
      </c>
      <c r="BE1063" s="203">
        <f>IF(N1063="základní",J1063,0)</f>
        <v>0</v>
      </c>
      <c r="BF1063" s="203">
        <f>IF(N1063="snížená",J1063,0)</f>
        <v>0</v>
      </c>
      <c r="BG1063" s="203">
        <f>IF(N1063="zákl. přenesená",J1063,0)</f>
        <v>0</v>
      </c>
      <c r="BH1063" s="203">
        <f>IF(N1063="sníž. přenesená",J1063,0)</f>
        <v>0</v>
      </c>
      <c r="BI1063" s="203">
        <f>IF(N1063="nulová",J1063,0)</f>
        <v>0</v>
      </c>
      <c r="BJ1063" s="24" t="s">
        <v>82</v>
      </c>
      <c r="BK1063" s="203">
        <f>ROUND(I1063*H1063,2)</f>
        <v>0</v>
      </c>
      <c r="BL1063" s="24" t="s">
        <v>294</v>
      </c>
      <c r="BM1063" s="24" t="s">
        <v>1409</v>
      </c>
    </row>
    <row r="1064" spans="2:47" s="1" customFormat="1" ht="54">
      <c r="B1064" s="40"/>
      <c r="C1064" s="62"/>
      <c r="D1064" s="222" t="s">
        <v>165</v>
      </c>
      <c r="E1064" s="62"/>
      <c r="F1064" s="274" t="s">
        <v>1410</v>
      </c>
      <c r="G1064" s="62"/>
      <c r="H1064" s="62"/>
      <c r="I1064" s="162"/>
      <c r="J1064" s="62"/>
      <c r="K1064" s="62"/>
      <c r="L1064" s="60"/>
      <c r="M1064" s="256"/>
      <c r="N1064" s="41"/>
      <c r="O1064" s="41"/>
      <c r="P1064" s="41"/>
      <c r="Q1064" s="41"/>
      <c r="R1064" s="41"/>
      <c r="S1064" s="41"/>
      <c r="T1064" s="77"/>
      <c r="AT1064" s="24" t="s">
        <v>165</v>
      </c>
      <c r="AU1064" s="24" t="s">
        <v>84</v>
      </c>
    </row>
    <row r="1065" spans="2:65" s="1" customFormat="1" ht="44.25" customHeight="1">
      <c r="B1065" s="40"/>
      <c r="C1065" s="192" t="s">
        <v>1411</v>
      </c>
      <c r="D1065" s="192" t="s">
        <v>146</v>
      </c>
      <c r="E1065" s="193" t="s">
        <v>1412</v>
      </c>
      <c r="F1065" s="194" t="s">
        <v>1413</v>
      </c>
      <c r="G1065" s="195" t="s">
        <v>382</v>
      </c>
      <c r="H1065" s="196">
        <v>1</v>
      </c>
      <c r="I1065" s="197"/>
      <c r="J1065" s="198">
        <f>ROUND(I1065*H1065,2)</f>
        <v>0</v>
      </c>
      <c r="K1065" s="194" t="s">
        <v>21</v>
      </c>
      <c r="L1065" s="60"/>
      <c r="M1065" s="199" t="s">
        <v>21</v>
      </c>
      <c r="N1065" s="200" t="s">
        <v>45</v>
      </c>
      <c r="O1065" s="41"/>
      <c r="P1065" s="201">
        <f>O1065*H1065</f>
        <v>0</v>
      </c>
      <c r="Q1065" s="201">
        <v>0</v>
      </c>
      <c r="R1065" s="201">
        <f>Q1065*H1065</f>
        <v>0</v>
      </c>
      <c r="S1065" s="201">
        <v>0</v>
      </c>
      <c r="T1065" s="202">
        <f>S1065*H1065</f>
        <v>0</v>
      </c>
      <c r="AR1065" s="24" t="s">
        <v>294</v>
      </c>
      <c r="AT1065" s="24" t="s">
        <v>146</v>
      </c>
      <c r="AU1065" s="24" t="s">
        <v>84</v>
      </c>
      <c r="AY1065" s="24" t="s">
        <v>143</v>
      </c>
      <c r="BE1065" s="203">
        <f>IF(N1065="základní",J1065,0)</f>
        <v>0</v>
      </c>
      <c r="BF1065" s="203">
        <f>IF(N1065="snížená",J1065,0)</f>
        <v>0</v>
      </c>
      <c r="BG1065" s="203">
        <f>IF(N1065="zákl. přenesená",J1065,0)</f>
        <v>0</v>
      </c>
      <c r="BH1065" s="203">
        <f>IF(N1065="sníž. přenesená",J1065,0)</f>
        <v>0</v>
      </c>
      <c r="BI1065" s="203">
        <f>IF(N1065="nulová",J1065,0)</f>
        <v>0</v>
      </c>
      <c r="BJ1065" s="24" t="s">
        <v>82</v>
      </c>
      <c r="BK1065" s="203">
        <f>ROUND(I1065*H1065,2)</f>
        <v>0</v>
      </c>
      <c r="BL1065" s="24" t="s">
        <v>294</v>
      </c>
      <c r="BM1065" s="24" t="s">
        <v>1414</v>
      </c>
    </row>
    <row r="1066" spans="2:47" s="1" customFormat="1" ht="67.5">
      <c r="B1066" s="40"/>
      <c r="C1066" s="62"/>
      <c r="D1066" s="222" t="s">
        <v>165</v>
      </c>
      <c r="E1066" s="62"/>
      <c r="F1066" s="274" t="s">
        <v>1415</v>
      </c>
      <c r="G1066" s="62"/>
      <c r="H1066" s="62"/>
      <c r="I1066" s="162"/>
      <c r="J1066" s="62"/>
      <c r="K1066" s="62"/>
      <c r="L1066" s="60"/>
      <c r="M1066" s="256"/>
      <c r="N1066" s="41"/>
      <c r="O1066" s="41"/>
      <c r="P1066" s="41"/>
      <c r="Q1066" s="41"/>
      <c r="R1066" s="41"/>
      <c r="S1066" s="41"/>
      <c r="T1066" s="77"/>
      <c r="AT1066" s="24" t="s">
        <v>165</v>
      </c>
      <c r="AU1066" s="24" t="s">
        <v>84</v>
      </c>
    </row>
    <row r="1067" spans="2:65" s="1" customFormat="1" ht="31.5" customHeight="1">
      <c r="B1067" s="40"/>
      <c r="C1067" s="192" t="s">
        <v>1416</v>
      </c>
      <c r="D1067" s="192" t="s">
        <v>146</v>
      </c>
      <c r="E1067" s="193" t="s">
        <v>1417</v>
      </c>
      <c r="F1067" s="194" t="s">
        <v>1418</v>
      </c>
      <c r="G1067" s="195" t="s">
        <v>1034</v>
      </c>
      <c r="H1067" s="275"/>
      <c r="I1067" s="197"/>
      <c r="J1067" s="198">
        <f>ROUND(I1067*H1067,2)</f>
        <v>0</v>
      </c>
      <c r="K1067" s="194" t="s">
        <v>150</v>
      </c>
      <c r="L1067" s="60"/>
      <c r="M1067" s="199" t="s">
        <v>21</v>
      </c>
      <c r="N1067" s="200" t="s">
        <v>45</v>
      </c>
      <c r="O1067" s="41"/>
      <c r="P1067" s="201">
        <f>O1067*H1067</f>
        <v>0</v>
      </c>
      <c r="Q1067" s="201">
        <v>0</v>
      </c>
      <c r="R1067" s="201">
        <f>Q1067*H1067</f>
        <v>0</v>
      </c>
      <c r="S1067" s="201">
        <v>0</v>
      </c>
      <c r="T1067" s="202">
        <f>S1067*H1067</f>
        <v>0</v>
      </c>
      <c r="AR1067" s="24" t="s">
        <v>294</v>
      </c>
      <c r="AT1067" s="24" t="s">
        <v>146</v>
      </c>
      <c r="AU1067" s="24" t="s">
        <v>84</v>
      </c>
      <c r="AY1067" s="24" t="s">
        <v>143</v>
      </c>
      <c r="BE1067" s="203">
        <f>IF(N1067="základní",J1067,0)</f>
        <v>0</v>
      </c>
      <c r="BF1067" s="203">
        <f>IF(N1067="snížená",J1067,0)</f>
        <v>0</v>
      </c>
      <c r="BG1067" s="203">
        <f>IF(N1067="zákl. přenesená",J1067,0)</f>
        <v>0</v>
      </c>
      <c r="BH1067" s="203">
        <f>IF(N1067="sníž. přenesená",J1067,0)</f>
        <v>0</v>
      </c>
      <c r="BI1067" s="203">
        <f>IF(N1067="nulová",J1067,0)</f>
        <v>0</v>
      </c>
      <c r="BJ1067" s="24" t="s">
        <v>82</v>
      </c>
      <c r="BK1067" s="203">
        <f>ROUND(I1067*H1067,2)</f>
        <v>0</v>
      </c>
      <c r="BL1067" s="24" t="s">
        <v>294</v>
      </c>
      <c r="BM1067" s="24" t="s">
        <v>1419</v>
      </c>
    </row>
    <row r="1068" spans="2:63" s="10" customFormat="1" ht="29.85" customHeight="1">
      <c r="B1068" s="175"/>
      <c r="C1068" s="176"/>
      <c r="D1068" s="189" t="s">
        <v>73</v>
      </c>
      <c r="E1068" s="190" t="s">
        <v>1420</v>
      </c>
      <c r="F1068" s="190" t="s">
        <v>1421</v>
      </c>
      <c r="G1068" s="176"/>
      <c r="H1068" s="176"/>
      <c r="I1068" s="179"/>
      <c r="J1068" s="191">
        <f>BK1068</f>
        <v>0</v>
      </c>
      <c r="K1068" s="176"/>
      <c r="L1068" s="181"/>
      <c r="M1068" s="182"/>
      <c r="N1068" s="183"/>
      <c r="O1068" s="183"/>
      <c r="P1068" s="184">
        <f>SUM(P1069:P1146)</f>
        <v>0</v>
      </c>
      <c r="Q1068" s="183"/>
      <c r="R1068" s="184">
        <f>SUM(R1069:R1146)</f>
        <v>0</v>
      </c>
      <c r="S1068" s="183"/>
      <c r="T1068" s="185">
        <f>SUM(T1069:T1146)</f>
        <v>0</v>
      </c>
      <c r="AR1068" s="186" t="s">
        <v>84</v>
      </c>
      <c r="AT1068" s="187" t="s">
        <v>73</v>
      </c>
      <c r="AU1068" s="187" t="s">
        <v>82</v>
      </c>
      <c r="AY1068" s="186" t="s">
        <v>143</v>
      </c>
      <c r="BK1068" s="188">
        <f>SUM(BK1069:BK1146)</f>
        <v>0</v>
      </c>
    </row>
    <row r="1069" spans="2:65" s="1" customFormat="1" ht="31.5" customHeight="1">
      <c r="B1069" s="40"/>
      <c r="C1069" s="192" t="s">
        <v>1422</v>
      </c>
      <c r="D1069" s="192" t="s">
        <v>146</v>
      </c>
      <c r="E1069" s="193" t="s">
        <v>1423</v>
      </c>
      <c r="F1069" s="194" t="s">
        <v>1424</v>
      </c>
      <c r="G1069" s="195" t="s">
        <v>382</v>
      </c>
      <c r="H1069" s="196">
        <v>3</v>
      </c>
      <c r="I1069" s="197"/>
      <c r="J1069" s="198">
        <f>ROUND(I1069*H1069,2)</f>
        <v>0</v>
      </c>
      <c r="K1069" s="194" t="s">
        <v>21</v>
      </c>
      <c r="L1069" s="60"/>
      <c r="M1069" s="199" t="s">
        <v>21</v>
      </c>
      <c r="N1069" s="200" t="s">
        <v>45</v>
      </c>
      <c r="O1069" s="41"/>
      <c r="P1069" s="201">
        <f>O1069*H1069</f>
        <v>0</v>
      </c>
      <c r="Q1069" s="201">
        <v>0</v>
      </c>
      <c r="R1069" s="201">
        <f>Q1069*H1069</f>
        <v>0</v>
      </c>
      <c r="S1069" s="201">
        <v>0</v>
      </c>
      <c r="T1069" s="202">
        <f>S1069*H1069</f>
        <v>0</v>
      </c>
      <c r="AR1069" s="24" t="s">
        <v>294</v>
      </c>
      <c r="AT1069" s="24" t="s">
        <v>146</v>
      </c>
      <c r="AU1069" s="24" t="s">
        <v>84</v>
      </c>
      <c r="AY1069" s="24" t="s">
        <v>143</v>
      </c>
      <c r="BE1069" s="203">
        <f>IF(N1069="základní",J1069,0)</f>
        <v>0</v>
      </c>
      <c r="BF1069" s="203">
        <f>IF(N1069="snížená",J1069,0)</f>
        <v>0</v>
      </c>
      <c r="BG1069" s="203">
        <f>IF(N1069="zákl. přenesená",J1069,0)</f>
        <v>0</v>
      </c>
      <c r="BH1069" s="203">
        <f>IF(N1069="sníž. přenesená",J1069,0)</f>
        <v>0</v>
      </c>
      <c r="BI1069" s="203">
        <f>IF(N1069="nulová",J1069,0)</f>
        <v>0</v>
      </c>
      <c r="BJ1069" s="24" t="s">
        <v>82</v>
      </c>
      <c r="BK1069" s="203">
        <f>ROUND(I1069*H1069,2)</f>
        <v>0</v>
      </c>
      <c r="BL1069" s="24" t="s">
        <v>294</v>
      </c>
      <c r="BM1069" s="24" t="s">
        <v>1425</v>
      </c>
    </row>
    <row r="1070" spans="2:47" s="1" customFormat="1" ht="27">
      <c r="B1070" s="40"/>
      <c r="C1070" s="62"/>
      <c r="D1070" s="222" t="s">
        <v>165</v>
      </c>
      <c r="E1070" s="62"/>
      <c r="F1070" s="274" t="s">
        <v>1426</v>
      </c>
      <c r="G1070" s="62"/>
      <c r="H1070" s="62"/>
      <c r="I1070" s="162"/>
      <c r="J1070" s="62"/>
      <c r="K1070" s="62"/>
      <c r="L1070" s="60"/>
      <c r="M1070" s="256"/>
      <c r="N1070" s="41"/>
      <c r="O1070" s="41"/>
      <c r="P1070" s="41"/>
      <c r="Q1070" s="41"/>
      <c r="R1070" s="41"/>
      <c r="S1070" s="41"/>
      <c r="T1070" s="77"/>
      <c r="AT1070" s="24" t="s">
        <v>165</v>
      </c>
      <c r="AU1070" s="24" t="s">
        <v>84</v>
      </c>
    </row>
    <row r="1071" spans="2:65" s="1" customFormat="1" ht="44.25" customHeight="1">
      <c r="B1071" s="40"/>
      <c r="C1071" s="192" t="s">
        <v>1427</v>
      </c>
      <c r="D1071" s="192" t="s">
        <v>146</v>
      </c>
      <c r="E1071" s="193" t="s">
        <v>1428</v>
      </c>
      <c r="F1071" s="194" t="s">
        <v>1429</v>
      </c>
      <c r="G1071" s="195" t="s">
        <v>382</v>
      </c>
      <c r="H1071" s="196">
        <v>1</v>
      </c>
      <c r="I1071" s="197"/>
      <c r="J1071" s="198">
        <f>ROUND(I1071*H1071,2)</f>
        <v>0</v>
      </c>
      <c r="K1071" s="194" t="s">
        <v>21</v>
      </c>
      <c r="L1071" s="60"/>
      <c r="M1071" s="199" t="s">
        <v>21</v>
      </c>
      <c r="N1071" s="200" t="s">
        <v>45</v>
      </c>
      <c r="O1071" s="41"/>
      <c r="P1071" s="201">
        <f>O1071*H1071</f>
        <v>0</v>
      </c>
      <c r="Q1071" s="201">
        <v>0</v>
      </c>
      <c r="R1071" s="201">
        <f>Q1071*H1071</f>
        <v>0</v>
      </c>
      <c r="S1071" s="201">
        <v>0</v>
      </c>
      <c r="T1071" s="202">
        <f>S1071*H1071</f>
        <v>0</v>
      </c>
      <c r="AR1071" s="24" t="s">
        <v>294</v>
      </c>
      <c r="AT1071" s="24" t="s">
        <v>146</v>
      </c>
      <c r="AU1071" s="24" t="s">
        <v>84</v>
      </c>
      <c r="AY1071" s="24" t="s">
        <v>143</v>
      </c>
      <c r="BE1071" s="203">
        <f>IF(N1071="základní",J1071,0)</f>
        <v>0</v>
      </c>
      <c r="BF1071" s="203">
        <f>IF(N1071="snížená",J1071,0)</f>
        <v>0</v>
      </c>
      <c r="BG1071" s="203">
        <f>IF(N1071="zákl. přenesená",J1071,0)</f>
        <v>0</v>
      </c>
      <c r="BH1071" s="203">
        <f>IF(N1071="sníž. přenesená",J1071,0)</f>
        <v>0</v>
      </c>
      <c r="BI1071" s="203">
        <f>IF(N1071="nulová",J1071,0)</f>
        <v>0</v>
      </c>
      <c r="BJ1071" s="24" t="s">
        <v>82</v>
      </c>
      <c r="BK1071" s="203">
        <f>ROUND(I1071*H1071,2)</f>
        <v>0</v>
      </c>
      <c r="BL1071" s="24" t="s">
        <v>294</v>
      </c>
      <c r="BM1071" s="24" t="s">
        <v>1430</v>
      </c>
    </row>
    <row r="1072" spans="2:47" s="1" customFormat="1" ht="27">
      <c r="B1072" s="40"/>
      <c r="C1072" s="62"/>
      <c r="D1072" s="222" t="s">
        <v>165</v>
      </c>
      <c r="E1072" s="62"/>
      <c r="F1072" s="274" t="s">
        <v>1426</v>
      </c>
      <c r="G1072" s="62"/>
      <c r="H1072" s="62"/>
      <c r="I1072" s="162"/>
      <c r="J1072" s="62"/>
      <c r="K1072" s="62"/>
      <c r="L1072" s="60"/>
      <c r="M1072" s="256"/>
      <c r="N1072" s="41"/>
      <c r="O1072" s="41"/>
      <c r="P1072" s="41"/>
      <c r="Q1072" s="41"/>
      <c r="R1072" s="41"/>
      <c r="S1072" s="41"/>
      <c r="T1072" s="77"/>
      <c r="AT1072" s="24" t="s">
        <v>165</v>
      </c>
      <c r="AU1072" s="24" t="s">
        <v>84</v>
      </c>
    </row>
    <row r="1073" spans="2:65" s="1" customFormat="1" ht="31.5" customHeight="1">
      <c r="B1073" s="40"/>
      <c r="C1073" s="192" t="s">
        <v>1431</v>
      </c>
      <c r="D1073" s="192" t="s">
        <v>146</v>
      </c>
      <c r="E1073" s="193" t="s">
        <v>1432</v>
      </c>
      <c r="F1073" s="194" t="s">
        <v>1433</v>
      </c>
      <c r="G1073" s="195" t="s">
        <v>382</v>
      </c>
      <c r="H1073" s="196">
        <v>1</v>
      </c>
      <c r="I1073" s="197"/>
      <c r="J1073" s="198">
        <f>ROUND(I1073*H1073,2)</f>
        <v>0</v>
      </c>
      <c r="K1073" s="194" t="s">
        <v>21</v>
      </c>
      <c r="L1073" s="60"/>
      <c r="M1073" s="199" t="s">
        <v>21</v>
      </c>
      <c r="N1073" s="200" t="s">
        <v>45</v>
      </c>
      <c r="O1073" s="41"/>
      <c r="P1073" s="201">
        <f>O1073*H1073</f>
        <v>0</v>
      </c>
      <c r="Q1073" s="201">
        <v>0</v>
      </c>
      <c r="R1073" s="201">
        <f>Q1073*H1073</f>
        <v>0</v>
      </c>
      <c r="S1073" s="201">
        <v>0</v>
      </c>
      <c r="T1073" s="202">
        <f>S1073*H1073</f>
        <v>0</v>
      </c>
      <c r="AR1073" s="24" t="s">
        <v>294</v>
      </c>
      <c r="AT1073" s="24" t="s">
        <v>146</v>
      </c>
      <c r="AU1073" s="24" t="s">
        <v>84</v>
      </c>
      <c r="AY1073" s="24" t="s">
        <v>143</v>
      </c>
      <c r="BE1073" s="203">
        <f>IF(N1073="základní",J1073,0)</f>
        <v>0</v>
      </c>
      <c r="BF1073" s="203">
        <f>IF(N1073="snížená",J1073,0)</f>
        <v>0</v>
      </c>
      <c r="BG1073" s="203">
        <f>IF(N1073="zákl. přenesená",J1073,0)</f>
        <v>0</v>
      </c>
      <c r="BH1073" s="203">
        <f>IF(N1073="sníž. přenesená",J1073,0)</f>
        <v>0</v>
      </c>
      <c r="BI1073" s="203">
        <f>IF(N1073="nulová",J1073,0)</f>
        <v>0</v>
      </c>
      <c r="BJ1073" s="24" t="s">
        <v>82</v>
      </c>
      <c r="BK1073" s="203">
        <f>ROUND(I1073*H1073,2)</f>
        <v>0</v>
      </c>
      <c r="BL1073" s="24" t="s">
        <v>294</v>
      </c>
      <c r="BM1073" s="24" t="s">
        <v>1434</v>
      </c>
    </row>
    <row r="1074" spans="2:47" s="1" customFormat="1" ht="27">
      <c r="B1074" s="40"/>
      <c r="C1074" s="62"/>
      <c r="D1074" s="222" t="s">
        <v>165</v>
      </c>
      <c r="E1074" s="62"/>
      <c r="F1074" s="274" t="s">
        <v>1426</v>
      </c>
      <c r="G1074" s="62"/>
      <c r="H1074" s="62"/>
      <c r="I1074" s="162"/>
      <c r="J1074" s="62"/>
      <c r="K1074" s="62"/>
      <c r="L1074" s="60"/>
      <c r="M1074" s="256"/>
      <c r="N1074" s="41"/>
      <c r="O1074" s="41"/>
      <c r="P1074" s="41"/>
      <c r="Q1074" s="41"/>
      <c r="R1074" s="41"/>
      <c r="S1074" s="41"/>
      <c r="T1074" s="77"/>
      <c r="AT1074" s="24" t="s">
        <v>165</v>
      </c>
      <c r="AU1074" s="24" t="s">
        <v>84</v>
      </c>
    </row>
    <row r="1075" spans="2:65" s="1" customFormat="1" ht="44.25" customHeight="1">
      <c r="B1075" s="40"/>
      <c r="C1075" s="192" t="s">
        <v>1435</v>
      </c>
      <c r="D1075" s="192" t="s">
        <v>146</v>
      </c>
      <c r="E1075" s="193" t="s">
        <v>1436</v>
      </c>
      <c r="F1075" s="194" t="s">
        <v>1437</v>
      </c>
      <c r="G1075" s="195" t="s">
        <v>382</v>
      </c>
      <c r="H1075" s="196">
        <v>1</v>
      </c>
      <c r="I1075" s="197"/>
      <c r="J1075" s="198">
        <f>ROUND(I1075*H1075,2)</f>
        <v>0</v>
      </c>
      <c r="K1075" s="194" t="s">
        <v>21</v>
      </c>
      <c r="L1075" s="60"/>
      <c r="M1075" s="199" t="s">
        <v>21</v>
      </c>
      <c r="N1075" s="200" t="s">
        <v>45</v>
      </c>
      <c r="O1075" s="41"/>
      <c r="P1075" s="201">
        <f>O1075*H1075</f>
        <v>0</v>
      </c>
      <c r="Q1075" s="201">
        <v>0</v>
      </c>
      <c r="R1075" s="201">
        <f>Q1075*H1075</f>
        <v>0</v>
      </c>
      <c r="S1075" s="201">
        <v>0</v>
      </c>
      <c r="T1075" s="202">
        <f>S1075*H1075</f>
        <v>0</v>
      </c>
      <c r="AR1075" s="24" t="s">
        <v>294</v>
      </c>
      <c r="AT1075" s="24" t="s">
        <v>146</v>
      </c>
      <c r="AU1075" s="24" t="s">
        <v>84</v>
      </c>
      <c r="AY1075" s="24" t="s">
        <v>143</v>
      </c>
      <c r="BE1075" s="203">
        <f>IF(N1075="základní",J1075,0)</f>
        <v>0</v>
      </c>
      <c r="BF1075" s="203">
        <f>IF(N1075="snížená",J1075,0)</f>
        <v>0</v>
      </c>
      <c r="BG1075" s="203">
        <f>IF(N1075="zákl. přenesená",J1075,0)</f>
        <v>0</v>
      </c>
      <c r="BH1075" s="203">
        <f>IF(N1075="sníž. přenesená",J1075,0)</f>
        <v>0</v>
      </c>
      <c r="BI1075" s="203">
        <f>IF(N1075="nulová",J1075,0)</f>
        <v>0</v>
      </c>
      <c r="BJ1075" s="24" t="s">
        <v>82</v>
      </c>
      <c r="BK1075" s="203">
        <f>ROUND(I1075*H1075,2)</f>
        <v>0</v>
      </c>
      <c r="BL1075" s="24" t="s">
        <v>294</v>
      </c>
      <c r="BM1075" s="24" t="s">
        <v>1438</v>
      </c>
    </row>
    <row r="1076" spans="2:47" s="1" customFormat="1" ht="27">
      <c r="B1076" s="40"/>
      <c r="C1076" s="62"/>
      <c r="D1076" s="222" t="s">
        <v>165</v>
      </c>
      <c r="E1076" s="62"/>
      <c r="F1076" s="274" t="s">
        <v>1426</v>
      </c>
      <c r="G1076" s="62"/>
      <c r="H1076" s="62"/>
      <c r="I1076" s="162"/>
      <c r="J1076" s="62"/>
      <c r="K1076" s="62"/>
      <c r="L1076" s="60"/>
      <c r="M1076" s="256"/>
      <c r="N1076" s="41"/>
      <c r="O1076" s="41"/>
      <c r="P1076" s="41"/>
      <c r="Q1076" s="41"/>
      <c r="R1076" s="41"/>
      <c r="S1076" s="41"/>
      <c r="T1076" s="77"/>
      <c r="AT1076" s="24" t="s">
        <v>165</v>
      </c>
      <c r="AU1076" s="24" t="s">
        <v>84</v>
      </c>
    </row>
    <row r="1077" spans="2:65" s="1" customFormat="1" ht="44.25" customHeight="1">
      <c r="B1077" s="40"/>
      <c r="C1077" s="192" t="s">
        <v>1439</v>
      </c>
      <c r="D1077" s="192" t="s">
        <v>146</v>
      </c>
      <c r="E1077" s="193" t="s">
        <v>1440</v>
      </c>
      <c r="F1077" s="194" t="s">
        <v>1441</v>
      </c>
      <c r="G1077" s="195" t="s">
        <v>382</v>
      </c>
      <c r="H1077" s="196">
        <v>1</v>
      </c>
      <c r="I1077" s="197"/>
      <c r="J1077" s="198">
        <f>ROUND(I1077*H1077,2)</f>
        <v>0</v>
      </c>
      <c r="K1077" s="194" t="s">
        <v>21</v>
      </c>
      <c r="L1077" s="60"/>
      <c r="M1077" s="199" t="s">
        <v>21</v>
      </c>
      <c r="N1077" s="200" t="s">
        <v>45</v>
      </c>
      <c r="O1077" s="41"/>
      <c r="P1077" s="201">
        <f>O1077*H1077</f>
        <v>0</v>
      </c>
      <c r="Q1077" s="201">
        <v>0</v>
      </c>
      <c r="R1077" s="201">
        <f>Q1077*H1077</f>
        <v>0</v>
      </c>
      <c r="S1077" s="201">
        <v>0</v>
      </c>
      <c r="T1077" s="202">
        <f>S1077*H1077</f>
        <v>0</v>
      </c>
      <c r="AR1077" s="24" t="s">
        <v>294</v>
      </c>
      <c r="AT1077" s="24" t="s">
        <v>146</v>
      </c>
      <c r="AU1077" s="24" t="s">
        <v>84</v>
      </c>
      <c r="AY1077" s="24" t="s">
        <v>143</v>
      </c>
      <c r="BE1077" s="203">
        <f>IF(N1077="základní",J1077,0)</f>
        <v>0</v>
      </c>
      <c r="BF1077" s="203">
        <f>IF(N1077="snížená",J1077,0)</f>
        <v>0</v>
      </c>
      <c r="BG1077" s="203">
        <f>IF(N1077="zákl. přenesená",J1077,0)</f>
        <v>0</v>
      </c>
      <c r="BH1077" s="203">
        <f>IF(N1077="sníž. přenesená",J1077,0)</f>
        <v>0</v>
      </c>
      <c r="BI1077" s="203">
        <f>IF(N1077="nulová",J1077,0)</f>
        <v>0</v>
      </c>
      <c r="BJ1077" s="24" t="s">
        <v>82</v>
      </c>
      <c r="BK1077" s="203">
        <f>ROUND(I1077*H1077,2)</f>
        <v>0</v>
      </c>
      <c r="BL1077" s="24" t="s">
        <v>294</v>
      </c>
      <c r="BM1077" s="24" t="s">
        <v>1442</v>
      </c>
    </row>
    <row r="1078" spans="2:47" s="1" customFormat="1" ht="27">
      <c r="B1078" s="40"/>
      <c r="C1078" s="62"/>
      <c r="D1078" s="222" t="s">
        <v>165</v>
      </c>
      <c r="E1078" s="62"/>
      <c r="F1078" s="274" t="s">
        <v>1426</v>
      </c>
      <c r="G1078" s="62"/>
      <c r="H1078" s="62"/>
      <c r="I1078" s="162"/>
      <c r="J1078" s="62"/>
      <c r="K1078" s="62"/>
      <c r="L1078" s="60"/>
      <c r="M1078" s="256"/>
      <c r="N1078" s="41"/>
      <c r="O1078" s="41"/>
      <c r="P1078" s="41"/>
      <c r="Q1078" s="41"/>
      <c r="R1078" s="41"/>
      <c r="S1078" s="41"/>
      <c r="T1078" s="77"/>
      <c r="AT1078" s="24" t="s">
        <v>165</v>
      </c>
      <c r="AU1078" s="24" t="s">
        <v>84</v>
      </c>
    </row>
    <row r="1079" spans="2:65" s="1" customFormat="1" ht="31.5" customHeight="1">
      <c r="B1079" s="40"/>
      <c r="C1079" s="192" t="s">
        <v>1443</v>
      </c>
      <c r="D1079" s="192" t="s">
        <v>146</v>
      </c>
      <c r="E1079" s="193" t="s">
        <v>1444</v>
      </c>
      <c r="F1079" s="194" t="s">
        <v>1445</v>
      </c>
      <c r="G1079" s="195" t="s">
        <v>382</v>
      </c>
      <c r="H1079" s="196">
        <v>5</v>
      </c>
      <c r="I1079" s="197"/>
      <c r="J1079" s="198">
        <f>ROUND(I1079*H1079,2)</f>
        <v>0</v>
      </c>
      <c r="K1079" s="194" t="s">
        <v>21</v>
      </c>
      <c r="L1079" s="60"/>
      <c r="M1079" s="199" t="s">
        <v>21</v>
      </c>
      <c r="N1079" s="200" t="s">
        <v>45</v>
      </c>
      <c r="O1079" s="41"/>
      <c r="P1079" s="201">
        <f>O1079*H1079</f>
        <v>0</v>
      </c>
      <c r="Q1079" s="201">
        <v>0</v>
      </c>
      <c r="R1079" s="201">
        <f>Q1079*H1079</f>
        <v>0</v>
      </c>
      <c r="S1079" s="201">
        <v>0</v>
      </c>
      <c r="T1079" s="202">
        <f>S1079*H1079</f>
        <v>0</v>
      </c>
      <c r="AR1079" s="24" t="s">
        <v>294</v>
      </c>
      <c r="AT1079" s="24" t="s">
        <v>146</v>
      </c>
      <c r="AU1079" s="24" t="s">
        <v>84</v>
      </c>
      <c r="AY1079" s="24" t="s">
        <v>143</v>
      </c>
      <c r="BE1079" s="203">
        <f>IF(N1079="základní",J1079,0)</f>
        <v>0</v>
      </c>
      <c r="BF1079" s="203">
        <f>IF(N1079="snížená",J1079,0)</f>
        <v>0</v>
      </c>
      <c r="BG1079" s="203">
        <f>IF(N1079="zákl. přenesená",J1079,0)</f>
        <v>0</v>
      </c>
      <c r="BH1079" s="203">
        <f>IF(N1079="sníž. přenesená",J1079,0)</f>
        <v>0</v>
      </c>
      <c r="BI1079" s="203">
        <f>IF(N1079="nulová",J1079,0)</f>
        <v>0</v>
      </c>
      <c r="BJ1079" s="24" t="s">
        <v>82</v>
      </c>
      <c r="BK1079" s="203">
        <f>ROUND(I1079*H1079,2)</f>
        <v>0</v>
      </c>
      <c r="BL1079" s="24" t="s">
        <v>294</v>
      </c>
      <c r="BM1079" s="24" t="s">
        <v>1446</v>
      </c>
    </row>
    <row r="1080" spans="2:47" s="1" customFormat="1" ht="27">
      <c r="B1080" s="40"/>
      <c r="C1080" s="62"/>
      <c r="D1080" s="222" t="s">
        <v>165</v>
      </c>
      <c r="E1080" s="62"/>
      <c r="F1080" s="274" t="s">
        <v>1426</v>
      </c>
      <c r="G1080" s="62"/>
      <c r="H1080" s="62"/>
      <c r="I1080" s="162"/>
      <c r="J1080" s="62"/>
      <c r="K1080" s="62"/>
      <c r="L1080" s="60"/>
      <c r="M1080" s="256"/>
      <c r="N1080" s="41"/>
      <c r="O1080" s="41"/>
      <c r="P1080" s="41"/>
      <c r="Q1080" s="41"/>
      <c r="R1080" s="41"/>
      <c r="S1080" s="41"/>
      <c r="T1080" s="77"/>
      <c r="AT1080" s="24" t="s">
        <v>165</v>
      </c>
      <c r="AU1080" s="24" t="s">
        <v>84</v>
      </c>
    </row>
    <row r="1081" spans="2:65" s="1" customFormat="1" ht="31.5" customHeight="1">
      <c r="B1081" s="40"/>
      <c r="C1081" s="192" t="s">
        <v>1447</v>
      </c>
      <c r="D1081" s="192" t="s">
        <v>146</v>
      </c>
      <c r="E1081" s="193" t="s">
        <v>1448</v>
      </c>
      <c r="F1081" s="194" t="s">
        <v>1449</v>
      </c>
      <c r="G1081" s="195" t="s">
        <v>382</v>
      </c>
      <c r="H1081" s="196">
        <v>1</v>
      </c>
      <c r="I1081" s="197"/>
      <c r="J1081" s="198">
        <f>ROUND(I1081*H1081,2)</f>
        <v>0</v>
      </c>
      <c r="K1081" s="194" t="s">
        <v>21</v>
      </c>
      <c r="L1081" s="60"/>
      <c r="M1081" s="199" t="s">
        <v>21</v>
      </c>
      <c r="N1081" s="200" t="s">
        <v>45</v>
      </c>
      <c r="O1081" s="41"/>
      <c r="P1081" s="201">
        <f>O1081*H1081</f>
        <v>0</v>
      </c>
      <c r="Q1081" s="201">
        <v>0</v>
      </c>
      <c r="R1081" s="201">
        <f>Q1081*H1081</f>
        <v>0</v>
      </c>
      <c r="S1081" s="201">
        <v>0</v>
      </c>
      <c r="T1081" s="202">
        <f>S1081*H1081</f>
        <v>0</v>
      </c>
      <c r="AR1081" s="24" t="s">
        <v>294</v>
      </c>
      <c r="AT1081" s="24" t="s">
        <v>146</v>
      </c>
      <c r="AU1081" s="24" t="s">
        <v>84</v>
      </c>
      <c r="AY1081" s="24" t="s">
        <v>143</v>
      </c>
      <c r="BE1081" s="203">
        <f>IF(N1081="základní",J1081,0)</f>
        <v>0</v>
      </c>
      <c r="BF1081" s="203">
        <f>IF(N1081="snížená",J1081,0)</f>
        <v>0</v>
      </c>
      <c r="BG1081" s="203">
        <f>IF(N1081="zákl. přenesená",J1081,0)</f>
        <v>0</v>
      </c>
      <c r="BH1081" s="203">
        <f>IF(N1081="sníž. přenesená",J1081,0)</f>
        <v>0</v>
      </c>
      <c r="BI1081" s="203">
        <f>IF(N1081="nulová",J1081,0)</f>
        <v>0</v>
      </c>
      <c r="BJ1081" s="24" t="s">
        <v>82</v>
      </c>
      <c r="BK1081" s="203">
        <f>ROUND(I1081*H1081,2)</f>
        <v>0</v>
      </c>
      <c r="BL1081" s="24" t="s">
        <v>294</v>
      </c>
      <c r="BM1081" s="24" t="s">
        <v>1450</v>
      </c>
    </row>
    <row r="1082" spans="2:47" s="1" customFormat="1" ht="27">
      <c r="B1082" s="40"/>
      <c r="C1082" s="62"/>
      <c r="D1082" s="222" t="s">
        <v>165</v>
      </c>
      <c r="E1082" s="62"/>
      <c r="F1082" s="274" t="s">
        <v>1426</v>
      </c>
      <c r="G1082" s="62"/>
      <c r="H1082" s="62"/>
      <c r="I1082" s="162"/>
      <c r="J1082" s="62"/>
      <c r="K1082" s="62"/>
      <c r="L1082" s="60"/>
      <c r="M1082" s="256"/>
      <c r="N1082" s="41"/>
      <c r="O1082" s="41"/>
      <c r="P1082" s="41"/>
      <c r="Q1082" s="41"/>
      <c r="R1082" s="41"/>
      <c r="S1082" s="41"/>
      <c r="T1082" s="77"/>
      <c r="AT1082" s="24" t="s">
        <v>165</v>
      </c>
      <c r="AU1082" s="24" t="s">
        <v>84</v>
      </c>
    </row>
    <row r="1083" spans="2:65" s="1" customFormat="1" ht="31.5" customHeight="1">
      <c r="B1083" s="40"/>
      <c r="C1083" s="192" t="s">
        <v>1451</v>
      </c>
      <c r="D1083" s="192" t="s">
        <v>146</v>
      </c>
      <c r="E1083" s="193" t="s">
        <v>1452</v>
      </c>
      <c r="F1083" s="194" t="s">
        <v>1453</v>
      </c>
      <c r="G1083" s="195" t="s">
        <v>382</v>
      </c>
      <c r="H1083" s="196">
        <v>1</v>
      </c>
      <c r="I1083" s="197"/>
      <c r="J1083" s="198">
        <f>ROUND(I1083*H1083,2)</f>
        <v>0</v>
      </c>
      <c r="K1083" s="194" t="s">
        <v>21</v>
      </c>
      <c r="L1083" s="60"/>
      <c r="M1083" s="199" t="s">
        <v>21</v>
      </c>
      <c r="N1083" s="200" t="s">
        <v>45</v>
      </c>
      <c r="O1083" s="41"/>
      <c r="P1083" s="201">
        <f>O1083*H1083</f>
        <v>0</v>
      </c>
      <c r="Q1083" s="201">
        <v>0</v>
      </c>
      <c r="R1083" s="201">
        <f>Q1083*H1083</f>
        <v>0</v>
      </c>
      <c r="S1083" s="201">
        <v>0</v>
      </c>
      <c r="T1083" s="202">
        <f>S1083*H1083</f>
        <v>0</v>
      </c>
      <c r="AR1083" s="24" t="s">
        <v>294</v>
      </c>
      <c r="AT1083" s="24" t="s">
        <v>146</v>
      </c>
      <c r="AU1083" s="24" t="s">
        <v>84</v>
      </c>
      <c r="AY1083" s="24" t="s">
        <v>143</v>
      </c>
      <c r="BE1083" s="203">
        <f>IF(N1083="základní",J1083,0)</f>
        <v>0</v>
      </c>
      <c r="BF1083" s="203">
        <f>IF(N1083="snížená",J1083,0)</f>
        <v>0</v>
      </c>
      <c r="BG1083" s="203">
        <f>IF(N1083="zákl. přenesená",J1083,0)</f>
        <v>0</v>
      </c>
      <c r="BH1083" s="203">
        <f>IF(N1083="sníž. přenesená",J1083,0)</f>
        <v>0</v>
      </c>
      <c r="BI1083" s="203">
        <f>IF(N1083="nulová",J1083,0)</f>
        <v>0</v>
      </c>
      <c r="BJ1083" s="24" t="s">
        <v>82</v>
      </c>
      <c r="BK1083" s="203">
        <f>ROUND(I1083*H1083,2)</f>
        <v>0</v>
      </c>
      <c r="BL1083" s="24" t="s">
        <v>294</v>
      </c>
      <c r="BM1083" s="24" t="s">
        <v>1454</v>
      </c>
    </row>
    <row r="1084" spans="2:47" s="1" customFormat="1" ht="27">
      <c r="B1084" s="40"/>
      <c r="C1084" s="62"/>
      <c r="D1084" s="222" t="s">
        <v>165</v>
      </c>
      <c r="E1084" s="62"/>
      <c r="F1084" s="274" t="s">
        <v>1426</v>
      </c>
      <c r="G1084" s="62"/>
      <c r="H1084" s="62"/>
      <c r="I1084" s="162"/>
      <c r="J1084" s="62"/>
      <c r="K1084" s="62"/>
      <c r="L1084" s="60"/>
      <c r="M1084" s="256"/>
      <c r="N1084" s="41"/>
      <c r="O1084" s="41"/>
      <c r="P1084" s="41"/>
      <c r="Q1084" s="41"/>
      <c r="R1084" s="41"/>
      <c r="S1084" s="41"/>
      <c r="T1084" s="77"/>
      <c r="AT1084" s="24" t="s">
        <v>165</v>
      </c>
      <c r="AU1084" s="24" t="s">
        <v>84</v>
      </c>
    </row>
    <row r="1085" spans="2:65" s="1" customFormat="1" ht="44.25" customHeight="1">
      <c r="B1085" s="40"/>
      <c r="C1085" s="192" t="s">
        <v>1455</v>
      </c>
      <c r="D1085" s="192" t="s">
        <v>146</v>
      </c>
      <c r="E1085" s="193" t="s">
        <v>1456</v>
      </c>
      <c r="F1085" s="194" t="s">
        <v>1457</v>
      </c>
      <c r="G1085" s="195" t="s">
        <v>382</v>
      </c>
      <c r="H1085" s="196">
        <v>1</v>
      </c>
      <c r="I1085" s="197"/>
      <c r="J1085" s="198">
        <f>ROUND(I1085*H1085,2)</f>
        <v>0</v>
      </c>
      <c r="K1085" s="194" t="s">
        <v>21</v>
      </c>
      <c r="L1085" s="60"/>
      <c r="M1085" s="199" t="s">
        <v>21</v>
      </c>
      <c r="N1085" s="200" t="s">
        <v>45</v>
      </c>
      <c r="O1085" s="41"/>
      <c r="P1085" s="201">
        <f>O1085*H1085</f>
        <v>0</v>
      </c>
      <c r="Q1085" s="201">
        <v>0</v>
      </c>
      <c r="R1085" s="201">
        <f>Q1085*H1085</f>
        <v>0</v>
      </c>
      <c r="S1085" s="201">
        <v>0</v>
      </c>
      <c r="T1085" s="202">
        <f>S1085*H1085</f>
        <v>0</v>
      </c>
      <c r="AR1085" s="24" t="s">
        <v>294</v>
      </c>
      <c r="AT1085" s="24" t="s">
        <v>146</v>
      </c>
      <c r="AU1085" s="24" t="s">
        <v>84</v>
      </c>
      <c r="AY1085" s="24" t="s">
        <v>143</v>
      </c>
      <c r="BE1085" s="203">
        <f>IF(N1085="základní",J1085,0)</f>
        <v>0</v>
      </c>
      <c r="BF1085" s="203">
        <f>IF(N1085="snížená",J1085,0)</f>
        <v>0</v>
      </c>
      <c r="BG1085" s="203">
        <f>IF(N1085="zákl. přenesená",J1085,0)</f>
        <v>0</v>
      </c>
      <c r="BH1085" s="203">
        <f>IF(N1085="sníž. přenesená",J1085,0)</f>
        <v>0</v>
      </c>
      <c r="BI1085" s="203">
        <f>IF(N1085="nulová",J1085,0)</f>
        <v>0</v>
      </c>
      <c r="BJ1085" s="24" t="s">
        <v>82</v>
      </c>
      <c r="BK1085" s="203">
        <f>ROUND(I1085*H1085,2)</f>
        <v>0</v>
      </c>
      <c r="BL1085" s="24" t="s">
        <v>294</v>
      </c>
      <c r="BM1085" s="24" t="s">
        <v>1458</v>
      </c>
    </row>
    <row r="1086" spans="2:47" s="1" customFormat="1" ht="27">
      <c r="B1086" s="40"/>
      <c r="C1086" s="62"/>
      <c r="D1086" s="222" t="s">
        <v>165</v>
      </c>
      <c r="E1086" s="62"/>
      <c r="F1086" s="274" t="s">
        <v>1426</v>
      </c>
      <c r="G1086" s="62"/>
      <c r="H1086" s="62"/>
      <c r="I1086" s="162"/>
      <c r="J1086" s="62"/>
      <c r="K1086" s="62"/>
      <c r="L1086" s="60"/>
      <c r="M1086" s="256"/>
      <c r="N1086" s="41"/>
      <c r="O1086" s="41"/>
      <c r="P1086" s="41"/>
      <c r="Q1086" s="41"/>
      <c r="R1086" s="41"/>
      <c r="S1086" s="41"/>
      <c r="T1086" s="77"/>
      <c r="AT1086" s="24" t="s">
        <v>165</v>
      </c>
      <c r="AU1086" s="24" t="s">
        <v>84</v>
      </c>
    </row>
    <row r="1087" spans="2:65" s="1" customFormat="1" ht="44.25" customHeight="1">
      <c r="B1087" s="40"/>
      <c r="C1087" s="192" t="s">
        <v>1459</v>
      </c>
      <c r="D1087" s="192" t="s">
        <v>146</v>
      </c>
      <c r="E1087" s="193" t="s">
        <v>1460</v>
      </c>
      <c r="F1087" s="194" t="s">
        <v>1461</v>
      </c>
      <c r="G1087" s="195" t="s">
        <v>382</v>
      </c>
      <c r="H1087" s="196">
        <v>1</v>
      </c>
      <c r="I1087" s="197"/>
      <c r="J1087" s="198">
        <f>ROUND(I1087*H1087,2)</f>
        <v>0</v>
      </c>
      <c r="K1087" s="194" t="s">
        <v>21</v>
      </c>
      <c r="L1087" s="60"/>
      <c r="M1087" s="199" t="s">
        <v>21</v>
      </c>
      <c r="N1087" s="200" t="s">
        <v>45</v>
      </c>
      <c r="O1087" s="41"/>
      <c r="P1087" s="201">
        <f>O1087*H1087</f>
        <v>0</v>
      </c>
      <c r="Q1087" s="201">
        <v>0</v>
      </c>
      <c r="R1087" s="201">
        <f>Q1087*H1087</f>
        <v>0</v>
      </c>
      <c r="S1087" s="201">
        <v>0</v>
      </c>
      <c r="T1087" s="202">
        <f>S1087*H1087</f>
        <v>0</v>
      </c>
      <c r="AR1087" s="24" t="s">
        <v>294</v>
      </c>
      <c r="AT1087" s="24" t="s">
        <v>146</v>
      </c>
      <c r="AU1087" s="24" t="s">
        <v>84</v>
      </c>
      <c r="AY1087" s="24" t="s">
        <v>143</v>
      </c>
      <c r="BE1087" s="203">
        <f>IF(N1087="základní",J1087,0)</f>
        <v>0</v>
      </c>
      <c r="BF1087" s="203">
        <f>IF(N1087="snížená",J1087,0)</f>
        <v>0</v>
      </c>
      <c r="BG1087" s="203">
        <f>IF(N1087="zákl. přenesená",J1087,0)</f>
        <v>0</v>
      </c>
      <c r="BH1087" s="203">
        <f>IF(N1087="sníž. přenesená",J1087,0)</f>
        <v>0</v>
      </c>
      <c r="BI1087" s="203">
        <f>IF(N1087="nulová",J1087,0)</f>
        <v>0</v>
      </c>
      <c r="BJ1087" s="24" t="s">
        <v>82</v>
      </c>
      <c r="BK1087" s="203">
        <f>ROUND(I1087*H1087,2)</f>
        <v>0</v>
      </c>
      <c r="BL1087" s="24" t="s">
        <v>294</v>
      </c>
      <c r="BM1087" s="24" t="s">
        <v>1462</v>
      </c>
    </row>
    <row r="1088" spans="2:47" s="1" customFormat="1" ht="27">
      <c r="B1088" s="40"/>
      <c r="C1088" s="62"/>
      <c r="D1088" s="222" t="s">
        <v>165</v>
      </c>
      <c r="E1088" s="62"/>
      <c r="F1088" s="274" t="s">
        <v>1426</v>
      </c>
      <c r="G1088" s="62"/>
      <c r="H1088" s="62"/>
      <c r="I1088" s="162"/>
      <c r="J1088" s="62"/>
      <c r="K1088" s="62"/>
      <c r="L1088" s="60"/>
      <c r="M1088" s="256"/>
      <c r="N1088" s="41"/>
      <c r="O1088" s="41"/>
      <c r="P1088" s="41"/>
      <c r="Q1088" s="41"/>
      <c r="R1088" s="41"/>
      <c r="S1088" s="41"/>
      <c r="T1088" s="77"/>
      <c r="AT1088" s="24" t="s">
        <v>165</v>
      </c>
      <c r="AU1088" s="24" t="s">
        <v>84</v>
      </c>
    </row>
    <row r="1089" spans="2:65" s="1" customFormat="1" ht="31.5" customHeight="1">
      <c r="B1089" s="40"/>
      <c r="C1089" s="192" t="s">
        <v>1463</v>
      </c>
      <c r="D1089" s="192" t="s">
        <v>146</v>
      </c>
      <c r="E1089" s="193" t="s">
        <v>1464</v>
      </c>
      <c r="F1089" s="194" t="s">
        <v>1465</v>
      </c>
      <c r="G1089" s="195" t="s">
        <v>382</v>
      </c>
      <c r="H1089" s="196">
        <v>5</v>
      </c>
      <c r="I1089" s="197"/>
      <c r="J1089" s="198">
        <f>ROUND(I1089*H1089,2)</f>
        <v>0</v>
      </c>
      <c r="K1089" s="194" t="s">
        <v>21</v>
      </c>
      <c r="L1089" s="60"/>
      <c r="M1089" s="199" t="s">
        <v>21</v>
      </c>
      <c r="N1089" s="200" t="s">
        <v>45</v>
      </c>
      <c r="O1089" s="41"/>
      <c r="P1089" s="201">
        <f>O1089*H1089</f>
        <v>0</v>
      </c>
      <c r="Q1089" s="201">
        <v>0</v>
      </c>
      <c r="R1089" s="201">
        <f>Q1089*H1089</f>
        <v>0</v>
      </c>
      <c r="S1089" s="201">
        <v>0</v>
      </c>
      <c r="T1089" s="202">
        <f>S1089*H1089</f>
        <v>0</v>
      </c>
      <c r="AR1089" s="24" t="s">
        <v>294</v>
      </c>
      <c r="AT1089" s="24" t="s">
        <v>146</v>
      </c>
      <c r="AU1089" s="24" t="s">
        <v>84</v>
      </c>
      <c r="AY1089" s="24" t="s">
        <v>143</v>
      </c>
      <c r="BE1089" s="203">
        <f>IF(N1089="základní",J1089,0)</f>
        <v>0</v>
      </c>
      <c r="BF1089" s="203">
        <f>IF(N1089="snížená",J1089,0)</f>
        <v>0</v>
      </c>
      <c r="BG1089" s="203">
        <f>IF(N1089="zákl. přenesená",J1089,0)</f>
        <v>0</v>
      </c>
      <c r="BH1089" s="203">
        <f>IF(N1089="sníž. přenesená",J1089,0)</f>
        <v>0</v>
      </c>
      <c r="BI1089" s="203">
        <f>IF(N1089="nulová",J1089,0)</f>
        <v>0</v>
      </c>
      <c r="BJ1089" s="24" t="s">
        <v>82</v>
      </c>
      <c r="BK1089" s="203">
        <f>ROUND(I1089*H1089,2)</f>
        <v>0</v>
      </c>
      <c r="BL1089" s="24" t="s">
        <v>294</v>
      </c>
      <c r="BM1089" s="24" t="s">
        <v>1466</v>
      </c>
    </row>
    <row r="1090" spans="2:47" s="1" customFormat="1" ht="27">
      <c r="B1090" s="40"/>
      <c r="C1090" s="62"/>
      <c r="D1090" s="222" t="s">
        <v>165</v>
      </c>
      <c r="E1090" s="62"/>
      <c r="F1090" s="274" t="s">
        <v>1426</v>
      </c>
      <c r="G1090" s="62"/>
      <c r="H1090" s="62"/>
      <c r="I1090" s="162"/>
      <c r="J1090" s="62"/>
      <c r="K1090" s="62"/>
      <c r="L1090" s="60"/>
      <c r="M1090" s="256"/>
      <c r="N1090" s="41"/>
      <c r="O1090" s="41"/>
      <c r="P1090" s="41"/>
      <c r="Q1090" s="41"/>
      <c r="R1090" s="41"/>
      <c r="S1090" s="41"/>
      <c r="T1090" s="77"/>
      <c r="AT1090" s="24" t="s">
        <v>165</v>
      </c>
      <c r="AU1090" s="24" t="s">
        <v>84</v>
      </c>
    </row>
    <row r="1091" spans="2:65" s="1" customFormat="1" ht="31.5" customHeight="1">
      <c r="B1091" s="40"/>
      <c r="C1091" s="192" t="s">
        <v>1467</v>
      </c>
      <c r="D1091" s="192" t="s">
        <v>146</v>
      </c>
      <c r="E1091" s="193" t="s">
        <v>1468</v>
      </c>
      <c r="F1091" s="194" t="s">
        <v>1469</v>
      </c>
      <c r="G1091" s="195" t="s">
        <v>382</v>
      </c>
      <c r="H1091" s="196">
        <v>2</v>
      </c>
      <c r="I1091" s="197"/>
      <c r="J1091" s="198">
        <f>ROUND(I1091*H1091,2)</f>
        <v>0</v>
      </c>
      <c r="K1091" s="194" t="s">
        <v>21</v>
      </c>
      <c r="L1091" s="60"/>
      <c r="M1091" s="199" t="s">
        <v>21</v>
      </c>
      <c r="N1091" s="200" t="s">
        <v>45</v>
      </c>
      <c r="O1091" s="41"/>
      <c r="P1091" s="201">
        <f>O1091*H1091</f>
        <v>0</v>
      </c>
      <c r="Q1091" s="201">
        <v>0</v>
      </c>
      <c r="R1091" s="201">
        <f>Q1091*H1091</f>
        <v>0</v>
      </c>
      <c r="S1091" s="201">
        <v>0</v>
      </c>
      <c r="T1091" s="202">
        <f>S1091*H1091</f>
        <v>0</v>
      </c>
      <c r="AR1091" s="24" t="s">
        <v>294</v>
      </c>
      <c r="AT1091" s="24" t="s">
        <v>146</v>
      </c>
      <c r="AU1091" s="24" t="s">
        <v>84</v>
      </c>
      <c r="AY1091" s="24" t="s">
        <v>143</v>
      </c>
      <c r="BE1091" s="203">
        <f>IF(N1091="základní",J1091,0)</f>
        <v>0</v>
      </c>
      <c r="BF1091" s="203">
        <f>IF(N1091="snížená",J1091,0)</f>
        <v>0</v>
      </c>
      <c r="BG1091" s="203">
        <f>IF(N1091="zákl. přenesená",J1091,0)</f>
        <v>0</v>
      </c>
      <c r="BH1091" s="203">
        <f>IF(N1091="sníž. přenesená",J1091,0)</f>
        <v>0</v>
      </c>
      <c r="BI1091" s="203">
        <f>IF(N1091="nulová",J1091,0)</f>
        <v>0</v>
      </c>
      <c r="BJ1091" s="24" t="s">
        <v>82</v>
      </c>
      <c r="BK1091" s="203">
        <f>ROUND(I1091*H1091,2)</f>
        <v>0</v>
      </c>
      <c r="BL1091" s="24" t="s">
        <v>294</v>
      </c>
      <c r="BM1091" s="24" t="s">
        <v>1470</v>
      </c>
    </row>
    <row r="1092" spans="2:47" s="1" customFormat="1" ht="27">
      <c r="B1092" s="40"/>
      <c r="C1092" s="62"/>
      <c r="D1092" s="222" t="s">
        <v>165</v>
      </c>
      <c r="E1092" s="62"/>
      <c r="F1092" s="274" t="s">
        <v>1426</v>
      </c>
      <c r="G1092" s="62"/>
      <c r="H1092" s="62"/>
      <c r="I1092" s="162"/>
      <c r="J1092" s="62"/>
      <c r="K1092" s="62"/>
      <c r="L1092" s="60"/>
      <c r="M1092" s="256"/>
      <c r="N1092" s="41"/>
      <c r="O1092" s="41"/>
      <c r="P1092" s="41"/>
      <c r="Q1092" s="41"/>
      <c r="R1092" s="41"/>
      <c r="S1092" s="41"/>
      <c r="T1092" s="77"/>
      <c r="AT1092" s="24" t="s">
        <v>165</v>
      </c>
      <c r="AU1092" s="24" t="s">
        <v>84</v>
      </c>
    </row>
    <row r="1093" spans="2:65" s="1" customFormat="1" ht="31.5" customHeight="1">
      <c r="B1093" s="40"/>
      <c r="C1093" s="192" t="s">
        <v>1471</v>
      </c>
      <c r="D1093" s="192" t="s">
        <v>146</v>
      </c>
      <c r="E1093" s="193" t="s">
        <v>1472</v>
      </c>
      <c r="F1093" s="194" t="s">
        <v>1473</v>
      </c>
      <c r="G1093" s="195" t="s">
        <v>382</v>
      </c>
      <c r="H1093" s="196">
        <v>1</v>
      </c>
      <c r="I1093" s="197"/>
      <c r="J1093" s="198">
        <f>ROUND(I1093*H1093,2)</f>
        <v>0</v>
      </c>
      <c r="K1093" s="194" t="s">
        <v>21</v>
      </c>
      <c r="L1093" s="60"/>
      <c r="M1093" s="199" t="s">
        <v>21</v>
      </c>
      <c r="N1093" s="200" t="s">
        <v>45</v>
      </c>
      <c r="O1093" s="41"/>
      <c r="P1093" s="201">
        <f>O1093*H1093</f>
        <v>0</v>
      </c>
      <c r="Q1093" s="201">
        <v>0</v>
      </c>
      <c r="R1093" s="201">
        <f>Q1093*H1093</f>
        <v>0</v>
      </c>
      <c r="S1093" s="201">
        <v>0</v>
      </c>
      <c r="T1093" s="202">
        <f>S1093*H1093</f>
        <v>0</v>
      </c>
      <c r="AR1093" s="24" t="s">
        <v>294</v>
      </c>
      <c r="AT1093" s="24" t="s">
        <v>146</v>
      </c>
      <c r="AU1093" s="24" t="s">
        <v>84</v>
      </c>
      <c r="AY1093" s="24" t="s">
        <v>143</v>
      </c>
      <c r="BE1093" s="203">
        <f>IF(N1093="základní",J1093,0)</f>
        <v>0</v>
      </c>
      <c r="BF1093" s="203">
        <f>IF(N1093="snížená",J1093,0)</f>
        <v>0</v>
      </c>
      <c r="BG1093" s="203">
        <f>IF(N1093="zákl. přenesená",J1093,0)</f>
        <v>0</v>
      </c>
      <c r="BH1093" s="203">
        <f>IF(N1093="sníž. přenesená",J1093,0)</f>
        <v>0</v>
      </c>
      <c r="BI1093" s="203">
        <f>IF(N1093="nulová",J1093,0)</f>
        <v>0</v>
      </c>
      <c r="BJ1093" s="24" t="s">
        <v>82</v>
      </c>
      <c r="BK1093" s="203">
        <f>ROUND(I1093*H1093,2)</f>
        <v>0</v>
      </c>
      <c r="BL1093" s="24" t="s">
        <v>294</v>
      </c>
      <c r="BM1093" s="24" t="s">
        <v>1474</v>
      </c>
    </row>
    <row r="1094" spans="2:47" s="1" customFormat="1" ht="27">
      <c r="B1094" s="40"/>
      <c r="C1094" s="62"/>
      <c r="D1094" s="222" t="s">
        <v>165</v>
      </c>
      <c r="E1094" s="62"/>
      <c r="F1094" s="274" t="s">
        <v>1426</v>
      </c>
      <c r="G1094" s="62"/>
      <c r="H1094" s="62"/>
      <c r="I1094" s="162"/>
      <c r="J1094" s="62"/>
      <c r="K1094" s="62"/>
      <c r="L1094" s="60"/>
      <c r="M1094" s="256"/>
      <c r="N1094" s="41"/>
      <c r="O1094" s="41"/>
      <c r="P1094" s="41"/>
      <c r="Q1094" s="41"/>
      <c r="R1094" s="41"/>
      <c r="S1094" s="41"/>
      <c r="T1094" s="77"/>
      <c r="AT1094" s="24" t="s">
        <v>165</v>
      </c>
      <c r="AU1094" s="24" t="s">
        <v>84</v>
      </c>
    </row>
    <row r="1095" spans="2:65" s="1" customFormat="1" ht="31.5" customHeight="1">
      <c r="B1095" s="40"/>
      <c r="C1095" s="192" t="s">
        <v>1475</v>
      </c>
      <c r="D1095" s="192" t="s">
        <v>146</v>
      </c>
      <c r="E1095" s="193" t="s">
        <v>1476</v>
      </c>
      <c r="F1095" s="194" t="s">
        <v>1477</v>
      </c>
      <c r="G1095" s="195" t="s">
        <v>382</v>
      </c>
      <c r="H1095" s="196">
        <v>2</v>
      </c>
      <c r="I1095" s="197"/>
      <c r="J1095" s="198">
        <f>ROUND(I1095*H1095,2)</f>
        <v>0</v>
      </c>
      <c r="K1095" s="194" t="s">
        <v>21</v>
      </c>
      <c r="L1095" s="60"/>
      <c r="M1095" s="199" t="s">
        <v>21</v>
      </c>
      <c r="N1095" s="200" t="s">
        <v>45</v>
      </c>
      <c r="O1095" s="41"/>
      <c r="P1095" s="201">
        <f>O1095*H1095</f>
        <v>0</v>
      </c>
      <c r="Q1095" s="201">
        <v>0</v>
      </c>
      <c r="R1095" s="201">
        <f>Q1095*H1095</f>
        <v>0</v>
      </c>
      <c r="S1095" s="201">
        <v>0</v>
      </c>
      <c r="T1095" s="202">
        <f>S1095*H1095</f>
        <v>0</v>
      </c>
      <c r="AR1095" s="24" t="s">
        <v>294</v>
      </c>
      <c r="AT1095" s="24" t="s">
        <v>146</v>
      </c>
      <c r="AU1095" s="24" t="s">
        <v>84</v>
      </c>
      <c r="AY1095" s="24" t="s">
        <v>143</v>
      </c>
      <c r="BE1095" s="203">
        <f>IF(N1095="základní",J1095,0)</f>
        <v>0</v>
      </c>
      <c r="BF1095" s="203">
        <f>IF(N1095="snížená",J1095,0)</f>
        <v>0</v>
      </c>
      <c r="BG1095" s="203">
        <f>IF(N1095="zákl. přenesená",J1095,0)</f>
        <v>0</v>
      </c>
      <c r="BH1095" s="203">
        <f>IF(N1095="sníž. přenesená",J1095,0)</f>
        <v>0</v>
      </c>
      <c r="BI1095" s="203">
        <f>IF(N1095="nulová",J1095,0)</f>
        <v>0</v>
      </c>
      <c r="BJ1095" s="24" t="s">
        <v>82</v>
      </c>
      <c r="BK1095" s="203">
        <f>ROUND(I1095*H1095,2)</f>
        <v>0</v>
      </c>
      <c r="BL1095" s="24" t="s">
        <v>294</v>
      </c>
      <c r="BM1095" s="24" t="s">
        <v>1478</v>
      </c>
    </row>
    <row r="1096" spans="2:47" s="1" customFormat="1" ht="27">
      <c r="B1096" s="40"/>
      <c r="C1096" s="62"/>
      <c r="D1096" s="222" t="s">
        <v>165</v>
      </c>
      <c r="E1096" s="62"/>
      <c r="F1096" s="274" t="s">
        <v>1426</v>
      </c>
      <c r="G1096" s="62"/>
      <c r="H1096" s="62"/>
      <c r="I1096" s="162"/>
      <c r="J1096" s="62"/>
      <c r="K1096" s="62"/>
      <c r="L1096" s="60"/>
      <c r="M1096" s="256"/>
      <c r="N1096" s="41"/>
      <c r="O1096" s="41"/>
      <c r="P1096" s="41"/>
      <c r="Q1096" s="41"/>
      <c r="R1096" s="41"/>
      <c r="S1096" s="41"/>
      <c r="T1096" s="77"/>
      <c r="AT1096" s="24" t="s">
        <v>165</v>
      </c>
      <c r="AU1096" s="24" t="s">
        <v>84</v>
      </c>
    </row>
    <row r="1097" spans="2:65" s="1" customFormat="1" ht="31.5" customHeight="1">
      <c r="B1097" s="40"/>
      <c r="C1097" s="192" t="s">
        <v>1479</v>
      </c>
      <c r="D1097" s="192" t="s">
        <v>146</v>
      </c>
      <c r="E1097" s="193" t="s">
        <v>1480</v>
      </c>
      <c r="F1097" s="194" t="s">
        <v>1481</v>
      </c>
      <c r="G1097" s="195" t="s">
        <v>382</v>
      </c>
      <c r="H1097" s="196">
        <v>1</v>
      </c>
      <c r="I1097" s="197"/>
      <c r="J1097" s="198">
        <f>ROUND(I1097*H1097,2)</f>
        <v>0</v>
      </c>
      <c r="K1097" s="194" t="s">
        <v>21</v>
      </c>
      <c r="L1097" s="60"/>
      <c r="M1097" s="199" t="s">
        <v>21</v>
      </c>
      <c r="N1097" s="200" t="s">
        <v>45</v>
      </c>
      <c r="O1097" s="41"/>
      <c r="P1097" s="201">
        <f>O1097*H1097</f>
        <v>0</v>
      </c>
      <c r="Q1097" s="201">
        <v>0</v>
      </c>
      <c r="R1097" s="201">
        <f>Q1097*H1097</f>
        <v>0</v>
      </c>
      <c r="S1097" s="201">
        <v>0</v>
      </c>
      <c r="T1097" s="202">
        <f>S1097*H1097</f>
        <v>0</v>
      </c>
      <c r="AR1097" s="24" t="s">
        <v>294</v>
      </c>
      <c r="AT1097" s="24" t="s">
        <v>146</v>
      </c>
      <c r="AU1097" s="24" t="s">
        <v>84</v>
      </c>
      <c r="AY1097" s="24" t="s">
        <v>143</v>
      </c>
      <c r="BE1097" s="203">
        <f>IF(N1097="základní",J1097,0)</f>
        <v>0</v>
      </c>
      <c r="BF1097" s="203">
        <f>IF(N1097="snížená",J1097,0)</f>
        <v>0</v>
      </c>
      <c r="BG1097" s="203">
        <f>IF(N1097="zákl. přenesená",J1097,0)</f>
        <v>0</v>
      </c>
      <c r="BH1097" s="203">
        <f>IF(N1097="sníž. přenesená",J1097,0)</f>
        <v>0</v>
      </c>
      <c r="BI1097" s="203">
        <f>IF(N1097="nulová",J1097,0)</f>
        <v>0</v>
      </c>
      <c r="BJ1097" s="24" t="s">
        <v>82</v>
      </c>
      <c r="BK1097" s="203">
        <f>ROUND(I1097*H1097,2)</f>
        <v>0</v>
      </c>
      <c r="BL1097" s="24" t="s">
        <v>294</v>
      </c>
      <c r="BM1097" s="24" t="s">
        <v>1482</v>
      </c>
    </row>
    <row r="1098" spans="2:47" s="1" customFormat="1" ht="27">
      <c r="B1098" s="40"/>
      <c r="C1098" s="62"/>
      <c r="D1098" s="222" t="s">
        <v>165</v>
      </c>
      <c r="E1098" s="62"/>
      <c r="F1098" s="274" t="s">
        <v>1426</v>
      </c>
      <c r="G1098" s="62"/>
      <c r="H1098" s="62"/>
      <c r="I1098" s="162"/>
      <c r="J1098" s="62"/>
      <c r="K1098" s="62"/>
      <c r="L1098" s="60"/>
      <c r="M1098" s="256"/>
      <c r="N1098" s="41"/>
      <c r="O1098" s="41"/>
      <c r="P1098" s="41"/>
      <c r="Q1098" s="41"/>
      <c r="R1098" s="41"/>
      <c r="S1098" s="41"/>
      <c r="T1098" s="77"/>
      <c r="AT1098" s="24" t="s">
        <v>165</v>
      </c>
      <c r="AU1098" s="24" t="s">
        <v>84</v>
      </c>
    </row>
    <row r="1099" spans="2:65" s="1" customFormat="1" ht="31.5" customHeight="1">
      <c r="B1099" s="40"/>
      <c r="C1099" s="192" t="s">
        <v>1483</v>
      </c>
      <c r="D1099" s="192" t="s">
        <v>146</v>
      </c>
      <c r="E1099" s="193" t="s">
        <v>1484</v>
      </c>
      <c r="F1099" s="194" t="s">
        <v>1485</v>
      </c>
      <c r="G1099" s="195" t="s">
        <v>382</v>
      </c>
      <c r="H1099" s="196">
        <v>1</v>
      </c>
      <c r="I1099" s="197"/>
      <c r="J1099" s="198">
        <f>ROUND(I1099*H1099,2)</f>
        <v>0</v>
      </c>
      <c r="K1099" s="194" t="s">
        <v>21</v>
      </c>
      <c r="L1099" s="60"/>
      <c r="M1099" s="199" t="s">
        <v>21</v>
      </c>
      <c r="N1099" s="200" t="s">
        <v>45</v>
      </c>
      <c r="O1099" s="41"/>
      <c r="P1099" s="201">
        <f>O1099*H1099</f>
        <v>0</v>
      </c>
      <c r="Q1099" s="201">
        <v>0</v>
      </c>
      <c r="R1099" s="201">
        <f>Q1099*H1099</f>
        <v>0</v>
      </c>
      <c r="S1099" s="201">
        <v>0</v>
      </c>
      <c r="T1099" s="202">
        <f>S1099*H1099</f>
        <v>0</v>
      </c>
      <c r="AR1099" s="24" t="s">
        <v>294</v>
      </c>
      <c r="AT1099" s="24" t="s">
        <v>146</v>
      </c>
      <c r="AU1099" s="24" t="s">
        <v>84</v>
      </c>
      <c r="AY1099" s="24" t="s">
        <v>143</v>
      </c>
      <c r="BE1099" s="203">
        <f>IF(N1099="základní",J1099,0)</f>
        <v>0</v>
      </c>
      <c r="BF1099" s="203">
        <f>IF(N1099="snížená",J1099,0)</f>
        <v>0</v>
      </c>
      <c r="BG1099" s="203">
        <f>IF(N1099="zákl. přenesená",J1099,0)</f>
        <v>0</v>
      </c>
      <c r="BH1099" s="203">
        <f>IF(N1099="sníž. přenesená",J1099,0)</f>
        <v>0</v>
      </c>
      <c r="BI1099" s="203">
        <f>IF(N1099="nulová",J1099,0)</f>
        <v>0</v>
      </c>
      <c r="BJ1099" s="24" t="s">
        <v>82</v>
      </c>
      <c r="BK1099" s="203">
        <f>ROUND(I1099*H1099,2)</f>
        <v>0</v>
      </c>
      <c r="BL1099" s="24" t="s">
        <v>294</v>
      </c>
      <c r="BM1099" s="24" t="s">
        <v>1486</v>
      </c>
    </row>
    <row r="1100" spans="2:47" s="1" customFormat="1" ht="27">
      <c r="B1100" s="40"/>
      <c r="C1100" s="62"/>
      <c r="D1100" s="222" t="s">
        <v>165</v>
      </c>
      <c r="E1100" s="62"/>
      <c r="F1100" s="274" t="s">
        <v>1426</v>
      </c>
      <c r="G1100" s="62"/>
      <c r="H1100" s="62"/>
      <c r="I1100" s="162"/>
      <c r="J1100" s="62"/>
      <c r="K1100" s="62"/>
      <c r="L1100" s="60"/>
      <c r="M1100" s="256"/>
      <c r="N1100" s="41"/>
      <c r="O1100" s="41"/>
      <c r="P1100" s="41"/>
      <c r="Q1100" s="41"/>
      <c r="R1100" s="41"/>
      <c r="S1100" s="41"/>
      <c r="T1100" s="77"/>
      <c r="AT1100" s="24" t="s">
        <v>165</v>
      </c>
      <c r="AU1100" s="24" t="s">
        <v>84</v>
      </c>
    </row>
    <row r="1101" spans="2:65" s="1" customFormat="1" ht="31.5" customHeight="1">
      <c r="B1101" s="40"/>
      <c r="C1101" s="192" t="s">
        <v>1487</v>
      </c>
      <c r="D1101" s="192" t="s">
        <v>146</v>
      </c>
      <c r="E1101" s="193" t="s">
        <v>1488</v>
      </c>
      <c r="F1101" s="194" t="s">
        <v>1489</v>
      </c>
      <c r="G1101" s="195" t="s">
        <v>382</v>
      </c>
      <c r="H1101" s="196">
        <v>1</v>
      </c>
      <c r="I1101" s="197"/>
      <c r="J1101" s="198">
        <f>ROUND(I1101*H1101,2)</f>
        <v>0</v>
      </c>
      <c r="K1101" s="194" t="s">
        <v>21</v>
      </c>
      <c r="L1101" s="60"/>
      <c r="M1101" s="199" t="s">
        <v>21</v>
      </c>
      <c r="N1101" s="200" t="s">
        <v>45</v>
      </c>
      <c r="O1101" s="41"/>
      <c r="P1101" s="201">
        <f>O1101*H1101</f>
        <v>0</v>
      </c>
      <c r="Q1101" s="201">
        <v>0</v>
      </c>
      <c r="R1101" s="201">
        <f>Q1101*H1101</f>
        <v>0</v>
      </c>
      <c r="S1101" s="201">
        <v>0</v>
      </c>
      <c r="T1101" s="202">
        <f>S1101*H1101</f>
        <v>0</v>
      </c>
      <c r="AR1101" s="24" t="s">
        <v>294</v>
      </c>
      <c r="AT1101" s="24" t="s">
        <v>146</v>
      </c>
      <c r="AU1101" s="24" t="s">
        <v>84</v>
      </c>
      <c r="AY1101" s="24" t="s">
        <v>143</v>
      </c>
      <c r="BE1101" s="203">
        <f>IF(N1101="základní",J1101,0)</f>
        <v>0</v>
      </c>
      <c r="BF1101" s="203">
        <f>IF(N1101="snížená",J1101,0)</f>
        <v>0</v>
      </c>
      <c r="BG1101" s="203">
        <f>IF(N1101="zákl. přenesená",J1101,0)</f>
        <v>0</v>
      </c>
      <c r="BH1101" s="203">
        <f>IF(N1101="sníž. přenesená",J1101,0)</f>
        <v>0</v>
      </c>
      <c r="BI1101" s="203">
        <f>IF(N1101="nulová",J1101,0)</f>
        <v>0</v>
      </c>
      <c r="BJ1101" s="24" t="s">
        <v>82</v>
      </c>
      <c r="BK1101" s="203">
        <f>ROUND(I1101*H1101,2)</f>
        <v>0</v>
      </c>
      <c r="BL1101" s="24" t="s">
        <v>294</v>
      </c>
      <c r="BM1101" s="24" t="s">
        <v>1490</v>
      </c>
    </row>
    <row r="1102" spans="2:47" s="1" customFormat="1" ht="27">
      <c r="B1102" s="40"/>
      <c r="C1102" s="62"/>
      <c r="D1102" s="222" t="s">
        <v>165</v>
      </c>
      <c r="E1102" s="62"/>
      <c r="F1102" s="274" t="s">
        <v>1426</v>
      </c>
      <c r="G1102" s="62"/>
      <c r="H1102" s="62"/>
      <c r="I1102" s="162"/>
      <c r="J1102" s="62"/>
      <c r="K1102" s="62"/>
      <c r="L1102" s="60"/>
      <c r="M1102" s="256"/>
      <c r="N1102" s="41"/>
      <c r="O1102" s="41"/>
      <c r="P1102" s="41"/>
      <c r="Q1102" s="41"/>
      <c r="R1102" s="41"/>
      <c r="S1102" s="41"/>
      <c r="T1102" s="77"/>
      <c r="AT1102" s="24" t="s">
        <v>165</v>
      </c>
      <c r="AU1102" s="24" t="s">
        <v>84</v>
      </c>
    </row>
    <row r="1103" spans="2:65" s="1" customFormat="1" ht="31.5" customHeight="1">
      <c r="B1103" s="40"/>
      <c r="C1103" s="192" t="s">
        <v>1491</v>
      </c>
      <c r="D1103" s="192" t="s">
        <v>146</v>
      </c>
      <c r="E1103" s="193" t="s">
        <v>1492</v>
      </c>
      <c r="F1103" s="194" t="s">
        <v>1477</v>
      </c>
      <c r="G1103" s="195" t="s">
        <v>382</v>
      </c>
      <c r="H1103" s="196">
        <v>1</v>
      </c>
      <c r="I1103" s="197"/>
      <c r="J1103" s="198">
        <f>ROUND(I1103*H1103,2)</f>
        <v>0</v>
      </c>
      <c r="K1103" s="194" t="s">
        <v>21</v>
      </c>
      <c r="L1103" s="60"/>
      <c r="M1103" s="199" t="s">
        <v>21</v>
      </c>
      <c r="N1103" s="200" t="s">
        <v>45</v>
      </c>
      <c r="O1103" s="41"/>
      <c r="P1103" s="201">
        <f>O1103*H1103</f>
        <v>0</v>
      </c>
      <c r="Q1103" s="201">
        <v>0</v>
      </c>
      <c r="R1103" s="201">
        <f>Q1103*H1103</f>
        <v>0</v>
      </c>
      <c r="S1103" s="201">
        <v>0</v>
      </c>
      <c r="T1103" s="202">
        <f>S1103*H1103</f>
        <v>0</v>
      </c>
      <c r="AR1103" s="24" t="s">
        <v>294</v>
      </c>
      <c r="AT1103" s="24" t="s">
        <v>146</v>
      </c>
      <c r="AU1103" s="24" t="s">
        <v>84</v>
      </c>
      <c r="AY1103" s="24" t="s">
        <v>143</v>
      </c>
      <c r="BE1103" s="203">
        <f>IF(N1103="základní",J1103,0)</f>
        <v>0</v>
      </c>
      <c r="BF1103" s="203">
        <f>IF(N1103="snížená",J1103,0)</f>
        <v>0</v>
      </c>
      <c r="BG1103" s="203">
        <f>IF(N1103="zákl. přenesená",J1103,0)</f>
        <v>0</v>
      </c>
      <c r="BH1103" s="203">
        <f>IF(N1103="sníž. přenesená",J1103,0)</f>
        <v>0</v>
      </c>
      <c r="BI1103" s="203">
        <f>IF(N1103="nulová",J1103,0)</f>
        <v>0</v>
      </c>
      <c r="BJ1103" s="24" t="s">
        <v>82</v>
      </c>
      <c r="BK1103" s="203">
        <f>ROUND(I1103*H1103,2)</f>
        <v>0</v>
      </c>
      <c r="BL1103" s="24" t="s">
        <v>294</v>
      </c>
      <c r="BM1103" s="24" t="s">
        <v>1493</v>
      </c>
    </row>
    <row r="1104" spans="2:47" s="1" customFormat="1" ht="27">
      <c r="B1104" s="40"/>
      <c r="C1104" s="62"/>
      <c r="D1104" s="222" t="s">
        <v>165</v>
      </c>
      <c r="E1104" s="62"/>
      <c r="F1104" s="274" t="s">
        <v>1426</v>
      </c>
      <c r="G1104" s="62"/>
      <c r="H1104" s="62"/>
      <c r="I1104" s="162"/>
      <c r="J1104" s="62"/>
      <c r="K1104" s="62"/>
      <c r="L1104" s="60"/>
      <c r="M1104" s="256"/>
      <c r="N1104" s="41"/>
      <c r="O1104" s="41"/>
      <c r="P1104" s="41"/>
      <c r="Q1104" s="41"/>
      <c r="R1104" s="41"/>
      <c r="S1104" s="41"/>
      <c r="T1104" s="77"/>
      <c r="AT1104" s="24" t="s">
        <v>165</v>
      </c>
      <c r="AU1104" s="24" t="s">
        <v>84</v>
      </c>
    </row>
    <row r="1105" spans="2:65" s="1" customFormat="1" ht="31.5" customHeight="1">
      <c r="B1105" s="40"/>
      <c r="C1105" s="192" t="s">
        <v>1494</v>
      </c>
      <c r="D1105" s="192" t="s">
        <v>146</v>
      </c>
      <c r="E1105" s="193" t="s">
        <v>1495</v>
      </c>
      <c r="F1105" s="194" t="s">
        <v>1481</v>
      </c>
      <c r="G1105" s="195" t="s">
        <v>382</v>
      </c>
      <c r="H1105" s="196">
        <v>1</v>
      </c>
      <c r="I1105" s="197"/>
      <c r="J1105" s="198">
        <f>ROUND(I1105*H1105,2)</f>
        <v>0</v>
      </c>
      <c r="K1105" s="194" t="s">
        <v>21</v>
      </c>
      <c r="L1105" s="60"/>
      <c r="M1105" s="199" t="s">
        <v>21</v>
      </c>
      <c r="N1105" s="200" t="s">
        <v>45</v>
      </c>
      <c r="O1105" s="41"/>
      <c r="P1105" s="201">
        <f>O1105*H1105</f>
        <v>0</v>
      </c>
      <c r="Q1105" s="201">
        <v>0</v>
      </c>
      <c r="R1105" s="201">
        <f>Q1105*H1105</f>
        <v>0</v>
      </c>
      <c r="S1105" s="201">
        <v>0</v>
      </c>
      <c r="T1105" s="202">
        <f>S1105*H1105</f>
        <v>0</v>
      </c>
      <c r="AR1105" s="24" t="s">
        <v>294</v>
      </c>
      <c r="AT1105" s="24" t="s">
        <v>146</v>
      </c>
      <c r="AU1105" s="24" t="s">
        <v>84</v>
      </c>
      <c r="AY1105" s="24" t="s">
        <v>143</v>
      </c>
      <c r="BE1105" s="203">
        <f>IF(N1105="základní",J1105,0)</f>
        <v>0</v>
      </c>
      <c r="BF1105" s="203">
        <f>IF(N1105="snížená",J1105,0)</f>
        <v>0</v>
      </c>
      <c r="BG1105" s="203">
        <f>IF(N1105="zákl. přenesená",J1105,0)</f>
        <v>0</v>
      </c>
      <c r="BH1105" s="203">
        <f>IF(N1105="sníž. přenesená",J1105,0)</f>
        <v>0</v>
      </c>
      <c r="BI1105" s="203">
        <f>IF(N1105="nulová",J1105,0)</f>
        <v>0</v>
      </c>
      <c r="BJ1105" s="24" t="s">
        <v>82</v>
      </c>
      <c r="BK1105" s="203">
        <f>ROUND(I1105*H1105,2)</f>
        <v>0</v>
      </c>
      <c r="BL1105" s="24" t="s">
        <v>294</v>
      </c>
      <c r="BM1105" s="24" t="s">
        <v>1496</v>
      </c>
    </row>
    <row r="1106" spans="2:47" s="1" customFormat="1" ht="27">
      <c r="B1106" s="40"/>
      <c r="C1106" s="62"/>
      <c r="D1106" s="222" t="s">
        <v>165</v>
      </c>
      <c r="E1106" s="62"/>
      <c r="F1106" s="274" t="s">
        <v>1426</v>
      </c>
      <c r="G1106" s="62"/>
      <c r="H1106" s="62"/>
      <c r="I1106" s="162"/>
      <c r="J1106" s="62"/>
      <c r="K1106" s="62"/>
      <c r="L1106" s="60"/>
      <c r="M1106" s="256"/>
      <c r="N1106" s="41"/>
      <c r="O1106" s="41"/>
      <c r="P1106" s="41"/>
      <c r="Q1106" s="41"/>
      <c r="R1106" s="41"/>
      <c r="S1106" s="41"/>
      <c r="T1106" s="77"/>
      <c r="AT1106" s="24" t="s">
        <v>165</v>
      </c>
      <c r="AU1106" s="24" t="s">
        <v>84</v>
      </c>
    </row>
    <row r="1107" spans="2:65" s="1" customFormat="1" ht="44.25" customHeight="1">
      <c r="B1107" s="40"/>
      <c r="C1107" s="192" t="s">
        <v>1497</v>
      </c>
      <c r="D1107" s="192" t="s">
        <v>146</v>
      </c>
      <c r="E1107" s="193" t="s">
        <v>1498</v>
      </c>
      <c r="F1107" s="194" t="s">
        <v>1499</v>
      </c>
      <c r="G1107" s="195" t="s">
        <v>382</v>
      </c>
      <c r="H1107" s="196">
        <v>5</v>
      </c>
      <c r="I1107" s="197"/>
      <c r="J1107" s="198">
        <f>ROUND(I1107*H1107,2)</f>
        <v>0</v>
      </c>
      <c r="K1107" s="194" t="s">
        <v>21</v>
      </c>
      <c r="L1107" s="60"/>
      <c r="M1107" s="199" t="s">
        <v>21</v>
      </c>
      <c r="N1107" s="200" t="s">
        <v>45</v>
      </c>
      <c r="O1107" s="41"/>
      <c r="P1107" s="201">
        <f>O1107*H1107</f>
        <v>0</v>
      </c>
      <c r="Q1107" s="201">
        <v>0</v>
      </c>
      <c r="R1107" s="201">
        <f>Q1107*H1107</f>
        <v>0</v>
      </c>
      <c r="S1107" s="201">
        <v>0</v>
      </c>
      <c r="T1107" s="202">
        <f>S1107*H1107</f>
        <v>0</v>
      </c>
      <c r="AR1107" s="24" t="s">
        <v>294</v>
      </c>
      <c r="AT1107" s="24" t="s">
        <v>146</v>
      </c>
      <c r="AU1107" s="24" t="s">
        <v>84</v>
      </c>
      <c r="AY1107" s="24" t="s">
        <v>143</v>
      </c>
      <c r="BE1107" s="203">
        <f>IF(N1107="základní",J1107,0)</f>
        <v>0</v>
      </c>
      <c r="BF1107" s="203">
        <f>IF(N1107="snížená",J1107,0)</f>
        <v>0</v>
      </c>
      <c r="BG1107" s="203">
        <f>IF(N1107="zákl. přenesená",J1107,0)</f>
        <v>0</v>
      </c>
      <c r="BH1107" s="203">
        <f>IF(N1107="sníž. přenesená",J1107,0)</f>
        <v>0</v>
      </c>
      <c r="BI1107" s="203">
        <f>IF(N1107="nulová",J1107,0)</f>
        <v>0</v>
      </c>
      <c r="BJ1107" s="24" t="s">
        <v>82</v>
      </c>
      <c r="BK1107" s="203">
        <f>ROUND(I1107*H1107,2)</f>
        <v>0</v>
      </c>
      <c r="BL1107" s="24" t="s">
        <v>294</v>
      </c>
      <c r="BM1107" s="24" t="s">
        <v>1500</v>
      </c>
    </row>
    <row r="1108" spans="2:47" s="1" customFormat="1" ht="27">
      <c r="B1108" s="40"/>
      <c r="C1108" s="62"/>
      <c r="D1108" s="222" t="s">
        <v>165</v>
      </c>
      <c r="E1108" s="62"/>
      <c r="F1108" s="274" t="s">
        <v>1501</v>
      </c>
      <c r="G1108" s="62"/>
      <c r="H1108" s="62"/>
      <c r="I1108" s="162"/>
      <c r="J1108" s="62"/>
      <c r="K1108" s="62"/>
      <c r="L1108" s="60"/>
      <c r="M1108" s="256"/>
      <c r="N1108" s="41"/>
      <c r="O1108" s="41"/>
      <c r="P1108" s="41"/>
      <c r="Q1108" s="41"/>
      <c r="R1108" s="41"/>
      <c r="S1108" s="41"/>
      <c r="T1108" s="77"/>
      <c r="AT1108" s="24" t="s">
        <v>165</v>
      </c>
      <c r="AU1108" s="24" t="s">
        <v>84</v>
      </c>
    </row>
    <row r="1109" spans="2:65" s="1" customFormat="1" ht="44.25" customHeight="1">
      <c r="B1109" s="40"/>
      <c r="C1109" s="192" t="s">
        <v>1502</v>
      </c>
      <c r="D1109" s="192" t="s">
        <v>146</v>
      </c>
      <c r="E1109" s="193" t="s">
        <v>1503</v>
      </c>
      <c r="F1109" s="194" t="s">
        <v>1504</v>
      </c>
      <c r="G1109" s="195" t="s">
        <v>382</v>
      </c>
      <c r="H1109" s="196">
        <v>5</v>
      </c>
      <c r="I1109" s="197"/>
      <c r="J1109" s="198">
        <f>ROUND(I1109*H1109,2)</f>
        <v>0</v>
      </c>
      <c r="K1109" s="194" t="s">
        <v>21</v>
      </c>
      <c r="L1109" s="60"/>
      <c r="M1109" s="199" t="s">
        <v>21</v>
      </c>
      <c r="N1109" s="200" t="s">
        <v>45</v>
      </c>
      <c r="O1109" s="41"/>
      <c r="P1109" s="201">
        <f>O1109*H1109</f>
        <v>0</v>
      </c>
      <c r="Q1109" s="201">
        <v>0</v>
      </c>
      <c r="R1109" s="201">
        <f>Q1109*H1109</f>
        <v>0</v>
      </c>
      <c r="S1109" s="201">
        <v>0</v>
      </c>
      <c r="T1109" s="202">
        <f>S1109*H1109</f>
        <v>0</v>
      </c>
      <c r="AR1109" s="24" t="s">
        <v>294</v>
      </c>
      <c r="AT1109" s="24" t="s">
        <v>146</v>
      </c>
      <c r="AU1109" s="24" t="s">
        <v>84</v>
      </c>
      <c r="AY1109" s="24" t="s">
        <v>143</v>
      </c>
      <c r="BE1109" s="203">
        <f>IF(N1109="základní",J1109,0)</f>
        <v>0</v>
      </c>
      <c r="BF1109" s="203">
        <f>IF(N1109="snížená",J1109,0)</f>
        <v>0</v>
      </c>
      <c r="BG1109" s="203">
        <f>IF(N1109="zákl. přenesená",J1109,0)</f>
        <v>0</v>
      </c>
      <c r="BH1109" s="203">
        <f>IF(N1109="sníž. přenesená",J1109,0)</f>
        <v>0</v>
      </c>
      <c r="BI1109" s="203">
        <f>IF(N1109="nulová",J1109,0)</f>
        <v>0</v>
      </c>
      <c r="BJ1109" s="24" t="s">
        <v>82</v>
      </c>
      <c r="BK1109" s="203">
        <f>ROUND(I1109*H1109,2)</f>
        <v>0</v>
      </c>
      <c r="BL1109" s="24" t="s">
        <v>294</v>
      </c>
      <c r="BM1109" s="24" t="s">
        <v>1505</v>
      </c>
    </row>
    <row r="1110" spans="2:47" s="1" customFormat="1" ht="27">
      <c r="B1110" s="40"/>
      <c r="C1110" s="62"/>
      <c r="D1110" s="222" t="s">
        <v>165</v>
      </c>
      <c r="E1110" s="62"/>
      <c r="F1110" s="274" t="s">
        <v>1501</v>
      </c>
      <c r="G1110" s="62"/>
      <c r="H1110" s="62"/>
      <c r="I1110" s="162"/>
      <c r="J1110" s="62"/>
      <c r="K1110" s="62"/>
      <c r="L1110" s="60"/>
      <c r="M1110" s="256"/>
      <c r="N1110" s="41"/>
      <c r="O1110" s="41"/>
      <c r="P1110" s="41"/>
      <c r="Q1110" s="41"/>
      <c r="R1110" s="41"/>
      <c r="S1110" s="41"/>
      <c r="T1110" s="77"/>
      <c r="AT1110" s="24" t="s">
        <v>165</v>
      </c>
      <c r="AU1110" s="24" t="s">
        <v>84</v>
      </c>
    </row>
    <row r="1111" spans="2:65" s="1" customFormat="1" ht="44.25" customHeight="1">
      <c r="B1111" s="40"/>
      <c r="C1111" s="192" t="s">
        <v>1506</v>
      </c>
      <c r="D1111" s="192" t="s">
        <v>146</v>
      </c>
      <c r="E1111" s="193" t="s">
        <v>1507</v>
      </c>
      <c r="F1111" s="194" t="s">
        <v>1508</v>
      </c>
      <c r="G1111" s="195" t="s">
        <v>382</v>
      </c>
      <c r="H1111" s="196">
        <v>5</v>
      </c>
      <c r="I1111" s="197"/>
      <c r="J1111" s="198">
        <f>ROUND(I1111*H1111,2)</f>
        <v>0</v>
      </c>
      <c r="K1111" s="194" t="s">
        <v>21</v>
      </c>
      <c r="L1111" s="60"/>
      <c r="M1111" s="199" t="s">
        <v>21</v>
      </c>
      <c r="N1111" s="200" t="s">
        <v>45</v>
      </c>
      <c r="O1111" s="41"/>
      <c r="P1111" s="201">
        <f>O1111*H1111</f>
        <v>0</v>
      </c>
      <c r="Q1111" s="201">
        <v>0</v>
      </c>
      <c r="R1111" s="201">
        <f>Q1111*H1111</f>
        <v>0</v>
      </c>
      <c r="S1111" s="201">
        <v>0</v>
      </c>
      <c r="T1111" s="202">
        <f>S1111*H1111</f>
        <v>0</v>
      </c>
      <c r="AR1111" s="24" t="s">
        <v>294</v>
      </c>
      <c r="AT1111" s="24" t="s">
        <v>146</v>
      </c>
      <c r="AU1111" s="24" t="s">
        <v>84</v>
      </c>
      <c r="AY1111" s="24" t="s">
        <v>143</v>
      </c>
      <c r="BE1111" s="203">
        <f>IF(N1111="základní",J1111,0)</f>
        <v>0</v>
      </c>
      <c r="BF1111" s="203">
        <f>IF(N1111="snížená",J1111,0)</f>
        <v>0</v>
      </c>
      <c r="BG1111" s="203">
        <f>IF(N1111="zákl. přenesená",J1111,0)</f>
        <v>0</v>
      </c>
      <c r="BH1111" s="203">
        <f>IF(N1111="sníž. přenesená",J1111,0)</f>
        <v>0</v>
      </c>
      <c r="BI1111" s="203">
        <f>IF(N1111="nulová",J1111,0)</f>
        <v>0</v>
      </c>
      <c r="BJ1111" s="24" t="s">
        <v>82</v>
      </c>
      <c r="BK1111" s="203">
        <f>ROUND(I1111*H1111,2)</f>
        <v>0</v>
      </c>
      <c r="BL1111" s="24" t="s">
        <v>294</v>
      </c>
      <c r="BM1111" s="24" t="s">
        <v>1509</v>
      </c>
    </row>
    <row r="1112" spans="2:47" s="1" customFormat="1" ht="27">
      <c r="B1112" s="40"/>
      <c r="C1112" s="62"/>
      <c r="D1112" s="222" t="s">
        <v>165</v>
      </c>
      <c r="E1112" s="62"/>
      <c r="F1112" s="274" t="s">
        <v>1501</v>
      </c>
      <c r="G1112" s="62"/>
      <c r="H1112" s="62"/>
      <c r="I1112" s="162"/>
      <c r="J1112" s="62"/>
      <c r="K1112" s="62"/>
      <c r="L1112" s="60"/>
      <c r="M1112" s="256"/>
      <c r="N1112" s="41"/>
      <c r="O1112" s="41"/>
      <c r="P1112" s="41"/>
      <c r="Q1112" s="41"/>
      <c r="R1112" s="41"/>
      <c r="S1112" s="41"/>
      <c r="T1112" s="77"/>
      <c r="AT1112" s="24" t="s">
        <v>165</v>
      </c>
      <c r="AU1112" s="24" t="s">
        <v>84</v>
      </c>
    </row>
    <row r="1113" spans="2:65" s="1" customFormat="1" ht="44.25" customHeight="1">
      <c r="B1113" s="40"/>
      <c r="C1113" s="192" t="s">
        <v>1510</v>
      </c>
      <c r="D1113" s="192" t="s">
        <v>146</v>
      </c>
      <c r="E1113" s="193" t="s">
        <v>1511</v>
      </c>
      <c r="F1113" s="194" t="s">
        <v>1512</v>
      </c>
      <c r="G1113" s="195" t="s">
        <v>382</v>
      </c>
      <c r="H1113" s="196">
        <v>2</v>
      </c>
      <c r="I1113" s="197"/>
      <c r="J1113" s="198">
        <f>ROUND(I1113*H1113,2)</f>
        <v>0</v>
      </c>
      <c r="K1113" s="194" t="s">
        <v>21</v>
      </c>
      <c r="L1113" s="60"/>
      <c r="M1113" s="199" t="s">
        <v>21</v>
      </c>
      <c r="N1113" s="200" t="s">
        <v>45</v>
      </c>
      <c r="O1113" s="41"/>
      <c r="P1113" s="201">
        <f>O1113*H1113</f>
        <v>0</v>
      </c>
      <c r="Q1113" s="201">
        <v>0</v>
      </c>
      <c r="R1113" s="201">
        <f>Q1113*H1113</f>
        <v>0</v>
      </c>
      <c r="S1113" s="201">
        <v>0</v>
      </c>
      <c r="T1113" s="202">
        <f>S1113*H1113</f>
        <v>0</v>
      </c>
      <c r="AR1113" s="24" t="s">
        <v>294</v>
      </c>
      <c r="AT1113" s="24" t="s">
        <v>146</v>
      </c>
      <c r="AU1113" s="24" t="s">
        <v>84</v>
      </c>
      <c r="AY1113" s="24" t="s">
        <v>143</v>
      </c>
      <c r="BE1113" s="203">
        <f>IF(N1113="základní",J1113,0)</f>
        <v>0</v>
      </c>
      <c r="BF1113" s="203">
        <f>IF(N1113="snížená",J1113,0)</f>
        <v>0</v>
      </c>
      <c r="BG1113" s="203">
        <f>IF(N1113="zákl. přenesená",J1113,0)</f>
        <v>0</v>
      </c>
      <c r="BH1113" s="203">
        <f>IF(N1113="sníž. přenesená",J1113,0)</f>
        <v>0</v>
      </c>
      <c r="BI1113" s="203">
        <f>IF(N1113="nulová",J1113,0)</f>
        <v>0</v>
      </c>
      <c r="BJ1113" s="24" t="s">
        <v>82</v>
      </c>
      <c r="BK1113" s="203">
        <f>ROUND(I1113*H1113,2)</f>
        <v>0</v>
      </c>
      <c r="BL1113" s="24" t="s">
        <v>294</v>
      </c>
      <c r="BM1113" s="24" t="s">
        <v>1513</v>
      </c>
    </row>
    <row r="1114" spans="2:47" s="1" customFormat="1" ht="27">
      <c r="B1114" s="40"/>
      <c r="C1114" s="62"/>
      <c r="D1114" s="222" t="s">
        <v>165</v>
      </c>
      <c r="E1114" s="62"/>
      <c r="F1114" s="274" t="s">
        <v>1501</v>
      </c>
      <c r="G1114" s="62"/>
      <c r="H1114" s="62"/>
      <c r="I1114" s="162"/>
      <c r="J1114" s="62"/>
      <c r="K1114" s="62"/>
      <c r="L1114" s="60"/>
      <c r="M1114" s="256"/>
      <c r="N1114" s="41"/>
      <c r="O1114" s="41"/>
      <c r="P1114" s="41"/>
      <c r="Q1114" s="41"/>
      <c r="R1114" s="41"/>
      <c r="S1114" s="41"/>
      <c r="T1114" s="77"/>
      <c r="AT1114" s="24" t="s">
        <v>165</v>
      </c>
      <c r="AU1114" s="24" t="s">
        <v>84</v>
      </c>
    </row>
    <row r="1115" spans="2:65" s="1" customFormat="1" ht="44.25" customHeight="1">
      <c r="B1115" s="40"/>
      <c r="C1115" s="192" t="s">
        <v>1514</v>
      </c>
      <c r="D1115" s="192" t="s">
        <v>146</v>
      </c>
      <c r="E1115" s="193" t="s">
        <v>1515</v>
      </c>
      <c r="F1115" s="194" t="s">
        <v>1516</v>
      </c>
      <c r="G1115" s="195" t="s">
        <v>382</v>
      </c>
      <c r="H1115" s="196">
        <v>1</v>
      </c>
      <c r="I1115" s="197"/>
      <c r="J1115" s="198">
        <f>ROUND(I1115*H1115,2)</f>
        <v>0</v>
      </c>
      <c r="K1115" s="194" t="s">
        <v>21</v>
      </c>
      <c r="L1115" s="60"/>
      <c r="M1115" s="199" t="s">
        <v>21</v>
      </c>
      <c r="N1115" s="200" t="s">
        <v>45</v>
      </c>
      <c r="O1115" s="41"/>
      <c r="P1115" s="201">
        <f>O1115*H1115</f>
        <v>0</v>
      </c>
      <c r="Q1115" s="201">
        <v>0</v>
      </c>
      <c r="R1115" s="201">
        <f>Q1115*H1115</f>
        <v>0</v>
      </c>
      <c r="S1115" s="201">
        <v>0</v>
      </c>
      <c r="T1115" s="202">
        <f>S1115*H1115</f>
        <v>0</v>
      </c>
      <c r="AR1115" s="24" t="s">
        <v>294</v>
      </c>
      <c r="AT1115" s="24" t="s">
        <v>146</v>
      </c>
      <c r="AU1115" s="24" t="s">
        <v>84</v>
      </c>
      <c r="AY1115" s="24" t="s">
        <v>143</v>
      </c>
      <c r="BE1115" s="203">
        <f>IF(N1115="základní",J1115,0)</f>
        <v>0</v>
      </c>
      <c r="BF1115" s="203">
        <f>IF(N1115="snížená",J1115,0)</f>
        <v>0</v>
      </c>
      <c r="BG1115" s="203">
        <f>IF(N1115="zákl. přenesená",J1115,0)</f>
        <v>0</v>
      </c>
      <c r="BH1115" s="203">
        <f>IF(N1115="sníž. přenesená",J1115,0)</f>
        <v>0</v>
      </c>
      <c r="BI1115" s="203">
        <f>IF(N1115="nulová",J1115,0)</f>
        <v>0</v>
      </c>
      <c r="BJ1115" s="24" t="s">
        <v>82</v>
      </c>
      <c r="BK1115" s="203">
        <f>ROUND(I1115*H1115,2)</f>
        <v>0</v>
      </c>
      <c r="BL1115" s="24" t="s">
        <v>294</v>
      </c>
      <c r="BM1115" s="24" t="s">
        <v>1517</v>
      </c>
    </row>
    <row r="1116" spans="2:47" s="1" customFormat="1" ht="27">
      <c r="B1116" s="40"/>
      <c r="C1116" s="62"/>
      <c r="D1116" s="222" t="s">
        <v>165</v>
      </c>
      <c r="E1116" s="62"/>
      <c r="F1116" s="274" t="s">
        <v>1501</v>
      </c>
      <c r="G1116" s="62"/>
      <c r="H1116" s="62"/>
      <c r="I1116" s="162"/>
      <c r="J1116" s="62"/>
      <c r="K1116" s="62"/>
      <c r="L1116" s="60"/>
      <c r="M1116" s="256"/>
      <c r="N1116" s="41"/>
      <c r="O1116" s="41"/>
      <c r="P1116" s="41"/>
      <c r="Q1116" s="41"/>
      <c r="R1116" s="41"/>
      <c r="S1116" s="41"/>
      <c r="T1116" s="77"/>
      <c r="AT1116" s="24" t="s">
        <v>165</v>
      </c>
      <c r="AU1116" s="24" t="s">
        <v>84</v>
      </c>
    </row>
    <row r="1117" spans="2:65" s="1" customFormat="1" ht="44.25" customHeight="1">
      <c r="B1117" s="40"/>
      <c r="C1117" s="192" t="s">
        <v>1518</v>
      </c>
      <c r="D1117" s="192" t="s">
        <v>146</v>
      </c>
      <c r="E1117" s="193" t="s">
        <v>1519</v>
      </c>
      <c r="F1117" s="194" t="s">
        <v>1520</v>
      </c>
      <c r="G1117" s="195" t="s">
        <v>382</v>
      </c>
      <c r="H1117" s="196">
        <v>1</v>
      </c>
      <c r="I1117" s="197"/>
      <c r="J1117" s="198">
        <f>ROUND(I1117*H1117,2)</f>
        <v>0</v>
      </c>
      <c r="K1117" s="194" t="s">
        <v>21</v>
      </c>
      <c r="L1117" s="60"/>
      <c r="M1117" s="199" t="s">
        <v>21</v>
      </c>
      <c r="N1117" s="200" t="s">
        <v>45</v>
      </c>
      <c r="O1117" s="41"/>
      <c r="P1117" s="201">
        <f>O1117*H1117</f>
        <v>0</v>
      </c>
      <c r="Q1117" s="201">
        <v>0</v>
      </c>
      <c r="R1117" s="201">
        <f>Q1117*H1117</f>
        <v>0</v>
      </c>
      <c r="S1117" s="201">
        <v>0</v>
      </c>
      <c r="T1117" s="202">
        <f>S1117*H1117</f>
        <v>0</v>
      </c>
      <c r="AR1117" s="24" t="s">
        <v>294</v>
      </c>
      <c r="AT1117" s="24" t="s">
        <v>146</v>
      </c>
      <c r="AU1117" s="24" t="s">
        <v>84</v>
      </c>
      <c r="AY1117" s="24" t="s">
        <v>143</v>
      </c>
      <c r="BE1117" s="203">
        <f>IF(N1117="základní",J1117,0)</f>
        <v>0</v>
      </c>
      <c r="BF1117" s="203">
        <f>IF(N1117="snížená",J1117,0)</f>
        <v>0</v>
      </c>
      <c r="BG1117" s="203">
        <f>IF(N1117="zákl. přenesená",J1117,0)</f>
        <v>0</v>
      </c>
      <c r="BH1117" s="203">
        <f>IF(N1117="sníž. přenesená",J1117,0)</f>
        <v>0</v>
      </c>
      <c r="BI1117" s="203">
        <f>IF(N1117="nulová",J1117,0)</f>
        <v>0</v>
      </c>
      <c r="BJ1117" s="24" t="s">
        <v>82</v>
      </c>
      <c r="BK1117" s="203">
        <f>ROUND(I1117*H1117,2)</f>
        <v>0</v>
      </c>
      <c r="BL1117" s="24" t="s">
        <v>294</v>
      </c>
      <c r="BM1117" s="24" t="s">
        <v>1521</v>
      </c>
    </row>
    <row r="1118" spans="2:47" s="1" customFormat="1" ht="27">
      <c r="B1118" s="40"/>
      <c r="C1118" s="62"/>
      <c r="D1118" s="222" t="s">
        <v>165</v>
      </c>
      <c r="E1118" s="62"/>
      <c r="F1118" s="274" t="s">
        <v>1501</v>
      </c>
      <c r="G1118" s="62"/>
      <c r="H1118" s="62"/>
      <c r="I1118" s="162"/>
      <c r="J1118" s="62"/>
      <c r="K1118" s="62"/>
      <c r="L1118" s="60"/>
      <c r="M1118" s="256"/>
      <c r="N1118" s="41"/>
      <c r="O1118" s="41"/>
      <c r="P1118" s="41"/>
      <c r="Q1118" s="41"/>
      <c r="R1118" s="41"/>
      <c r="S1118" s="41"/>
      <c r="T1118" s="77"/>
      <c r="AT1118" s="24" t="s">
        <v>165</v>
      </c>
      <c r="AU1118" s="24" t="s">
        <v>84</v>
      </c>
    </row>
    <row r="1119" spans="2:65" s="1" customFormat="1" ht="44.25" customHeight="1">
      <c r="B1119" s="40"/>
      <c r="C1119" s="192" t="s">
        <v>1522</v>
      </c>
      <c r="D1119" s="192" t="s">
        <v>146</v>
      </c>
      <c r="E1119" s="193" t="s">
        <v>1523</v>
      </c>
      <c r="F1119" s="194" t="s">
        <v>1524</v>
      </c>
      <c r="G1119" s="195" t="s">
        <v>382</v>
      </c>
      <c r="H1119" s="196">
        <v>1</v>
      </c>
      <c r="I1119" s="197"/>
      <c r="J1119" s="198">
        <f>ROUND(I1119*H1119,2)</f>
        <v>0</v>
      </c>
      <c r="K1119" s="194" t="s">
        <v>21</v>
      </c>
      <c r="L1119" s="60"/>
      <c r="M1119" s="199" t="s">
        <v>21</v>
      </c>
      <c r="N1119" s="200" t="s">
        <v>45</v>
      </c>
      <c r="O1119" s="41"/>
      <c r="P1119" s="201">
        <f>O1119*H1119</f>
        <v>0</v>
      </c>
      <c r="Q1119" s="201">
        <v>0</v>
      </c>
      <c r="R1119" s="201">
        <f>Q1119*H1119</f>
        <v>0</v>
      </c>
      <c r="S1119" s="201">
        <v>0</v>
      </c>
      <c r="T1119" s="202">
        <f>S1119*H1119</f>
        <v>0</v>
      </c>
      <c r="AR1119" s="24" t="s">
        <v>294</v>
      </c>
      <c r="AT1119" s="24" t="s">
        <v>146</v>
      </c>
      <c r="AU1119" s="24" t="s">
        <v>84</v>
      </c>
      <c r="AY1119" s="24" t="s">
        <v>143</v>
      </c>
      <c r="BE1119" s="203">
        <f>IF(N1119="základní",J1119,0)</f>
        <v>0</v>
      </c>
      <c r="BF1119" s="203">
        <f>IF(N1119="snížená",J1119,0)</f>
        <v>0</v>
      </c>
      <c r="BG1119" s="203">
        <f>IF(N1119="zákl. přenesená",J1119,0)</f>
        <v>0</v>
      </c>
      <c r="BH1119" s="203">
        <f>IF(N1119="sníž. přenesená",J1119,0)</f>
        <v>0</v>
      </c>
      <c r="BI1119" s="203">
        <f>IF(N1119="nulová",J1119,0)</f>
        <v>0</v>
      </c>
      <c r="BJ1119" s="24" t="s">
        <v>82</v>
      </c>
      <c r="BK1119" s="203">
        <f>ROUND(I1119*H1119,2)</f>
        <v>0</v>
      </c>
      <c r="BL1119" s="24" t="s">
        <v>294</v>
      </c>
      <c r="BM1119" s="24" t="s">
        <v>1525</v>
      </c>
    </row>
    <row r="1120" spans="2:47" s="1" customFormat="1" ht="27">
      <c r="B1120" s="40"/>
      <c r="C1120" s="62"/>
      <c r="D1120" s="222" t="s">
        <v>165</v>
      </c>
      <c r="E1120" s="62"/>
      <c r="F1120" s="274" t="s">
        <v>1501</v>
      </c>
      <c r="G1120" s="62"/>
      <c r="H1120" s="62"/>
      <c r="I1120" s="162"/>
      <c r="J1120" s="62"/>
      <c r="K1120" s="62"/>
      <c r="L1120" s="60"/>
      <c r="M1120" s="256"/>
      <c r="N1120" s="41"/>
      <c r="O1120" s="41"/>
      <c r="P1120" s="41"/>
      <c r="Q1120" s="41"/>
      <c r="R1120" s="41"/>
      <c r="S1120" s="41"/>
      <c r="T1120" s="77"/>
      <c r="AT1120" s="24" t="s">
        <v>165</v>
      </c>
      <c r="AU1120" s="24" t="s">
        <v>84</v>
      </c>
    </row>
    <row r="1121" spans="2:65" s="1" customFormat="1" ht="44.25" customHeight="1">
      <c r="B1121" s="40"/>
      <c r="C1121" s="192" t="s">
        <v>1526</v>
      </c>
      <c r="D1121" s="192" t="s">
        <v>146</v>
      </c>
      <c r="E1121" s="193" t="s">
        <v>1527</v>
      </c>
      <c r="F1121" s="194" t="s">
        <v>1528</v>
      </c>
      <c r="G1121" s="195" t="s">
        <v>382</v>
      </c>
      <c r="H1121" s="196">
        <v>1</v>
      </c>
      <c r="I1121" s="197"/>
      <c r="J1121" s="198">
        <f>ROUND(I1121*H1121,2)</f>
        <v>0</v>
      </c>
      <c r="K1121" s="194" t="s">
        <v>21</v>
      </c>
      <c r="L1121" s="60"/>
      <c r="M1121" s="199" t="s">
        <v>21</v>
      </c>
      <c r="N1121" s="200" t="s">
        <v>45</v>
      </c>
      <c r="O1121" s="41"/>
      <c r="P1121" s="201">
        <f>O1121*H1121</f>
        <v>0</v>
      </c>
      <c r="Q1121" s="201">
        <v>0</v>
      </c>
      <c r="R1121" s="201">
        <f>Q1121*H1121</f>
        <v>0</v>
      </c>
      <c r="S1121" s="201">
        <v>0</v>
      </c>
      <c r="T1121" s="202">
        <f>S1121*H1121</f>
        <v>0</v>
      </c>
      <c r="AR1121" s="24" t="s">
        <v>294</v>
      </c>
      <c r="AT1121" s="24" t="s">
        <v>146</v>
      </c>
      <c r="AU1121" s="24" t="s">
        <v>84</v>
      </c>
      <c r="AY1121" s="24" t="s">
        <v>143</v>
      </c>
      <c r="BE1121" s="203">
        <f>IF(N1121="základní",J1121,0)</f>
        <v>0</v>
      </c>
      <c r="BF1121" s="203">
        <f>IF(N1121="snížená",J1121,0)</f>
        <v>0</v>
      </c>
      <c r="BG1121" s="203">
        <f>IF(N1121="zákl. přenesená",J1121,0)</f>
        <v>0</v>
      </c>
      <c r="BH1121" s="203">
        <f>IF(N1121="sníž. přenesená",J1121,0)</f>
        <v>0</v>
      </c>
      <c r="BI1121" s="203">
        <f>IF(N1121="nulová",J1121,0)</f>
        <v>0</v>
      </c>
      <c r="BJ1121" s="24" t="s">
        <v>82</v>
      </c>
      <c r="BK1121" s="203">
        <f>ROUND(I1121*H1121,2)</f>
        <v>0</v>
      </c>
      <c r="BL1121" s="24" t="s">
        <v>294</v>
      </c>
      <c r="BM1121" s="24" t="s">
        <v>1529</v>
      </c>
    </row>
    <row r="1122" spans="2:47" s="1" customFormat="1" ht="27">
      <c r="B1122" s="40"/>
      <c r="C1122" s="62"/>
      <c r="D1122" s="222" t="s">
        <v>165</v>
      </c>
      <c r="E1122" s="62"/>
      <c r="F1122" s="274" t="s">
        <v>1501</v>
      </c>
      <c r="G1122" s="62"/>
      <c r="H1122" s="62"/>
      <c r="I1122" s="162"/>
      <c r="J1122" s="62"/>
      <c r="K1122" s="62"/>
      <c r="L1122" s="60"/>
      <c r="M1122" s="256"/>
      <c r="N1122" s="41"/>
      <c r="O1122" s="41"/>
      <c r="P1122" s="41"/>
      <c r="Q1122" s="41"/>
      <c r="R1122" s="41"/>
      <c r="S1122" s="41"/>
      <c r="T1122" s="77"/>
      <c r="AT1122" s="24" t="s">
        <v>165</v>
      </c>
      <c r="AU1122" s="24" t="s">
        <v>84</v>
      </c>
    </row>
    <row r="1123" spans="2:65" s="1" customFormat="1" ht="44.25" customHeight="1">
      <c r="B1123" s="40"/>
      <c r="C1123" s="192" t="s">
        <v>1530</v>
      </c>
      <c r="D1123" s="192" t="s">
        <v>146</v>
      </c>
      <c r="E1123" s="193" t="s">
        <v>1531</v>
      </c>
      <c r="F1123" s="194" t="s">
        <v>1532</v>
      </c>
      <c r="G1123" s="195" t="s">
        <v>492</v>
      </c>
      <c r="H1123" s="196">
        <v>7.8</v>
      </c>
      <c r="I1123" s="197"/>
      <c r="J1123" s="198">
        <f>ROUND(I1123*H1123,2)</f>
        <v>0</v>
      </c>
      <c r="K1123" s="194" t="s">
        <v>21</v>
      </c>
      <c r="L1123" s="60"/>
      <c r="M1123" s="199" t="s">
        <v>21</v>
      </c>
      <c r="N1123" s="200" t="s">
        <v>45</v>
      </c>
      <c r="O1123" s="41"/>
      <c r="P1123" s="201">
        <f>O1123*H1123</f>
        <v>0</v>
      </c>
      <c r="Q1123" s="201">
        <v>0</v>
      </c>
      <c r="R1123" s="201">
        <f>Q1123*H1123</f>
        <v>0</v>
      </c>
      <c r="S1123" s="201">
        <v>0</v>
      </c>
      <c r="T1123" s="202">
        <f>S1123*H1123</f>
        <v>0</v>
      </c>
      <c r="AR1123" s="24" t="s">
        <v>294</v>
      </c>
      <c r="AT1123" s="24" t="s">
        <v>146</v>
      </c>
      <c r="AU1123" s="24" t="s">
        <v>84</v>
      </c>
      <c r="AY1123" s="24" t="s">
        <v>143</v>
      </c>
      <c r="BE1123" s="203">
        <f>IF(N1123="základní",J1123,0)</f>
        <v>0</v>
      </c>
      <c r="BF1123" s="203">
        <f>IF(N1123="snížená",J1123,0)</f>
        <v>0</v>
      </c>
      <c r="BG1123" s="203">
        <f>IF(N1123="zákl. přenesená",J1123,0)</f>
        <v>0</v>
      </c>
      <c r="BH1123" s="203">
        <f>IF(N1123="sníž. přenesená",J1123,0)</f>
        <v>0</v>
      </c>
      <c r="BI1123" s="203">
        <f>IF(N1123="nulová",J1123,0)</f>
        <v>0</v>
      </c>
      <c r="BJ1123" s="24" t="s">
        <v>82</v>
      </c>
      <c r="BK1123" s="203">
        <f>ROUND(I1123*H1123,2)</f>
        <v>0</v>
      </c>
      <c r="BL1123" s="24" t="s">
        <v>294</v>
      </c>
      <c r="BM1123" s="24" t="s">
        <v>1533</v>
      </c>
    </row>
    <row r="1124" spans="2:47" s="1" customFormat="1" ht="27">
      <c r="B1124" s="40"/>
      <c r="C1124" s="62"/>
      <c r="D1124" s="222" t="s">
        <v>165</v>
      </c>
      <c r="E1124" s="62"/>
      <c r="F1124" s="274" t="s">
        <v>1534</v>
      </c>
      <c r="G1124" s="62"/>
      <c r="H1124" s="62"/>
      <c r="I1124" s="162"/>
      <c r="J1124" s="62"/>
      <c r="K1124" s="62"/>
      <c r="L1124" s="60"/>
      <c r="M1124" s="256"/>
      <c r="N1124" s="41"/>
      <c r="O1124" s="41"/>
      <c r="P1124" s="41"/>
      <c r="Q1124" s="41"/>
      <c r="R1124" s="41"/>
      <c r="S1124" s="41"/>
      <c r="T1124" s="77"/>
      <c r="AT1124" s="24" t="s">
        <v>165</v>
      </c>
      <c r="AU1124" s="24" t="s">
        <v>84</v>
      </c>
    </row>
    <row r="1125" spans="2:65" s="1" customFormat="1" ht="31.5" customHeight="1">
      <c r="B1125" s="40"/>
      <c r="C1125" s="192" t="s">
        <v>1535</v>
      </c>
      <c r="D1125" s="192" t="s">
        <v>146</v>
      </c>
      <c r="E1125" s="193" t="s">
        <v>1536</v>
      </c>
      <c r="F1125" s="194" t="s">
        <v>1537</v>
      </c>
      <c r="G1125" s="195" t="s">
        <v>492</v>
      </c>
      <c r="H1125" s="196">
        <v>14.35</v>
      </c>
      <c r="I1125" s="197"/>
      <c r="J1125" s="198">
        <f>ROUND(I1125*H1125,2)</f>
        <v>0</v>
      </c>
      <c r="K1125" s="194" t="s">
        <v>21</v>
      </c>
      <c r="L1125" s="60"/>
      <c r="M1125" s="199" t="s">
        <v>21</v>
      </c>
      <c r="N1125" s="200" t="s">
        <v>45</v>
      </c>
      <c r="O1125" s="41"/>
      <c r="P1125" s="201">
        <f>O1125*H1125</f>
        <v>0</v>
      </c>
      <c r="Q1125" s="201">
        <v>0</v>
      </c>
      <c r="R1125" s="201">
        <f>Q1125*H1125</f>
        <v>0</v>
      </c>
      <c r="S1125" s="201">
        <v>0</v>
      </c>
      <c r="T1125" s="202">
        <f>S1125*H1125</f>
        <v>0</v>
      </c>
      <c r="AR1125" s="24" t="s">
        <v>294</v>
      </c>
      <c r="AT1125" s="24" t="s">
        <v>146</v>
      </c>
      <c r="AU1125" s="24" t="s">
        <v>84</v>
      </c>
      <c r="AY1125" s="24" t="s">
        <v>143</v>
      </c>
      <c r="BE1125" s="203">
        <f>IF(N1125="základní",J1125,0)</f>
        <v>0</v>
      </c>
      <c r="BF1125" s="203">
        <f>IF(N1125="snížená",J1125,0)</f>
        <v>0</v>
      </c>
      <c r="BG1125" s="203">
        <f>IF(N1125="zákl. přenesená",J1125,0)</f>
        <v>0</v>
      </c>
      <c r="BH1125" s="203">
        <f>IF(N1125="sníž. přenesená",J1125,0)</f>
        <v>0</v>
      </c>
      <c r="BI1125" s="203">
        <f>IF(N1125="nulová",J1125,0)</f>
        <v>0</v>
      </c>
      <c r="BJ1125" s="24" t="s">
        <v>82</v>
      </c>
      <c r="BK1125" s="203">
        <f>ROUND(I1125*H1125,2)</f>
        <v>0</v>
      </c>
      <c r="BL1125" s="24" t="s">
        <v>294</v>
      </c>
      <c r="BM1125" s="24" t="s">
        <v>1538</v>
      </c>
    </row>
    <row r="1126" spans="2:47" s="1" customFormat="1" ht="27">
      <c r="B1126" s="40"/>
      <c r="C1126" s="62"/>
      <c r="D1126" s="222" t="s">
        <v>165</v>
      </c>
      <c r="E1126" s="62"/>
      <c r="F1126" s="274" t="s">
        <v>1534</v>
      </c>
      <c r="G1126" s="62"/>
      <c r="H1126" s="62"/>
      <c r="I1126" s="162"/>
      <c r="J1126" s="62"/>
      <c r="K1126" s="62"/>
      <c r="L1126" s="60"/>
      <c r="M1126" s="256"/>
      <c r="N1126" s="41"/>
      <c r="O1126" s="41"/>
      <c r="P1126" s="41"/>
      <c r="Q1126" s="41"/>
      <c r="R1126" s="41"/>
      <c r="S1126" s="41"/>
      <c r="T1126" s="77"/>
      <c r="AT1126" s="24" t="s">
        <v>165</v>
      </c>
      <c r="AU1126" s="24" t="s">
        <v>84</v>
      </c>
    </row>
    <row r="1127" spans="2:65" s="1" customFormat="1" ht="44.25" customHeight="1">
      <c r="B1127" s="40"/>
      <c r="C1127" s="192" t="s">
        <v>1539</v>
      </c>
      <c r="D1127" s="192" t="s">
        <v>146</v>
      </c>
      <c r="E1127" s="193" t="s">
        <v>1540</v>
      </c>
      <c r="F1127" s="194" t="s">
        <v>1541</v>
      </c>
      <c r="G1127" s="195" t="s">
        <v>492</v>
      </c>
      <c r="H1127" s="196">
        <v>2.735</v>
      </c>
      <c r="I1127" s="197"/>
      <c r="J1127" s="198">
        <f>ROUND(I1127*H1127,2)</f>
        <v>0</v>
      </c>
      <c r="K1127" s="194" t="s">
        <v>21</v>
      </c>
      <c r="L1127" s="60"/>
      <c r="M1127" s="199" t="s">
        <v>21</v>
      </c>
      <c r="N1127" s="200" t="s">
        <v>45</v>
      </c>
      <c r="O1127" s="41"/>
      <c r="P1127" s="201">
        <f>O1127*H1127</f>
        <v>0</v>
      </c>
      <c r="Q1127" s="201">
        <v>0</v>
      </c>
      <c r="R1127" s="201">
        <f>Q1127*H1127</f>
        <v>0</v>
      </c>
      <c r="S1127" s="201">
        <v>0</v>
      </c>
      <c r="T1127" s="202">
        <f>S1127*H1127</f>
        <v>0</v>
      </c>
      <c r="AR1127" s="24" t="s">
        <v>294</v>
      </c>
      <c r="AT1127" s="24" t="s">
        <v>146</v>
      </c>
      <c r="AU1127" s="24" t="s">
        <v>84</v>
      </c>
      <c r="AY1127" s="24" t="s">
        <v>143</v>
      </c>
      <c r="BE1127" s="203">
        <f>IF(N1127="základní",J1127,0)</f>
        <v>0</v>
      </c>
      <c r="BF1127" s="203">
        <f>IF(N1127="snížená",J1127,0)</f>
        <v>0</v>
      </c>
      <c r="BG1127" s="203">
        <f>IF(N1127="zákl. přenesená",J1127,0)</f>
        <v>0</v>
      </c>
      <c r="BH1127" s="203">
        <f>IF(N1127="sníž. přenesená",J1127,0)</f>
        <v>0</v>
      </c>
      <c r="BI1127" s="203">
        <f>IF(N1127="nulová",J1127,0)</f>
        <v>0</v>
      </c>
      <c r="BJ1127" s="24" t="s">
        <v>82</v>
      </c>
      <c r="BK1127" s="203">
        <f>ROUND(I1127*H1127,2)</f>
        <v>0</v>
      </c>
      <c r="BL1127" s="24" t="s">
        <v>294</v>
      </c>
      <c r="BM1127" s="24" t="s">
        <v>1542</v>
      </c>
    </row>
    <row r="1128" spans="2:47" s="1" customFormat="1" ht="27">
      <c r="B1128" s="40"/>
      <c r="C1128" s="62"/>
      <c r="D1128" s="222" t="s">
        <v>165</v>
      </c>
      <c r="E1128" s="62"/>
      <c r="F1128" s="274" t="s">
        <v>1534</v>
      </c>
      <c r="G1128" s="62"/>
      <c r="H1128" s="62"/>
      <c r="I1128" s="162"/>
      <c r="J1128" s="62"/>
      <c r="K1128" s="62"/>
      <c r="L1128" s="60"/>
      <c r="M1128" s="256"/>
      <c r="N1128" s="41"/>
      <c r="O1128" s="41"/>
      <c r="P1128" s="41"/>
      <c r="Q1128" s="41"/>
      <c r="R1128" s="41"/>
      <c r="S1128" s="41"/>
      <c r="T1128" s="77"/>
      <c r="AT1128" s="24" t="s">
        <v>165</v>
      </c>
      <c r="AU1128" s="24" t="s">
        <v>84</v>
      </c>
    </row>
    <row r="1129" spans="2:65" s="1" customFormat="1" ht="44.25" customHeight="1">
      <c r="B1129" s="40"/>
      <c r="C1129" s="192" t="s">
        <v>1543</v>
      </c>
      <c r="D1129" s="192" t="s">
        <v>146</v>
      </c>
      <c r="E1129" s="193" t="s">
        <v>1544</v>
      </c>
      <c r="F1129" s="194" t="s">
        <v>1545</v>
      </c>
      <c r="G1129" s="195" t="s">
        <v>382</v>
      </c>
      <c r="H1129" s="196">
        <v>1</v>
      </c>
      <c r="I1129" s="197"/>
      <c r="J1129" s="198">
        <f>ROUND(I1129*H1129,2)</f>
        <v>0</v>
      </c>
      <c r="K1129" s="194" t="s">
        <v>21</v>
      </c>
      <c r="L1129" s="60"/>
      <c r="M1129" s="199" t="s">
        <v>21</v>
      </c>
      <c r="N1129" s="200" t="s">
        <v>45</v>
      </c>
      <c r="O1129" s="41"/>
      <c r="P1129" s="201">
        <f>O1129*H1129</f>
        <v>0</v>
      </c>
      <c r="Q1129" s="201">
        <v>0</v>
      </c>
      <c r="R1129" s="201">
        <f>Q1129*H1129</f>
        <v>0</v>
      </c>
      <c r="S1129" s="201">
        <v>0</v>
      </c>
      <c r="T1129" s="202">
        <f>S1129*H1129</f>
        <v>0</v>
      </c>
      <c r="AR1129" s="24" t="s">
        <v>294</v>
      </c>
      <c r="AT1129" s="24" t="s">
        <v>146</v>
      </c>
      <c r="AU1129" s="24" t="s">
        <v>84</v>
      </c>
      <c r="AY1129" s="24" t="s">
        <v>143</v>
      </c>
      <c r="BE1129" s="203">
        <f>IF(N1129="základní",J1129,0)</f>
        <v>0</v>
      </c>
      <c r="BF1129" s="203">
        <f>IF(N1129="snížená",J1129,0)</f>
        <v>0</v>
      </c>
      <c r="BG1129" s="203">
        <f>IF(N1129="zákl. přenesená",J1129,0)</f>
        <v>0</v>
      </c>
      <c r="BH1129" s="203">
        <f>IF(N1129="sníž. přenesená",J1129,0)</f>
        <v>0</v>
      </c>
      <c r="BI1129" s="203">
        <f>IF(N1129="nulová",J1129,0)</f>
        <v>0</v>
      </c>
      <c r="BJ1129" s="24" t="s">
        <v>82</v>
      </c>
      <c r="BK1129" s="203">
        <f>ROUND(I1129*H1129,2)</f>
        <v>0</v>
      </c>
      <c r="BL1129" s="24" t="s">
        <v>294</v>
      </c>
      <c r="BM1129" s="24" t="s">
        <v>1546</v>
      </c>
    </row>
    <row r="1130" spans="2:47" s="1" customFormat="1" ht="27">
      <c r="B1130" s="40"/>
      <c r="C1130" s="62"/>
      <c r="D1130" s="222" t="s">
        <v>165</v>
      </c>
      <c r="E1130" s="62"/>
      <c r="F1130" s="274" t="s">
        <v>1534</v>
      </c>
      <c r="G1130" s="62"/>
      <c r="H1130" s="62"/>
      <c r="I1130" s="162"/>
      <c r="J1130" s="62"/>
      <c r="K1130" s="62"/>
      <c r="L1130" s="60"/>
      <c r="M1130" s="256"/>
      <c r="N1130" s="41"/>
      <c r="O1130" s="41"/>
      <c r="P1130" s="41"/>
      <c r="Q1130" s="41"/>
      <c r="R1130" s="41"/>
      <c r="S1130" s="41"/>
      <c r="T1130" s="77"/>
      <c r="AT1130" s="24" t="s">
        <v>165</v>
      </c>
      <c r="AU1130" s="24" t="s">
        <v>84</v>
      </c>
    </row>
    <row r="1131" spans="2:65" s="1" customFormat="1" ht="31.5" customHeight="1">
      <c r="B1131" s="40"/>
      <c r="C1131" s="192" t="s">
        <v>1547</v>
      </c>
      <c r="D1131" s="192" t="s">
        <v>146</v>
      </c>
      <c r="E1131" s="193" t="s">
        <v>1548</v>
      </c>
      <c r="F1131" s="194" t="s">
        <v>1549</v>
      </c>
      <c r="G1131" s="195" t="s">
        <v>492</v>
      </c>
      <c r="H1131" s="196">
        <v>8.5</v>
      </c>
      <c r="I1131" s="197"/>
      <c r="J1131" s="198">
        <f>ROUND(I1131*H1131,2)</f>
        <v>0</v>
      </c>
      <c r="K1131" s="194" t="s">
        <v>21</v>
      </c>
      <c r="L1131" s="60"/>
      <c r="M1131" s="199" t="s">
        <v>21</v>
      </c>
      <c r="N1131" s="200" t="s">
        <v>45</v>
      </c>
      <c r="O1131" s="41"/>
      <c r="P1131" s="201">
        <f>O1131*H1131</f>
        <v>0</v>
      </c>
      <c r="Q1131" s="201">
        <v>0</v>
      </c>
      <c r="R1131" s="201">
        <f>Q1131*H1131</f>
        <v>0</v>
      </c>
      <c r="S1131" s="201">
        <v>0</v>
      </c>
      <c r="T1131" s="202">
        <f>S1131*H1131</f>
        <v>0</v>
      </c>
      <c r="AR1131" s="24" t="s">
        <v>294</v>
      </c>
      <c r="AT1131" s="24" t="s">
        <v>146</v>
      </c>
      <c r="AU1131" s="24" t="s">
        <v>84</v>
      </c>
      <c r="AY1131" s="24" t="s">
        <v>143</v>
      </c>
      <c r="BE1131" s="203">
        <f>IF(N1131="základní",J1131,0)</f>
        <v>0</v>
      </c>
      <c r="BF1131" s="203">
        <f>IF(N1131="snížená",J1131,0)</f>
        <v>0</v>
      </c>
      <c r="BG1131" s="203">
        <f>IF(N1131="zákl. přenesená",J1131,0)</f>
        <v>0</v>
      </c>
      <c r="BH1131" s="203">
        <f>IF(N1131="sníž. přenesená",J1131,0)</f>
        <v>0</v>
      </c>
      <c r="BI1131" s="203">
        <f>IF(N1131="nulová",J1131,0)</f>
        <v>0</v>
      </c>
      <c r="BJ1131" s="24" t="s">
        <v>82</v>
      </c>
      <c r="BK1131" s="203">
        <f>ROUND(I1131*H1131,2)</f>
        <v>0</v>
      </c>
      <c r="BL1131" s="24" t="s">
        <v>294</v>
      </c>
      <c r="BM1131" s="24" t="s">
        <v>1550</v>
      </c>
    </row>
    <row r="1132" spans="2:47" s="1" customFormat="1" ht="27">
      <c r="B1132" s="40"/>
      <c r="C1132" s="62"/>
      <c r="D1132" s="222" t="s">
        <v>165</v>
      </c>
      <c r="E1132" s="62"/>
      <c r="F1132" s="274" t="s">
        <v>1534</v>
      </c>
      <c r="G1132" s="62"/>
      <c r="H1132" s="62"/>
      <c r="I1132" s="162"/>
      <c r="J1132" s="62"/>
      <c r="K1132" s="62"/>
      <c r="L1132" s="60"/>
      <c r="M1132" s="256"/>
      <c r="N1132" s="41"/>
      <c r="O1132" s="41"/>
      <c r="P1132" s="41"/>
      <c r="Q1132" s="41"/>
      <c r="R1132" s="41"/>
      <c r="S1132" s="41"/>
      <c r="T1132" s="77"/>
      <c r="AT1132" s="24" t="s">
        <v>165</v>
      </c>
      <c r="AU1132" s="24" t="s">
        <v>84</v>
      </c>
    </row>
    <row r="1133" spans="2:65" s="1" customFormat="1" ht="31.5" customHeight="1">
      <c r="B1133" s="40"/>
      <c r="C1133" s="192" t="s">
        <v>1551</v>
      </c>
      <c r="D1133" s="192" t="s">
        <v>146</v>
      </c>
      <c r="E1133" s="193" t="s">
        <v>1552</v>
      </c>
      <c r="F1133" s="194" t="s">
        <v>1553</v>
      </c>
      <c r="G1133" s="195" t="s">
        <v>492</v>
      </c>
      <c r="H1133" s="196">
        <v>8.035</v>
      </c>
      <c r="I1133" s="197"/>
      <c r="J1133" s="198">
        <f>ROUND(I1133*H1133,2)</f>
        <v>0</v>
      </c>
      <c r="K1133" s="194" t="s">
        <v>21</v>
      </c>
      <c r="L1133" s="60"/>
      <c r="M1133" s="199" t="s">
        <v>21</v>
      </c>
      <c r="N1133" s="200" t="s">
        <v>45</v>
      </c>
      <c r="O1133" s="41"/>
      <c r="P1133" s="201">
        <f>O1133*H1133</f>
        <v>0</v>
      </c>
      <c r="Q1133" s="201">
        <v>0</v>
      </c>
      <c r="R1133" s="201">
        <f>Q1133*H1133</f>
        <v>0</v>
      </c>
      <c r="S1133" s="201">
        <v>0</v>
      </c>
      <c r="T1133" s="202">
        <f>S1133*H1133</f>
        <v>0</v>
      </c>
      <c r="AR1133" s="24" t="s">
        <v>294</v>
      </c>
      <c r="AT1133" s="24" t="s">
        <v>146</v>
      </c>
      <c r="AU1133" s="24" t="s">
        <v>84</v>
      </c>
      <c r="AY1133" s="24" t="s">
        <v>143</v>
      </c>
      <c r="BE1133" s="203">
        <f>IF(N1133="základní",J1133,0)</f>
        <v>0</v>
      </c>
      <c r="BF1133" s="203">
        <f>IF(N1133="snížená",J1133,0)</f>
        <v>0</v>
      </c>
      <c r="BG1133" s="203">
        <f>IF(N1133="zákl. přenesená",J1133,0)</f>
        <v>0</v>
      </c>
      <c r="BH1133" s="203">
        <f>IF(N1133="sníž. přenesená",J1133,0)</f>
        <v>0</v>
      </c>
      <c r="BI1133" s="203">
        <f>IF(N1133="nulová",J1133,0)</f>
        <v>0</v>
      </c>
      <c r="BJ1133" s="24" t="s">
        <v>82</v>
      </c>
      <c r="BK1133" s="203">
        <f>ROUND(I1133*H1133,2)</f>
        <v>0</v>
      </c>
      <c r="BL1133" s="24" t="s">
        <v>294</v>
      </c>
      <c r="BM1133" s="24" t="s">
        <v>1554</v>
      </c>
    </row>
    <row r="1134" spans="2:47" s="1" customFormat="1" ht="27">
      <c r="B1134" s="40"/>
      <c r="C1134" s="62"/>
      <c r="D1134" s="204" t="s">
        <v>165</v>
      </c>
      <c r="E1134" s="62"/>
      <c r="F1134" s="205" t="s">
        <v>1534</v>
      </c>
      <c r="G1134" s="62"/>
      <c r="H1134" s="62"/>
      <c r="I1134" s="162"/>
      <c r="J1134" s="62"/>
      <c r="K1134" s="62"/>
      <c r="L1134" s="60"/>
      <c r="M1134" s="256"/>
      <c r="N1134" s="41"/>
      <c r="O1134" s="41"/>
      <c r="P1134" s="41"/>
      <c r="Q1134" s="41"/>
      <c r="R1134" s="41"/>
      <c r="S1134" s="41"/>
      <c r="T1134" s="77"/>
      <c r="AT1134" s="24" t="s">
        <v>165</v>
      </c>
      <c r="AU1134" s="24" t="s">
        <v>84</v>
      </c>
    </row>
    <row r="1135" spans="2:51" s="12" customFormat="1" ht="13.5">
      <c r="B1135" s="220"/>
      <c r="C1135" s="221"/>
      <c r="D1135" s="222" t="s">
        <v>210</v>
      </c>
      <c r="E1135" s="223" t="s">
        <v>21</v>
      </c>
      <c r="F1135" s="224" t="s">
        <v>1555</v>
      </c>
      <c r="G1135" s="221"/>
      <c r="H1135" s="225">
        <v>8.035</v>
      </c>
      <c r="I1135" s="226"/>
      <c r="J1135" s="221"/>
      <c r="K1135" s="221"/>
      <c r="L1135" s="227"/>
      <c r="M1135" s="228"/>
      <c r="N1135" s="229"/>
      <c r="O1135" s="229"/>
      <c r="P1135" s="229"/>
      <c r="Q1135" s="229"/>
      <c r="R1135" s="229"/>
      <c r="S1135" s="229"/>
      <c r="T1135" s="230"/>
      <c r="AT1135" s="231" t="s">
        <v>210</v>
      </c>
      <c r="AU1135" s="231" t="s">
        <v>84</v>
      </c>
      <c r="AV1135" s="12" t="s">
        <v>84</v>
      </c>
      <c r="AW1135" s="12" t="s">
        <v>38</v>
      </c>
      <c r="AX1135" s="12" t="s">
        <v>82</v>
      </c>
      <c r="AY1135" s="231" t="s">
        <v>143</v>
      </c>
    </row>
    <row r="1136" spans="2:65" s="1" customFormat="1" ht="44.25" customHeight="1">
      <c r="B1136" s="40"/>
      <c r="C1136" s="192" t="s">
        <v>1556</v>
      </c>
      <c r="D1136" s="192" t="s">
        <v>146</v>
      </c>
      <c r="E1136" s="193" t="s">
        <v>1557</v>
      </c>
      <c r="F1136" s="194" t="s">
        <v>1558</v>
      </c>
      <c r="G1136" s="195" t="s">
        <v>382</v>
      </c>
      <c r="H1136" s="196">
        <v>3</v>
      </c>
      <c r="I1136" s="197"/>
      <c r="J1136" s="198">
        <f>ROUND(I1136*H1136,2)</f>
        <v>0</v>
      </c>
      <c r="K1136" s="194" t="s">
        <v>21</v>
      </c>
      <c r="L1136" s="60"/>
      <c r="M1136" s="199" t="s">
        <v>21</v>
      </c>
      <c r="N1136" s="200" t="s">
        <v>45</v>
      </c>
      <c r="O1136" s="41"/>
      <c r="P1136" s="201">
        <f>O1136*H1136</f>
        <v>0</v>
      </c>
      <c r="Q1136" s="201">
        <v>0</v>
      </c>
      <c r="R1136" s="201">
        <f>Q1136*H1136</f>
        <v>0</v>
      </c>
      <c r="S1136" s="201">
        <v>0</v>
      </c>
      <c r="T1136" s="202">
        <f>S1136*H1136</f>
        <v>0</v>
      </c>
      <c r="AR1136" s="24" t="s">
        <v>294</v>
      </c>
      <c r="AT1136" s="24" t="s">
        <v>146</v>
      </c>
      <c r="AU1136" s="24" t="s">
        <v>84</v>
      </c>
      <c r="AY1136" s="24" t="s">
        <v>143</v>
      </c>
      <c r="BE1136" s="203">
        <f>IF(N1136="základní",J1136,0)</f>
        <v>0</v>
      </c>
      <c r="BF1136" s="203">
        <f>IF(N1136="snížená",J1136,0)</f>
        <v>0</v>
      </c>
      <c r="BG1136" s="203">
        <f>IF(N1136="zákl. přenesená",J1136,0)</f>
        <v>0</v>
      </c>
      <c r="BH1136" s="203">
        <f>IF(N1136="sníž. přenesená",J1136,0)</f>
        <v>0</v>
      </c>
      <c r="BI1136" s="203">
        <f>IF(N1136="nulová",J1136,0)</f>
        <v>0</v>
      </c>
      <c r="BJ1136" s="24" t="s">
        <v>82</v>
      </c>
      <c r="BK1136" s="203">
        <f>ROUND(I1136*H1136,2)</f>
        <v>0</v>
      </c>
      <c r="BL1136" s="24" t="s">
        <v>294</v>
      </c>
      <c r="BM1136" s="24" t="s">
        <v>1559</v>
      </c>
    </row>
    <row r="1137" spans="2:47" s="1" customFormat="1" ht="27">
      <c r="B1137" s="40"/>
      <c r="C1137" s="62"/>
      <c r="D1137" s="222" t="s">
        <v>165</v>
      </c>
      <c r="E1137" s="62"/>
      <c r="F1137" s="274" t="s">
        <v>1501</v>
      </c>
      <c r="G1137" s="62"/>
      <c r="H1137" s="62"/>
      <c r="I1137" s="162"/>
      <c r="J1137" s="62"/>
      <c r="K1137" s="62"/>
      <c r="L1137" s="60"/>
      <c r="M1137" s="256"/>
      <c r="N1137" s="41"/>
      <c r="O1137" s="41"/>
      <c r="P1137" s="41"/>
      <c r="Q1137" s="41"/>
      <c r="R1137" s="41"/>
      <c r="S1137" s="41"/>
      <c r="T1137" s="77"/>
      <c r="AT1137" s="24" t="s">
        <v>165</v>
      </c>
      <c r="AU1137" s="24" t="s">
        <v>84</v>
      </c>
    </row>
    <row r="1138" spans="2:65" s="1" customFormat="1" ht="44.25" customHeight="1">
      <c r="B1138" s="40"/>
      <c r="C1138" s="192" t="s">
        <v>1560</v>
      </c>
      <c r="D1138" s="192" t="s">
        <v>146</v>
      </c>
      <c r="E1138" s="193" t="s">
        <v>1561</v>
      </c>
      <c r="F1138" s="194" t="s">
        <v>1562</v>
      </c>
      <c r="G1138" s="195" t="s">
        <v>382</v>
      </c>
      <c r="H1138" s="196">
        <v>2</v>
      </c>
      <c r="I1138" s="197"/>
      <c r="J1138" s="198">
        <f>ROUND(I1138*H1138,2)</f>
        <v>0</v>
      </c>
      <c r="K1138" s="194" t="s">
        <v>21</v>
      </c>
      <c r="L1138" s="60"/>
      <c r="M1138" s="199" t="s">
        <v>21</v>
      </c>
      <c r="N1138" s="200" t="s">
        <v>45</v>
      </c>
      <c r="O1138" s="41"/>
      <c r="P1138" s="201">
        <f>O1138*H1138</f>
        <v>0</v>
      </c>
      <c r="Q1138" s="201">
        <v>0</v>
      </c>
      <c r="R1138" s="201">
        <f>Q1138*H1138</f>
        <v>0</v>
      </c>
      <c r="S1138" s="201">
        <v>0</v>
      </c>
      <c r="T1138" s="202">
        <f>S1138*H1138</f>
        <v>0</v>
      </c>
      <c r="AR1138" s="24" t="s">
        <v>294</v>
      </c>
      <c r="AT1138" s="24" t="s">
        <v>146</v>
      </c>
      <c r="AU1138" s="24" t="s">
        <v>84</v>
      </c>
      <c r="AY1138" s="24" t="s">
        <v>143</v>
      </c>
      <c r="BE1138" s="203">
        <f>IF(N1138="základní",J1138,0)</f>
        <v>0</v>
      </c>
      <c r="BF1138" s="203">
        <f>IF(N1138="snížená",J1138,0)</f>
        <v>0</v>
      </c>
      <c r="BG1138" s="203">
        <f>IF(N1138="zákl. přenesená",J1138,0)</f>
        <v>0</v>
      </c>
      <c r="BH1138" s="203">
        <f>IF(N1138="sníž. přenesená",J1138,0)</f>
        <v>0</v>
      </c>
      <c r="BI1138" s="203">
        <f>IF(N1138="nulová",J1138,0)</f>
        <v>0</v>
      </c>
      <c r="BJ1138" s="24" t="s">
        <v>82</v>
      </c>
      <c r="BK1138" s="203">
        <f>ROUND(I1138*H1138,2)</f>
        <v>0</v>
      </c>
      <c r="BL1138" s="24" t="s">
        <v>294</v>
      </c>
      <c r="BM1138" s="24" t="s">
        <v>1563</v>
      </c>
    </row>
    <row r="1139" spans="2:47" s="1" customFormat="1" ht="27">
      <c r="B1139" s="40"/>
      <c r="C1139" s="62"/>
      <c r="D1139" s="222" t="s">
        <v>165</v>
      </c>
      <c r="E1139" s="62"/>
      <c r="F1139" s="274" t="s">
        <v>1501</v>
      </c>
      <c r="G1139" s="62"/>
      <c r="H1139" s="62"/>
      <c r="I1139" s="162"/>
      <c r="J1139" s="62"/>
      <c r="K1139" s="62"/>
      <c r="L1139" s="60"/>
      <c r="M1139" s="256"/>
      <c r="N1139" s="41"/>
      <c r="O1139" s="41"/>
      <c r="P1139" s="41"/>
      <c r="Q1139" s="41"/>
      <c r="R1139" s="41"/>
      <c r="S1139" s="41"/>
      <c r="T1139" s="77"/>
      <c r="AT1139" s="24" t="s">
        <v>165</v>
      </c>
      <c r="AU1139" s="24" t="s">
        <v>84</v>
      </c>
    </row>
    <row r="1140" spans="2:65" s="1" customFormat="1" ht="44.25" customHeight="1">
      <c r="B1140" s="40"/>
      <c r="C1140" s="192" t="s">
        <v>1564</v>
      </c>
      <c r="D1140" s="192" t="s">
        <v>146</v>
      </c>
      <c r="E1140" s="193" t="s">
        <v>1565</v>
      </c>
      <c r="F1140" s="194" t="s">
        <v>1566</v>
      </c>
      <c r="G1140" s="195" t="s">
        <v>382</v>
      </c>
      <c r="H1140" s="196">
        <v>1</v>
      </c>
      <c r="I1140" s="197"/>
      <c r="J1140" s="198">
        <f>ROUND(I1140*H1140,2)</f>
        <v>0</v>
      </c>
      <c r="K1140" s="194" t="s">
        <v>21</v>
      </c>
      <c r="L1140" s="60"/>
      <c r="M1140" s="199" t="s">
        <v>21</v>
      </c>
      <c r="N1140" s="200" t="s">
        <v>45</v>
      </c>
      <c r="O1140" s="41"/>
      <c r="P1140" s="201">
        <f>O1140*H1140</f>
        <v>0</v>
      </c>
      <c r="Q1140" s="201">
        <v>0</v>
      </c>
      <c r="R1140" s="201">
        <f>Q1140*H1140</f>
        <v>0</v>
      </c>
      <c r="S1140" s="201">
        <v>0</v>
      </c>
      <c r="T1140" s="202">
        <f>S1140*H1140</f>
        <v>0</v>
      </c>
      <c r="AR1140" s="24" t="s">
        <v>294</v>
      </c>
      <c r="AT1140" s="24" t="s">
        <v>146</v>
      </c>
      <c r="AU1140" s="24" t="s">
        <v>84</v>
      </c>
      <c r="AY1140" s="24" t="s">
        <v>143</v>
      </c>
      <c r="BE1140" s="203">
        <f>IF(N1140="základní",J1140,0)</f>
        <v>0</v>
      </c>
      <c r="BF1140" s="203">
        <f>IF(N1140="snížená",J1140,0)</f>
        <v>0</v>
      </c>
      <c r="BG1140" s="203">
        <f>IF(N1140="zákl. přenesená",J1140,0)</f>
        <v>0</v>
      </c>
      <c r="BH1140" s="203">
        <f>IF(N1140="sníž. přenesená",J1140,0)</f>
        <v>0</v>
      </c>
      <c r="BI1140" s="203">
        <f>IF(N1140="nulová",J1140,0)</f>
        <v>0</v>
      </c>
      <c r="BJ1140" s="24" t="s">
        <v>82</v>
      </c>
      <c r="BK1140" s="203">
        <f>ROUND(I1140*H1140,2)</f>
        <v>0</v>
      </c>
      <c r="BL1140" s="24" t="s">
        <v>294</v>
      </c>
      <c r="BM1140" s="24" t="s">
        <v>1567</v>
      </c>
    </row>
    <row r="1141" spans="2:47" s="1" customFormat="1" ht="27">
      <c r="B1141" s="40"/>
      <c r="C1141" s="62"/>
      <c r="D1141" s="222" t="s">
        <v>165</v>
      </c>
      <c r="E1141" s="62"/>
      <c r="F1141" s="274" t="s">
        <v>1501</v>
      </c>
      <c r="G1141" s="62"/>
      <c r="H1141" s="62"/>
      <c r="I1141" s="162"/>
      <c r="J1141" s="62"/>
      <c r="K1141" s="62"/>
      <c r="L1141" s="60"/>
      <c r="M1141" s="256"/>
      <c r="N1141" s="41"/>
      <c r="O1141" s="41"/>
      <c r="P1141" s="41"/>
      <c r="Q1141" s="41"/>
      <c r="R1141" s="41"/>
      <c r="S1141" s="41"/>
      <c r="T1141" s="77"/>
      <c r="AT1141" s="24" t="s">
        <v>165</v>
      </c>
      <c r="AU1141" s="24" t="s">
        <v>84</v>
      </c>
    </row>
    <row r="1142" spans="2:65" s="1" customFormat="1" ht="44.25" customHeight="1">
      <c r="B1142" s="40"/>
      <c r="C1142" s="192" t="s">
        <v>1568</v>
      </c>
      <c r="D1142" s="192" t="s">
        <v>146</v>
      </c>
      <c r="E1142" s="193" t="s">
        <v>1569</v>
      </c>
      <c r="F1142" s="194" t="s">
        <v>1570</v>
      </c>
      <c r="G1142" s="195" t="s">
        <v>382</v>
      </c>
      <c r="H1142" s="196">
        <v>1</v>
      </c>
      <c r="I1142" s="197"/>
      <c r="J1142" s="198">
        <f>ROUND(I1142*H1142,2)</f>
        <v>0</v>
      </c>
      <c r="K1142" s="194" t="s">
        <v>21</v>
      </c>
      <c r="L1142" s="60"/>
      <c r="M1142" s="199" t="s">
        <v>21</v>
      </c>
      <c r="N1142" s="200" t="s">
        <v>45</v>
      </c>
      <c r="O1142" s="41"/>
      <c r="P1142" s="201">
        <f>O1142*H1142</f>
        <v>0</v>
      </c>
      <c r="Q1142" s="201">
        <v>0</v>
      </c>
      <c r="R1142" s="201">
        <f>Q1142*H1142</f>
        <v>0</v>
      </c>
      <c r="S1142" s="201">
        <v>0</v>
      </c>
      <c r="T1142" s="202">
        <f>S1142*H1142</f>
        <v>0</v>
      </c>
      <c r="AR1142" s="24" t="s">
        <v>294</v>
      </c>
      <c r="AT1142" s="24" t="s">
        <v>146</v>
      </c>
      <c r="AU1142" s="24" t="s">
        <v>84</v>
      </c>
      <c r="AY1142" s="24" t="s">
        <v>143</v>
      </c>
      <c r="BE1142" s="203">
        <f>IF(N1142="základní",J1142,0)</f>
        <v>0</v>
      </c>
      <c r="BF1142" s="203">
        <f>IF(N1142="snížená",J1142,0)</f>
        <v>0</v>
      </c>
      <c r="BG1142" s="203">
        <f>IF(N1142="zákl. přenesená",J1142,0)</f>
        <v>0</v>
      </c>
      <c r="BH1142" s="203">
        <f>IF(N1142="sníž. přenesená",J1142,0)</f>
        <v>0</v>
      </c>
      <c r="BI1142" s="203">
        <f>IF(N1142="nulová",J1142,0)</f>
        <v>0</v>
      </c>
      <c r="BJ1142" s="24" t="s">
        <v>82</v>
      </c>
      <c r="BK1142" s="203">
        <f>ROUND(I1142*H1142,2)</f>
        <v>0</v>
      </c>
      <c r="BL1142" s="24" t="s">
        <v>294</v>
      </c>
      <c r="BM1142" s="24" t="s">
        <v>1571</v>
      </c>
    </row>
    <row r="1143" spans="2:47" s="1" customFormat="1" ht="27">
      <c r="B1143" s="40"/>
      <c r="C1143" s="62"/>
      <c r="D1143" s="222" t="s">
        <v>165</v>
      </c>
      <c r="E1143" s="62"/>
      <c r="F1143" s="274" t="s">
        <v>1501</v>
      </c>
      <c r="G1143" s="62"/>
      <c r="H1143" s="62"/>
      <c r="I1143" s="162"/>
      <c r="J1143" s="62"/>
      <c r="K1143" s="62"/>
      <c r="L1143" s="60"/>
      <c r="M1143" s="256"/>
      <c r="N1143" s="41"/>
      <c r="O1143" s="41"/>
      <c r="P1143" s="41"/>
      <c r="Q1143" s="41"/>
      <c r="R1143" s="41"/>
      <c r="S1143" s="41"/>
      <c r="T1143" s="77"/>
      <c r="AT1143" s="24" t="s">
        <v>165</v>
      </c>
      <c r="AU1143" s="24" t="s">
        <v>84</v>
      </c>
    </row>
    <row r="1144" spans="2:65" s="1" customFormat="1" ht="44.25" customHeight="1">
      <c r="B1144" s="40"/>
      <c r="C1144" s="192" t="s">
        <v>1572</v>
      </c>
      <c r="D1144" s="192" t="s">
        <v>146</v>
      </c>
      <c r="E1144" s="193" t="s">
        <v>1573</v>
      </c>
      <c r="F1144" s="194" t="s">
        <v>1574</v>
      </c>
      <c r="G1144" s="195" t="s">
        <v>382</v>
      </c>
      <c r="H1144" s="196">
        <v>2</v>
      </c>
      <c r="I1144" s="197"/>
      <c r="J1144" s="198">
        <f>ROUND(I1144*H1144,2)</f>
        <v>0</v>
      </c>
      <c r="K1144" s="194" t="s">
        <v>21</v>
      </c>
      <c r="L1144" s="60"/>
      <c r="M1144" s="199" t="s">
        <v>21</v>
      </c>
      <c r="N1144" s="200" t="s">
        <v>45</v>
      </c>
      <c r="O1144" s="41"/>
      <c r="P1144" s="201">
        <f>O1144*H1144</f>
        <v>0</v>
      </c>
      <c r="Q1144" s="201">
        <v>0</v>
      </c>
      <c r="R1144" s="201">
        <f>Q1144*H1144</f>
        <v>0</v>
      </c>
      <c r="S1144" s="201">
        <v>0</v>
      </c>
      <c r="T1144" s="202">
        <f>S1144*H1144</f>
        <v>0</v>
      </c>
      <c r="AR1144" s="24" t="s">
        <v>294</v>
      </c>
      <c r="AT1144" s="24" t="s">
        <v>146</v>
      </c>
      <c r="AU1144" s="24" t="s">
        <v>84</v>
      </c>
      <c r="AY1144" s="24" t="s">
        <v>143</v>
      </c>
      <c r="BE1144" s="203">
        <f>IF(N1144="základní",J1144,0)</f>
        <v>0</v>
      </c>
      <c r="BF1144" s="203">
        <f>IF(N1144="snížená",J1144,0)</f>
        <v>0</v>
      </c>
      <c r="BG1144" s="203">
        <f>IF(N1144="zákl. přenesená",J1144,0)</f>
        <v>0</v>
      </c>
      <c r="BH1144" s="203">
        <f>IF(N1144="sníž. přenesená",J1144,0)</f>
        <v>0</v>
      </c>
      <c r="BI1144" s="203">
        <f>IF(N1144="nulová",J1144,0)</f>
        <v>0</v>
      </c>
      <c r="BJ1144" s="24" t="s">
        <v>82</v>
      </c>
      <c r="BK1144" s="203">
        <f>ROUND(I1144*H1144,2)</f>
        <v>0</v>
      </c>
      <c r="BL1144" s="24" t="s">
        <v>294</v>
      </c>
      <c r="BM1144" s="24" t="s">
        <v>1575</v>
      </c>
    </row>
    <row r="1145" spans="2:47" s="1" customFormat="1" ht="27">
      <c r="B1145" s="40"/>
      <c r="C1145" s="62"/>
      <c r="D1145" s="222" t="s">
        <v>165</v>
      </c>
      <c r="E1145" s="62"/>
      <c r="F1145" s="274" t="s">
        <v>1501</v>
      </c>
      <c r="G1145" s="62"/>
      <c r="H1145" s="62"/>
      <c r="I1145" s="162"/>
      <c r="J1145" s="62"/>
      <c r="K1145" s="62"/>
      <c r="L1145" s="60"/>
      <c r="M1145" s="256"/>
      <c r="N1145" s="41"/>
      <c r="O1145" s="41"/>
      <c r="P1145" s="41"/>
      <c r="Q1145" s="41"/>
      <c r="R1145" s="41"/>
      <c r="S1145" s="41"/>
      <c r="T1145" s="77"/>
      <c r="AT1145" s="24" t="s">
        <v>165</v>
      </c>
      <c r="AU1145" s="24" t="s">
        <v>84</v>
      </c>
    </row>
    <row r="1146" spans="2:65" s="1" customFormat="1" ht="31.5" customHeight="1">
      <c r="B1146" s="40"/>
      <c r="C1146" s="192" t="s">
        <v>1576</v>
      </c>
      <c r="D1146" s="192" t="s">
        <v>146</v>
      </c>
      <c r="E1146" s="193" t="s">
        <v>1577</v>
      </c>
      <c r="F1146" s="194" t="s">
        <v>1578</v>
      </c>
      <c r="G1146" s="195" t="s">
        <v>1034</v>
      </c>
      <c r="H1146" s="275"/>
      <c r="I1146" s="197"/>
      <c r="J1146" s="198">
        <f>ROUND(I1146*H1146,2)</f>
        <v>0</v>
      </c>
      <c r="K1146" s="194" t="s">
        <v>150</v>
      </c>
      <c r="L1146" s="60"/>
      <c r="M1146" s="199" t="s">
        <v>21</v>
      </c>
      <c r="N1146" s="200" t="s">
        <v>45</v>
      </c>
      <c r="O1146" s="41"/>
      <c r="P1146" s="201">
        <f>O1146*H1146</f>
        <v>0</v>
      </c>
      <c r="Q1146" s="201">
        <v>0</v>
      </c>
      <c r="R1146" s="201">
        <f>Q1146*H1146</f>
        <v>0</v>
      </c>
      <c r="S1146" s="201">
        <v>0</v>
      </c>
      <c r="T1146" s="202">
        <f>S1146*H1146</f>
        <v>0</v>
      </c>
      <c r="AR1146" s="24" t="s">
        <v>294</v>
      </c>
      <c r="AT1146" s="24" t="s">
        <v>146</v>
      </c>
      <c r="AU1146" s="24" t="s">
        <v>84</v>
      </c>
      <c r="AY1146" s="24" t="s">
        <v>143</v>
      </c>
      <c r="BE1146" s="203">
        <f>IF(N1146="základní",J1146,0)</f>
        <v>0</v>
      </c>
      <c r="BF1146" s="203">
        <f>IF(N1146="snížená",J1146,0)</f>
        <v>0</v>
      </c>
      <c r="BG1146" s="203">
        <f>IF(N1146="zákl. přenesená",J1146,0)</f>
        <v>0</v>
      </c>
      <c r="BH1146" s="203">
        <f>IF(N1146="sníž. přenesená",J1146,0)</f>
        <v>0</v>
      </c>
      <c r="BI1146" s="203">
        <f>IF(N1146="nulová",J1146,0)</f>
        <v>0</v>
      </c>
      <c r="BJ1146" s="24" t="s">
        <v>82</v>
      </c>
      <c r="BK1146" s="203">
        <f>ROUND(I1146*H1146,2)</f>
        <v>0</v>
      </c>
      <c r="BL1146" s="24" t="s">
        <v>294</v>
      </c>
      <c r="BM1146" s="24" t="s">
        <v>1579</v>
      </c>
    </row>
    <row r="1147" spans="2:63" s="10" customFormat="1" ht="29.85" customHeight="1">
      <c r="B1147" s="175"/>
      <c r="C1147" s="176"/>
      <c r="D1147" s="189" t="s">
        <v>73</v>
      </c>
      <c r="E1147" s="190" t="s">
        <v>1580</v>
      </c>
      <c r="F1147" s="190" t="s">
        <v>1581</v>
      </c>
      <c r="G1147" s="176"/>
      <c r="H1147" s="176"/>
      <c r="I1147" s="179"/>
      <c r="J1147" s="191">
        <f>BK1147</f>
        <v>0</v>
      </c>
      <c r="K1147" s="176"/>
      <c r="L1147" s="181"/>
      <c r="M1147" s="182"/>
      <c r="N1147" s="183"/>
      <c r="O1147" s="183"/>
      <c r="P1147" s="184">
        <f>SUM(P1148:P1172)</f>
        <v>0</v>
      </c>
      <c r="Q1147" s="183"/>
      <c r="R1147" s="184">
        <f>SUM(R1148:R1172)</f>
        <v>0</v>
      </c>
      <c r="S1147" s="183"/>
      <c r="T1147" s="185">
        <f>SUM(T1148:T1172)</f>
        <v>0</v>
      </c>
      <c r="AR1147" s="186" t="s">
        <v>84</v>
      </c>
      <c r="AT1147" s="187" t="s">
        <v>73</v>
      </c>
      <c r="AU1147" s="187" t="s">
        <v>82</v>
      </c>
      <c r="AY1147" s="186" t="s">
        <v>143</v>
      </c>
      <c r="BK1147" s="188">
        <f>SUM(BK1148:BK1172)</f>
        <v>0</v>
      </c>
    </row>
    <row r="1148" spans="2:65" s="1" customFormat="1" ht="31.5" customHeight="1">
      <c r="B1148" s="40"/>
      <c r="C1148" s="192" t="s">
        <v>1582</v>
      </c>
      <c r="D1148" s="192" t="s">
        <v>146</v>
      </c>
      <c r="E1148" s="193" t="s">
        <v>1583</v>
      </c>
      <c r="F1148" s="194" t="s">
        <v>1584</v>
      </c>
      <c r="G1148" s="195" t="s">
        <v>382</v>
      </c>
      <c r="H1148" s="196">
        <v>3</v>
      </c>
      <c r="I1148" s="197"/>
      <c r="J1148" s="198">
        <f>ROUND(I1148*H1148,2)</f>
        <v>0</v>
      </c>
      <c r="K1148" s="194" t="s">
        <v>21</v>
      </c>
      <c r="L1148" s="60"/>
      <c r="M1148" s="199" t="s">
        <v>21</v>
      </c>
      <c r="N1148" s="200" t="s">
        <v>45</v>
      </c>
      <c r="O1148" s="41"/>
      <c r="P1148" s="201">
        <f>O1148*H1148</f>
        <v>0</v>
      </c>
      <c r="Q1148" s="201">
        <v>0</v>
      </c>
      <c r="R1148" s="201">
        <f>Q1148*H1148</f>
        <v>0</v>
      </c>
      <c r="S1148" s="201">
        <v>0</v>
      </c>
      <c r="T1148" s="202">
        <f>S1148*H1148</f>
        <v>0</v>
      </c>
      <c r="AR1148" s="24" t="s">
        <v>294</v>
      </c>
      <c r="AT1148" s="24" t="s">
        <v>146</v>
      </c>
      <c r="AU1148" s="24" t="s">
        <v>84</v>
      </c>
      <c r="AY1148" s="24" t="s">
        <v>143</v>
      </c>
      <c r="BE1148" s="203">
        <f>IF(N1148="základní",J1148,0)</f>
        <v>0</v>
      </c>
      <c r="BF1148" s="203">
        <f>IF(N1148="snížená",J1148,0)</f>
        <v>0</v>
      </c>
      <c r="BG1148" s="203">
        <f>IF(N1148="zákl. přenesená",J1148,0)</f>
        <v>0</v>
      </c>
      <c r="BH1148" s="203">
        <f>IF(N1148="sníž. přenesená",J1148,0)</f>
        <v>0</v>
      </c>
      <c r="BI1148" s="203">
        <f>IF(N1148="nulová",J1148,0)</f>
        <v>0</v>
      </c>
      <c r="BJ1148" s="24" t="s">
        <v>82</v>
      </c>
      <c r="BK1148" s="203">
        <f>ROUND(I1148*H1148,2)</f>
        <v>0</v>
      </c>
      <c r="BL1148" s="24" t="s">
        <v>294</v>
      </c>
      <c r="BM1148" s="24" t="s">
        <v>1585</v>
      </c>
    </row>
    <row r="1149" spans="2:47" s="1" customFormat="1" ht="27">
      <c r="B1149" s="40"/>
      <c r="C1149" s="62"/>
      <c r="D1149" s="222" t="s">
        <v>165</v>
      </c>
      <c r="E1149" s="62"/>
      <c r="F1149" s="274" t="s">
        <v>1586</v>
      </c>
      <c r="G1149" s="62"/>
      <c r="H1149" s="62"/>
      <c r="I1149" s="162"/>
      <c r="J1149" s="62"/>
      <c r="K1149" s="62"/>
      <c r="L1149" s="60"/>
      <c r="M1149" s="256"/>
      <c r="N1149" s="41"/>
      <c r="O1149" s="41"/>
      <c r="P1149" s="41"/>
      <c r="Q1149" s="41"/>
      <c r="R1149" s="41"/>
      <c r="S1149" s="41"/>
      <c r="T1149" s="77"/>
      <c r="AT1149" s="24" t="s">
        <v>165</v>
      </c>
      <c r="AU1149" s="24" t="s">
        <v>84</v>
      </c>
    </row>
    <row r="1150" spans="2:65" s="1" customFormat="1" ht="31.5" customHeight="1">
      <c r="B1150" s="40"/>
      <c r="C1150" s="192" t="s">
        <v>1587</v>
      </c>
      <c r="D1150" s="192" t="s">
        <v>146</v>
      </c>
      <c r="E1150" s="193" t="s">
        <v>1588</v>
      </c>
      <c r="F1150" s="194" t="s">
        <v>1589</v>
      </c>
      <c r="G1150" s="195" t="s">
        <v>382</v>
      </c>
      <c r="H1150" s="196">
        <v>2</v>
      </c>
      <c r="I1150" s="197"/>
      <c r="J1150" s="198">
        <f>ROUND(I1150*H1150,2)</f>
        <v>0</v>
      </c>
      <c r="K1150" s="194" t="s">
        <v>21</v>
      </c>
      <c r="L1150" s="60"/>
      <c r="M1150" s="199" t="s">
        <v>21</v>
      </c>
      <c r="N1150" s="200" t="s">
        <v>45</v>
      </c>
      <c r="O1150" s="41"/>
      <c r="P1150" s="201">
        <f>O1150*H1150</f>
        <v>0</v>
      </c>
      <c r="Q1150" s="201">
        <v>0</v>
      </c>
      <c r="R1150" s="201">
        <f>Q1150*H1150</f>
        <v>0</v>
      </c>
      <c r="S1150" s="201">
        <v>0</v>
      </c>
      <c r="T1150" s="202">
        <f>S1150*H1150</f>
        <v>0</v>
      </c>
      <c r="AR1150" s="24" t="s">
        <v>294</v>
      </c>
      <c r="AT1150" s="24" t="s">
        <v>146</v>
      </c>
      <c r="AU1150" s="24" t="s">
        <v>84</v>
      </c>
      <c r="AY1150" s="24" t="s">
        <v>143</v>
      </c>
      <c r="BE1150" s="203">
        <f>IF(N1150="základní",J1150,0)</f>
        <v>0</v>
      </c>
      <c r="BF1150" s="203">
        <f>IF(N1150="snížená",J1150,0)</f>
        <v>0</v>
      </c>
      <c r="BG1150" s="203">
        <f>IF(N1150="zákl. přenesená",J1150,0)</f>
        <v>0</v>
      </c>
      <c r="BH1150" s="203">
        <f>IF(N1150="sníž. přenesená",J1150,0)</f>
        <v>0</v>
      </c>
      <c r="BI1150" s="203">
        <f>IF(N1150="nulová",J1150,0)</f>
        <v>0</v>
      </c>
      <c r="BJ1150" s="24" t="s">
        <v>82</v>
      </c>
      <c r="BK1150" s="203">
        <f>ROUND(I1150*H1150,2)</f>
        <v>0</v>
      </c>
      <c r="BL1150" s="24" t="s">
        <v>294</v>
      </c>
      <c r="BM1150" s="24" t="s">
        <v>1590</v>
      </c>
    </row>
    <row r="1151" spans="2:47" s="1" customFormat="1" ht="27">
      <c r="B1151" s="40"/>
      <c r="C1151" s="62"/>
      <c r="D1151" s="222" t="s">
        <v>165</v>
      </c>
      <c r="E1151" s="62"/>
      <c r="F1151" s="274" t="s">
        <v>1586</v>
      </c>
      <c r="G1151" s="62"/>
      <c r="H1151" s="62"/>
      <c r="I1151" s="162"/>
      <c r="J1151" s="62"/>
      <c r="K1151" s="62"/>
      <c r="L1151" s="60"/>
      <c r="M1151" s="256"/>
      <c r="N1151" s="41"/>
      <c r="O1151" s="41"/>
      <c r="P1151" s="41"/>
      <c r="Q1151" s="41"/>
      <c r="R1151" s="41"/>
      <c r="S1151" s="41"/>
      <c r="T1151" s="77"/>
      <c r="AT1151" s="24" t="s">
        <v>165</v>
      </c>
      <c r="AU1151" s="24" t="s">
        <v>84</v>
      </c>
    </row>
    <row r="1152" spans="2:65" s="1" customFormat="1" ht="31.5" customHeight="1">
      <c r="B1152" s="40"/>
      <c r="C1152" s="192" t="s">
        <v>1591</v>
      </c>
      <c r="D1152" s="192" t="s">
        <v>146</v>
      </c>
      <c r="E1152" s="193" t="s">
        <v>1592</v>
      </c>
      <c r="F1152" s="194" t="s">
        <v>1593</v>
      </c>
      <c r="G1152" s="195" t="s">
        <v>382</v>
      </c>
      <c r="H1152" s="196">
        <v>1</v>
      </c>
      <c r="I1152" s="197"/>
      <c r="J1152" s="198">
        <f>ROUND(I1152*H1152,2)</f>
        <v>0</v>
      </c>
      <c r="K1152" s="194" t="s">
        <v>21</v>
      </c>
      <c r="L1152" s="60"/>
      <c r="M1152" s="199" t="s">
        <v>21</v>
      </c>
      <c r="N1152" s="200" t="s">
        <v>45</v>
      </c>
      <c r="O1152" s="41"/>
      <c r="P1152" s="201">
        <f>O1152*H1152</f>
        <v>0</v>
      </c>
      <c r="Q1152" s="201">
        <v>0</v>
      </c>
      <c r="R1152" s="201">
        <f>Q1152*H1152</f>
        <v>0</v>
      </c>
      <c r="S1152" s="201">
        <v>0</v>
      </c>
      <c r="T1152" s="202">
        <f>S1152*H1152</f>
        <v>0</v>
      </c>
      <c r="AR1152" s="24" t="s">
        <v>294</v>
      </c>
      <c r="AT1152" s="24" t="s">
        <v>146</v>
      </c>
      <c r="AU1152" s="24" t="s">
        <v>84</v>
      </c>
      <c r="AY1152" s="24" t="s">
        <v>143</v>
      </c>
      <c r="BE1152" s="203">
        <f>IF(N1152="základní",J1152,0)</f>
        <v>0</v>
      </c>
      <c r="BF1152" s="203">
        <f>IF(N1152="snížená",J1152,0)</f>
        <v>0</v>
      </c>
      <c r="BG1152" s="203">
        <f>IF(N1152="zákl. přenesená",J1152,0)</f>
        <v>0</v>
      </c>
      <c r="BH1152" s="203">
        <f>IF(N1152="sníž. přenesená",J1152,0)</f>
        <v>0</v>
      </c>
      <c r="BI1152" s="203">
        <f>IF(N1152="nulová",J1152,0)</f>
        <v>0</v>
      </c>
      <c r="BJ1152" s="24" t="s">
        <v>82</v>
      </c>
      <c r="BK1152" s="203">
        <f>ROUND(I1152*H1152,2)</f>
        <v>0</v>
      </c>
      <c r="BL1152" s="24" t="s">
        <v>294</v>
      </c>
      <c r="BM1152" s="24" t="s">
        <v>1594</v>
      </c>
    </row>
    <row r="1153" spans="2:47" s="1" customFormat="1" ht="27">
      <c r="B1153" s="40"/>
      <c r="C1153" s="62"/>
      <c r="D1153" s="222" t="s">
        <v>165</v>
      </c>
      <c r="E1153" s="62"/>
      <c r="F1153" s="274" t="s">
        <v>1586</v>
      </c>
      <c r="G1153" s="62"/>
      <c r="H1153" s="62"/>
      <c r="I1153" s="162"/>
      <c r="J1153" s="62"/>
      <c r="K1153" s="62"/>
      <c r="L1153" s="60"/>
      <c r="M1153" s="256"/>
      <c r="N1153" s="41"/>
      <c r="O1153" s="41"/>
      <c r="P1153" s="41"/>
      <c r="Q1153" s="41"/>
      <c r="R1153" s="41"/>
      <c r="S1153" s="41"/>
      <c r="T1153" s="77"/>
      <c r="AT1153" s="24" t="s">
        <v>165</v>
      </c>
      <c r="AU1153" s="24" t="s">
        <v>84</v>
      </c>
    </row>
    <row r="1154" spans="2:65" s="1" customFormat="1" ht="31.5" customHeight="1">
      <c r="B1154" s="40"/>
      <c r="C1154" s="192" t="s">
        <v>1595</v>
      </c>
      <c r="D1154" s="192" t="s">
        <v>146</v>
      </c>
      <c r="E1154" s="193" t="s">
        <v>1596</v>
      </c>
      <c r="F1154" s="194" t="s">
        <v>1597</v>
      </c>
      <c r="G1154" s="195" t="s">
        <v>382</v>
      </c>
      <c r="H1154" s="196">
        <v>1</v>
      </c>
      <c r="I1154" s="197"/>
      <c r="J1154" s="198">
        <f>ROUND(I1154*H1154,2)</f>
        <v>0</v>
      </c>
      <c r="K1154" s="194" t="s">
        <v>21</v>
      </c>
      <c r="L1154" s="60"/>
      <c r="M1154" s="199" t="s">
        <v>21</v>
      </c>
      <c r="N1154" s="200" t="s">
        <v>45</v>
      </c>
      <c r="O1154" s="41"/>
      <c r="P1154" s="201">
        <f>O1154*H1154</f>
        <v>0</v>
      </c>
      <c r="Q1154" s="201">
        <v>0</v>
      </c>
      <c r="R1154" s="201">
        <f>Q1154*H1154</f>
        <v>0</v>
      </c>
      <c r="S1154" s="201">
        <v>0</v>
      </c>
      <c r="T1154" s="202">
        <f>S1154*H1154</f>
        <v>0</v>
      </c>
      <c r="AR1154" s="24" t="s">
        <v>294</v>
      </c>
      <c r="AT1154" s="24" t="s">
        <v>146</v>
      </c>
      <c r="AU1154" s="24" t="s">
        <v>84</v>
      </c>
      <c r="AY1154" s="24" t="s">
        <v>143</v>
      </c>
      <c r="BE1154" s="203">
        <f>IF(N1154="základní",J1154,0)</f>
        <v>0</v>
      </c>
      <c r="BF1154" s="203">
        <f>IF(N1154="snížená",J1154,0)</f>
        <v>0</v>
      </c>
      <c r="BG1154" s="203">
        <f>IF(N1154="zákl. přenesená",J1154,0)</f>
        <v>0</v>
      </c>
      <c r="BH1154" s="203">
        <f>IF(N1154="sníž. přenesená",J1154,0)</f>
        <v>0</v>
      </c>
      <c r="BI1154" s="203">
        <f>IF(N1154="nulová",J1154,0)</f>
        <v>0</v>
      </c>
      <c r="BJ1154" s="24" t="s">
        <v>82</v>
      </c>
      <c r="BK1154" s="203">
        <f>ROUND(I1154*H1154,2)</f>
        <v>0</v>
      </c>
      <c r="BL1154" s="24" t="s">
        <v>294</v>
      </c>
      <c r="BM1154" s="24" t="s">
        <v>1598</v>
      </c>
    </row>
    <row r="1155" spans="2:47" s="1" customFormat="1" ht="27">
      <c r="B1155" s="40"/>
      <c r="C1155" s="62"/>
      <c r="D1155" s="222" t="s">
        <v>165</v>
      </c>
      <c r="E1155" s="62"/>
      <c r="F1155" s="274" t="s">
        <v>1586</v>
      </c>
      <c r="G1155" s="62"/>
      <c r="H1155" s="62"/>
      <c r="I1155" s="162"/>
      <c r="J1155" s="62"/>
      <c r="K1155" s="62"/>
      <c r="L1155" s="60"/>
      <c r="M1155" s="256"/>
      <c r="N1155" s="41"/>
      <c r="O1155" s="41"/>
      <c r="P1155" s="41"/>
      <c r="Q1155" s="41"/>
      <c r="R1155" s="41"/>
      <c r="S1155" s="41"/>
      <c r="T1155" s="77"/>
      <c r="AT1155" s="24" t="s">
        <v>165</v>
      </c>
      <c r="AU1155" s="24" t="s">
        <v>84</v>
      </c>
    </row>
    <row r="1156" spans="2:65" s="1" customFormat="1" ht="31.5" customHeight="1">
      <c r="B1156" s="40"/>
      <c r="C1156" s="192" t="s">
        <v>1599</v>
      </c>
      <c r="D1156" s="192" t="s">
        <v>146</v>
      </c>
      <c r="E1156" s="193" t="s">
        <v>1600</v>
      </c>
      <c r="F1156" s="194" t="s">
        <v>1601</v>
      </c>
      <c r="G1156" s="195" t="s">
        <v>382</v>
      </c>
      <c r="H1156" s="196">
        <v>3</v>
      </c>
      <c r="I1156" s="197"/>
      <c r="J1156" s="198">
        <f>ROUND(I1156*H1156,2)</f>
        <v>0</v>
      </c>
      <c r="K1156" s="194" t="s">
        <v>21</v>
      </c>
      <c r="L1156" s="60"/>
      <c r="M1156" s="199" t="s">
        <v>21</v>
      </c>
      <c r="N1156" s="200" t="s">
        <v>45</v>
      </c>
      <c r="O1156" s="41"/>
      <c r="P1156" s="201">
        <f>O1156*H1156</f>
        <v>0</v>
      </c>
      <c r="Q1156" s="201">
        <v>0</v>
      </c>
      <c r="R1156" s="201">
        <f>Q1156*H1156</f>
        <v>0</v>
      </c>
      <c r="S1156" s="201">
        <v>0</v>
      </c>
      <c r="T1156" s="202">
        <f>S1156*H1156</f>
        <v>0</v>
      </c>
      <c r="AR1156" s="24" t="s">
        <v>294</v>
      </c>
      <c r="AT1156" s="24" t="s">
        <v>146</v>
      </c>
      <c r="AU1156" s="24" t="s">
        <v>84</v>
      </c>
      <c r="AY1156" s="24" t="s">
        <v>143</v>
      </c>
      <c r="BE1156" s="203">
        <f>IF(N1156="základní",J1156,0)</f>
        <v>0</v>
      </c>
      <c r="BF1156" s="203">
        <f>IF(N1156="snížená",J1156,0)</f>
        <v>0</v>
      </c>
      <c r="BG1156" s="203">
        <f>IF(N1156="zákl. přenesená",J1156,0)</f>
        <v>0</v>
      </c>
      <c r="BH1156" s="203">
        <f>IF(N1156="sníž. přenesená",J1156,0)</f>
        <v>0</v>
      </c>
      <c r="BI1156" s="203">
        <f>IF(N1156="nulová",J1156,0)</f>
        <v>0</v>
      </c>
      <c r="BJ1156" s="24" t="s">
        <v>82</v>
      </c>
      <c r="BK1156" s="203">
        <f>ROUND(I1156*H1156,2)</f>
        <v>0</v>
      </c>
      <c r="BL1156" s="24" t="s">
        <v>294</v>
      </c>
      <c r="BM1156" s="24" t="s">
        <v>1602</v>
      </c>
    </row>
    <row r="1157" spans="2:47" s="1" customFormat="1" ht="27">
      <c r="B1157" s="40"/>
      <c r="C1157" s="62"/>
      <c r="D1157" s="222" t="s">
        <v>165</v>
      </c>
      <c r="E1157" s="62"/>
      <c r="F1157" s="274" t="s">
        <v>1586</v>
      </c>
      <c r="G1157" s="62"/>
      <c r="H1157" s="62"/>
      <c r="I1157" s="162"/>
      <c r="J1157" s="62"/>
      <c r="K1157" s="62"/>
      <c r="L1157" s="60"/>
      <c r="M1157" s="256"/>
      <c r="N1157" s="41"/>
      <c r="O1157" s="41"/>
      <c r="P1157" s="41"/>
      <c r="Q1157" s="41"/>
      <c r="R1157" s="41"/>
      <c r="S1157" s="41"/>
      <c r="T1157" s="77"/>
      <c r="AT1157" s="24" t="s">
        <v>165</v>
      </c>
      <c r="AU1157" s="24" t="s">
        <v>84</v>
      </c>
    </row>
    <row r="1158" spans="2:65" s="1" customFormat="1" ht="31.5" customHeight="1">
      <c r="B1158" s="40"/>
      <c r="C1158" s="192" t="s">
        <v>1603</v>
      </c>
      <c r="D1158" s="192" t="s">
        <v>146</v>
      </c>
      <c r="E1158" s="193" t="s">
        <v>1604</v>
      </c>
      <c r="F1158" s="194" t="s">
        <v>1605</v>
      </c>
      <c r="G1158" s="195" t="s">
        <v>382</v>
      </c>
      <c r="H1158" s="196">
        <v>2</v>
      </c>
      <c r="I1158" s="197"/>
      <c r="J1158" s="198">
        <f>ROUND(I1158*H1158,2)</f>
        <v>0</v>
      </c>
      <c r="K1158" s="194" t="s">
        <v>21</v>
      </c>
      <c r="L1158" s="60"/>
      <c r="M1158" s="199" t="s">
        <v>21</v>
      </c>
      <c r="N1158" s="200" t="s">
        <v>45</v>
      </c>
      <c r="O1158" s="41"/>
      <c r="P1158" s="201">
        <f>O1158*H1158</f>
        <v>0</v>
      </c>
      <c r="Q1158" s="201">
        <v>0</v>
      </c>
      <c r="R1158" s="201">
        <f>Q1158*H1158</f>
        <v>0</v>
      </c>
      <c r="S1158" s="201">
        <v>0</v>
      </c>
      <c r="T1158" s="202">
        <f>S1158*H1158</f>
        <v>0</v>
      </c>
      <c r="AR1158" s="24" t="s">
        <v>294</v>
      </c>
      <c r="AT1158" s="24" t="s">
        <v>146</v>
      </c>
      <c r="AU1158" s="24" t="s">
        <v>84</v>
      </c>
      <c r="AY1158" s="24" t="s">
        <v>143</v>
      </c>
      <c r="BE1158" s="203">
        <f>IF(N1158="základní",J1158,0)</f>
        <v>0</v>
      </c>
      <c r="BF1158" s="203">
        <f>IF(N1158="snížená",J1158,0)</f>
        <v>0</v>
      </c>
      <c r="BG1158" s="203">
        <f>IF(N1158="zákl. přenesená",J1158,0)</f>
        <v>0</v>
      </c>
      <c r="BH1158" s="203">
        <f>IF(N1158="sníž. přenesená",J1158,0)</f>
        <v>0</v>
      </c>
      <c r="BI1158" s="203">
        <f>IF(N1158="nulová",J1158,0)</f>
        <v>0</v>
      </c>
      <c r="BJ1158" s="24" t="s">
        <v>82</v>
      </c>
      <c r="BK1158" s="203">
        <f>ROUND(I1158*H1158,2)</f>
        <v>0</v>
      </c>
      <c r="BL1158" s="24" t="s">
        <v>294</v>
      </c>
      <c r="BM1158" s="24" t="s">
        <v>1606</v>
      </c>
    </row>
    <row r="1159" spans="2:47" s="1" customFormat="1" ht="27">
      <c r="B1159" s="40"/>
      <c r="C1159" s="62"/>
      <c r="D1159" s="222" t="s">
        <v>165</v>
      </c>
      <c r="E1159" s="62"/>
      <c r="F1159" s="274" t="s">
        <v>1586</v>
      </c>
      <c r="G1159" s="62"/>
      <c r="H1159" s="62"/>
      <c r="I1159" s="162"/>
      <c r="J1159" s="62"/>
      <c r="K1159" s="62"/>
      <c r="L1159" s="60"/>
      <c r="M1159" s="256"/>
      <c r="N1159" s="41"/>
      <c r="O1159" s="41"/>
      <c r="P1159" s="41"/>
      <c r="Q1159" s="41"/>
      <c r="R1159" s="41"/>
      <c r="S1159" s="41"/>
      <c r="T1159" s="77"/>
      <c r="AT1159" s="24" t="s">
        <v>165</v>
      </c>
      <c r="AU1159" s="24" t="s">
        <v>84</v>
      </c>
    </row>
    <row r="1160" spans="2:65" s="1" customFormat="1" ht="31.5" customHeight="1">
      <c r="B1160" s="40"/>
      <c r="C1160" s="192" t="s">
        <v>1607</v>
      </c>
      <c r="D1160" s="192" t="s">
        <v>146</v>
      </c>
      <c r="E1160" s="193" t="s">
        <v>1608</v>
      </c>
      <c r="F1160" s="194" t="s">
        <v>1597</v>
      </c>
      <c r="G1160" s="195" t="s">
        <v>382</v>
      </c>
      <c r="H1160" s="196">
        <v>1</v>
      </c>
      <c r="I1160" s="197"/>
      <c r="J1160" s="198">
        <f>ROUND(I1160*H1160,2)</f>
        <v>0</v>
      </c>
      <c r="K1160" s="194" t="s">
        <v>21</v>
      </c>
      <c r="L1160" s="60"/>
      <c r="M1160" s="199" t="s">
        <v>21</v>
      </c>
      <c r="N1160" s="200" t="s">
        <v>45</v>
      </c>
      <c r="O1160" s="41"/>
      <c r="P1160" s="201">
        <f>O1160*H1160</f>
        <v>0</v>
      </c>
      <c r="Q1160" s="201">
        <v>0</v>
      </c>
      <c r="R1160" s="201">
        <f>Q1160*H1160</f>
        <v>0</v>
      </c>
      <c r="S1160" s="201">
        <v>0</v>
      </c>
      <c r="T1160" s="202">
        <f>S1160*H1160</f>
        <v>0</v>
      </c>
      <c r="AR1160" s="24" t="s">
        <v>294</v>
      </c>
      <c r="AT1160" s="24" t="s">
        <v>146</v>
      </c>
      <c r="AU1160" s="24" t="s">
        <v>84</v>
      </c>
      <c r="AY1160" s="24" t="s">
        <v>143</v>
      </c>
      <c r="BE1160" s="203">
        <f>IF(N1160="základní",J1160,0)</f>
        <v>0</v>
      </c>
      <c r="BF1160" s="203">
        <f>IF(N1160="snížená",J1160,0)</f>
        <v>0</v>
      </c>
      <c r="BG1160" s="203">
        <f>IF(N1160="zákl. přenesená",J1160,0)</f>
        <v>0</v>
      </c>
      <c r="BH1160" s="203">
        <f>IF(N1160="sníž. přenesená",J1160,0)</f>
        <v>0</v>
      </c>
      <c r="BI1160" s="203">
        <f>IF(N1160="nulová",J1160,0)</f>
        <v>0</v>
      </c>
      <c r="BJ1160" s="24" t="s">
        <v>82</v>
      </c>
      <c r="BK1160" s="203">
        <f>ROUND(I1160*H1160,2)</f>
        <v>0</v>
      </c>
      <c r="BL1160" s="24" t="s">
        <v>294</v>
      </c>
      <c r="BM1160" s="24" t="s">
        <v>1609</v>
      </c>
    </row>
    <row r="1161" spans="2:47" s="1" customFormat="1" ht="27">
      <c r="B1161" s="40"/>
      <c r="C1161" s="62"/>
      <c r="D1161" s="222" t="s">
        <v>165</v>
      </c>
      <c r="E1161" s="62"/>
      <c r="F1161" s="274" t="s">
        <v>1586</v>
      </c>
      <c r="G1161" s="62"/>
      <c r="H1161" s="62"/>
      <c r="I1161" s="162"/>
      <c r="J1161" s="62"/>
      <c r="K1161" s="62"/>
      <c r="L1161" s="60"/>
      <c r="M1161" s="256"/>
      <c r="N1161" s="41"/>
      <c r="O1161" s="41"/>
      <c r="P1161" s="41"/>
      <c r="Q1161" s="41"/>
      <c r="R1161" s="41"/>
      <c r="S1161" s="41"/>
      <c r="T1161" s="77"/>
      <c r="AT1161" s="24" t="s">
        <v>165</v>
      </c>
      <c r="AU1161" s="24" t="s">
        <v>84</v>
      </c>
    </row>
    <row r="1162" spans="2:65" s="1" customFormat="1" ht="31.5" customHeight="1">
      <c r="B1162" s="40"/>
      <c r="C1162" s="192" t="s">
        <v>1610</v>
      </c>
      <c r="D1162" s="192" t="s">
        <v>146</v>
      </c>
      <c r="E1162" s="193" t="s">
        <v>1611</v>
      </c>
      <c r="F1162" s="194" t="s">
        <v>1612</v>
      </c>
      <c r="G1162" s="195" t="s">
        <v>382</v>
      </c>
      <c r="H1162" s="196">
        <v>1</v>
      </c>
      <c r="I1162" s="197"/>
      <c r="J1162" s="198">
        <f>ROUND(I1162*H1162,2)</f>
        <v>0</v>
      </c>
      <c r="K1162" s="194" t="s">
        <v>21</v>
      </c>
      <c r="L1162" s="60"/>
      <c r="M1162" s="199" t="s">
        <v>21</v>
      </c>
      <c r="N1162" s="200" t="s">
        <v>45</v>
      </c>
      <c r="O1162" s="41"/>
      <c r="P1162" s="201">
        <f>O1162*H1162</f>
        <v>0</v>
      </c>
      <c r="Q1162" s="201">
        <v>0</v>
      </c>
      <c r="R1162" s="201">
        <f>Q1162*H1162</f>
        <v>0</v>
      </c>
      <c r="S1162" s="201">
        <v>0</v>
      </c>
      <c r="T1162" s="202">
        <f>S1162*H1162</f>
        <v>0</v>
      </c>
      <c r="AR1162" s="24" t="s">
        <v>294</v>
      </c>
      <c r="AT1162" s="24" t="s">
        <v>146</v>
      </c>
      <c r="AU1162" s="24" t="s">
        <v>84</v>
      </c>
      <c r="AY1162" s="24" t="s">
        <v>143</v>
      </c>
      <c r="BE1162" s="203">
        <f>IF(N1162="základní",J1162,0)</f>
        <v>0</v>
      </c>
      <c r="BF1162" s="203">
        <f>IF(N1162="snížená",J1162,0)</f>
        <v>0</v>
      </c>
      <c r="BG1162" s="203">
        <f>IF(N1162="zákl. přenesená",J1162,0)</f>
        <v>0</v>
      </c>
      <c r="BH1162" s="203">
        <f>IF(N1162="sníž. přenesená",J1162,0)</f>
        <v>0</v>
      </c>
      <c r="BI1162" s="203">
        <f>IF(N1162="nulová",J1162,0)</f>
        <v>0</v>
      </c>
      <c r="BJ1162" s="24" t="s">
        <v>82</v>
      </c>
      <c r="BK1162" s="203">
        <f>ROUND(I1162*H1162,2)</f>
        <v>0</v>
      </c>
      <c r="BL1162" s="24" t="s">
        <v>294</v>
      </c>
      <c r="BM1162" s="24" t="s">
        <v>1613</v>
      </c>
    </row>
    <row r="1163" spans="2:47" s="1" customFormat="1" ht="27">
      <c r="B1163" s="40"/>
      <c r="C1163" s="62"/>
      <c r="D1163" s="222" t="s">
        <v>165</v>
      </c>
      <c r="E1163" s="62"/>
      <c r="F1163" s="274" t="s">
        <v>1586</v>
      </c>
      <c r="G1163" s="62"/>
      <c r="H1163" s="62"/>
      <c r="I1163" s="162"/>
      <c r="J1163" s="62"/>
      <c r="K1163" s="62"/>
      <c r="L1163" s="60"/>
      <c r="M1163" s="256"/>
      <c r="N1163" s="41"/>
      <c r="O1163" s="41"/>
      <c r="P1163" s="41"/>
      <c r="Q1163" s="41"/>
      <c r="R1163" s="41"/>
      <c r="S1163" s="41"/>
      <c r="T1163" s="77"/>
      <c r="AT1163" s="24" t="s">
        <v>165</v>
      </c>
      <c r="AU1163" s="24" t="s">
        <v>84</v>
      </c>
    </row>
    <row r="1164" spans="2:65" s="1" customFormat="1" ht="31.5" customHeight="1">
      <c r="B1164" s="40"/>
      <c r="C1164" s="192" t="s">
        <v>1614</v>
      </c>
      <c r="D1164" s="192" t="s">
        <v>146</v>
      </c>
      <c r="E1164" s="193" t="s">
        <v>1615</v>
      </c>
      <c r="F1164" s="194" t="s">
        <v>1616</v>
      </c>
      <c r="G1164" s="195" t="s">
        <v>382</v>
      </c>
      <c r="H1164" s="196">
        <v>2</v>
      </c>
      <c r="I1164" s="197"/>
      <c r="J1164" s="198">
        <f>ROUND(I1164*H1164,2)</f>
        <v>0</v>
      </c>
      <c r="K1164" s="194" t="s">
        <v>21</v>
      </c>
      <c r="L1164" s="60"/>
      <c r="M1164" s="199" t="s">
        <v>21</v>
      </c>
      <c r="N1164" s="200" t="s">
        <v>45</v>
      </c>
      <c r="O1164" s="41"/>
      <c r="P1164" s="201">
        <f>O1164*H1164</f>
        <v>0</v>
      </c>
      <c r="Q1164" s="201">
        <v>0</v>
      </c>
      <c r="R1164" s="201">
        <f>Q1164*H1164</f>
        <v>0</v>
      </c>
      <c r="S1164" s="201">
        <v>0</v>
      </c>
      <c r="T1164" s="202">
        <f>S1164*H1164</f>
        <v>0</v>
      </c>
      <c r="AR1164" s="24" t="s">
        <v>294</v>
      </c>
      <c r="AT1164" s="24" t="s">
        <v>146</v>
      </c>
      <c r="AU1164" s="24" t="s">
        <v>84</v>
      </c>
      <c r="AY1164" s="24" t="s">
        <v>143</v>
      </c>
      <c r="BE1164" s="203">
        <f>IF(N1164="základní",J1164,0)</f>
        <v>0</v>
      </c>
      <c r="BF1164" s="203">
        <f>IF(N1164="snížená",J1164,0)</f>
        <v>0</v>
      </c>
      <c r="BG1164" s="203">
        <f>IF(N1164="zákl. přenesená",J1164,0)</f>
        <v>0</v>
      </c>
      <c r="BH1164" s="203">
        <f>IF(N1164="sníž. přenesená",J1164,0)</f>
        <v>0</v>
      </c>
      <c r="BI1164" s="203">
        <f>IF(N1164="nulová",J1164,0)</f>
        <v>0</v>
      </c>
      <c r="BJ1164" s="24" t="s">
        <v>82</v>
      </c>
      <c r="BK1164" s="203">
        <f>ROUND(I1164*H1164,2)</f>
        <v>0</v>
      </c>
      <c r="BL1164" s="24" t="s">
        <v>294</v>
      </c>
      <c r="BM1164" s="24" t="s">
        <v>1617</v>
      </c>
    </row>
    <row r="1165" spans="2:47" s="1" customFormat="1" ht="27">
      <c r="B1165" s="40"/>
      <c r="C1165" s="62"/>
      <c r="D1165" s="222" t="s">
        <v>165</v>
      </c>
      <c r="E1165" s="62"/>
      <c r="F1165" s="274" t="s">
        <v>1586</v>
      </c>
      <c r="G1165" s="62"/>
      <c r="H1165" s="62"/>
      <c r="I1165" s="162"/>
      <c r="J1165" s="62"/>
      <c r="K1165" s="62"/>
      <c r="L1165" s="60"/>
      <c r="M1165" s="256"/>
      <c r="N1165" s="41"/>
      <c r="O1165" s="41"/>
      <c r="P1165" s="41"/>
      <c r="Q1165" s="41"/>
      <c r="R1165" s="41"/>
      <c r="S1165" s="41"/>
      <c r="T1165" s="77"/>
      <c r="AT1165" s="24" t="s">
        <v>165</v>
      </c>
      <c r="AU1165" s="24" t="s">
        <v>84</v>
      </c>
    </row>
    <row r="1166" spans="2:65" s="1" customFormat="1" ht="22.5" customHeight="1">
      <c r="B1166" s="40"/>
      <c r="C1166" s="192" t="s">
        <v>1618</v>
      </c>
      <c r="D1166" s="192" t="s">
        <v>146</v>
      </c>
      <c r="E1166" s="193" t="s">
        <v>1619</v>
      </c>
      <c r="F1166" s="194" t="s">
        <v>1620</v>
      </c>
      <c r="G1166" s="195" t="s">
        <v>382</v>
      </c>
      <c r="H1166" s="196">
        <v>2</v>
      </c>
      <c r="I1166" s="197"/>
      <c r="J1166" s="198">
        <f>ROUND(I1166*H1166,2)</f>
        <v>0</v>
      </c>
      <c r="K1166" s="194" t="s">
        <v>21</v>
      </c>
      <c r="L1166" s="60"/>
      <c r="M1166" s="199" t="s">
        <v>21</v>
      </c>
      <c r="N1166" s="200" t="s">
        <v>45</v>
      </c>
      <c r="O1166" s="41"/>
      <c r="P1166" s="201">
        <f>O1166*H1166</f>
        <v>0</v>
      </c>
      <c r="Q1166" s="201">
        <v>0</v>
      </c>
      <c r="R1166" s="201">
        <f>Q1166*H1166</f>
        <v>0</v>
      </c>
      <c r="S1166" s="201">
        <v>0</v>
      </c>
      <c r="T1166" s="202">
        <f>S1166*H1166</f>
        <v>0</v>
      </c>
      <c r="AR1166" s="24" t="s">
        <v>294</v>
      </c>
      <c r="AT1166" s="24" t="s">
        <v>146</v>
      </c>
      <c r="AU1166" s="24" t="s">
        <v>84</v>
      </c>
      <c r="AY1166" s="24" t="s">
        <v>143</v>
      </c>
      <c r="BE1166" s="203">
        <f>IF(N1166="základní",J1166,0)</f>
        <v>0</v>
      </c>
      <c r="BF1166" s="203">
        <f>IF(N1166="snížená",J1166,0)</f>
        <v>0</v>
      </c>
      <c r="BG1166" s="203">
        <f>IF(N1166="zákl. přenesená",J1166,0)</f>
        <v>0</v>
      </c>
      <c r="BH1166" s="203">
        <f>IF(N1166="sníž. přenesená",J1166,0)</f>
        <v>0</v>
      </c>
      <c r="BI1166" s="203">
        <f>IF(N1166="nulová",J1166,0)</f>
        <v>0</v>
      </c>
      <c r="BJ1166" s="24" t="s">
        <v>82</v>
      </c>
      <c r="BK1166" s="203">
        <f>ROUND(I1166*H1166,2)</f>
        <v>0</v>
      </c>
      <c r="BL1166" s="24" t="s">
        <v>294</v>
      </c>
      <c r="BM1166" s="24" t="s">
        <v>1621</v>
      </c>
    </row>
    <row r="1167" spans="2:47" s="1" customFormat="1" ht="27">
      <c r="B1167" s="40"/>
      <c r="C1167" s="62"/>
      <c r="D1167" s="222" t="s">
        <v>165</v>
      </c>
      <c r="E1167" s="62"/>
      <c r="F1167" s="274" t="s">
        <v>1586</v>
      </c>
      <c r="G1167" s="62"/>
      <c r="H1167" s="62"/>
      <c r="I1167" s="162"/>
      <c r="J1167" s="62"/>
      <c r="K1167" s="62"/>
      <c r="L1167" s="60"/>
      <c r="M1167" s="256"/>
      <c r="N1167" s="41"/>
      <c r="O1167" s="41"/>
      <c r="P1167" s="41"/>
      <c r="Q1167" s="41"/>
      <c r="R1167" s="41"/>
      <c r="S1167" s="41"/>
      <c r="T1167" s="77"/>
      <c r="AT1167" s="24" t="s">
        <v>165</v>
      </c>
      <c r="AU1167" s="24" t="s">
        <v>84</v>
      </c>
    </row>
    <row r="1168" spans="2:65" s="1" customFormat="1" ht="44.25" customHeight="1">
      <c r="B1168" s="40"/>
      <c r="C1168" s="192" t="s">
        <v>1622</v>
      </c>
      <c r="D1168" s="192" t="s">
        <v>146</v>
      </c>
      <c r="E1168" s="193" t="s">
        <v>1623</v>
      </c>
      <c r="F1168" s="194" t="s">
        <v>1624</v>
      </c>
      <c r="G1168" s="195" t="s">
        <v>382</v>
      </c>
      <c r="H1168" s="196">
        <v>1</v>
      </c>
      <c r="I1168" s="197"/>
      <c r="J1168" s="198">
        <f>ROUND(I1168*H1168,2)</f>
        <v>0</v>
      </c>
      <c r="K1168" s="194" t="s">
        <v>21</v>
      </c>
      <c r="L1168" s="60"/>
      <c r="M1168" s="199" t="s">
        <v>21</v>
      </c>
      <c r="N1168" s="200" t="s">
        <v>45</v>
      </c>
      <c r="O1168" s="41"/>
      <c r="P1168" s="201">
        <f>O1168*H1168</f>
        <v>0</v>
      </c>
      <c r="Q1168" s="201">
        <v>0</v>
      </c>
      <c r="R1168" s="201">
        <f>Q1168*H1168</f>
        <v>0</v>
      </c>
      <c r="S1168" s="201">
        <v>0</v>
      </c>
      <c r="T1168" s="202">
        <f>S1168*H1168</f>
        <v>0</v>
      </c>
      <c r="AR1168" s="24" t="s">
        <v>294</v>
      </c>
      <c r="AT1168" s="24" t="s">
        <v>146</v>
      </c>
      <c r="AU1168" s="24" t="s">
        <v>84</v>
      </c>
      <c r="AY1168" s="24" t="s">
        <v>143</v>
      </c>
      <c r="BE1168" s="203">
        <f>IF(N1168="základní",J1168,0)</f>
        <v>0</v>
      </c>
      <c r="BF1168" s="203">
        <f>IF(N1168="snížená",J1168,0)</f>
        <v>0</v>
      </c>
      <c r="BG1168" s="203">
        <f>IF(N1168="zákl. přenesená",J1168,0)</f>
        <v>0</v>
      </c>
      <c r="BH1168" s="203">
        <f>IF(N1168="sníž. přenesená",J1168,0)</f>
        <v>0</v>
      </c>
      <c r="BI1168" s="203">
        <f>IF(N1168="nulová",J1168,0)</f>
        <v>0</v>
      </c>
      <c r="BJ1168" s="24" t="s">
        <v>82</v>
      </c>
      <c r="BK1168" s="203">
        <f>ROUND(I1168*H1168,2)</f>
        <v>0</v>
      </c>
      <c r="BL1168" s="24" t="s">
        <v>294</v>
      </c>
      <c r="BM1168" s="24" t="s">
        <v>1625</v>
      </c>
    </row>
    <row r="1169" spans="2:47" s="1" customFormat="1" ht="27">
      <c r="B1169" s="40"/>
      <c r="C1169" s="62"/>
      <c r="D1169" s="222" t="s">
        <v>165</v>
      </c>
      <c r="E1169" s="62"/>
      <c r="F1169" s="274" t="s">
        <v>1586</v>
      </c>
      <c r="G1169" s="62"/>
      <c r="H1169" s="62"/>
      <c r="I1169" s="162"/>
      <c r="J1169" s="62"/>
      <c r="K1169" s="62"/>
      <c r="L1169" s="60"/>
      <c r="M1169" s="256"/>
      <c r="N1169" s="41"/>
      <c r="O1169" s="41"/>
      <c r="P1169" s="41"/>
      <c r="Q1169" s="41"/>
      <c r="R1169" s="41"/>
      <c r="S1169" s="41"/>
      <c r="T1169" s="77"/>
      <c r="AT1169" s="24" t="s">
        <v>165</v>
      </c>
      <c r="AU1169" s="24" t="s">
        <v>84</v>
      </c>
    </row>
    <row r="1170" spans="2:65" s="1" customFormat="1" ht="31.5" customHeight="1">
      <c r="B1170" s="40"/>
      <c r="C1170" s="192" t="s">
        <v>1626</v>
      </c>
      <c r="D1170" s="192" t="s">
        <v>146</v>
      </c>
      <c r="E1170" s="193" t="s">
        <v>1627</v>
      </c>
      <c r="F1170" s="194" t="s">
        <v>1628</v>
      </c>
      <c r="G1170" s="195" t="s">
        <v>382</v>
      </c>
      <c r="H1170" s="196">
        <v>1</v>
      </c>
      <c r="I1170" s="197"/>
      <c r="J1170" s="198">
        <f>ROUND(I1170*H1170,2)</f>
        <v>0</v>
      </c>
      <c r="K1170" s="194" t="s">
        <v>21</v>
      </c>
      <c r="L1170" s="60"/>
      <c r="M1170" s="199" t="s">
        <v>21</v>
      </c>
      <c r="N1170" s="200" t="s">
        <v>45</v>
      </c>
      <c r="O1170" s="41"/>
      <c r="P1170" s="201">
        <f>O1170*H1170</f>
        <v>0</v>
      </c>
      <c r="Q1170" s="201">
        <v>0</v>
      </c>
      <c r="R1170" s="201">
        <f>Q1170*H1170</f>
        <v>0</v>
      </c>
      <c r="S1170" s="201">
        <v>0</v>
      </c>
      <c r="T1170" s="202">
        <f>S1170*H1170</f>
        <v>0</v>
      </c>
      <c r="AR1170" s="24" t="s">
        <v>294</v>
      </c>
      <c r="AT1170" s="24" t="s">
        <v>146</v>
      </c>
      <c r="AU1170" s="24" t="s">
        <v>84</v>
      </c>
      <c r="AY1170" s="24" t="s">
        <v>143</v>
      </c>
      <c r="BE1170" s="203">
        <f>IF(N1170="základní",J1170,0)</f>
        <v>0</v>
      </c>
      <c r="BF1170" s="203">
        <f>IF(N1170="snížená",J1170,0)</f>
        <v>0</v>
      </c>
      <c r="BG1170" s="203">
        <f>IF(N1170="zákl. přenesená",J1170,0)</f>
        <v>0</v>
      </c>
      <c r="BH1170" s="203">
        <f>IF(N1170="sníž. přenesená",J1170,0)</f>
        <v>0</v>
      </c>
      <c r="BI1170" s="203">
        <f>IF(N1170="nulová",J1170,0)</f>
        <v>0</v>
      </c>
      <c r="BJ1170" s="24" t="s">
        <v>82</v>
      </c>
      <c r="BK1170" s="203">
        <f>ROUND(I1170*H1170,2)</f>
        <v>0</v>
      </c>
      <c r="BL1170" s="24" t="s">
        <v>294</v>
      </c>
      <c r="BM1170" s="24" t="s">
        <v>1629</v>
      </c>
    </row>
    <row r="1171" spans="2:47" s="1" customFormat="1" ht="27">
      <c r="B1171" s="40"/>
      <c r="C1171" s="62"/>
      <c r="D1171" s="222" t="s">
        <v>165</v>
      </c>
      <c r="E1171" s="62"/>
      <c r="F1171" s="274" t="s">
        <v>1586</v>
      </c>
      <c r="G1171" s="62"/>
      <c r="H1171" s="62"/>
      <c r="I1171" s="162"/>
      <c r="J1171" s="62"/>
      <c r="K1171" s="62"/>
      <c r="L1171" s="60"/>
      <c r="M1171" s="256"/>
      <c r="N1171" s="41"/>
      <c r="O1171" s="41"/>
      <c r="P1171" s="41"/>
      <c r="Q1171" s="41"/>
      <c r="R1171" s="41"/>
      <c r="S1171" s="41"/>
      <c r="T1171" s="77"/>
      <c r="AT1171" s="24" t="s">
        <v>165</v>
      </c>
      <c r="AU1171" s="24" t="s">
        <v>84</v>
      </c>
    </row>
    <row r="1172" spans="2:65" s="1" customFormat="1" ht="31.5" customHeight="1">
      <c r="B1172" s="40"/>
      <c r="C1172" s="192" t="s">
        <v>1630</v>
      </c>
      <c r="D1172" s="192" t="s">
        <v>146</v>
      </c>
      <c r="E1172" s="193" t="s">
        <v>1577</v>
      </c>
      <c r="F1172" s="194" t="s">
        <v>1578</v>
      </c>
      <c r="G1172" s="195" t="s">
        <v>1034</v>
      </c>
      <c r="H1172" s="275"/>
      <c r="I1172" s="197"/>
      <c r="J1172" s="198">
        <f>ROUND(I1172*H1172,2)</f>
        <v>0</v>
      </c>
      <c r="K1172" s="194" t="s">
        <v>150</v>
      </c>
      <c r="L1172" s="60"/>
      <c r="M1172" s="199" t="s">
        <v>21</v>
      </c>
      <c r="N1172" s="200" t="s">
        <v>45</v>
      </c>
      <c r="O1172" s="41"/>
      <c r="P1172" s="201">
        <f>O1172*H1172</f>
        <v>0</v>
      </c>
      <c r="Q1172" s="201">
        <v>0</v>
      </c>
      <c r="R1172" s="201">
        <f>Q1172*H1172</f>
        <v>0</v>
      </c>
      <c r="S1172" s="201">
        <v>0</v>
      </c>
      <c r="T1172" s="202">
        <f>S1172*H1172</f>
        <v>0</v>
      </c>
      <c r="AR1172" s="24" t="s">
        <v>294</v>
      </c>
      <c r="AT1172" s="24" t="s">
        <v>146</v>
      </c>
      <c r="AU1172" s="24" t="s">
        <v>84</v>
      </c>
      <c r="AY1172" s="24" t="s">
        <v>143</v>
      </c>
      <c r="BE1172" s="203">
        <f>IF(N1172="základní",J1172,0)</f>
        <v>0</v>
      </c>
      <c r="BF1172" s="203">
        <f>IF(N1172="snížená",J1172,0)</f>
        <v>0</v>
      </c>
      <c r="BG1172" s="203">
        <f>IF(N1172="zákl. přenesená",J1172,0)</f>
        <v>0</v>
      </c>
      <c r="BH1172" s="203">
        <f>IF(N1172="sníž. přenesená",J1172,0)</f>
        <v>0</v>
      </c>
      <c r="BI1172" s="203">
        <f>IF(N1172="nulová",J1172,0)</f>
        <v>0</v>
      </c>
      <c r="BJ1172" s="24" t="s">
        <v>82</v>
      </c>
      <c r="BK1172" s="203">
        <f>ROUND(I1172*H1172,2)</f>
        <v>0</v>
      </c>
      <c r="BL1172" s="24" t="s">
        <v>294</v>
      </c>
      <c r="BM1172" s="24" t="s">
        <v>1631</v>
      </c>
    </row>
    <row r="1173" spans="2:63" s="10" customFormat="1" ht="29.85" customHeight="1">
      <c r="B1173" s="175"/>
      <c r="C1173" s="176"/>
      <c r="D1173" s="189" t="s">
        <v>73</v>
      </c>
      <c r="E1173" s="190" t="s">
        <v>1632</v>
      </c>
      <c r="F1173" s="190" t="s">
        <v>1633</v>
      </c>
      <c r="G1173" s="176"/>
      <c r="H1173" s="176"/>
      <c r="I1173" s="179"/>
      <c r="J1173" s="191">
        <f>BK1173</f>
        <v>0</v>
      </c>
      <c r="K1173" s="176"/>
      <c r="L1173" s="181"/>
      <c r="M1173" s="182"/>
      <c r="N1173" s="183"/>
      <c r="O1173" s="183"/>
      <c r="P1173" s="184">
        <f>SUM(P1174:P1211)</f>
        <v>0</v>
      </c>
      <c r="Q1173" s="183"/>
      <c r="R1173" s="184">
        <f>SUM(R1174:R1211)</f>
        <v>2.56363945</v>
      </c>
      <c r="S1173" s="183"/>
      <c r="T1173" s="185">
        <f>SUM(T1174:T1211)</f>
        <v>0</v>
      </c>
      <c r="AR1173" s="186" t="s">
        <v>84</v>
      </c>
      <c r="AT1173" s="187" t="s">
        <v>73</v>
      </c>
      <c r="AU1173" s="187" t="s">
        <v>82</v>
      </c>
      <c r="AY1173" s="186" t="s">
        <v>143</v>
      </c>
      <c r="BK1173" s="188">
        <f>SUM(BK1174:BK1211)</f>
        <v>0</v>
      </c>
    </row>
    <row r="1174" spans="2:65" s="1" customFormat="1" ht="31.5" customHeight="1">
      <c r="B1174" s="40"/>
      <c r="C1174" s="192" t="s">
        <v>1634</v>
      </c>
      <c r="D1174" s="192" t="s">
        <v>146</v>
      </c>
      <c r="E1174" s="193" t="s">
        <v>1635</v>
      </c>
      <c r="F1174" s="194" t="s">
        <v>1636</v>
      </c>
      <c r="G1174" s="195" t="s">
        <v>249</v>
      </c>
      <c r="H1174" s="196">
        <v>69.17</v>
      </c>
      <c r="I1174" s="197"/>
      <c r="J1174" s="198">
        <f>ROUND(I1174*H1174,2)</f>
        <v>0</v>
      </c>
      <c r="K1174" s="194" t="s">
        <v>150</v>
      </c>
      <c r="L1174" s="60"/>
      <c r="M1174" s="199" t="s">
        <v>21</v>
      </c>
      <c r="N1174" s="200" t="s">
        <v>45</v>
      </c>
      <c r="O1174" s="41"/>
      <c r="P1174" s="201">
        <f>O1174*H1174</f>
        <v>0</v>
      </c>
      <c r="Q1174" s="201">
        <v>0</v>
      </c>
      <c r="R1174" s="201">
        <f>Q1174*H1174</f>
        <v>0</v>
      </c>
      <c r="S1174" s="201">
        <v>0</v>
      </c>
      <c r="T1174" s="202">
        <f>S1174*H1174</f>
        <v>0</v>
      </c>
      <c r="AR1174" s="24" t="s">
        <v>294</v>
      </c>
      <c r="AT1174" s="24" t="s">
        <v>146</v>
      </c>
      <c r="AU1174" s="24" t="s">
        <v>84</v>
      </c>
      <c r="AY1174" s="24" t="s">
        <v>143</v>
      </c>
      <c r="BE1174" s="203">
        <f>IF(N1174="základní",J1174,0)</f>
        <v>0</v>
      </c>
      <c r="BF1174" s="203">
        <f>IF(N1174="snížená",J1174,0)</f>
        <v>0</v>
      </c>
      <c r="BG1174" s="203">
        <f>IF(N1174="zákl. přenesená",J1174,0)</f>
        <v>0</v>
      </c>
      <c r="BH1174" s="203">
        <f>IF(N1174="sníž. přenesená",J1174,0)</f>
        <v>0</v>
      </c>
      <c r="BI1174" s="203">
        <f>IF(N1174="nulová",J1174,0)</f>
        <v>0</v>
      </c>
      <c r="BJ1174" s="24" t="s">
        <v>82</v>
      </c>
      <c r="BK1174" s="203">
        <f>ROUND(I1174*H1174,2)</f>
        <v>0</v>
      </c>
      <c r="BL1174" s="24" t="s">
        <v>294</v>
      </c>
      <c r="BM1174" s="24" t="s">
        <v>1637</v>
      </c>
    </row>
    <row r="1175" spans="2:65" s="1" customFormat="1" ht="22.5" customHeight="1">
      <c r="B1175" s="40"/>
      <c r="C1175" s="246" t="s">
        <v>1638</v>
      </c>
      <c r="D1175" s="246" t="s">
        <v>231</v>
      </c>
      <c r="E1175" s="247" t="s">
        <v>1639</v>
      </c>
      <c r="F1175" s="248" t="s">
        <v>1640</v>
      </c>
      <c r="G1175" s="249" t="s">
        <v>1641</v>
      </c>
      <c r="H1175" s="250">
        <v>228.261</v>
      </c>
      <c r="I1175" s="251"/>
      <c r="J1175" s="252">
        <f>ROUND(I1175*H1175,2)</f>
        <v>0</v>
      </c>
      <c r="K1175" s="248" t="s">
        <v>150</v>
      </c>
      <c r="L1175" s="253"/>
      <c r="M1175" s="254" t="s">
        <v>21</v>
      </c>
      <c r="N1175" s="255" t="s">
        <v>45</v>
      </c>
      <c r="O1175" s="41"/>
      <c r="P1175" s="201">
        <f>O1175*H1175</f>
        <v>0</v>
      </c>
      <c r="Q1175" s="201">
        <v>0.001</v>
      </c>
      <c r="R1175" s="201">
        <f>Q1175*H1175</f>
        <v>0.228261</v>
      </c>
      <c r="S1175" s="201">
        <v>0</v>
      </c>
      <c r="T1175" s="202">
        <f>S1175*H1175</f>
        <v>0</v>
      </c>
      <c r="AR1175" s="24" t="s">
        <v>394</v>
      </c>
      <c r="AT1175" s="24" t="s">
        <v>231</v>
      </c>
      <c r="AU1175" s="24" t="s">
        <v>84</v>
      </c>
      <c r="AY1175" s="24" t="s">
        <v>143</v>
      </c>
      <c r="BE1175" s="203">
        <f>IF(N1175="základní",J1175,0)</f>
        <v>0</v>
      </c>
      <c r="BF1175" s="203">
        <f>IF(N1175="snížená",J1175,0)</f>
        <v>0</v>
      </c>
      <c r="BG1175" s="203">
        <f>IF(N1175="zákl. přenesená",J1175,0)</f>
        <v>0</v>
      </c>
      <c r="BH1175" s="203">
        <f>IF(N1175="sníž. přenesená",J1175,0)</f>
        <v>0</v>
      </c>
      <c r="BI1175" s="203">
        <f>IF(N1175="nulová",J1175,0)</f>
        <v>0</v>
      </c>
      <c r="BJ1175" s="24" t="s">
        <v>82</v>
      </c>
      <c r="BK1175" s="203">
        <f>ROUND(I1175*H1175,2)</f>
        <v>0</v>
      </c>
      <c r="BL1175" s="24" t="s">
        <v>294</v>
      </c>
      <c r="BM1175" s="24" t="s">
        <v>1642</v>
      </c>
    </row>
    <row r="1176" spans="2:47" s="1" customFormat="1" ht="27">
      <c r="B1176" s="40"/>
      <c r="C1176" s="62"/>
      <c r="D1176" s="204" t="s">
        <v>165</v>
      </c>
      <c r="E1176" s="62"/>
      <c r="F1176" s="205" t="s">
        <v>1643</v>
      </c>
      <c r="G1176" s="62"/>
      <c r="H1176" s="62"/>
      <c r="I1176" s="162"/>
      <c r="J1176" s="62"/>
      <c r="K1176" s="62"/>
      <c r="L1176" s="60"/>
      <c r="M1176" s="256"/>
      <c r="N1176" s="41"/>
      <c r="O1176" s="41"/>
      <c r="P1176" s="41"/>
      <c r="Q1176" s="41"/>
      <c r="R1176" s="41"/>
      <c r="S1176" s="41"/>
      <c r="T1176" s="77"/>
      <c r="AT1176" s="24" t="s">
        <v>165</v>
      </c>
      <c r="AU1176" s="24" t="s">
        <v>84</v>
      </c>
    </row>
    <row r="1177" spans="2:51" s="12" customFormat="1" ht="13.5">
      <c r="B1177" s="220"/>
      <c r="C1177" s="221"/>
      <c r="D1177" s="222" t="s">
        <v>210</v>
      </c>
      <c r="E1177" s="221"/>
      <c r="F1177" s="224" t="s">
        <v>1644</v>
      </c>
      <c r="G1177" s="221"/>
      <c r="H1177" s="225">
        <v>228.261</v>
      </c>
      <c r="I1177" s="226"/>
      <c r="J1177" s="221"/>
      <c r="K1177" s="221"/>
      <c r="L1177" s="227"/>
      <c r="M1177" s="228"/>
      <c r="N1177" s="229"/>
      <c r="O1177" s="229"/>
      <c r="P1177" s="229"/>
      <c r="Q1177" s="229"/>
      <c r="R1177" s="229"/>
      <c r="S1177" s="229"/>
      <c r="T1177" s="230"/>
      <c r="AT1177" s="231" t="s">
        <v>210</v>
      </c>
      <c r="AU1177" s="231" t="s">
        <v>84</v>
      </c>
      <c r="AV1177" s="12" t="s">
        <v>84</v>
      </c>
      <c r="AW1177" s="12" t="s">
        <v>6</v>
      </c>
      <c r="AX1177" s="12" t="s">
        <v>82</v>
      </c>
      <c r="AY1177" s="231" t="s">
        <v>143</v>
      </c>
    </row>
    <row r="1178" spans="2:65" s="1" customFormat="1" ht="31.5" customHeight="1">
      <c r="B1178" s="40"/>
      <c r="C1178" s="192" t="s">
        <v>1645</v>
      </c>
      <c r="D1178" s="192" t="s">
        <v>146</v>
      </c>
      <c r="E1178" s="193" t="s">
        <v>1646</v>
      </c>
      <c r="F1178" s="194" t="s">
        <v>1647</v>
      </c>
      <c r="G1178" s="195" t="s">
        <v>492</v>
      </c>
      <c r="H1178" s="196">
        <v>30.96</v>
      </c>
      <c r="I1178" s="197"/>
      <c r="J1178" s="198">
        <f>ROUND(I1178*H1178,2)</f>
        <v>0</v>
      </c>
      <c r="K1178" s="194" t="s">
        <v>150</v>
      </c>
      <c r="L1178" s="60"/>
      <c r="M1178" s="199" t="s">
        <v>21</v>
      </c>
      <c r="N1178" s="200" t="s">
        <v>45</v>
      </c>
      <c r="O1178" s="41"/>
      <c r="P1178" s="201">
        <f>O1178*H1178</f>
        <v>0</v>
      </c>
      <c r="Q1178" s="201">
        <v>0.00062</v>
      </c>
      <c r="R1178" s="201">
        <f>Q1178*H1178</f>
        <v>0.0191952</v>
      </c>
      <c r="S1178" s="201">
        <v>0</v>
      </c>
      <c r="T1178" s="202">
        <f>S1178*H1178</f>
        <v>0</v>
      </c>
      <c r="AR1178" s="24" t="s">
        <v>294</v>
      </c>
      <c r="AT1178" s="24" t="s">
        <v>146</v>
      </c>
      <c r="AU1178" s="24" t="s">
        <v>84</v>
      </c>
      <c r="AY1178" s="24" t="s">
        <v>143</v>
      </c>
      <c r="BE1178" s="203">
        <f>IF(N1178="základní",J1178,0)</f>
        <v>0</v>
      </c>
      <c r="BF1178" s="203">
        <f>IF(N1178="snížená",J1178,0)</f>
        <v>0</v>
      </c>
      <c r="BG1178" s="203">
        <f>IF(N1178="zákl. přenesená",J1178,0)</f>
        <v>0</v>
      </c>
      <c r="BH1178" s="203">
        <f>IF(N1178="sníž. přenesená",J1178,0)</f>
        <v>0</v>
      </c>
      <c r="BI1178" s="203">
        <f>IF(N1178="nulová",J1178,0)</f>
        <v>0</v>
      </c>
      <c r="BJ1178" s="24" t="s">
        <v>82</v>
      </c>
      <c r="BK1178" s="203">
        <f>ROUND(I1178*H1178,2)</f>
        <v>0</v>
      </c>
      <c r="BL1178" s="24" t="s">
        <v>294</v>
      </c>
      <c r="BM1178" s="24" t="s">
        <v>1648</v>
      </c>
    </row>
    <row r="1179" spans="2:51" s="11" customFormat="1" ht="13.5">
      <c r="B1179" s="209"/>
      <c r="C1179" s="210"/>
      <c r="D1179" s="204" t="s">
        <v>210</v>
      </c>
      <c r="E1179" s="211" t="s">
        <v>21</v>
      </c>
      <c r="F1179" s="212" t="s">
        <v>519</v>
      </c>
      <c r="G1179" s="210"/>
      <c r="H1179" s="213" t="s">
        <v>21</v>
      </c>
      <c r="I1179" s="214"/>
      <c r="J1179" s="210"/>
      <c r="K1179" s="210"/>
      <c r="L1179" s="215"/>
      <c r="M1179" s="216"/>
      <c r="N1179" s="217"/>
      <c r="O1179" s="217"/>
      <c r="P1179" s="217"/>
      <c r="Q1179" s="217"/>
      <c r="R1179" s="217"/>
      <c r="S1179" s="217"/>
      <c r="T1179" s="218"/>
      <c r="AT1179" s="219" t="s">
        <v>210</v>
      </c>
      <c r="AU1179" s="219" t="s">
        <v>84</v>
      </c>
      <c r="AV1179" s="11" t="s">
        <v>82</v>
      </c>
      <c r="AW1179" s="11" t="s">
        <v>38</v>
      </c>
      <c r="AX1179" s="11" t="s">
        <v>74</v>
      </c>
      <c r="AY1179" s="219" t="s">
        <v>143</v>
      </c>
    </row>
    <row r="1180" spans="2:51" s="12" customFormat="1" ht="13.5">
      <c r="B1180" s="220"/>
      <c r="C1180" s="221"/>
      <c r="D1180" s="204" t="s">
        <v>210</v>
      </c>
      <c r="E1180" s="232" t="s">
        <v>21</v>
      </c>
      <c r="F1180" s="233" t="s">
        <v>1649</v>
      </c>
      <c r="G1180" s="221"/>
      <c r="H1180" s="234">
        <v>22.58</v>
      </c>
      <c r="I1180" s="226"/>
      <c r="J1180" s="221"/>
      <c r="K1180" s="221"/>
      <c r="L1180" s="227"/>
      <c r="M1180" s="228"/>
      <c r="N1180" s="229"/>
      <c r="O1180" s="229"/>
      <c r="P1180" s="229"/>
      <c r="Q1180" s="229"/>
      <c r="R1180" s="229"/>
      <c r="S1180" s="229"/>
      <c r="T1180" s="230"/>
      <c r="AT1180" s="231" t="s">
        <v>210</v>
      </c>
      <c r="AU1180" s="231" t="s">
        <v>84</v>
      </c>
      <c r="AV1180" s="12" t="s">
        <v>84</v>
      </c>
      <c r="AW1180" s="12" t="s">
        <v>38</v>
      </c>
      <c r="AX1180" s="12" t="s">
        <v>74</v>
      </c>
      <c r="AY1180" s="231" t="s">
        <v>143</v>
      </c>
    </row>
    <row r="1181" spans="2:51" s="12" customFormat="1" ht="13.5">
      <c r="B1181" s="220"/>
      <c r="C1181" s="221"/>
      <c r="D1181" s="204" t="s">
        <v>210</v>
      </c>
      <c r="E1181" s="232" t="s">
        <v>21</v>
      </c>
      <c r="F1181" s="233" t="s">
        <v>1650</v>
      </c>
      <c r="G1181" s="221"/>
      <c r="H1181" s="234">
        <v>8.38</v>
      </c>
      <c r="I1181" s="226"/>
      <c r="J1181" s="221"/>
      <c r="K1181" s="221"/>
      <c r="L1181" s="227"/>
      <c r="M1181" s="228"/>
      <c r="N1181" s="229"/>
      <c r="O1181" s="229"/>
      <c r="P1181" s="229"/>
      <c r="Q1181" s="229"/>
      <c r="R1181" s="229"/>
      <c r="S1181" s="229"/>
      <c r="T1181" s="230"/>
      <c r="AT1181" s="231" t="s">
        <v>210</v>
      </c>
      <c r="AU1181" s="231" t="s">
        <v>84</v>
      </c>
      <c r="AV1181" s="12" t="s">
        <v>84</v>
      </c>
      <c r="AW1181" s="12" t="s">
        <v>38</v>
      </c>
      <c r="AX1181" s="12" t="s">
        <v>74</v>
      </c>
      <c r="AY1181" s="231" t="s">
        <v>143</v>
      </c>
    </row>
    <row r="1182" spans="2:51" s="13" customFormat="1" ht="13.5">
      <c r="B1182" s="235"/>
      <c r="C1182" s="236"/>
      <c r="D1182" s="222" t="s">
        <v>210</v>
      </c>
      <c r="E1182" s="237" t="s">
        <v>21</v>
      </c>
      <c r="F1182" s="238" t="s">
        <v>222</v>
      </c>
      <c r="G1182" s="236"/>
      <c r="H1182" s="239">
        <v>30.96</v>
      </c>
      <c r="I1182" s="240"/>
      <c r="J1182" s="236"/>
      <c r="K1182" s="236"/>
      <c r="L1182" s="241"/>
      <c r="M1182" s="242"/>
      <c r="N1182" s="243"/>
      <c r="O1182" s="243"/>
      <c r="P1182" s="243"/>
      <c r="Q1182" s="243"/>
      <c r="R1182" s="243"/>
      <c r="S1182" s="243"/>
      <c r="T1182" s="244"/>
      <c r="AT1182" s="245" t="s">
        <v>210</v>
      </c>
      <c r="AU1182" s="245" t="s">
        <v>84</v>
      </c>
      <c r="AV1182" s="13" t="s">
        <v>208</v>
      </c>
      <c r="AW1182" s="13" t="s">
        <v>6</v>
      </c>
      <c r="AX1182" s="13" t="s">
        <v>82</v>
      </c>
      <c r="AY1182" s="245" t="s">
        <v>143</v>
      </c>
    </row>
    <row r="1183" spans="2:65" s="1" customFormat="1" ht="22.5" customHeight="1">
      <c r="B1183" s="40"/>
      <c r="C1183" s="246" t="s">
        <v>1651</v>
      </c>
      <c r="D1183" s="246" t="s">
        <v>231</v>
      </c>
      <c r="E1183" s="247" t="s">
        <v>1652</v>
      </c>
      <c r="F1183" s="248" t="s">
        <v>1653</v>
      </c>
      <c r="G1183" s="249" t="s">
        <v>382</v>
      </c>
      <c r="H1183" s="250">
        <v>118.679</v>
      </c>
      <c r="I1183" s="251"/>
      <c r="J1183" s="252">
        <f>ROUND(I1183*H1183,2)</f>
        <v>0</v>
      </c>
      <c r="K1183" s="248" t="s">
        <v>150</v>
      </c>
      <c r="L1183" s="253"/>
      <c r="M1183" s="254" t="s">
        <v>21</v>
      </c>
      <c r="N1183" s="255" t="s">
        <v>45</v>
      </c>
      <c r="O1183" s="41"/>
      <c r="P1183" s="201">
        <f>O1183*H1183</f>
        <v>0</v>
      </c>
      <c r="Q1183" s="201">
        <v>0.00065</v>
      </c>
      <c r="R1183" s="201">
        <f>Q1183*H1183</f>
        <v>0.07714135</v>
      </c>
      <c r="S1183" s="201">
        <v>0</v>
      </c>
      <c r="T1183" s="202">
        <f>S1183*H1183</f>
        <v>0</v>
      </c>
      <c r="AR1183" s="24" t="s">
        <v>394</v>
      </c>
      <c r="AT1183" s="24" t="s">
        <v>231</v>
      </c>
      <c r="AU1183" s="24" t="s">
        <v>84</v>
      </c>
      <c r="AY1183" s="24" t="s">
        <v>143</v>
      </c>
      <c r="BE1183" s="203">
        <f>IF(N1183="základní",J1183,0)</f>
        <v>0</v>
      </c>
      <c r="BF1183" s="203">
        <f>IF(N1183="snížená",J1183,0)</f>
        <v>0</v>
      </c>
      <c r="BG1183" s="203">
        <f>IF(N1183="zákl. přenesená",J1183,0)</f>
        <v>0</v>
      </c>
      <c r="BH1183" s="203">
        <f>IF(N1183="sníž. přenesená",J1183,0)</f>
        <v>0</v>
      </c>
      <c r="BI1183" s="203">
        <f>IF(N1183="nulová",J1183,0)</f>
        <v>0</v>
      </c>
      <c r="BJ1183" s="24" t="s">
        <v>82</v>
      </c>
      <c r="BK1183" s="203">
        <f>ROUND(I1183*H1183,2)</f>
        <v>0</v>
      </c>
      <c r="BL1183" s="24" t="s">
        <v>294</v>
      </c>
      <c r="BM1183" s="24" t="s">
        <v>1654</v>
      </c>
    </row>
    <row r="1184" spans="2:51" s="12" customFormat="1" ht="13.5">
      <c r="B1184" s="220"/>
      <c r="C1184" s="221"/>
      <c r="D1184" s="222" t="s">
        <v>210</v>
      </c>
      <c r="E1184" s="221"/>
      <c r="F1184" s="224" t="s">
        <v>1655</v>
      </c>
      <c r="G1184" s="221"/>
      <c r="H1184" s="225">
        <v>118.679</v>
      </c>
      <c r="I1184" s="226"/>
      <c r="J1184" s="221"/>
      <c r="K1184" s="221"/>
      <c r="L1184" s="227"/>
      <c r="M1184" s="228"/>
      <c r="N1184" s="229"/>
      <c r="O1184" s="229"/>
      <c r="P1184" s="229"/>
      <c r="Q1184" s="229"/>
      <c r="R1184" s="229"/>
      <c r="S1184" s="229"/>
      <c r="T1184" s="230"/>
      <c r="AT1184" s="231" t="s">
        <v>210</v>
      </c>
      <c r="AU1184" s="231" t="s">
        <v>84</v>
      </c>
      <c r="AV1184" s="12" t="s">
        <v>84</v>
      </c>
      <c r="AW1184" s="12" t="s">
        <v>6</v>
      </c>
      <c r="AX1184" s="12" t="s">
        <v>82</v>
      </c>
      <c r="AY1184" s="231" t="s">
        <v>143</v>
      </c>
    </row>
    <row r="1185" spans="2:65" s="1" customFormat="1" ht="31.5" customHeight="1">
      <c r="B1185" s="40"/>
      <c r="C1185" s="192" t="s">
        <v>1656</v>
      </c>
      <c r="D1185" s="192" t="s">
        <v>146</v>
      </c>
      <c r="E1185" s="193" t="s">
        <v>1657</v>
      </c>
      <c r="F1185" s="194" t="s">
        <v>1658</v>
      </c>
      <c r="G1185" s="195" t="s">
        <v>249</v>
      </c>
      <c r="H1185" s="196">
        <v>69.17</v>
      </c>
      <c r="I1185" s="197"/>
      <c r="J1185" s="198">
        <f>ROUND(I1185*H1185,2)</f>
        <v>0</v>
      </c>
      <c r="K1185" s="194" t="s">
        <v>150</v>
      </c>
      <c r="L1185" s="60"/>
      <c r="M1185" s="199" t="s">
        <v>21</v>
      </c>
      <c r="N1185" s="200" t="s">
        <v>45</v>
      </c>
      <c r="O1185" s="41"/>
      <c r="P1185" s="201">
        <f>O1185*H1185</f>
        <v>0</v>
      </c>
      <c r="Q1185" s="201">
        <v>0.00367</v>
      </c>
      <c r="R1185" s="201">
        <f>Q1185*H1185</f>
        <v>0.2538539</v>
      </c>
      <c r="S1185" s="201">
        <v>0</v>
      </c>
      <c r="T1185" s="202">
        <f>S1185*H1185</f>
        <v>0</v>
      </c>
      <c r="AR1185" s="24" t="s">
        <v>294</v>
      </c>
      <c r="AT1185" s="24" t="s">
        <v>146</v>
      </c>
      <c r="AU1185" s="24" t="s">
        <v>84</v>
      </c>
      <c r="AY1185" s="24" t="s">
        <v>143</v>
      </c>
      <c r="BE1185" s="203">
        <f>IF(N1185="základní",J1185,0)</f>
        <v>0</v>
      </c>
      <c r="BF1185" s="203">
        <f>IF(N1185="snížená",J1185,0)</f>
        <v>0</v>
      </c>
      <c r="BG1185" s="203">
        <f>IF(N1185="zákl. přenesená",J1185,0)</f>
        <v>0</v>
      </c>
      <c r="BH1185" s="203">
        <f>IF(N1185="sníž. přenesená",J1185,0)</f>
        <v>0</v>
      </c>
      <c r="BI1185" s="203">
        <f>IF(N1185="nulová",J1185,0)</f>
        <v>0</v>
      </c>
      <c r="BJ1185" s="24" t="s">
        <v>82</v>
      </c>
      <c r="BK1185" s="203">
        <f>ROUND(I1185*H1185,2)</f>
        <v>0</v>
      </c>
      <c r="BL1185" s="24" t="s">
        <v>294</v>
      </c>
      <c r="BM1185" s="24" t="s">
        <v>1659</v>
      </c>
    </row>
    <row r="1186" spans="2:65" s="1" customFormat="1" ht="22.5" customHeight="1">
      <c r="B1186" s="40"/>
      <c r="C1186" s="246" t="s">
        <v>1660</v>
      </c>
      <c r="D1186" s="246" t="s">
        <v>231</v>
      </c>
      <c r="E1186" s="247" t="s">
        <v>1661</v>
      </c>
      <c r="F1186" s="248" t="s">
        <v>1662</v>
      </c>
      <c r="G1186" s="249" t="s">
        <v>249</v>
      </c>
      <c r="H1186" s="250">
        <v>79.546</v>
      </c>
      <c r="I1186" s="251"/>
      <c r="J1186" s="252">
        <f>ROUND(I1186*H1186,2)</f>
        <v>0</v>
      </c>
      <c r="K1186" s="248" t="s">
        <v>150</v>
      </c>
      <c r="L1186" s="253"/>
      <c r="M1186" s="254" t="s">
        <v>21</v>
      </c>
      <c r="N1186" s="255" t="s">
        <v>45</v>
      </c>
      <c r="O1186" s="41"/>
      <c r="P1186" s="201">
        <f>O1186*H1186</f>
        <v>0</v>
      </c>
      <c r="Q1186" s="201">
        <v>0.018</v>
      </c>
      <c r="R1186" s="201">
        <f>Q1186*H1186</f>
        <v>1.431828</v>
      </c>
      <c r="S1186" s="201">
        <v>0</v>
      </c>
      <c r="T1186" s="202">
        <f>S1186*H1186</f>
        <v>0</v>
      </c>
      <c r="AR1186" s="24" t="s">
        <v>394</v>
      </c>
      <c r="AT1186" s="24" t="s">
        <v>231</v>
      </c>
      <c r="AU1186" s="24" t="s">
        <v>84</v>
      </c>
      <c r="AY1186" s="24" t="s">
        <v>143</v>
      </c>
      <c r="BE1186" s="203">
        <f>IF(N1186="základní",J1186,0)</f>
        <v>0</v>
      </c>
      <c r="BF1186" s="203">
        <f>IF(N1186="snížená",J1186,0)</f>
        <v>0</v>
      </c>
      <c r="BG1186" s="203">
        <f>IF(N1186="zákl. přenesená",J1186,0)</f>
        <v>0</v>
      </c>
      <c r="BH1186" s="203">
        <f>IF(N1186="sníž. přenesená",J1186,0)</f>
        <v>0</v>
      </c>
      <c r="BI1186" s="203">
        <f>IF(N1186="nulová",J1186,0)</f>
        <v>0</v>
      </c>
      <c r="BJ1186" s="24" t="s">
        <v>82</v>
      </c>
      <c r="BK1186" s="203">
        <f>ROUND(I1186*H1186,2)</f>
        <v>0</v>
      </c>
      <c r="BL1186" s="24" t="s">
        <v>294</v>
      </c>
      <c r="BM1186" s="24" t="s">
        <v>1663</v>
      </c>
    </row>
    <row r="1187" spans="2:51" s="11" customFormat="1" ht="13.5">
      <c r="B1187" s="209"/>
      <c r="C1187" s="210"/>
      <c r="D1187" s="204" t="s">
        <v>210</v>
      </c>
      <c r="E1187" s="211" t="s">
        <v>21</v>
      </c>
      <c r="F1187" s="212" t="s">
        <v>519</v>
      </c>
      <c r="G1187" s="210"/>
      <c r="H1187" s="213" t="s">
        <v>21</v>
      </c>
      <c r="I1187" s="214"/>
      <c r="J1187" s="210"/>
      <c r="K1187" s="210"/>
      <c r="L1187" s="215"/>
      <c r="M1187" s="216"/>
      <c r="N1187" s="217"/>
      <c r="O1187" s="217"/>
      <c r="P1187" s="217"/>
      <c r="Q1187" s="217"/>
      <c r="R1187" s="217"/>
      <c r="S1187" s="217"/>
      <c r="T1187" s="218"/>
      <c r="AT1187" s="219" t="s">
        <v>210</v>
      </c>
      <c r="AU1187" s="219" t="s">
        <v>84</v>
      </c>
      <c r="AV1187" s="11" t="s">
        <v>82</v>
      </c>
      <c r="AW1187" s="11" t="s">
        <v>38</v>
      </c>
      <c r="AX1187" s="11" t="s">
        <v>74</v>
      </c>
      <c r="AY1187" s="219" t="s">
        <v>143</v>
      </c>
    </row>
    <row r="1188" spans="2:51" s="12" customFormat="1" ht="13.5">
      <c r="B1188" s="220"/>
      <c r="C1188" s="221"/>
      <c r="D1188" s="204" t="s">
        <v>210</v>
      </c>
      <c r="E1188" s="232" t="s">
        <v>21</v>
      </c>
      <c r="F1188" s="233" t="s">
        <v>932</v>
      </c>
      <c r="G1188" s="221"/>
      <c r="H1188" s="234">
        <v>1.4</v>
      </c>
      <c r="I1188" s="226"/>
      <c r="J1188" s="221"/>
      <c r="K1188" s="221"/>
      <c r="L1188" s="227"/>
      <c r="M1188" s="228"/>
      <c r="N1188" s="229"/>
      <c r="O1188" s="229"/>
      <c r="P1188" s="229"/>
      <c r="Q1188" s="229"/>
      <c r="R1188" s="229"/>
      <c r="S1188" s="229"/>
      <c r="T1188" s="230"/>
      <c r="AT1188" s="231" t="s">
        <v>210</v>
      </c>
      <c r="AU1188" s="231" t="s">
        <v>84</v>
      </c>
      <c r="AV1188" s="12" t="s">
        <v>84</v>
      </c>
      <c r="AW1188" s="12" t="s">
        <v>38</v>
      </c>
      <c r="AX1188" s="12" t="s">
        <v>74</v>
      </c>
      <c r="AY1188" s="231" t="s">
        <v>143</v>
      </c>
    </row>
    <row r="1189" spans="2:51" s="12" customFormat="1" ht="13.5">
      <c r="B1189" s="220"/>
      <c r="C1189" s="221"/>
      <c r="D1189" s="204" t="s">
        <v>210</v>
      </c>
      <c r="E1189" s="232" t="s">
        <v>21</v>
      </c>
      <c r="F1189" s="233" t="s">
        <v>933</v>
      </c>
      <c r="G1189" s="221"/>
      <c r="H1189" s="234">
        <v>1.4</v>
      </c>
      <c r="I1189" s="226"/>
      <c r="J1189" s="221"/>
      <c r="K1189" s="221"/>
      <c r="L1189" s="227"/>
      <c r="M1189" s="228"/>
      <c r="N1189" s="229"/>
      <c r="O1189" s="229"/>
      <c r="P1189" s="229"/>
      <c r="Q1189" s="229"/>
      <c r="R1189" s="229"/>
      <c r="S1189" s="229"/>
      <c r="T1189" s="230"/>
      <c r="AT1189" s="231" t="s">
        <v>210</v>
      </c>
      <c r="AU1189" s="231" t="s">
        <v>84</v>
      </c>
      <c r="AV1189" s="12" t="s">
        <v>84</v>
      </c>
      <c r="AW1189" s="12" t="s">
        <v>38</v>
      </c>
      <c r="AX1189" s="12" t="s">
        <v>74</v>
      </c>
      <c r="AY1189" s="231" t="s">
        <v>143</v>
      </c>
    </row>
    <row r="1190" spans="2:51" s="12" customFormat="1" ht="13.5">
      <c r="B1190" s="220"/>
      <c r="C1190" s="221"/>
      <c r="D1190" s="204" t="s">
        <v>210</v>
      </c>
      <c r="E1190" s="232" t="s">
        <v>21</v>
      </c>
      <c r="F1190" s="233" t="s">
        <v>1664</v>
      </c>
      <c r="G1190" s="221"/>
      <c r="H1190" s="234">
        <v>36.64</v>
      </c>
      <c r="I1190" s="226"/>
      <c r="J1190" s="221"/>
      <c r="K1190" s="221"/>
      <c r="L1190" s="227"/>
      <c r="M1190" s="228"/>
      <c r="N1190" s="229"/>
      <c r="O1190" s="229"/>
      <c r="P1190" s="229"/>
      <c r="Q1190" s="229"/>
      <c r="R1190" s="229"/>
      <c r="S1190" s="229"/>
      <c r="T1190" s="230"/>
      <c r="AT1190" s="231" t="s">
        <v>210</v>
      </c>
      <c r="AU1190" s="231" t="s">
        <v>84</v>
      </c>
      <c r="AV1190" s="12" t="s">
        <v>84</v>
      </c>
      <c r="AW1190" s="12" t="s">
        <v>38</v>
      </c>
      <c r="AX1190" s="12" t="s">
        <v>74</v>
      </c>
      <c r="AY1190" s="231" t="s">
        <v>143</v>
      </c>
    </row>
    <row r="1191" spans="2:51" s="12" customFormat="1" ht="13.5">
      <c r="B1191" s="220"/>
      <c r="C1191" s="221"/>
      <c r="D1191" s="204" t="s">
        <v>210</v>
      </c>
      <c r="E1191" s="232" t="s">
        <v>21</v>
      </c>
      <c r="F1191" s="233" t="s">
        <v>934</v>
      </c>
      <c r="G1191" s="221"/>
      <c r="H1191" s="234">
        <v>5.36</v>
      </c>
      <c r="I1191" s="226"/>
      <c r="J1191" s="221"/>
      <c r="K1191" s="221"/>
      <c r="L1191" s="227"/>
      <c r="M1191" s="228"/>
      <c r="N1191" s="229"/>
      <c r="O1191" s="229"/>
      <c r="P1191" s="229"/>
      <c r="Q1191" s="229"/>
      <c r="R1191" s="229"/>
      <c r="S1191" s="229"/>
      <c r="T1191" s="230"/>
      <c r="AT1191" s="231" t="s">
        <v>210</v>
      </c>
      <c r="AU1191" s="231" t="s">
        <v>84</v>
      </c>
      <c r="AV1191" s="12" t="s">
        <v>84</v>
      </c>
      <c r="AW1191" s="12" t="s">
        <v>38</v>
      </c>
      <c r="AX1191" s="12" t="s">
        <v>74</v>
      </c>
      <c r="AY1191" s="231" t="s">
        <v>143</v>
      </c>
    </row>
    <row r="1192" spans="2:51" s="12" customFormat="1" ht="13.5">
      <c r="B1192" s="220"/>
      <c r="C1192" s="221"/>
      <c r="D1192" s="204" t="s">
        <v>210</v>
      </c>
      <c r="E1192" s="232" t="s">
        <v>21</v>
      </c>
      <c r="F1192" s="233" t="s">
        <v>935</v>
      </c>
      <c r="G1192" s="221"/>
      <c r="H1192" s="234">
        <v>3.87</v>
      </c>
      <c r="I1192" s="226"/>
      <c r="J1192" s="221"/>
      <c r="K1192" s="221"/>
      <c r="L1192" s="227"/>
      <c r="M1192" s="228"/>
      <c r="N1192" s="229"/>
      <c r="O1192" s="229"/>
      <c r="P1192" s="229"/>
      <c r="Q1192" s="229"/>
      <c r="R1192" s="229"/>
      <c r="S1192" s="229"/>
      <c r="T1192" s="230"/>
      <c r="AT1192" s="231" t="s">
        <v>210</v>
      </c>
      <c r="AU1192" s="231" t="s">
        <v>84</v>
      </c>
      <c r="AV1192" s="12" t="s">
        <v>84</v>
      </c>
      <c r="AW1192" s="12" t="s">
        <v>38</v>
      </c>
      <c r="AX1192" s="12" t="s">
        <v>74</v>
      </c>
      <c r="AY1192" s="231" t="s">
        <v>143</v>
      </c>
    </row>
    <row r="1193" spans="2:51" s="12" customFormat="1" ht="13.5">
      <c r="B1193" s="220"/>
      <c r="C1193" s="221"/>
      <c r="D1193" s="204" t="s">
        <v>210</v>
      </c>
      <c r="E1193" s="232" t="s">
        <v>21</v>
      </c>
      <c r="F1193" s="233" t="s">
        <v>936</v>
      </c>
      <c r="G1193" s="221"/>
      <c r="H1193" s="234">
        <v>1.4</v>
      </c>
      <c r="I1193" s="226"/>
      <c r="J1193" s="221"/>
      <c r="K1193" s="221"/>
      <c r="L1193" s="227"/>
      <c r="M1193" s="228"/>
      <c r="N1193" s="229"/>
      <c r="O1193" s="229"/>
      <c r="P1193" s="229"/>
      <c r="Q1193" s="229"/>
      <c r="R1193" s="229"/>
      <c r="S1193" s="229"/>
      <c r="T1193" s="230"/>
      <c r="AT1193" s="231" t="s">
        <v>210</v>
      </c>
      <c r="AU1193" s="231" t="s">
        <v>84</v>
      </c>
      <c r="AV1193" s="12" t="s">
        <v>84</v>
      </c>
      <c r="AW1193" s="12" t="s">
        <v>38</v>
      </c>
      <c r="AX1193" s="12" t="s">
        <v>74</v>
      </c>
      <c r="AY1193" s="231" t="s">
        <v>143</v>
      </c>
    </row>
    <row r="1194" spans="2:51" s="12" customFormat="1" ht="13.5">
      <c r="B1194" s="220"/>
      <c r="C1194" s="221"/>
      <c r="D1194" s="204" t="s">
        <v>210</v>
      </c>
      <c r="E1194" s="232" t="s">
        <v>21</v>
      </c>
      <c r="F1194" s="233" t="s">
        <v>937</v>
      </c>
      <c r="G1194" s="221"/>
      <c r="H1194" s="234">
        <v>1.4</v>
      </c>
      <c r="I1194" s="226"/>
      <c r="J1194" s="221"/>
      <c r="K1194" s="221"/>
      <c r="L1194" s="227"/>
      <c r="M1194" s="228"/>
      <c r="N1194" s="229"/>
      <c r="O1194" s="229"/>
      <c r="P1194" s="229"/>
      <c r="Q1194" s="229"/>
      <c r="R1194" s="229"/>
      <c r="S1194" s="229"/>
      <c r="T1194" s="230"/>
      <c r="AT1194" s="231" t="s">
        <v>210</v>
      </c>
      <c r="AU1194" s="231" t="s">
        <v>84</v>
      </c>
      <c r="AV1194" s="12" t="s">
        <v>84</v>
      </c>
      <c r="AW1194" s="12" t="s">
        <v>38</v>
      </c>
      <c r="AX1194" s="12" t="s">
        <v>74</v>
      </c>
      <c r="AY1194" s="231" t="s">
        <v>143</v>
      </c>
    </row>
    <row r="1195" spans="2:51" s="12" customFormat="1" ht="13.5">
      <c r="B1195" s="220"/>
      <c r="C1195" s="221"/>
      <c r="D1195" s="204" t="s">
        <v>210</v>
      </c>
      <c r="E1195" s="232" t="s">
        <v>21</v>
      </c>
      <c r="F1195" s="233" t="s">
        <v>938</v>
      </c>
      <c r="G1195" s="221"/>
      <c r="H1195" s="234">
        <v>1.4</v>
      </c>
      <c r="I1195" s="226"/>
      <c r="J1195" s="221"/>
      <c r="K1195" s="221"/>
      <c r="L1195" s="227"/>
      <c r="M1195" s="228"/>
      <c r="N1195" s="229"/>
      <c r="O1195" s="229"/>
      <c r="P1195" s="229"/>
      <c r="Q1195" s="229"/>
      <c r="R1195" s="229"/>
      <c r="S1195" s="229"/>
      <c r="T1195" s="230"/>
      <c r="AT1195" s="231" t="s">
        <v>210</v>
      </c>
      <c r="AU1195" s="231" t="s">
        <v>84</v>
      </c>
      <c r="AV1195" s="12" t="s">
        <v>84</v>
      </c>
      <c r="AW1195" s="12" t="s">
        <v>38</v>
      </c>
      <c r="AX1195" s="12" t="s">
        <v>74</v>
      </c>
      <c r="AY1195" s="231" t="s">
        <v>143</v>
      </c>
    </row>
    <row r="1196" spans="2:51" s="12" customFormat="1" ht="13.5">
      <c r="B1196" s="220"/>
      <c r="C1196" s="221"/>
      <c r="D1196" s="204" t="s">
        <v>210</v>
      </c>
      <c r="E1196" s="232" t="s">
        <v>21</v>
      </c>
      <c r="F1196" s="233" t="s">
        <v>939</v>
      </c>
      <c r="G1196" s="221"/>
      <c r="H1196" s="234">
        <v>1.4</v>
      </c>
      <c r="I1196" s="226"/>
      <c r="J1196" s="221"/>
      <c r="K1196" s="221"/>
      <c r="L1196" s="227"/>
      <c r="M1196" s="228"/>
      <c r="N1196" s="229"/>
      <c r="O1196" s="229"/>
      <c r="P1196" s="229"/>
      <c r="Q1196" s="229"/>
      <c r="R1196" s="229"/>
      <c r="S1196" s="229"/>
      <c r="T1196" s="230"/>
      <c r="AT1196" s="231" t="s">
        <v>210</v>
      </c>
      <c r="AU1196" s="231" t="s">
        <v>84</v>
      </c>
      <c r="AV1196" s="12" t="s">
        <v>84</v>
      </c>
      <c r="AW1196" s="12" t="s">
        <v>38</v>
      </c>
      <c r="AX1196" s="12" t="s">
        <v>74</v>
      </c>
      <c r="AY1196" s="231" t="s">
        <v>143</v>
      </c>
    </row>
    <row r="1197" spans="2:51" s="12" customFormat="1" ht="13.5">
      <c r="B1197" s="220"/>
      <c r="C1197" s="221"/>
      <c r="D1197" s="204" t="s">
        <v>210</v>
      </c>
      <c r="E1197" s="232" t="s">
        <v>21</v>
      </c>
      <c r="F1197" s="233" t="s">
        <v>942</v>
      </c>
      <c r="G1197" s="221"/>
      <c r="H1197" s="234">
        <v>1.7</v>
      </c>
      <c r="I1197" s="226"/>
      <c r="J1197" s="221"/>
      <c r="K1197" s="221"/>
      <c r="L1197" s="227"/>
      <c r="M1197" s="228"/>
      <c r="N1197" s="229"/>
      <c r="O1197" s="229"/>
      <c r="P1197" s="229"/>
      <c r="Q1197" s="229"/>
      <c r="R1197" s="229"/>
      <c r="S1197" s="229"/>
      <c r="T1197" s="230"/>
      <c r="AT1197" s="231" t="s">
        <v>210</v>
      </c>
      <c r="AU1197" s="231" t="s">
        <v>84</v>
      </c>
      <c r="AV1197" s="12" t="s">
        <v>84</v>
      </c>
      <c r="AW1197" s="12" t="s">
        <v>38</v>
      </c>
      <c r="AX1197" s="12" t="s">
        <v>74</v>
      </c>
      <c r="AY1197" s="231" t="s">
        <v>143</v>
      </c>
    </row>
    <row r="1198" spans="2:51" s="12" customFormat="1" ht="13.5">
      <c r="B1198" s="220"/>
      <c r="C1198" s="221"/>
      <c r="D1198" s="204" t="s">
        <v>210</v>
      </c>
      <c r="E1198" s="232" t="s">
        <v>21</v>
      </c>
      <c r="F1198" s="233" t="s">
        <v>943</v>
      </c>
      <c r="G1198" s="221"/>
      <c r="H1198" s="234">
        <v>1.6</v>
      </c>
      <c r="I1198" s="226"/>
      <c r="J1198" s="221"/>
      <c r="K1198" s="221"/>
      <c r="L1198" s="227"/>
      <c r="M1198" s="228"/>
      <c r="N1198" s="229"/>
      <c r="O1198" s="229"/>
      <c r="P1198" s="229"/>
      <c r="Q1198" s="229"/>
      <c r="R1198" s="229"/>
      <c r="S1198" s="229"/>
      <c r="T1198" s="230"/>
      <c r="AT1198" s="231" t="s">
        <v>210</v>
      </c>
      <c r="AU1198" s="231" t="s">
        <v>84</v>
      </c>
      <c r="AV1198" s="12" t="s">
        <v>84</v>
      </c>
      <c r="AW1198" s="12" t="s">
        <v>38</v>
      </c>
      <c r="AX1198" s="12" t="s">
        <v>74</v>
      </c>
      <c r="AY1198" s="231" t="s">
        <v>143</v>
      </c>
    </row>
    <row r="1199" spans="2:51" s="14" customFormat="1" ht="13.5">
      <c r="B1199" s="257"/>
      <c r="C1199" s="258"/>
      <c r="D1199" s="204" t="s">
        <v>210</v>
      </c>
      <c r="E1199" s="259" t="s">
        <v>21</v>
      </c>
      <c r="F1199" s="260" t="s">
        <v>369</v>
      </c>
      <c r="G1199" s="258"/>
      <c r="H1199" s="261">
        <v>57.57</v>
      </c>
      <c r="I1199" s="262"/>
      <c r="J1199" s="258"/>
      <c r="K1199" s="258"/>
      <c r="L1199" s="263"/>
      <c r="M1199" s="264"/>
      <c r="N1199" s="265"/>
      <c r="O1199" s="265"/>
      <c r="P1199" s="265"/>
      <c r="Q1199" s="265"/>
      <c r="R1199" s="265"/>
      <c r="S1199" s="265"/>
      <c r="T1199" s="266"/>
      <c r="AT1199" s="267" t="s">
        <v>210</v>
      </c>
      <c r="AU1199" s="267" t="s">
        <v>84</v>
      </c>
      <c r="AV1199" s="14" t="s">
        <v>161</v>
      </c>
      <c r="AW1199" s="14" t="s">
        <v>6</v>
      </c>
      <c r="AX1199" s="14" t="s">
        <v>74</v>
      </c>
      <c r="AY1199" s="267" t="s">
        <v>143</v>
      </c>
    </row>
    <row r="1200" spans="2:51" s="11" customFormat="1" ht="13.5">
      <c r="B1200" s="209"/>
      <c r="C1200" s="210"/>
      <c r="D1200" s="204" t="s">
        <v>210</v>
      </c>
      <c r="E1200" s="211" t="s">
        <v>21</v>
      </c>
      <c r="F1200" s="212" t="s">
        <v>535</v>
      </c>
      <c r="G1200" s="210"/>
      <c r="H1200" s="213" t="s">
        <v>21</v>
      </c>
      <c r="I1200" s="214"/>
      <c r="J1200" s="210"/>
      <c r="K1200" s="210"/>
      <c r="L1200" s="215"/>
      <c r="M1200" s="216"/>
      <c r="N1200" s="217"/>
      <c r="O1200" s="217"/>
      <c r="P1200" s="217"/>
      <c r="Q1200" s="217"/>
      <c r="R1200" s="217"/>
      <c r="S1200" s="217"/>
      <c r="T1200" s="218"/>
      <c r="AT1200" s="219" t="s">
        <v>210</v>
      </c>
      <c r="AU1200" s="219" t="s">
        <v>84</v>
      </c>
      <c r="AV1200" s="11" t="s">
        <v>82</v>
      </c>
      <c r="AW1200" s="11" t="s">
        <v>38</v>
      </c>
      <c r="AX1200" s="11" t="s">
        <v>74</v>
      </c>
      <c r="AY1200" s="219" t="s">
        <v>143</v>
      </c>
    </row>
    <row r="1201" spans="2:51" s="12" customFormat="1" ht="13.5">
      <c r="B1201" s="220"/>
      <c r="C1201" s="221"/>
      <c r="D1201" s="204" t="s">
        <v>210</v>
      </c>
      <c r="E1201" s="232" t="s">
        <v>21</v>
      </c>
      <c r="F1201" s="233" t="s">
        <v>944</v>
      </c>
      <c r="G1201" s="221"/>
      <c r="H1201" s="234">
        <v>2.9</v>
      </c>
      <c r="I1201" s="226"/>
      <c r="J1201" s="221"/>
      <c r="K1201" s="221"/>
      <c r="L1201" s="227"/>
      <c r="M1201" s="228"/>
      <c r="N1201" s="229"/>
      <c r="O1201" s="229"/>
      <c r="P1201" s="229"/>
      <c r="Q1201" s="229"/>
      <c r="R1201" s="229"/>
      <c r="S1201" s="229"/>
      <c r="T1201" s="230"/>
      <c r="AT1201" s="231" t="s">
        <v>210</v>
      </c>
      <c r="AU1201" s="231" t="s">
        <v>84</v>
      </c>
      <c r="AV1201" s="12" t="s">
        <v>84</v>
      </c>
      <c r="AW1201" s="12" t="s">
        <v>38</v>
      </c>
      <c r="AX1201" s="12" t="s">
        <v>74</v>
      </c>
      <c r="AY1201" s="231" t="s">
        <v>143</v>
      </c>
    </row>
    <row r="1202" spans="2:51" s="12" customFormat="1" ht="13.5">
      <c r="B1202" s="220"/>
      <c r="C1202" s="221"/>
      <c r="D1202" s="204" t="s">
        <v>210</v>
      </c>
      <c r="E1202" s="232" t="s">
        <v>21</v>
      </c>
      <c r="F1202" s="233" t="s">
        <v>945</v>
      </c>
      <c r="G1202" s="221"/>
      <c r="H1202" s="234">
        <v>1.4</v>
      </c>
      <c r="I1202" s="226"/>
      <c r="J1202" s="221"/>
      <c r="K1202" s="221"/>
      <c r="L1202" s="227"/>
      <c r="M1202" s="228"/>
      <c r="N1202" s="229"/>
      <c r="O1202" s="229"/>
      <c r="P1202" s="229"/>
      <c r="Q1202" s="229"/>
      <c r="R1202" s="229"/>
      <c r="S1202" s="229"/>
      <c r="T1202" s="230"/>
      <c r="AT1202" s="231" t="s">
        <v>210</v>
      </c>
      <c r="AU1202" s="231" t="s">
        <v>84</v>
      </c>
      <c r="AV1202" s="12" t="s">
        <v>84</v>
      </c>
      <c r="AW1202" s="12" t="s">
        <v>38</v>
      </c>
      <c r="AX1202" s="12" t="s">
        <v>74</v>
      </c>
      <c r="AY1202" s="231" t="s">
        <v>143</v>
      </c>
    </row>
    <row r="1203" spans="2:51" s="12" customFormat="1" ht="13.5">
      <c r="B1203" s="220"/>
      <c r="C1203" s="221"/>
      <c r="D1203" s="204" t="s">
        <v>210</v>
      </c>
      <c r="E1203" s="232" t="s">
        <v>21</v>
      </c>
      <c r="F1203" s="233" t="s">
        <v>946</v>
      </c>
      <c r="G1203" s="221"/>
      <c r="H1203" s="234">
        <v>1.4</v>
      </c>
      <c r="I1203" s="226"/>
      <c r="J1203" s="221"/>
      <c r="K1203" s="221"/>
      <c r="L1203" s="227"/>
      <c r="M1203" s="228"/>
      <c r="N1203" s="229"/>
      <c r="O1203" s="229"/>
      <c r="P1203" s="229"/>
      <c r="Q1203" s="229"/>
      <c r="R1203" s="229"/>
      <c r="S1203" s="229"/>
      <c r="T1203" s="230"/>
      <c r="AT1203" s="231" t="s">
        <v>210</v>
      </c>
      <c r="AU1203" s="231" t="s">
        <v>84</v>
      </c>
      <c r="AV1203" s="12" t="s">
        <v>84</v>
      </c>
      <c r="AW1203" s="12" t="s">
        <v>38</v>
      </c>
      <c r="AX1203" s="12" t="s">
        <v>74</v>
      </c>
      <c r="AY1203" s="231" t="s">
        <v>143</v>
      </c>
    </row>
    <row r="1204" spans="2:51" s="12" customFormat="1" ht="13.5">
      <c r="B1204" s="220"/>
      <c r="C1204" s="221"/>
      <c r="D1204" s="204" t="s">
        <v>210</v>
      </c>
      <c r="E1204" s="232" t="s">
        <v>21</v>
      </c>
      <c r="F1204" s="233" t="s">
        <v>947</v>
      </c>
      <c r="G1204" s="221"/>
      <c r="H1204" s="234">
        <v>5.9</v>
      </c>
      <c r="I1204" s="226"/>
      <c r="J1204" s="221"/>
      <c r="K1204" s="221"/>
      <c r="L1204" s="227"/>
      <c r="M1204" s="228"/>
      <c r="N1204" s="229"/>
      <c r="O1204" s="229"/>
      <c r="P1204" s="229"/>
      <c r="Q1204" s="229"/>
      <c r="R1204" s="229"/>
      <c r="S1204" s="229"/>
      <c r="T1204" s="230"/>
      <c r="AT1204" s="231" t="s">
        <v>210</v>
      </c>
      <c r="AU1204" s="231" t="s">
        <v>84</v>
      </c>
      <c r="AV1204" s="12" t="s">
        <v>84</v>
      </c>
      <c r="AW1204" s="12" t="s">
        <v>38</v>
      </c>
      <c r="AX1204" s="12" t="s">
        <v>74</v>
      </c>
      <c r="AY1204" s="231" t="s">
        <v>143</v>
      </c>
    </row>
    <row r="1205" spans="2:51" s="14" customFormat="1" ht="13.5">
      <c r="B1205" s="257"/>
      <c r="C1205" s="258"/>
      <c r="D1205" s="204" t="s">
        <v>210</v>
      </c>
      <c r="E1205" s="259" t="s">
        <v>21</v>
      </c>
      <c r="F1205" s="260" t="s">
        <v>369</v>
      </c>
      <c r="G1205" s="258"/>
      <c r="H1205" s="261">
        <v>11.6</v>
      </c>
      <c r="I1205" s="262"/>
      <c r="J1205" s="258"/>
      <c r="K1205" s="258"/>
      <c r="L1205" s="263"/>
      <c r="M1205" s="264"/>
      <c r="N1205" s="265"/>
      <c r="O1205" s="265"/>
      <c r="P1205" s="265"/>
      <c r="Q1205" s="265"/>
      <c r="R1205" s="265"/>
      <c r="S1205" s="265"/>
      <c r="T1205" s="266"/>
      <c r="AT1205" s="267" t="s">
        <v>210</v>
      </c>
      <c r="AU1205" s="267" t="s">
        <v>84</v>
      </c>
      <c r="AV1205" s="14" t="s">
        <v>161</v>
      </c>
      <c r="AW1205" s="14" t="s">
        <v>6</v>
      </c>
      <c r="AX1205" s="14" t="s">
        <v>74</v>
      </c>
      <c r="AY1205" s="267" t="s">
        <v>143</v>
      </c>
    </row>
    <row r="1206" spans="2:51" s="13" customFormat="1" ht="13.5">
      <c r="B1206" s="235"/>
      <c r="C1206" s="236"/>
      <c r="D1206" s="204" t="s">
        <v>210</v>
      </c>
      <c r="E1206" s="268" t="s">
        <v>21</v>
      </c>
      <c r="F1206" s="269" t="s">
        <v>222</v>
      </c>
      <c r="G1206" s="236"/>
      <c r="H1206" s="270">
        <v>69.17</v>
      </c>
      <c r="I1206" s="240"/>
      <c r="J1206" s="236"/>
      <c r="K1206" s="236"/>
      <c r="L1206" s="241"/>
      <c r="M1206" s="242"/>
      <c r="N1206" s="243"/>
      <c r="O1206" s="243"/>
      <c r="P1206" s="243"/>
      <c r="Q1206" s="243"/>
      <c r="R1206" s="243"/>
      <c r="S1206" s="243"/>
      <c r="T1206" s="244"/>
      <c r="AT1206" s="245" t="s">
        <v>210</v>
      </c>
      <c r="AU1206" s="245" t="s">
        <v>84</v>
      </c>
      <c r="AV1206" s="13" t="s">
        <v>208</v>
      </c>
      <c r="AW1206" s="13" t="s">
        <v>6</v>
      </c>
      <c r="AX1206" s="13" t="s">
        <v>82</v>
      </c>
      <c r="AY1206" s="245" t="s">
        <v>143</v>
      </c>
    </row>
    <row r="1207" spans="2:51" s="12" customFormat="1" ht="13.5">
      <c r="B1207" s="220"/>
      <c r="C1207" s="221"/>
      <c r="D1207" s="222" t="s">
        <v>210</v>
      </c>
      <c r="E1207" s="221"/>
      <c r="F1207" s="224" t="s">
        <v>1665</v>
      </c>
      <c r="G1207" s="221"/>
      <c r="H1207" s="225">
        <v>79.546</v>
      </c>
      <c r="I1207" s="226"/>
      <c r="J1207" s="221"/>
      <c r="K1207" s="221"/>
      <c r="L1207" s="227"/>
      <c r="M1207" s="228"/>
      <c r="N1207" s="229"/>
      <c r="O1207" s="229"/>
      <c r="P1207" s="229"/>
      <c r="Q1207" s="229"/>
      <c r="R1207" s="229"/>
      <c r="S1207" s="229"/>
      <c r="T1207" s="230"/>
      <c r="AT1207" s="231" t="s">
        <v>210</v>
      </c>
      <c r="AU1207" s="231" t="s">
        <v>84</v>
      </c>
      <c r="AV1207" s="12" t="s">
        <v>84</v>
      </c>
      <c r="AW1207" s="12" t="s">
        <v>6</v>
      </c>
      <c r="AX1207" s="12" t="s">
        <v>82</v>
      </c>
      <c r="AY1207" s="231" t="s">
        <v>143</v>
      </c>
    </row>
    <row r="1208" spans="2:65" s="1" customFormat="1" ht="22.5" customHeight="1">
      <c r="B1208" s="40"/>
      <c r="C1208" s="192" t="s">
        <v>1666</v>
      </c>
      <c r="D1208" s="192" t="s">
        <v>146</v>
      </c>
      <c r="E1208" s="193" t="s">
        <v>1667</v>
      </c>
      <c r="F1208" s="194" t="s">
        <v>1668</v>
      </c>
      <c r="G1208" s="195" t="s">
        <v>249</v>
      </c>
      <c r="H1208" s="196">
        <v>69.17</v>
      </c>
      <c r="I1208" s="197"/>
      <c r="J1208" s="198">
        <f>ROUND(I1208*H1208,2)</f>
        <v>0</v>
      </c>
      <c r="K1208" s="194" t="s">
        <v>150</v>
      </c>
      <c r="L1208" s="60"/>
      <c r="M1208" s="199" t="s">
        <v>21</v>
      </c>
      <c r="N1208" s="200" t="s">
        <v>45</v>
      </c>
      <c r="O1208" s="41"/>
      <c r="P1208" s="201">
        <f>O1208*H1208</f>
        <v>0</v>
      </c>
      <c r="Q1208" s="201">
        <v>0.0003</v>
      </c>
      <c r="R1208" s="201">
        <f>Q1208*H1208</f>
        <v>0.020751</v>
      </c>
      <c r="S1208" s="201">
        <v>0</v>
      </c>
      <c r="T1208" s="202">
        <f>S1208*H1208</f>
        <v>0</v>
      </c>
      <c r="AR1208" s="24" t="s">
        <v>294</v>
      </c>
      <c r="AT1208" s="24" t="s">
        <v>146</v>
      </c>
      <c r="AU1208" s="24" t="s">
        <v>84</v>
      </c>
      <c r="AY1208" s="24" t="s">
        <v>143</v>
      </c>
      <c r="BE1208" s="203">
        <f>IF(N1208="základní",J1208,0)</f>
        <v>0</v>
      </c>
      <c r="BF1208" s="203">
        <f>IF(N1208="snížená",J1208,0)</f>
        <v>0</v>
      </c>
      <c r="BG1208" s="203">
        <f>IF(N1208="zákl. přenesená",J1208,0)</f>
        <v>0</v>
      </c>
      <c r="BH1208" s="203">
        <f>IF(N1208="sníž. přenesená",J1208,0)</f>
        <v>0</v>
      </c>
      <c r="BI1208" s="203">
        <f>IF(N1208="nulová",J1208,0)</f>
        <v>0</v>
      </c>
      <c r="BJ1208" s="24" t="s">
        <v>82</v>
      </c>
      <c r="BK1208" s="203">
        <f>ROUND(I1208*H1208,2)</f>
        <v>0</v>
      </c>
      <c r="BL1208" s="24" t="s">
        <v>294</v>
      </c>
      <c r="BM1208" s="24" t="s">
        <v>1669</v>
      </c>
    </row>
    <row r="1209" spans="2:47" s="1" customFormat="1" ht="40.5">
      <c r="B1209" s="40"/>
      <c r="C1209" s="62"/>
      <c r="D1209" s="222" t="s">
        <v>958</v>
      </c>
      <c r="E1209" s="62"/>
      <c r="F1209" s="274" t="s">
        <v>1670</v>
      </c>
      <c r="G1209" s="62"/>
      <c r="H1209" s="62"/>
      <c r="I1209" s="162"/>
      <c r="J1209" s="62"/>
      <c r="K1209" s="62"/>
      <c r="L1209" s="60"/>
      <c r="M1209" s="256"/>
      <c r="N1209" s="41"/>
      <c r="O1209" s="41"/>
      <c r="P1209" s="41"/>
      <c r="Q1209" s="41"/>
      <c r="R1209" s="41"/>
      <c r="S1209" s="41"/>
      <c r="T1209" s="77"/>
      <c r="AT1209" s="24" t="s">
        <v>958</v>
      </c>
      <c r="AU1209" s="24" t="s">
        <v>84</v>
      </c>
    </row>
    <row r="1210" spans="2:65" s="1" customFormat="1" ht="22.5" customHeight="1">
      <c r="B1210" s="40"/>
      <c r="C1210" s="192" t="s">
        <v>1671</v>
      </c>
      <c r="D1210" s="192" t="s">
        <v>146</v>
      </c>
      <c r="E1210" s="193" t="s">
        <v>1672</v>
      </c>
      <c r="F1210" s="194" t="s">
        <v>1673</v>
      </c>
      <c r="G1210" s="195" t="s">
        <v>249</v>
      </c>
      <c r="H1210" s="196">
        <v>69.17</v>
      </c>
      <c r="I1210" s="197"/>
      <c r="J1210" s="198">
        <f>ROUND(I1210*H1210,2)</f>
        <v>0</v>
      </c>
      <c r="K1210" s="194" t="s">
        <v>150</v>
      </c>
      <c r="L1210" s="60"/>
      <c r="M1210" s="199" t="s">
        <v>21</v>
      </c>
      <c r="N1210" s="200" t="s">
        <v>45</v>
      </c>
      <c r="O1210" s="41"/>
      <c r="P1210" s="201">
        <f>O1210*H1210</f>
        <v>0</v>
      </c>
      <c r="Q1210" s="201">
        <v>0.0077</v>
      </c>
      <c r="R1210" s="201">
        <f>Q1210*H1210</f>
        <v>0.532609</v>
      </c>
      <c r="S1210" s="201">
        <v>0</v>
      </c>
      <c r="T1210" s="202">
        <f>S1210*H1210</f>
        <v>0</v>
      </c>
      <c r="AR1210" s="24" t="s">
        <v>294</v>
      </c>
      <c r="AT1210" s="24" t="s">
        <v>146</v>
      </c>
      <c r="AU1210" s="24" t="s">
        <v>84</v>
      </c>
      <c r="AY1210" s="24" t="s">
        <v>143</v>
      </c>
      <c r="BE1210" s="203">
        <f>IF(N1210="základní",J1210,0)</f>
        <v>0</v>
      </c>
      <c r="BF1210" s="203">
        <f>IF(N1210="snížená",J1210,0)</f>
        <v>0</v>
      </c>
      <c r="BG1210" s="203">
        <f>IF(N1210="zákl. přenesená",J1210,0)</f>
        <v>0</v>
      </c>
      <c r="BH1210" s="203">
        <f>IF(N1210="sníž. přenesená",J1210,0)</f>
        <v>0</v>
      </c>
      <c r="BI1210" s="203">
        <f>IF(N1210="nulová",J1210,0)</f>
        <v>0</v>
      </c>
      <c r="BJ1210" s="24" t="s">
        <v>82</v>
      </c>
      <c r="BK1210" s="203">
        <f>ROUND(I1210*H1210,2)</f>
        <v>0</v>
      </c>
      <c r="BL1210" s="24" t="s">
        <v>294</v>
      </c>
      <c r="BM1210" s="24" t="s">
        <v>1674</v>
      </c>
    </row>
    <row r="1211" spans="2:65" s="1" customFormat="1" ht="31.5" customHeight="1">
      <c r="B1211" s="40"/>
      <c r="C1211" s="192" t="s">
        <v>1675</v>
      </c>
      <c r="D1211" s="192" t="s">
        <v>146</v>
      </c>
      <c r="E1211" s="193" t="s">
        <v>1676</v>
      </c>
      <c r="F1211" s="194" t="s">
        <v>1677</v>
      </c>
      <c r="G1211" s="195" t="s">
        <v>1034</v>
      </c>
      <c r="H1211" s="275"/>
      <c r="I1211" s="197"/>
      <c r="J1211" s="198">
        <f>ROUND(I1211*H1211,2)</f>
        <v>0</v>
      </c>
      <c r="K1211" s="194" t="s">
        <v>150</v>
      </c>
      <c r="L1211" s="60"/>
      <c r="M1211" s="199" t="s">
        <v>21</v>
      </c>
      <c r="N1211" s="200" t="s">
        <v>45</v>
      </c>
      <c r="O1211" s="41"/>
      <c r="P1211" s="201">
        <f>O1211*H1211</f>
        <v>0</v>
      </c>
      <c r="Q1211" s="201">
        <v>0</v>
      </c>
      <c r="R1211" s="201">
        <f>Q1211*H1211</f>
        <v>0</v>
      </c>
      <c r="S1211" s="201">
        <v>0</v>
      </c>
      <c r="T1211" s="202">
        <f>S1211*H1211</f>
        <v>0</v>
      </c>
      <c r="AR1211" s="24" t="s">
        <v>294</v>
      </c>
      <c r="AT1211" s="24" t="s">
        <v>146</v>
      </c>
      <c r="AU1211" s="24" t="s">
        <v>84</v>
      </c>
      <c r="AY1211" s="24" t="s">
        <v>143</v>
      </c>
      <c r="BE1211" s="203">
        <f>IF(N1211="základní",J1211,0)</f>
        <v>0</v>
      </c>
      <c r="BF1211" s="203">
        <f>IF(N1211="snížená",J1211,0)</f>
        <v>0</v>
      </c>
      <c r="BG1211" s="203">
        <f>IF(N1211="zákl. přenesená",J1211,0)</f>
        <v>0</v>
      </c>
      <c r="BH1211" s="203">
        <f>IF(N1211="sníž. přenesená",J1211,0)</f>
        <v>0</v>
      </c>
      <c r="BI1211" s="203">
        <f>IF(N1211="nulová",J1211,0)</f>
        <v>0</v>
      </c>
      <c r="BJ1211" s="24" t="s">
        <v>82</v>
      </c>
      <c r="BK1211" s="203">
        <f>ROUND(I1211*H1211,2)</f>
        <v>0</v>
      </c>
      <c r="BL1211" s="24" t="s">
        <v>294</v>
      </c>
      <c r="BM1211" s="24" t="s">
        <v>1678</v>
      </c>
    </row>
    <row r="1212" spans="2:63" s="10" customFormat="1" ht="29.85" customHeight="1">
      <c r="B1212" s="175"/>
      <c r="C1212" s="176"/>
      <c r="D1212" s="189" t="s">
        <v>73</v>
      </c>
      <c r="E1212" s="190" t="s">
        <v>1679</v>
      </c>
      <c r="F1212" s="190" t="s">
        <v>1680</v>
      </c>
      <c r="G1212" s="176"/>
      <c r="H1212" s="176"/>
      <c r="I1212" s="179"/>
      <c r="J1212" s="191">
        <f>BK1212</f>
        <v>0</v>
      </c>
      <c r="K1212" s="176"/>
      <c r="L1212" s="181"/>
      <c r="M1212" s="182"/>
      <c r="N1212" s="183"/>
      <c r="O1212" s="183"/>
      <c r="P1212" s="184">
        <f>SUM(P1213:P1230)</f>
        <v>0</v>
      </c>
      <c r="Q1212" s="183"/>
      <c r="R1212" s="184">
        <f>SUM(R1213:R1230)</f>
        <v>0.00162184</v>
      </c>
      <c r="S1212" s="183"/>
      <c r="T1212" s="185">
        <f>SUM(T1213:T1230)</f>
        <v>0</v>
      </c>
      <c r="AR1212" s="186" t="s">
        <v>84</v>
      </c>
      <c r="AT1212" s="187" t="s">
        <v>73</v>
      </c>
      <c r="AU1212" s="187" t="s">
        <v>82</v>
      </c>
      <c r="AY1212" s="186" t="s">
        <v>143</v>
      </c>
      <c r="BK1212" s="188">
        <f>SUM(BK1213:BK1230)</f>
        <v>0</v>
      </c>
    </row>
    <row r="1213" spans="2:65" s="1" customFormat="1" ht="22.5" customHeight="1">
      <c r="B1213" s="40"/>
      <c r="C1213" s="192" t="s">
        <v>1681</v>
      </c>
      <c r="D1213" s="192" t="s">
        <v>146</v>
      </c>
      <c r="E1213" s="193" t="s">
        <v>1682</v>
      </c>
      <c r="F1213" s="194" t="s">
        <v>1683</v>
      </c>
      <c r="G1213" s="195" t="s">
        <v>492</v>
      </c>
      <c r="H1213" s="196">
        <v>7.6</v>
      </c>
      <c r="I1213" s="197"/>
      <c r="J1213" s="198">
        <f>ROUND(I1213*H1213,2)</f>
        <v>0</v>
      </c>
      <c r="K1213" s="194" t="s">
        <v>150</v>
      </c>
      <c r="L1213" s="60"/>
      <c r="M1213" s="199" t="s">
        <v>21</v>
      </c>
      <c r="N1213" s="200" t="s">
        <v>45</v>
      </c>
      <c r="O1213" s="41"/>
      <c r="P1213" s="201">
        <f>O1213*H1213</f>
        <v>0</v>
      </c>
      <c r="Q1213" s="201">
        <v>4E-05</v>
      </c>
      <c r="R1213" s="201">
        <f>Q1213*H1213</f>
        <v>0.000304</v>
      </c>
      <c r="S1213" s="201">
        <v>0</v>
      </c>
      <c r="T1213" s="202">
        <f>S1213*H1213</f>
        <v>0</v>
      </c>
      <c r="AR1213" s="24" t="s">
        <v>294</v>
      </c>
      <c r="AT1213" s="24" t="s">
        <v>146</v>
      </c>
      <c r="AU1213" s="24" t="s">
        <v>84</v>
      </c>
      <c r="AY1213" s="24" t="s">
        <v>143</v>
      </c>
      <c r="BE1213" s="203">
        <f>IF(N1213="základní",J1213,0)</f>
        <v>0</v>
      </c>
      <c r="BF1213" s="203">
        <f>IF(N1213="snížená",J1213,0)</f>
        <v>0</v>
      </c>
      <c r="BG1213" s="203">
        <f>IF(N1213="zákl. přenesená",J1213,0)</f>
        <v>0</v>
      </c>
      <c r="BH1213" s="203">
        <f>IF(N1213="sníž. přenesená",J1213,0)</f>
        <v>0</v>
      </c>
      <c r="BI1213" s="203">
        <f>IF(N1213="nulová",J1213,0)</f>
        <v>0</v>
      </c>
      <c r="BJ1213" s="24" t="s">
        <v>82</v>
      </c>
      <c r="BK1213" s="203">
        <f>ROUND(I1213*H1213,2)</f>
        <v>0</v>
      </c>
      <c r="BL1213" s="24" t="s">
        <v>294</v>
      </c>
      <c r="BM1213" s="24" t="s">
        <v>1684</v>
      </c>
    </row>
    <row r="1214" spans="2:51" s="11" customFormat="1" ht="13.5">
      <c r="B1214" s="209"/>
      <c r="C1214" s="210"/>
      <c r="D1214" s="204" t="s">
        <v>210</v>
      </c>
      <c r="E1214" s="211" t="s">
        <v>21</v>
      </c>
      <c r="F1214" s="212" t="s">
        <v>519</v>
      </c>
      <c r="G1214" s="210"/>
      <c r="H1214" s="213" t="s">
        <v>21</v>
      </c>
      <c r="I1214" s="214"/>
      <c r="J1214" s="210"/>
      <c r="K1214" s="210"/>
      <c r="L1214" s="215"/>
      <c r="M1214" s="216"/>
      <c r="N1214" s="217"/>
      <c r="O1214" s="217"/>
      <c r="P1214" s="217"/>
      <c r="Q1214" s="217"/>
      <c r="R1214" s="217"/>
      <c r="S1214" s="217"/>
      <c r="T1214" s="218"/>
      <c r="AT1214" s="219" t="s">
        <v>210</v>
      </c>
      <c r="AU1214" s="219" t="s">
        <v>84</v>
      </c>
      <c r="AV1214" s="11" t="s">
        <v>82</v>
      </c>
      <c r="AW1214" s="11" t="s">
        <v>38</v>
      </c>
      <c r="AX1214" s="11" t="s">
        <v>74</v>
      </c>
      <c r="AY1214" s="219" t="s">
        <v>143</v>
      </c>
    </row>
    <row r="1215" spans="2:51" s="12" customFormat="1" ht="13.5">
      <c r="B1215" s="220"/>
      <c r="C1215" s="221"/>
      <c r="D1215" s="204" t="s">
        <v>210</v>
      </c>
      <c r="E1215" s="232" t="s">
        <v>21</v>
      </c>
      <c r="F1215" s="233" t="s">
        <v>1685</v>
      </c>
      <c r="G1215" s="221"/>
      <c r="H1215" s="234">
        <v>0.7</v>
      </c>
      <c r="I1215" s="226"/>
      <c r="J1215" s="221"/>
      <c r="K1215" s="221"/>
      <c r="L1215" s="227"/>
      <c r="M1215" s="228"/>
      <c r="N1215" s="229"/>
      <c r="O1215" s="229"/>
      <c r="P1215" s="229"/>
      <c r="Q1215" s="229"/>
      <c r="R1215" s="229"/>
      <c r="S1215" s="229"/>
      <c r="T1215" s="230"/>
      <c r="AT1215" s="231" t="s">
        <v>210</v>
      </c>
      <c r="AU1215" s="231" t="s">
        <v>84</v>
      </c>
      <c r="AV1215" s="12" t="s">
        <v>84</v>
      </c>
      <c r="AW1215" s="12" t="s">
        <v>38</v>
      </c>
      <c r="AX1215" s="12" t="s">
        <v>74</v>
      </c>
      <c r="AY1215" s="231" t="s">
        <v>143</v>
      </c>
    </row>
    <row r="1216" spans="2:51" s="12" customFormat="1" ht="13.5">
      <c r="B1216" s="220"/>
      <c r="C1216" s="221"/>
      <c r="D1216" s="204" t="s">
        <v>210</v>
      </c>
      <c r="E1216" s="232" t="s">
        <v>21</v>
      </c>
      <c r="F1216" s="233" t="s">
        <v>1686</v>
      </c>
      <c r="G1216" s="221"/>
      <c r="H1216" s="234">
        <v>0.8</v>
      </c>
      <c r="I1216" s="226"/>
      <c r="J1216" s="221"/>
      <c r="K1216" s="221"/>
      <c r="L1216" s="227"/>
      <c r="M1216" s="228"/>
      <c r="N1216" s="229"/>
      <c r="O1216" s="229"/>
      <c r="P1216" s="229"/>
      <c r="Q1216" s="229"/>
      <c r="R1216" s="229"/>
      <c r="S1216" s="229"/>
      <c r="T1216" s="230"/>
      <c r="AT1216" s="231" t="s">
        <v>210</v>
      </c>
      <c r="AU1216" s="231" t="s">
        <v>84</v>
      </c>
      <c r="AV1216" s="12" t="s">
        <v>84</v>
      </c>
      <c r="AW1216" s="12" t="s">
        <v>38</v>
      </c>
      <c r="AX1216" s="12" t="s">
        <v>74</v>
      </c>
      <c r="AY1216" s="231" t="s">
        <v>143</v>
      </c>
    </row>
    <row r="1217" spans="2:51" s="12" customFormat="1" ht="13.5">
      <c r="B1217" s="220"/>
      <c r="C1217" s="221"/>
      <c r="D1217" s="204" t="s">
        <v>210</v>
      </c>
      <c r="E1217" s="232" t="s">
        <v>21</v>
      </c>
      <c r="F1217" s="233" t="s">
        <v>1687</v>
      </c>
      <c r="G1217" s="221"/>
      <c r="H1217" s="234">
        <v>0.9</v>
      </c>
      <c r="I1217" s="226"/>
      <c r="J1217" s="221"/>
      <c r="K1217" s="221"/>
      <c r="L1217" s="227"/>
      <c r="M1217" s="228"/>
      <c r="N1217" s="229"/>
      <c r="O1217" s="229"/>
      <c r="P1217" s="229"/>
      <c r="Q1217" s="229"/>
      <c r="R1217" s="229"/>
      <c r="S1217" s="229"/>
      <c r="T1217" s="230"/>
      <c r="AT1217" s="231" t="s">
        <v>210</v>
      </c>
      <c r="AU1217" s="231" t="s">
        <v>84</v>
      </c>
      <c r="AV1217" s="12" t="s">
        <v>84</v>
      </c>
      <c r="AW1217" s="12" t="s">
        <v>38</v>
      </c>
      <c r="AX1217" s="12" t="s">
        <v>74</v>
      </c>
      <c r="AY1217" s="231" t="s">
        <v>143</v>
      </c>
    </row>
    <row r="1218" spans="2:51" s="12" customFormat="1" ht="13.5">
      <c r="B1218" s="220"/>
      <c r="C1218" s="221"/>
      <c r="D1218" s="204" t="s">
        <v>210</v>
      </c>
      <c r="E1218" s="232" t="s">
        <v>21</v>
      </c>
      <c r="F1218" s="233" t="s">
        <v>1688</v>
      </c>
      <c r="G1218" s="221"/>
      <c r="H1218" s="234">
        <v>1.4</v>
      </c>
      <c r="I1218" s="226"/>
      <c r="J1218" s="221"/>
      <c r="K1218" s="221"/>
      <c r="L1218" s="227"/>
      <c r="M1218" s="228"/>
      <c r="N1218" s="229"/>
      <c r="O1218" s="229"/>
      <c r="P1218" s="229"/>
      <c r="Q1218" s="229"/>
      <c r="R1218" s="229"/>
      <c r="S1218" s="229"/>
      <c r="T1218" s="230"/>
      <c r="AT1218" s="231" t="s">
        <v>210</v>
      </c>
      <c r="AU1218" s="231" t="s">
        <v>84</v>
      </c>
      <c r="AV1218" s="12" t="s">
        <v>84</v>
      </c>
      <c r="AW1218" s="12" t="s">
        <v>38</v>
      </c>
      <c r="AX1218" s="12" t="s">
        <v>74</v>
      </c>
      <c r="AY1218" s="231" t="s">
        <v>143</v>
      </c>
    </row>
    <row r="1219" spans="2:51" s="12" customFormat="1" ht="13.5">
      <c r="B1219" s="220"/>
      <c r="C1219" s="221"/>
      <c r="D1219" s="204" t="s">
        <v>210</v>
      </c>
      <c r="E1219" s="232" t="s">
        <v>21</v>
      </c>
      <c r="F1219" s="233" t="s">
        <v>1689</v>
      </c>
      <c r="G1219" s="221"/>
      <c r="H1219" s="234">
        <v>0.9</v>
      </c>
      <c r="I1219" s="226"/>
      <c r="J1219" s="221"/>
      <c r="K1219" s="221"/>
      <c r="L1219" s="227"/>
      <c r="M1219" s="228"/>
      <c r="N1219" s="229"/>
      <c r="O1219" s="229"/>
      <c r="P1219" s="229"/>
      <c r="Q1219" s="229"/>
      <c r="R1219" s="229"/>
      <c r="S1219" s="229"/>
      <c r="T1219" s="230"/>
      <c r="AT1219" s="231" t="s">
        <v>210</v>
      </c>
      <c r="AU1219" s="231" t="s">
        <v>84</v>
      </c>
      <c r="AV1219" s="12" t="s">
        <v>84</v>
      </c>
      <c r="AW1219" s="12" t="s">
        <v>38</v>
      </c>
      <c r="AX1219" s="12" t="s">
        <v>74</v>
      </c>
      <c r="AY1219" s="231" t="s">
        <v>143</v>
      </c>
    </row>
    <row r="1220" spans="2:51" s="12" customFormat="1" ht="13.5">
      <c r="B1220" s="220"/>
      <c r="C1220" s="221"/>
      <c r="D1220" s="204" t="s">
        <v>210</v>
      </c>
      <c r="E1220" s="232" t="s">
        <v>21</v>
      </c>
      <c r="F1220" s="233" t="s">
        <v>1690</v>
      </c>
      <c r="G1220" s="221"/>
      <c r="H1220" s="234">
        <v>0.7</v>
      </c>
      <c r="I1220" s="226"/>
      <c r="J1220" s="221"/>
      <c r="K1220" s="221"/>
      <c r="L1220" s="227"/>
      <c r="M1220" s="228"/>
      <c r="N1220" s="229"/>
      <c r="O1220" s="229"/>
      <c r="P1220" s="229"/>
      <c r="Q1220" s="229"/>
      <c r="R1220" s="229"/>
      <c r="S1220" s="229"/>
      <c r="T1220" s="230"/>
      <c r="AT1220" s="231" t="s">
        <v>210</v>
      </c>
      <c r="AU1220" s="231" t="s">
        <v>84</v>
      </c>
      <c r="AV1220" s="12" t="s">
        <v>84</v>
      </c>
      <c r="AW1220" s="12" t="s">
        <v>38</v>
      </c>
      <c r="AX1220" s="12" t="s">
        <v>74</v>
      </c>
      <c r="AY1220" s="231" t="s">
        <v>143</v>
      </c>
    </row>
    <row r="1221" spans="2:51" s="14" customFormat="1" ht="13.5">
      <c r="B1221" s="257"/>
      <c r="C1221" s="258"/>
      <c r="D1221" s="204" t="s">
        <v>210</v>
      </c>
      <c r="E1221" s="259" t="s">
        <v>21</v>
      </c>
      <c r="F1221" s="260" t="s">
        <v>369</v>
      </c>
      <c r="G1221" s="258"/>
      <c r="H1221" s="261">
        <v>5.4</v>
      </c>
      <c r="I1221" s="262"/>
      <c r="J1221" s="258"/>
      <c r="K1221" s="258"/>
      <c r="L1221" s="263"/>
      <c r="M1221" s="264"/>
      <c r="N1221" s="265"/>
      <c r="O1221" s="265"/>
      <c r="P1221" s="265"/>
      <c r="Q1221" s="265"/>
      <c r="R1221" s="265"/>
      <c r="S1221" s="265"/>
      <c r="T1221" s="266"/>
      <c r="AT1221" s="267" t="s">
        <v>210</v>
      </c>
      <c r="AU1221" s="267" t="s">
        <v>84</v>
      </c>
      <c r="AV1221" s="14" t="s">
        <v>161</v>
      </c>
      <c r="AW1221" s="14" t="s">
        <v>38</v>
      </c>
      <c r="AX1221" s="14" t="s">
        <v>74</v>
      </c>
      <c r="AY1221" s="267" t="s">
        <v>143</v>
      </c>
    </row>
    <row r="1222" spans="2:51" s="11" customFormat="1" ht="13.5">
      <c r="B1222" s="209"/>
      <c r="C1222" s="210"/>
      <c r="D1222" s="204" t="s">
        <v>210</v>
      </c>
      <c r="E1222" s="211" t="s">
        <v>21</v>
      </c>
      <c r="F1222" s="212" t="s">
        <v>535</v>
      </c>
      <c r="G1222" s="210"/>
      <c r="H1222" s="213" t="s">
        <v>21</v>
      </c>
      <c r="I1222" s="214"/>
      <c r="J1222" s="210"/>
      <c r="K1222" s="210"/>
      <c r="L1222" s="215"/>
      <c r="M1222" s="216"/>
      <c r="N1222" s="217"/>
      <c r="O1222" s="217"/>
      <c r="P1222" s="217"/>
      <c r="Q1222" s="217"/>
      <c r="R1222" s="217"/>
      <c r="S1222" s="217"/>
      <c r="T1222" s="218"/>
      <c r="AT1222" s="219" t="s">
        <v>210</v>
      </c>
      <c r="AU1222" s="219" t="s">
        <v>84</v>
      </c>
      <c r="AV1222" s="11" t="s">
        <v>82</v>
      </c>
      <c r="AW1222" s="11" t="s">
        <v>38</v>
      </c>
      <c r="AX1222" s="11" t="s">
        <v>74</v>
      </c>
      <c r="AY1222" s="219" t="s">
        <v>143</v>
      </c>
    </row>
    <row r="1223" spans="2:51" s="12" customFormat="1" ht="13.5">
      <c r="B1223" s="220"/>
      <c r="C1223" s="221"/>
      <c r="D1223" s="204" t="s">
        <v>210</v>
      </c>
      <c r="E1223" s="232" t="s">
        <v>21</v>
      </c>
      <c r="F1223" s="233" t="s">
        <v>1691</v>
      </c>
      <c r="G1223" s="221"/>
      <c r="H1223" s="234">
        <v>0.8</v>
      </c>
      <c r="I1223" s="226"/>
      <c r="J1223" s="221"/>
      <c r="K1223" s="221"/>
      <c r="L1223" s="227"/>
      <c r="M1223" s="228"/>
      <c r="N1223" s="229"/>
      <c r="O1223" s="229"/>
      <c r="P1223" s="229"/>
      <c r="Q1223" s="229"/>
      <c r="R1223" s="229"/>
      <c r="S1223" s="229"/>
      <c r="T1223" s="230"/>
      <c r="AT1223" s="231" t="s">
        <v>210</v>
      </c>
      <c r="AU1223" s="231" t="s">
        <v>84</v>
      </c>
      <c r="AV1223" s="12" t="s">
        <v>84</v>
      </c>
      <c r="AW1223" s="12" t="s">
        <v>38</v>
      </c>
      <c r="AX1223" s="12" t="s">
        <v>74</v>
      </c>
      <c r="AY1223" s="231" t="s">
        <v>143</v>
      </c>
    </row>
    <row r="1224" spans="2:51" s="12" customFormat="1" ht="13.5">
      <c r="B1224" s="220"/>
      <c r="C1224" s="221"/>
      <c r="D1224" s="204" t="s">
        <v>210</v>
      </c>
      <c r="E1224" s="232" t="s">
        <v>21</v>
      </c>
      <c r="F1224" s="233" t="s">
        <v>1692</v>
      </c>
      <c r="G1224" s="221"/>
      <c r="H1224" s="234">
        <v>0.7</v>
      </c>
      <c r="I1224" s="226"/>
      <c r="J1224" s="221"/>
      <c r="K1224" s="221"/>
      <c r="L1224" s="227"/>
      <c r="M1224" s="228"/>
      <c r="N1224" s="229"/>
      <c r="O1224" s="229"/>
      <c r="P1224" s="229"/>
      <c r="Q1224" s="229"/>
      <c r="R1224" s="229"/>
      <c r="S1224" s="229"/>
      <c r="T1224" s="230"/>
      <c r="AT1224" s="231" t="s">
        <v>210</v>
      </c>
      <c r="AU1224" s="231" t="s">
        <v>84</v>
      </c>
      <c r="AV1224" s="12" t="s">
        <v>84</v>
      </c>
      <c r="AW1224" s="12" t="s">
        <v>38</v>
      </c>
      <c r="AX1224" s="12" t="s">
        <v>74</v>
      </c>
      <c r="AY1224" s="231" t="s">
        <v>143</v>
      </c>
    </row>
    <row r="1225" spans="2:51" s="12" customFormat="1" ht="13.5">
      <c r="B1225" s="220"/>
      <c r="C1225" s="221"/>
      <c r="D1225" s="204" t="s">
        <v>210</v>
      </c>
      <c r="E1225" s="232" t="s">
        <v>21</v>
      </c>
      <c r="F1225" s="233" t="s">
        <v>1693</v>
      </c>
      <c r="G1225" s="221"/>
      <c r="H1225" s="234">
        <v>0.7</v>
      </c>
      <c r="I1225" s="226"/>
      <c r="J1225" s="221"/>
      <c r="K1225" s="221"/>
      <c r="L1225" s="227"/>
      <c r="M1225" s="228"/>
      <c r="N1225" s="229"/>
      <c r="O1225" s="229"/>
      <c r="P1225" s="229"/>
      <c r="Q1225" s="229"/>
      <c r="R1225" s="229"/>
      <c r="S1225" s="229"/>
      <c r="T1225" s="230"/>
      <c r="AT1225" s="231" t="s">
        <v>210</v>
      </c>
      <c r="AU1225" s="231" t="s">
        <v>84</v>
      </c>
      <c r="AV1225" s="12" t="s">
        <v>84</v>
      </c>
      <c r="AW1225" s="12" t="s">
        <v>38</v>
      </c>
      <c r="AX1225" s="12" t="s">
        <v>74</v>
      </c>
      <c r="AY1225" s="231" t="s">
        <v>143</v>
      </c>
    </row>
    <row r="1226" spans="2:51" s="14" customFormat="1" ht="13.5">
      <c r="B1226" s="257"/>
      <c r="C1226" s="258"/>
      <c r="D1226" s="204" t="s">
        <v>210</v>
      </c>
      <c r="E1226" s="259" t="s">
        <v>21</v>
      </c>
      <c r="F1226" s="260" t="s">
        <v>369</v>
      </c>
      <c r="G1226" s="258"/>
      <c r="H1226" s="261">
        <v>2.2</v>
      </c>
      <c r="I1226" s="262"/>
      <c r="J1226" s="258"/>
      <c r="K1226" s="258"/>
      <c r="L1226" s="263"/>
      <c r="M1226" s="264"/>
      <c r="N1226" s="265"/>
      <c r="O1226" s="265"/>
      <c r="P1226" s="265"/>
      <c r="Q1226" s="265"/>
      <c r="R1226" s="265"/>
      <c r="S1226" s="265"/>
      <c r="T1226" s="266"/>
      <c r="AT1226" s="267" t="s">
        <v>210</v>
      </c>
      <c r="AU1226" s="267" t="s">
        <v>84</v>
      </c>
      <c r="AV1226" s="14" t="s">
        <v>161</v>
      </c>
      <c r="AW1226" s="14" t="s">
        <v>38</v>
      </c>
      <c r="AX1226" s="14" t="s">
        <v>74</v>
      </c>
      <c r="AY1226" s="267" t="s">
        <v>143</v>
      </c>
    </row>
    <row r="1227" spans="2:51" s="13" customFormat="1" ht="13.5">
      <c r="B1227" s="235"/>
      <c r="C1227" s="236"/>
      <c r="D1227" s="222" t="s">
        <v>210</v>
      </c>
      <c r="E1227" s="237" t="s">
        <v>21</v>
      </c>
      <c r="F1227" s="238" t="s">
        <v>222</v>
      </c>
      <c r="G1227" s="236"/>
      <c r="H1227" s="239">
        <v>7.6</v>
      </c>
      <c r="I1227" s="240"/>
      <c r="J1227" s="236"/>
      <c r="K1227" s="236"/>
      <c r="L1227" s="241"/>
      <c r="M1227" s="242"/>
      <c r="N1227" s="243"/>
      <c r="O1227" s="243"/>
      <c r="P1227" s="243"/>
      <c r="Q1227" s="243"/>
      <c r="R1227" s="243"/>
      <c r="S1227" s="243"/>
      <c r="T1227" s="244"/>
      <c r="AT1227" s="245" t="s">
        <v>210</v>
      </c>
      <c r="AU1227" s="245" t="s">
        <v>84</v>
      </c>
      <c r="AV1227" s="13" t="s">
        <v>208</v>
      </c>
      <c r="AW1227" s="13" t="s">
        <v>38</v>
      </c>
      <c r="AX1227" s="13" t="s">
        <v>82</v>
      </c>
      <c r="AY1227" s="245" t="s">
        <v>143</v>
      </c>
    </row>
    <row r="1228" spans="2:65" s="1" customFormat="1" ht="22.5" customHeight="1">
      <c r="B1228" s="40"/>
      <c r="C1228" s="246" t="s">
        <v>1694</v>
      </c>
      <c r="D1228" s="246" t="s">
        <v>231</v>
      </c>
      <c r="E1228" s="247" t="s">
        <v>1695</v>
      </c>
      <c r="F1228" s="248" t="s">
        <v>1696</v>
      </c>
      <c r="G1228" s="249" t="s">
        <v>492</v>
      </c>
      <c r="H1228" s="250">
        <v>7.752</v>
      </c>
      <c r="I1228" s="251"/>
      <c r="J1228" s="252">
        <f>ROUND(I1228*H1228,2)</f>
        <v>0</v>
      </c>
      <c r="K1228" s="248" t="s">
        <v>150</v>
      </c>
      <c r="L1228" s="253"/>
      <c r="M1228" s="254" t="s">
        <v>21</v>
      </c>
      <c r="N1228" s="255" t="s">
        <v>45</v>
      </c>
      <c r="O1228" s="41"/>
      <c r="P1228" s="201">
        <f>O1228*H1228</f>
        <v>0</v>
      </c>
      <c r="Q1228" s="201">
        <v>0.00017</v>
      </c>
      <c r="R1228" s="201">
        <f>Q1228*H1228</f>
        <v>0.00131784</v>
      </c>
      <c r="S1228" s="201">
        <v>0</v>
      </c>
      <c r="T1228" s="202">
        <f>S1228*H1228</f>
        <v>0</v>
      </c>
      <c r="AR1228" s="24" t="s">
        <v>394</v>
      </c>
      <c r="AT1228" s="24" t="s">
        <v>231</v>
      </c>
      <c r="AU1228" s="24" t="s">
        <v>84</v>
      </c>
      <c r="AY1228" s="24" t="s">
        <v>143</v>
      </c>
      <c r="BE1228" s="203">
        <f>IF(N1228="základní",J1228,0)</f>
        <v>0</v>
      </c>
      <c r="BF1228" s="203">
        <f>IF(N1228="snížená",J1228,0)</f>
        <v>0</v>
      </c>
      <c r="BG1228" s="203">
        <f>IF(N1228="zákl. přenesená",J1228,0)</f>
        <v>0</v>
      </c>
      <c r="BH1228" s="203">
        <f>IF(N1228="sníž. přenesená",J1228,0)</f>
        <v>0</v>
      </c>
      <c r="BI1228" s="203">
        <f>IF(N1228="nulová",J1228,0)</f>
        <v>0</v>
      </c>
      <c r="BJ1228" s="24" t="s">
        <v>82</v>
      </c>
      <c r="BK1228" s="203">
        <f>ROUND(I1228*H1228,2)</f>
        <v>0</v>
      </c>
      <c r="BL1228" s="24" t="s">
        <v>294</v>
      </c>
      <c r="BM1228" s="24" t="s">
        <v>1697</v>
      </c>
    </row>
    <row r="1229" spans="2:51" s="12" customFormat="1" ht="13.5">
      <c r="B1229" s="220"/>
      <c r="C1229" s="221"/>
      <c r="D1229" s="222" t="s">
        <v>210</v>
      </c>
      <c r="E1229" s="221"/>
      <c r="F1229" s="224" t="s">
        <v>1698</v>
      </c>
      <c r="G1229" s="221"/>
      <c r="H1229" s="225">
        <v>7.752</v>
      </c>
      <c r="I1229" s="226"/>
      <c r="J1229" s="221"/>
      <c r="K1229" s="221"/>
      <c r="L1229" s="227"/>
      <c r="M1229" s="228"/>
      <c r="N1229" s="229"/>
      <c r="O1229" s="229"/>
      <c r="P1229" s="229"/>
      <c r="Q1229" s="229"/>
      <c r="R1229" s="229"/>
      <c r="S1229" s="229"/>
      <c r="T1229" s="230"/>
      <c r="AT1229" s="231" t="s">
        <v>210</v>
      </c>
      <c r="AU1229" s="231" t="s">
        <v>84</v>
      </c>
      <c r="AV1229" s="12" t="s">
        <v>84</v>
      </c>
      <c r="AW1229" s="12" t="s">
        <v>6</v>
      </c>
      <c r="AX1229" s="12" t="s">
        <v>82</v>
      </c>
      <c r="AY1229" s="231" t="s">
        <v>143</v>
      </c>
    </row>
    <row r="1230" spans="2:65" s="1" customFormat="1" ht="31.5" customHeight="1">
      <c r="B1230" s="40"/>
      <c r="C1230" s="192" t="s">
        <v>1699</v>
      </c>
      <c r="D1230" s="192" t="s">
        <v>146</v>
      </c>
      <c r="E1230" s="193" t="s">
        <v>1700</v>
      </c>
      <c r="F1230" s="194" t="s">
        <v>1701</v>
      </c>
      <c r="G1230" s="195" t="s">
        <v>1034</v>
      </c>
      <c r="H1230" s="275"/>
      <c r="I1230" s="197"/>
      <c r="J1230" s="198">
        <f>ROUND(I1230*H1230,2)</f>
        <v>0</v>
      </c>
      <c r="K1230" s="194" t="s">
        <v>150</v>
      </c>
      <c r="L1230" s="60"/>
      <c r="M1230" s="199" t="s">
        <v>21</v>
      </c>
      <c r="N1230" s="200" t="s">
        <v>45</v>
      </c>
      <c r="O1230" s="41"/>
      <c r="P1230" s="201">
        <f>O1230*H1230</f>
        <v>0</v>
      </c>
      <c r="Q1230" s="201">
        <v>0</v>
      </c>
      <c r="R1230" s="201">
        <f>Q1230*H1230</f>
        <v>0</v>
      </c>
      <c r="S1230" s="201">
        <v>0</v>
      </c>
      <c r="T1230" s="202">
        <f>S1230*H1230</f>
        <v>0</v>
      </c>
      <c r="AR1230" s="24" t="s">
        <v>294</v>
      </c>
      <c r="AT1230" s="24" t="s">
        <v>146</v>
      </c>
      <c r="AU1230" s="24" t="s">
        <v>84</v>
      </c>
      <c r="AY1230" s="24" t="s">
        <v>143</v>
      </c>
      <c r="BE1230" s="203">
        <f>IF(N1230="základní",J1230,0)</f>
        <v>0</v>
      </c>
      <c r="BF1230" s="203">
        <f>IF(N1230="snížená",J1230,0)</f>
        <v>0</v>
      </c>
      <c r="BG1230" s="203">
        <f>IF(N1230="zákl. přenesená",J1230,0)</f>
        <v>0</v>
      </c>
      <c r="BH1230" s="203">
        <f>IF(N1230="sníž. přenesená",J1230,0)</f>
        <v>0</v>
      </c>
      <c r="BI1230" s="203">
        <f>IF(N1230="nulová",J1230,0)</f>
        <v>0</v>
      </c>
      <c r="BJ1230" s="24" t="s">
        <v>82</v>
      </c>
      <c r="BK1230" s="203">
        <f>ROUND(I1230*H1230,2)</f>
        <v>0</v>
      </c>
      <c r="BL1230" s="24" t="s">
        <v>294</v>
      </c>
      <c r="BM1230" s="24" t="s">
        <v>1702</v>
      </c>
    </row>
    <row r="1231" spans="2:63" s="10" customFormat="1" ht="29.85" customHeight="1">
      <c r="B1231" s="175"/>
      <c r="C1231" s="176"/>
      <c r="D1231" s="189" t="s">
        <v>73</v>
      </c>
      <c r="E1231" s="190" t="s">
        <v>1703</v>
      </c>
      <c r="F1231" s="190" t="s">
        <v>1704</v>
      </c>
      <c r="G1231" s="176"/>
      <c r="H1231" s="176"/>
      <c r="I1231" s="179"/>
      <c r="J1231" s="191">
        <f>BK1231</f>
        <v>0</v>
      </c>
      <c r="K1231" s="176"/>
      <c r="L1231" s="181"/>
      <c r="M1231" s="182"/>
      <c r="N1231" s="183"/>
      <c r="O1231" s="183"/>
      <c r="P1231" s="184">
        <f>SUM(P1232:P1321)</f>
        <v>0</v>
      </c>
      <c r="Q1231" s="183"/>
      <c r="R1231" s="184">
        <f>SUM(R1232:R1321)</f>
        <v>2.4328523199999994</v>
      </c>
      <c r="S1231" s="183"/>
      <c r="T1231" s="185">
        <f>SUM(T1232:T1321)</f>
        <v>0</v>
      </c>
      <c r="AR1231" s="186" t="s">
        <v>84</v>
      </c>
      <c r="AT1231" s="187" t="s">
        <v>73</v>
      </c>
      <c r="AU1231" s="187" t="s">
        <v>82</v>
      </c>
      <c r="AY1231" s="186" t="s">
        <v>143</v>
      </c>
      <c r="BK1231" s="188">
        <f>SUM(BK1232:BK1321)</f>
        <v>0</v>
      </c>
    </row>
    <row r="1232" spans="2:65" s="1" customFormat="1" ht="22.5" customHeight="1">
      <c r="B1232" s="40"/>
      <c r="C1232" s="192" t="s">
        <v>1705</v>
      </c>
      <c r="D1232" s="192" t="s">
        <v>146</v>
      </c>
      <c r="E1232" s="193" t="s">
        <v>1706</v>
      </c>
      <c r="F1232" s="194" t="s">
        <v>1707</v>
      </c>
      <c r="G1232" s="195" t="s">
        <v>249</v>
      </c>
      <c r="H1232" s="196">
        <v>259.44</v>
      </c>
      <c r="I1232" s="197"/>
      <c r="J1232" s="198">
        <f>ROUND(I1232*H1232,2)</f>
        <v>0</v>
      </c>
      <c r="K1232" s="194" t="s">
        <v>150</v>
      </c>
      <c r="L1232" s="60"/>
      <c r="M1232" s="199" t="s">
        <v>21</v>
      </c>
      <c r="N1232" s="200" t="s">
        <v>45</v>
      </c>
      <c r="O1232" s="41"/>
      <c r="P1232" s="201">
        <f>O1232*H1232</f>
        <v>0</v>
      </c>
      <c r="Q1232" s="201">
        <v>0.0004</v>
      </c>
      <c r="R1232" s="201">
        <f>Q1232*H1232</f>
        <v>0.10377600000000001</v>
      </c>
      <c r="S1232" s="201">
        <v>0</v>
      </c>
      <c r="T1232" s="202">
        <f>S1232*H1232</f>
        <v>0</v>
      </c>
      <c r="AR1232" s="24" t="s">
        <v>294</v>
      </c>
      <c r="AT1232" s="24" t="s">
        <v>146</v>
      </c>
      <c r="AU1232" s="24" t="s">
        <v>84</v>
      </c>
      <c r="AY1232" s="24" t="s">
        <v>143</v>
      </c>
      <c r="BE1232" s="203">
        <f>IF(N1232="základní",J1232,0)</f>
        <v>0</v>
      </c>
      <c r="BF1232" s="203">
        <f>IF(N1232="snížená",J1232,0)</f>
        <v>0</v>
      </c>
      <c r="BG1232" s="203">
        <f>IF(N1232="zákl. přenesená",J1232,0)</f>
        <v>0</v>
      </c>
      <c r="BH1232" s="203">
        <f>IF(N1232="sníž. přenesená",J1232,0)</f>
        <v>0</v>
      </c>
      <c r="BI1232" s="203">
        <f>IF(N1232="nulová",J1232,0)</f>
        <v>0</v>
      </c>
      <c r="BJ1232" s="24" t="s">
        <v>82</v>
      </c>
      <c r="BK1232" s="203">
        <f>ROUND(I1232*H1232,2)</f>
        <v>0</v>
      </c>
      <c r="BL1232" s="24" t="s">
        <v>294</v>
      </c>
      <c r="BM1232" s="24" t="s">
        <v>1708</v>
      </c>
    </row>
    <row r="1233" spans="2:51" s="11" customFormat="1" ht="13.5">
      <c r="B1233" s="209"/>
      <c r="C1233" s="210"/>
      <c r="D1233" s="204" t="s">
        <v>210</v>
      </c>
      <c r="E1233" s="211" t="s">
        <v>21</v>
      </c>
      <c r="F1233" s="212" t="s">
        <v>519</v>
      </c>
      <c r="G1233" s="210"/>
      <c r="H1233" s="213" t="s">
        <v>21</v>
      </c>
      <c r="I1233" s="214"/>
      <c r="J1233" s="210"/>
      <c r="K1233" s="210"/>
      <c r="L1233" s="215"/>
      <c r="M1233" s="216"/>
      <c r="N1233" s="217"/>
      <c r="O1233" s="217"/>
      <c r="P1233" s="217"/>
      <c r="Q1233" s="217"/>
      <c r="R1233" s="217"/>
      <c r="S1233" s="217"/>
      <c r="T1233" s="218"/>
      <c r="AT1233" s="219" t="s">
        <v>210</v>
      </c>
      <c r="AU1233" s="219" t="s">
        <v>84</v>
      </c>
      <c r="AV1233" s="11" t="s">
        <v>82</v>
      </c>
      <c r="AW1233" s="11" t="s">
        <v>38</v>
      </c>
      <c r="AX1233" s="11" t="s">
        <v>74</v>
      </c>
      <c r="AY1233" s="219" t="s">
        <v>143</v>
      </c>
    </row>
    <row r="1234" spans="2:51" s="12" customFormat="1" ht="13.5">
      <c r="B1234" s="220"/>
      <c r="C1234" s="221"/>
      <c r="D1234" s="204" t="s">
        <v>210</v>
      </c>
      <c r="E1234" s="232" t="s">
        <v>21</v>
      </c>
      <c r="F1234" s="233" t="s">
        <v>1709</v>
      </c>
      <c r="G1234" s="221"/>
      <c r="H1234" s="234">
        <v>9</v>
      </c>
      <c r="I1234" s="226"/>
      <c r="J1234" s="221"/>
      <c r="K1234" s="221"/>
      <c r="L1234" s="227"/>
      <c r="M1234" s="228"/>
      <c r="N1234" s="229"/>
      <c r="O1234" s="229"/>
      <c r="P1234" s="229"/>
      <c r="Q1234" s="229"/>
      <c r="R1234" s="229"/>
      <c r="S1234" s="229"/>
      <c r="T1234" s="230"/>
      <c r="AT1234" s="231" t="s">
        <v>210</v>
      </c>
      <c r="AU1234" s="231" t="s">
        <v>84</v>
      </c>
      <c r="AV1234" s="12" t="s">
        <v>84</v>
      </c>
      <c r="AW1234" s="12" t="s">
        <v>38</v>
      </c>
      <c r="AX1234" s="12" t="s">
        <v>74</v>
      </c>
      <c r="AY1234" s="231" t="s">
        <v>143</v>
      </c>
    </row>
    <row r="1235" spans="2:51" s="12" customFormat="1" ht="13.5">
      <c r="B1235" s="220"/>
      <c r="C1235" s="221"/>
      <c r="D1235" s="204" t="s">
        <v>210</v>
      </c>
      <c r="E1235" s="232" t="s">
        <v>21</v>
      </c>
      <c r="F1235" s="233" t="s">
        <v>522</v>
      </c>
      <c r="G1235" s="221"/>
      <c r="H1235" s="234">
        <v>9.3</v>
      </c>
      <c r="I1235" s="226"/>
      <c r="J1235" s="221"/>
      <c r="K1235" s="221"/>
      <c r="L1235" s="227"/>
      <c r="M1235" s="228"/>
      <c r="N1235" s="229"/>
      <c r="O1235" s="229"/>
      <c r="P1235" s="229"/>
      <c r="Q1235" s="229"/>
      <c r="R1235" s="229"/>
      <c r="S1235" s="229"/>
      <c r="T1235" s="230"/>
      <c r="AT1235" s="231" t="s">
        <v>210</v>
      </c>
      <c r="AU1235" s="231" t="s">
        <v>84</v>
      </c>
      <c r="AV1235" s="12" t="s">
        <v>84</v>
      </c>
      <c r="AW1235" s="12" t="s">
        <v>38</v>
      </c>
      <c r="AX1235" s="12" t="s">
        <v>74</v>
      </c>
      <c r="AY1235" s="231" t="s">
        <v>143</v>
      </c>
    </row>
    <row r="1236" spans="2:51" s="12" customFormat="1" ht="13.5">
      <c r="B1236" s="220"/>
      <c r="C1236" s="221"/>
      <c r="D1236" s="204" t="s">
        <v>210</v>
      </c>
      <c r="E1236" s="232" t="s">
        <v>21</v>
      </c>
      <c r="F1236" s="233" t="s">
        <v>523</v>
      </c>
      <c r="G1236" s="221"/>
      <c r="H1236" s="234">
        <v>13.3</v>
      </c>
      <c r="I1236" s="226"/>
      <c r="J1236" s="221"/>
      <c r="K1236" s="221"/>
      <c r="L1236" s="227"/>
      <c r="M1236" s="228"/>
      <c r="N1236" s="229"/>
      <c r="O1236" s="229"/>
      <c r="P1236" s="229"/>
      <c r="Q1236" s="229"/>
      <c r="R1236" s="229"/>
      <c r="S1236" s="229"/>
      <c r="T1236" s="230"/>
      <c r="AT1236" s="231" t="s">
        <v>210</v>
      </c>
      <c r="AU1236" s="231" t="s">
        <v>84</v>
      </c>
      <c r="AV1236" s="12" t="s">
        <v>84</v>
      </c>
      <c r="AW1236" s="12" t="s">
        <v>38</v>
      </c>
      <c r="AX1236" s="12" t="s">
        <v>74</v>
      </c>
      <c r="AY1236" s="231" t="s">
        <v>143</v>
      </c>
    </row>
    <row r="1237" spans="2:51" s="12" customFormat="1" ht="13.5">
      <c r="B1237" s="220"/>
      <c r="C1237" s="221"/>
      <c r="D1237" s="204" t="s">
        <v>210</v>
      </c>
      <c r="E1237" s="232" t="s">
        <v>21</v>
      </c>
      <c r="F1237" s="233" t="s">
        <v>524</v>
      </c>
      <c r="G1237" s="221"/>
      <c r="H1237" s="234">
        <v>12.2</v>
      </c>
      <c r="I1237" s="226"/>
      <c r="J1237" s="221"/>
      <c r="K1237" s="221"/>
      <c r="L1237" s="227"/>
      <c r="M1237" s="228"/>
      <c r="N1237" s="229"/>
      <c r="O1237" s="229"/>
      <c r="P1237" s="229"/>
      <c r="Q1237" s="229"/>
      <c r="R1237" s="229"/>
      <c r="S1237" s="229"/>
      <c r="T1237" s="230"/>
      <c r="AT1237" s="231" t="s">
        <v>210</v>
      </c>
      <c r="AU1237" s="231" t="s">
        <v>84</v>
      </c>
      <c r="AV1237" s="12" t="s">
        <v>84</v>
      </c>
      <c r="AW1237" s="12" t="s">
        <v>38</v>
      </c>
      <c r="AX1237" s="12" t="s">
        <v>74</v>
      </c>
      <c r="AY1237" s="231" t="s">
        <v>143</v>
      </c>
    </row>
    <row r="1238" spans="2:51" s="12" customFormat="1" ht="13.5">
      <c r="B1238" s="220"/>
      <c r="C1238" s="221"/>
      <c r="D1238" s="204" t="s">
        <v>210</v>
      </c>
      <c r="E1238" s="232" t="s">
        <v>21</v>
      </c>
      <c r="F1238" s="233" t="s">
        <v>525</v>
      </c>
      <c r="G1238" s="221"/>
      <c r="H1238" s="234">
        <v>20.1</v>
      </c>
      <c r="I1238" s="226"/>
      <c r="J1238" s="221"/>
      <c r="K1238" s="221"/>
      <c r="L1238" s="227"/>
      <c r="M1238" s="228"/>
      <c r="N1238" s="229"/>
      <c r="O1238" s="229"/>
      <c r="P1238" s="229"/>
      <c r="Q1238" s="229"/>
      <c r="R1238" s="229"/>
      <c r="S1238" s="229"/>
      <c r="T1238" s="230"/>
      <c r="AT1238" s="231" t="s">
        <v>210</v>
      </c>
      <c r="AU1238" s="231" t="s">
        <v>84</v>
      </c>
      <c r="AV1238" s="12" t="s">
        <v>84</v>
      </c>
      <c r="AW1238" s="12" t="s">
        <v>38</v>
      </c>
      <c r="AX1238" s="12" t="s">
        <v>74</v>
      </c>
      <c r="AY1238" s="231" t="s">
        <v>143</v>
      </c>
    </row>
    <row r="1239" spans="2:51" s="12" customFormat="1" ht="13.5">
      <c r="B1239" s="220"/>
      <c r="C1239" s="221"/>
      <c r="D1239" s="204" t="s">
        <v>210</v>
      </c>
      <c r="E1239" s="232" t="s">
        <v>21</v>
      </c>
      <c r="F1239" s="233" t="s">
        <v>527</v>
      </c>
      <c r="G1239" s="221"/>
      <c r="H1239" s="234">
        <v>5.14</v>
      </c>
      <c r="I1239" s="226"/>
      <c r="J1239" s="221"/>
      <c r="K1239" s="221"/>
      <c r="L1239" s="227"/>
      <c r="M1239" s="228"/>
      <c r="N1239" s="229"/>
      <c r="O1239" s="229"/>
      <c r="P1239" s="229"/>
      <c r="Q1239" s="229"/>
      <c r="R1239" s="229"/>
      <c r="S1239" s="229"/>
      <c r="T1239" s="230"/>
      <c r="AT1239" s="231" t="s">
        <v>210</v>
      </c>
      <c r="AU1239" s="231" t="s">
        <v>84</v>
      </c>
      <c r="AV1239" s="12" t="s">
        <v>84</v>
      </c>
      <c r="AW1239" s="12" t="s">
        <v>38</v>
      </c>
      <c r="AX1239" s="12" t="s">
        <v>74</v>
      </c>
      <c r="AY1239" s="231" t="s">
        <v>143</v>
      </c>
    </row>
    <row r="1240" spans="2:51" s="12" customFormat="1" ht="13.5">
      <c r="B1240" s="220"/>
      <c r="C1240" s="221"/>
      <c r="D1240" s="204" t="s">
        <v>210</v>
      </c>
      <c r="E1240" s="232" t="s">
        <v>21</v>
      </c>
      <c r="F1240" s="233" t="s">
        <v>528</v>
      </c>
      <c r="G1240" s="221"/>
      <c r="H1240" s="234">
        <v>16.8</v>
      </c>
      <c r="I1240" s="226"/>
      <c r="J1240" s="221"/>
      <c r="K1240" s="221"/>
      <c r="L1240" s="227"/>
      <c r="M1240" s="228"/>
      <c r="N1240" s="229"/>
      <c r="O1240" s="229"/>
      <c r="P1240" s="229"/>
      <c r="Q1240" s="229"/>
      <c r="R1240" s="229"/>
      <c r="S1240" s="229"/>
      <c r="T1240" s="230"/>
      <c r="AT1240" s="231" t="s">
        <v>210</v>
      </c>
      <c r="AU1240" s="231" t="s">
        <v>84</v>
      </c>
      <c r="AV1240" s="12" t="s">
        <v>84</v>
      </c>
      <c r="AW1240" s="12" t="s">
        <v>38</v>
      </c>
      <c r="AX1240" s="12" t="s">
        <v>74</v>
      </c>
      <c r="AY1240" s="231" t="s">
        <v>143</v>
      </c>
    </row>
    <row r="1241" spans="2:51" s="12" customFormat="1" ht="13.5">
      <c r="B1241" s="220"/>
      <c r="C1241" s="221"/>
      <c r="D1241" s="204" t="s">
        <v>210</v>
      </c>
      <c r="E1241" s="232" t="s">
        <v>21</v>
      </c>
      <c r="F1241" s="233" t="s">
        <v>529</v>
      </c>
      <c r="G1241" s="221"/>
      <c r="H1241" s="234">
        <v>32.8</v>
      </c>
      <c r="I1241" s="226"/>
      <c r="J1241" s="221"/>
      <c r="K1241" s="221"/>
      <c r="L1241" s="227"/>
      <c r="M1241" s="228"/>
      <c r="N1241" s="229"/>
      <c r="O1241" s="229"/>
      <c r="P1241" s="229"/>
      <c r="Q1241" s="229"/>
      <c r="R1241" s="229"/>
      <c r="S1241" s="229"/>
      <c r="T1241" s="230"/>
      <c r="AT1241" s="231" t="s">
        <v>210</v>
      </c>
      <c r="AU1241" s="231" t="s">
        <v>84</v>
      </c>
      <c r="AV1241" s="12" t="s">
        <v>84</v>
      </c>
      <c r="AW1241" s="12" t="s">
        <v>38</v>
      </c>
      <c r="AX1241" s="12" t="s">
        <v>74</v>
      </c>
      <c r="AY1241" s="231" t="s">
        <v>143</v>
      </c>
    </row>
    <row r="1242" spans="2:51" s="12" customFormat="1" ht="13.5">
      <c r="B1242" s="220"/>
      <c r="C1242" s="221"/>
      <c r="D1242" s="204" t="s">
        <v>210</v>
      </c>
      <c r="E1242" s="232" t="s">
        <v>21</v>
      </c>
      <c r="F1242" s="233" t="s">
        <v>530</v>
      </c>
      <c r="G1242" s="221"/>
      <c r="H1242" s="234">
        <v>13.4</v>
      </c>
      <c r="I1242" s="226"/>
      <c r="J1242" s="221"/>
      <c r="K1242" s="221"/>
      <c r="L1242" s="227"/>
      <c r="M1242" s="228"/>
      <c r="N1242" s="229"/>
      <c r="O1242" s="229"/>
      <c r="P1242" s="229"/>
      <c r="Q1242" s="229"/>
      <c r="R1242" s="229"/>
      <c r="S1242" s="229"/>
      <c r="T1242" s="230"/>
      <c r="AT1242" s="231" t="s">
        <v>210</v>
      </c>
      <c r="AU1242" s="231" t="s">
        <v>84</v>
      </c>
      <c r="AV1242" s="12" t="s">
        <v>84</v>
      </c>
      <c r="AW1242" s="12" t="s">
        <v>38</v>
      </c>
      <c r="AX1242" s="12" t="s">
        <v>74</v>
      </c>
      <c r="AY1242" s="231" t="s">
        <v>143</v>
      </c>
    </row>
    <row r="1243" spans="2:51" s="12" customFormat="1" ht="13.5">
      <c r="B1243" s="220"/>
      <c r="C1243" s="221"/>
      <c r="D1243" s="204" t="s">
        <v>210</v>
      </c>
      <c r="E1243" s="232" t="s">
        <v>21</v>
      </c>
      <c r="F1243" s="233" t="s">
        <v>531</v>
      </c>
      <c r="G1243" s="221"/>
      <c r="H1243" s="234">
        <v>6.3</v>
      </c>
      <c r="I1243" s="226"/>
      <c r="J1243" s="221"/>
      <c r="K1243" s="221"/>
      <c r="L1243" s="227"/>
      <c r="M1243" s="228"/>
      <c r="N1243" s="229"/>
      <c r="O1243" s="229"/>
      <c r="P1243" s="229"/>
      <c r="Q1243" s="229"/>
      <c r="R1243" s="229"/>
      <c r="S1243" s="229"/>
      <c r="T1243" s="230"/>
      <c r="AT1243" s="231" t="s">
        <v>210</v>
      </c>
      <c r="AU1243" s="231" t="s">
        <v>84</v>
      </c>
      <c r="AV1243" s="12" t="s">
        <v>84</v>
      </c>
      <c r="AW1243" s="12" t="s">
        <v>38</v>
      </c>
      <c r="AX1243" s="12" t="s">
        <v>74</v>
      </c>
      <c r="AY1243" s="231" t="s">
        <v>143</v>
      </c>
    </row>
    <row r="1244" spans="2:51" s="12" customFormat="1" ht="13.5">
      <c r="B1244" s="220"/>
      <c r="C1244" s="221"/>
      <c r="D1244" s="204" t="s">
        <v>210</v>
      </c>
      <c r="E1244" s="232" t="s">
        <v>21</v>
      </c>
      <c r="F1244" s="233" t="s">
        <v>533</v>
      </c>
      <c r="G1244" s="221"/>
      <c r="H1244" s="234">
        <v>3.2</v>
      </c>
      <c r="I1244" s="226"/>
      <c r="J1244" s="221"/>
      <c r="K1244" s="221"/>
      <c r="L1244" s="227"/>
      <c r="M1244" s="228"/>
      <c r="N1244" s="229"/>
      <c r="O1244" s="229"/>
      <c r="P1244" s="229"/>
      <c r="Q1244" s="229"/>
      <c r="R1244" s="229"/>
      <c r="S1244" s="229"/>
      <c r="T1244" s="230"/>
      <c r="AT1244" s="231" t="s">
        <v>210</v>
      </c>
      <c r="AU1244" s="231" t="s">
        <v>84</v>
      </c>
      <c r="AV1244" s="12" t="s">
        <v>84</v>
      </c>
      <c r="AW1244" s="12" t="s">
        <v>38</v>
      </c>
      <c r="AX1244" s="12" t="s">
        <v>74</v>
      </c>
      <c r="AY1244" s="231" t="s">
        <v>143</v>
      </c>
    </row>
    <row r="1245" spans="2:51" s="14" customFormat="1" ht="13.5">
      <c r="B1245" s="257"/>
      <c r="C1245" s="258"/>
      <c r="D1245" s="204" t="s">
        <v>210</v>
      </c>
      <c r="E1245" s="259" t="s">
        <v>21</v>
      </c>
      <c r="F1245" s="260" t="s">
        <v>369</v>
      </c>
      <c r="G1245" s="258"/>
      <c r="H1245" s="261">
        <v>141.54</v>
      </c>
      <c r="I1245" s="262"/>
      <c r="J1245" s="258"/>
      <c r="K1245" s="258"/>
      <c r="L1245" s="263"/>
      <c r="M1245" s="264"/>
      <c r="N1245" s="265"/>
      <c r="O1245" s="265"/>
      <c r="P1245" s="265"/>
      <c r="Q1245" s="265"/>
      <c r="R1245" s="265"/>
      <c r="S1245" s="265"/>
      <c r="T1245" s="266"/>
      <c r="AT1245" s="267" t="s">
        <v>210</v>
      </c>
      <c r="AU1245" s="267" t="s">
        <v>84</v>
      </c>
      <c r="AV1245" s="14" t="s">
        <v>161</v>
      </c>
      <c r="AW1245" s="14" t="s">
        <v>6</v>
      </c>
      <c r="AX1245" s="14" t="s">
        <v>74</v>
      </c>
      <c r="AY1245" s="267" t="s">
        <v>143</v>
      </c>
    </row>
    <row r="1246" spans="2:51" s="11" customFormat="1" ht="13.5">
      <c r="B1246" s="209"/>
      <c r="C1246" s="210"/>
      <c r="D1246" s="204" t="s">
        <v>210</v>
      </c>
      <c r="E1246" s="211" t="s">
        <v>21</v>
      </c>
      <c r="F1246" s="212" t="s">
        <v>535</v>
      </c>
      <c r="G1246" s="210"/>
      <c r="H1246" s="213" t="s">
        <v>21</v>
      </c>
      <c r="I1246" s="214"/>
      <c r="J1246" s="210"/>
      <c r="K1246" s="210"/>
      <c r="L1246" s="215"/>
      <c r="M1246" s="216"/>
      <c r="N1246" s="217"/>
      <c r="O1246" s="217"/>
      <c r="P1246" s="217"/>
      <c r="Q1246" s="217"/>
      <c r="R1246" s="217"/>
      <c r="S1246" s="217"/>
      <c r="T1246" s="218"/>
      <c r="AT1246" s="219" t="s">
        <v>210</v>
      </c>
      <c r="AU1246" s="219" t="s">
        <v>84</v>
      </c>
      <c r="AV1246" s="11" t="s">
        <v>82</v>
      </c>
      <c r="AW1246" s="11" t="s">
        <v>38</v>
      </c>
      <c r="AX1246" s="11" t="s">
        <v>74</v>
      </c>
      <c r="AY1246" s="219" t="s">
        <v>143</v>
      </c>
    </row>
    <row r="1247" spans="2:51" s="12" customFormat="1" ht="13.5">
      <c r="B1247" s="220"/>
      <c r="C1247" s="221"/>
      <c r="D1247" s="204" t="s">
        <v>210</v>
      </c>
      <c r="E1247" s="232" t="s">
        <v>21</v>
      </c>
      <c r="F1247" s="233" t="s">
        <v>536</v>
      </c>
      <c r="G1247" s="221"/>
      <c r="H1247" s="234">
        <v>28.1</v>
      </c>
      <c r="I1247" s="226"/>
      <c r="J1247" s="221"/>
      <c r="K1247" s="221"/>
      <c r="L1247" s="227"/>
      <c r="M1247" s="228"/>
      <c r="N1247" s="229"/>
      <c r="O1247" s="229"/>
      <c r="P1247" s="229"/>
      <c r="Q1247" s="229"/>
      <c r="R1247" s="229"/>
      <c r="S1247" s="229"/>
      <c r="T1247" s="230"/>
      <c r="AT1247" s="231" t="s">
        <v>210</v>
      </c>
      <c r="AU1247" s="231" t="s">
        <v>84</v>
      </c>
      <c r="AV1247" s="12" t="s">
        <v>84</v>
      </c>
      <c r="AW1247" s="12" t="s">
        <v>38</v>
      </c>
      <c r="AX1247" s="12" t="s">
        <v>74</v>
      </c>
      <c r="AY1247" s="231" t="s">
        <v>143</v>
      </c>
    </row>
    <row r="1248" spans="2:51" s="12" customFormat="1" ht="13.5">
      <c r="B1248" s="220"/>
      <c r="C1248" s="221"/>
      <c r="D1248" s="204" t="s">
        <v>210</v>
      </c>
      <c r="E1248" s="232" t="s">
        <v>21</v>
      </c>
      <c r="F1248" s="233" t="s">
        <v>537</v>
      </c>
      <c r="G1248" s="221"/>
      <c r="H1248" s="234">
        <v>20.6</v>
      </c>
      <c r="I1248" s="226"/>
      <c r="J1248" s="221"/>
      <c r="K1248" s="221"/>
      <c r="L1248" s="227"/>
      <c r="M1248" s="228"/>
      <c r="N1248" s="229"/>
      <c r="O1248" s="229"/>
      <c r="P1248" s="229"/>
      <c r="Q1248" s="229"/>
      <c r="R1248" s="229"/>
      <c r="S1248" s="229"/>
      <c r="T1248" s="230"/>
      <c r="AT1248" s="231" t="s">
        <v>210</v>
      </c>
      <c r="AU1248" s="231" t="s">
        <v>84</v>
      </c>
      <c r="AV1248" s="12" t="s">
        <v>84</v>
      </c>
      <c r="AW1248" s="12" t="s">
        <v>38</v>
      </c>
      <c r="AX1248" s="12" t="s">
        <v>74</v>
      </c>
      <c r="AY1248" s="231" t="s">
        <v>143</v>
      </c>
    </row>
    <row r="1249" spans="2:51" s="12" customFormat="1" ht="13.5">
      <c r="B1249" s="220"/>
      <c r="C1249" s="221"/>
      <c r="D1249" s="204" t="s">
        <v>210</v>
      </c>
      <c r="E1249" s="232" t="s">
        <v>21</v>
      </c>
      <c r="F1249" s="233" t="s">
        <v>948</v>
      </c>
      <c r="G1249" s="221"/>
      <c r="H1249" s="234">
        <v>3.3</v>
      </c>
      <c r="I1249" s="226"/>
      <c r="J1249" s="221"/>
      <c r="K1249" s="221"/>
      <c r="L1249" s="227"/>
      <c r="M1249" s="228"/>
      <c r="N1249" s="229"/>
      <c r="O1249" s="229"/>
      <c r="P1249" s="229"/>
      <c r="Q1249" s="229"/>
      <c r="R1249" s="229"/>
      <c r="S1249" s="229"/>
      <c r="T1249" s="230"/>
      <c r="AT1249" s="231" t="s">
        <v>210</v>
      </c>
      <c r="AU1249" s="231" t="s">
        <v>84</v>
      </c>
      <c r="AV1249" s="12" t="s">
        <v>84</v>
      </c>
      <c r="AW1249" s="12" t="s">
        <v>38</v>
      </c>
      <c r="AX1249" s="12" t="s">
        <v>74</v>
      </c>
      <c r="AY1249" s="231" t="s">
        <v>143</v>
      </c>
    </row>
    <row r="1250" spans="2:51" s="12" customFormat="1" ht="13.5">
      <c r="B1250" s="220"/>
      <c r="C1250" s="221"/>
      <c r="D1250" s="204" t="s">
        <v>210</v>
      </c>
      <c r="E1250" s="232" t="s">
        <v>21</v>
      </c>
      <c r="F1250" s="233" t="s">
        <v>538</v>
      </c>
      <c r="G1250" s="221"/>
      <c r="H1250" s="234">
        <v>51.7</v>
      </c>
      <c r="I1250" s="226"/>
      <c r="J1250" s="221"/>
      <c r="K1250" s="221"/>
      <c r="L1250" s="227"/>
      <c r="M1250" s="228"/>
      <c r="N1250" s="229"/>
      <c r="O1250" s="229"/>
      <c r="P1250" s="229"/>
      <c r="Q1250" s="229"/>
      <c r="R1250" s="229"/>
      <c r="S1250" s="229"/>
      <c r="T1250" s="230"/>
      <c r="AT1250" s="231" t="s">
        <v>210</v>
      </c>
      <c r="AU1250" s="231" t="s">
        <v>84</v>
      </c>
      <c r="AV1250" s="12" t="s">
        <v>84</v>
      </c>
      <c r="AW1250" s="12" t="s">
        <v>38</v>
      </c>
      <c r="AX1250" s="12" t="s">
        <v>74</v>
      </c>
      <c r="AY1250" s="231" t="s">
        <v>143</v>
      </c>
    </row>
    <row r="1251" spans="2:51" s="12" customFormat="1" ht="13.5">
      <c r="B1251" s="220"/>
      <c r="C1251" s="221"/>
      <c r="D1251" s="204" t="s">
        <v>210</v>
      </c>
      <c r="E1251" s="232" t="s">
        <v>21</v>
      </c>
      <c r="F1251" s="233" t="s">
        <v>540</v>
      </c>
      <c r="G1251" s="221"/>
      <c r="H1251" s="234">
        <v>14.2</v>
      </c>
      <c r="I1251" s="226"/>
      <c r="J1251" s="221"/>
      <c r="K1251" s="221"/>
      <c r="L1251" s="227"/>
      <c r="M1251" s="228"/>
      <c r="N1251" s="229"/>
      <c r="O1251" s="229"/>
      <c r="P1251" s="229"/>
      <c r="Q1251" s="229"/>
      <c r="R1251" s="229"/>
      <c r="S1251" s="229"/>
      <c r="T1251" s="230"/>
      <c r="AT1251" s="231" t="s">
        <v>210</v>
      </c>
      <c r="AU1251" s="231" t="s">
        <v>84</v>
      </c>
      <c r="AV1251" s="12" t="s">
        <v>84</v>
      </c>
      <c r="AW1251" s="12" t="s">
        <v>38</v>
      </c>
      <c r="AX1251" s="12" t="s">
        <v>74</v>
      </c>
      <c r="AY1251" s="231" t="s">
        <v>143</v>
      </c>
    </row>
    <row r="1252" spans="2:51" s="14" customFormat="1" ht="13.5">
      <c r="B1252" s="257"/>
      <c r="C1252" s="258"/>
      <c r="D1252" s="204" t="s">
        <v>210</v>
      </c>
      <c r="E1252" s="259" t="s">
        <v>21</v>
      </c>
      <c r="F1252" s="260" t="s">
        <v>369</v>
      </c>
      <c r="G1252" s="258"/>
      <c r="H1252" s="261">
        <v>117.9</v>
      </c>
      <c r="I1252" s="262"/>
      <c r="J1252" s="258"/>
      <c r="K1252" s="258"/>
      <c r="L1252" s="263"/>
      <c r="M1252" s="264"/>
      <c r="N1252" s="265"/>
      <c r="O1252" s="265"/>
      <c r="P1252" s="265"/>
      <c r="Q1252" s="265"/>
      <c r="R1252" s="265"/>
      <c r="S1252" s="265"/>
      <c r="T1252" s="266"/>
      <c r="AT1252" s="267" t="s">
        <v>210</v>
      </c>
      <c r="AU1252" s="267" t="s">
        <v>84</v>
      </c>
      <c r="AV1252" s="14" t="s">
        <v>161</v>
      </c>
      <c r="AW1252" s="14" t="s">
        <v>6</v>
      </c>
      <c r="AX1252" s="14" t="s">
        <v>74</v>
      </c>
      <c r="AY1252" s="267" t="s">
        <v>143</v>
      </c>
    </row>
    <row r="1253" spans="2:51" s="13" customFormat="1" ht="13.5">
      <c r="B1253" s="235"/>
      <c r="C1253" s="236"/>
      <c r="D1253" s="222" t="s">
        <v>210</v>
      </c>
      <c r="E1253" s="237" t="s">
        <v>21</v>
      </c>
      <c r="F1253" s="238" t="s">
        <v>222</v>
      </c>
      <c r="G1253" s="236"/>
      <c r="H1253" s="239">
        <v>259.44</v>
      </c>
      <c r="I1253" s="240"/>
      <c r="J1253" s="236"/>
      <c r="K1253" s="236"/>
      <c r="L1253" s="241"/>
      <c r="M1253" s="242"/>
      <c r="N1253" s="243"/>
      <c r="O1253" s="243"/>
      <c r="P1253" s="243"/>
      <c r="Q1253" s="243"/>
      <c r="R1253" s="243"/>
      <c r="S1253" s="243"/>
      <c r="T1253" s="244"/>
      <c r="AT1253" s="245" t="s">
        <v>210</v>
      </c>
      <c r="AU1253" s="245" t="s">
        <v>84</v>
      </c>
      <c r="AV1253" s="13" t="s">
        <v>208</v>
      </c>
      <c r="AW1253" s="13" t="s">
        <v>38</v>
      </c>
      <c r="AX1253" s="13" t="s">
        <v>82</v>
      </c>
      <c r="AY1253" s="245" t="s">
        <v>143</v>
      </c>
    </row>
    <row r="1254" spans="2:65" s="1" customFormat="1" ht="31.5" customHeight="1">
      <c r="B1254" s="40"/>
      <c r="C1254" s="246" t="s">
        <v>1710</v>
      </c>
      <c r="D1254" s="246" t="s">
        <v>231</v>
      </c>
      <c r="E1254" s="247" t="s">
        <v>1711</v>
      </c>
      <c r="F1254" s="248" t="s">
        <v>1712</v>
      </c>
      <c r="G1254" s="249" t="s">
        <v>249</v>
      </c>
      <c r="H1254" s="250">
        <v>297.044</v>
      </c>
      <c r="I1254" s="251"/>
      <c r="J1254" s="252">
        <f>ROUND(I1254*H1254,2)</f>
        <v>0</v>
      </c>
      <c r="K1254" s="248" t="s">
        <v>150</v>
      </c>
      <c r="L1254" s="253"/>
      <c r="M1254" s="254" t="s">
        <v>21</v>
      </c>
      <c r="N1254" s="255" t="s">
        <v>45</v>
      </c>
      <c r="O1254" s="41"/>
      <c r="P1254" s="201">
        <f>O1254*H1254</f>
        <v>0</v>
      </c>
      <c r="Q1254" s="201">
        <v>0.0035</v>
      </c>
      <c r="R1254" s="201">
        <f>Q1254*H1254</f>
        <v>1.0396539999999999</v>
      </c>
      <c r="S1254" s="201">
        <v>0</v>
      </c>
      <c r="T1254" s="202">
        <f>S1254*H1254</f>
        <v>0</v>
      </c>
      <c r="AR1254" s="24" t="s">
        <v>394</v>
      </c>
      <c r="AT1254" s="24" t="s">
        <v>231</v>
      </c>
      <c r="AU1254" s="24" t="s">
        <v>84</v>
      </c>
      <c r="AY1254" s="24" t="s">
        <v>143</v>
      </c>
      <c r="BE1254" s="203">
        <f>IF(N1254="základní",J1254,0)</f>
        <v>0</v>
      </c>
      <c r="BF1254" s="203">
        <f>IF(N1254="snížená",J1254,0)</f>
        <v>0</v>
      </c>
      <c r="BG1254" s="203">
        <f>IF(N1254="zákl. přenesená",J1254,0)</f>
        <v>0</v>
      </c>
      <c r="BH1254" s="203">
        <f>IF(N1254="sníž. přenesená",J1254,0)</f>
        <v>0</v>
      </c>
      <c r="BI1254" s="203">
        <f>IF(N1254="nulová",J1254,0)</f>
        <v>0</v>
      </c>
      <c r="BJ1254" s="24" t="s">
        <v>82</v>
      </c>
      <c r="BK1254" s="203">
        <f>ROUND(I1254*H1254,2)</f>
        <v>0</v>
      </c>
      <c r="BL1254" s="24" t="s">
        <v>294</v>
      </c>
      <c r="BM1254" s="24" t="s">
        <v>1713</v>
      </c>
    </row>
    <row r="1255" spans="2:47" s="1" customFormat="1" ht="27">
      <c r="B1255" s="40"/>
      <c r="C1255" s="62"/>
      <c r="D1255" s="204" t="s">
        <v>165</v>
      </c>
      <c r="E1255" s="62"/>
      <c r="F1255" s="205" t="s">
        <v>1714</v>
      </c>
      <c r="G1255" s="62"/>
      <c r="H1255" s="62"/>
      <c r="I1255" s="162"/>
      <c r="J1255" s="62"/>
      <c r="K1255" s="62"/>
      <c r="L1255" s="60"/>
      <c r="M1255" s="256"/>
      <c r="N1255" s="41"/>
      <c r="O1255" s="41"/>
      <c r="P1255" s="41"/>
      <c r="Q1255" s="41"/>
      <c r="R1255" s="41"/>
      <c r="S1255" s="41"/>
      <c r="T1255" s="77"/>
      <c r="AT1255" s="24" t="s">
        <v>165</v>
      </c>
      <c r="AU1255" s="24" t="s">
        <v>84</v>
      </c>
    </row>
    <row r="1256" spans="2:51" s="11" customFormat="1" ht="13.5">
      <c r="B1256" s="209"/>
      <c r="C1256" s="210"/>
      <c r="D1256" s="204" t="s">
        <v>210</v>
      </c>
      <c r="E1256" s="211" t="s">
        <v>21</v>
      </c>
      <c r="F1256" s="212" t="s">
        <v>519</v>
      </c>
      <c r="G1256" s="210"/>
      <c r="H1256" s="213" t="s">
        <v>21</v>
      </c>
      <c r="I1256" s="214"/>
      <c r="J1256" s="210"/>
      <c r="K1256" s="210"/>
      <c r="L1256" s="215"/>
      <c r="M1256" s="216"/>
      <c r="N1256" s="217"/>
      <c r="O1256" s="217"/>
      <c r="P1256" s="217"/>
      <c r="Q1256" s="217"/>
      <c r="R1256" s="217"/>
      <c r="S1256" s="217"/>
      <c r="T1256" s="218"/>
      <c r="AT1256" s="219" t="s">
        <v>210</v>
      </c>
      <c r="AU1256" s="219" t="s">
        <v>84</v>
      </c>
      <c r="AV1256" s="11" t="s">
        <v>82</v>
      </c>
      <c r="AW1256" s="11" t="s">
        <v>38</v>
      </c>
      <c r="AX1256" s="11" t="s">
        <v>74</v>
      </c>
      <c r="AY1256" s="219" t="s">
        <v>143</v>
      </c>
    </row>
    <row r="1257" spans="2:51" s="12" customFormat="1" ht="13.5">
      <c r="B1257" s="220"/>
      <c r="C1257" s="221"/>
      <c r="D1257" s="204" t="s">
        <v>210</v>
      </c>
      <c r="E1257" s="232" t="s">
        <v>21</v>
      </c>
      <c r="F1257" s="233" t="s">
        <v>1709</v>
      </c>
      <c r="G1257" s="221"/>
      <c r="H1257" s="234">
        <v>9</v>
      </c>
      <c r="I1257" s="226"/>
      <c r="J1257" s="221"/>
      <c r="K1257" s="221"/>
      <c r="L1257" s="227"/>
      <c r="M1257" s="228"/>
      <c r="N1257" s="229"/>
      <c r="O1257" s="229"/>
      <c r="P1257" s="229"/>
      <c r="Q1257" s="229"/>
      <c r="R1257" s="229"/>
      <c r="S1257" s="229"/>
      <c r="T1257" s="230"/>
      <c r="AT1257" s="231" t="s">
        <v>210</v>
      </c>
      <c r="AU1257" s="231" t="s">
        <v>84</v>
      </c>
      <c r="AV1257" s="12" t="s">
        <v>84</v>
      </c>
      <c r="AW1257" s="12" t="s">
        <v>38</v>
      </c>
      <c r="AX1257" s="12" t="s">
        <v>74</v>
      </c>
      <c r="AY1257" s="231" t="s">
        <v>143</v>
      </c>
    </row>
    <row r="1258" spans="2:51" s="12" customFormat="1" ht="13.5">
      <c r="B1258" s="220"/>
      <c r="C1258" s="221"/>
      <c r="D1258" s="204" t="s">
        <v>210</v>
      </c>
      <c r="E1258" s="232" t="s">
        <v>21</v>
      </c>
      <c r="F1258" s="233" t="s">
        <v>522</v>
      </c>
      <c r="G1258" s="221"/>
      <c r="H1258" s="234">
        <v>9.3</v>
      </c>
      <c r="I1258" s="226"/>
      <c r="J1258" s="221"/>
      <c r="K1258" s="221"/>
      <c r="L1258" s="227"/>
      <c r="M1258" s="228"/>
      <c r="N1258" s="229"/>
      <c r="O1258" s="229"/>
      <c r="P1258" s="229"/>
      <c r="Q1258" s="229"/>
      <c r="R1258" s="229"/>
      <c r="S1258" s="229"/>
      <c r="T1258" s="230"/>
      <c r="AT1258" s="231" t="s">
        <v>210</v>
      </c>
      <c r="AU1258" s="231" t="s">
        <v>84</v>
      </c>
      <c r="AV1258" s="12" t="s">
        <v>84</v>
      </c>
      <c r="AW1258" s="12" t="s">
        <v>38</v>
      </c>
      <c r="AX1258" s="12" t="s">
        <v>74</v>
      </c>
      <c r="AY1258" s="231" t="s">
        <v>143</v>
      </c>
    </row>
    <row r="1259" spans="2:51" s="12" customFormat="1" ht="13.5">
      <c r="B1259" s="220"/>
      <c r="C1259" s="221"/>
      <c r="D1259" s="204" t="s">
        <v>210</v>
      </c>
      <c r="E1259" s="232" t="s">
        <v>21</v>
      </c>
      <c r="F1259" s="233" t="s">
        <v>523</v>
      </c>
      <c r="G1259" s="221"/>
      <c r="H1259" s="234">
        <v>13.3</v>
      </c>
      <c r="I1259" s="226"/>
      <c r="J1259" s="221"/>
      <c r="K1259" s="221"/>
      <c r="L1259" s="227"/>
      <c r="M1259" s="228"/>
      <c r="N1259" s="229"/>
      <c r="O1259" s="229"/>
      <c r="P1259" s="229"/>
      <c r="Q1259" s="229"/>
      <c r="R1259" s="229"/>
      <c r="S1259" s="229"/>
      <c r="T1259" s="230"/>
      <c r="AT1259" s="231" t="s">
        <v>210</v>
      </c>
      <c r="AU1259" s="231" t="s">
        <v>84</v>
      </c>
      <c r="AV1259" s="12" t="s">
        <v>84</v>
      </c>
      <c r="AW1259" s="12" t="s">
        <v>38</v>
      </c>
      <c r="AX1259" s="12" t="s">
        <v>74</v>
      </c>
      <c r="AY1259" s="231" t="s">
        <v>143</v>
      </c>
    </row>
    <row r="1260" spans="2:51" s="12" customFormat="1" ht="13.5">
      <c r="B1260" s="220"/>
      <c r="C1260" s="221"/>
      <c r="D1260" s="204" t="s">
        <v>210</v>
      </c>
      <c r="E1260" s="232" t="s">
        <v>21</v>
      </c>
      <c r="F1260" s="233" t="s">
        <v>524</v>
      </c>
      <c r="G1260" s="221"/>
      <c r="H1260" s="234">
        <v>12.2</v>
      </c>
      <c r="I1260" s="226"/>
      <c r="J1260" s="221"/>
      <c r="K1260" s="221"/>
      <c r="L1260" s="227"/>
      <c r="M1260" s="228"/>
      <c r="N1260" s="229"/>
      <c r="O1260" s="229"/>
      <c r="P1260" s="229"/>
      <c r="Q1260" s="229"/>
      <c r="R1260" s="229"/>
      <c r="S1260" s="229"/>
      <c r="T1260" s="230"/>
      <c r="AT1260" s="231" t="s">
        <v>210</v>
      </c>
      <c r="AU1260" s="231" t="s">
        <v>84</v>
      </c>
      <c r="AV1260" s="12" t="s">
        <v>84</v>
      </c>
      <c r="AW1260" s="12" t="s">
        <v>38</v>
      </c>
      <c r="AX1260" s="12" t="s">
        <v>74</v>
      </c>
      <c r="AY1260" s="231" t="s">
        <v>143</v>
      </c>
    </row>
    <row r="1261" spans="2:51" s="12" customFormat="1" ht="13.5">
      <c r="B1261" s="220"/>
      <c r="C1261" s="221"/>
      <c r="D1261" s="204" t="s">
        <v>210</v>
      </c>
      <c r="E1261" s="232" t="s">
        <v>21</v>
      </c>
      <c r="F1261" s="233" t="s">
        <v>525</v>
      </c>
      <c r="G1261" s="221"/>
      <c r="H1261" s="234">
        <v>20.1</v>
      </c>
      <c r="I1261" s="226"/>
      <c r="J1261" s="221"/>
      <c r="K1261" s="221"/>
      <c r="L1261" s="227"/>
      <c r="M1261" s="228"/>
      <c r="N1261" s="229"/>
      <c r="O1261" s="229"/>
      <c r="P1261" s="229"/>
      <c r="Q1261" s="229"/>
      <c r="R1261" s="229"/>
      <c r="S1261" s="229"/>
      <c r="T1261" s="230"/>
      <c r="AT1261" s="231" t="s">
        <v>210</v>
      </c>
      <c r="AU1261" s="231" t="s">
        <v>84</v>
      </c>
      <c r="AV1261" s="12" t="s">
        <v>84</v>
      </c>
      <c r="AW1261" s="12" t="s">
        <v>38</v>
      </c>
      <c r="AX1261" s="12" t="s">
        <v>74</v>
      </c>
      <c r="AY1261" s="231" t="s">
        <v>143</v>
      </c>
    </row>
    <row r="1262" spans="2:51" s="12" customFormat="1" ht="13.5">
      <c r="B1262" s="220"/>
      <c r="C1262" s="221"/>
      <c r="D1262" s="204" t="s">
        <v>210</v>
      </c>
      <c r="E1262" s="232" t="s">
        <v>21</v>
      </c>
      <c r="F1262" s="233" t="s">
        <v>527</v>
      </c>
      <c r="G1262" s="221"/>
      <c r="H1262" s="234">
        <v>5.14</v>
      </c>
      <c r="I1262" s="226"/>
      <c r="J1262" s="221"/>
      <c r="K1262" s="221"/>
      <c r="L1262" s="227"/>
      <c r="M1262" s="228"/>
      <c r="N1262" s="229"/>
      <c r="O1262" s="229"/>
      <c r="P1262" s="229"/>
      <c r="Q1262" s="229"/>
      <c r="R1262" s="229"/>
      <c r="S1262" s="229"/>
      <c r="T1262" s="230"/>
      <c r="AT1262" s="231" t="s">
        <v>210</v>
      </c>
      <c r="AU1262" s="231" t="s">
        <v>84</v>
      </c>
      <c r="AV1262" s="12" t="s">
        <v>84</v>
      </c>
      <c r="AW1262" s="12" t="s">
        <v>38</v>
      </c>
      <c r="AX1262" s="12" t="s">
        <v>74</v>
      </c>
      <c r="AY1262" s="231" t="s">
        <v>143</v>
      </c>
    </row>
    <row r="1263" spans="2:51" s="12" customFormat="1" ht="13.5">
      <c r="B1263" s="220"/>
      <c r="C1263" s="221"/>
      <c r="D1263" s="204" t="s">
        <v>210</v>
      </c>
      <c r="E1263" s="232" t="s">
        <v>21</v>
      </c>
      <c r="F1263" s="233" t="s">
        <v>528</v>
      </c>
      <c r="G1263" s="221"/>
      <c r="H1263" s="234">
        <v>16.8</v>
      </c>
      <c r="I1263" s="226"/>
      <c r="J1263" s="221"/>
      <c r="K1263" s="221"/>
      <c r="L1263" s="227"/>
      <c r="M1263" s="228"/>
      <c r="N1263" s="229"/>
      <c r="O1263" s="229"/>
      <c r="P1263" s="229"/>
      <c r="Q1263" s="229"/>
      <c r="R1263" s="229"/>
      <c r="S1263" s="229"/>
      <c r="T1263" s="230"/>
      <c r="AT1263" s="231" t="s">
        <v>210</v>
      </c>
      <c r="AU1263" s="231" t="s">
        <v>84</v>
      </c>
      <c r="AV1263" s="12" t="s">
        <v>84</v>
      </c>
      <c r="AW1263" s="12" t="s">
        <v>38</v>
      </c>
      <c r="AX1263" s="12" t="s">
        <v>74</v>
      </c>
      <c r="AY1263" s="231" t="s">
        <v>143</v>
      </c>
    </row>
    <row r="1264" spans="2:51" s="12" customFormat="1" ht="13.5">
      <c r="B1264" s="220"/>
      <c r="C1264" s="221"/>
      <c r="D1264" s="204" t="s">
        <v>210</v>
      </c>
      <c r="E1264" s="232" t="s">
        <v>21</v>
      </c>
      <c r="F1264" s="233" t="s">
        <v>529</v>
      </c>
      <c r="G1264" s="221"/>
      <c r="H1264" s="234">
        <v>32.8</v>
      </c>
      <c r="I1264" s="226"/>
      <c r="J1264" s="221"/>
      <c r="K1264" s="221"/>
      <c r="L1264" s="227"/>
      <c r="M1264" s="228"/>
      <c r="N1264" s="229"/>
      <c r="O1264" s="229"/>
      <c r="P1264" s="229"/>
      <c r="Q1264" s="229"/>
      <c r="R1264" s="229"/>
      <c r="S1264" s="229"/>
      <c r="T1264" s="230"/>
      <c r="AT1264" s="231" t="s">
        <v>210</v>
      </c>
      <c r="AU1264" s="231" t="s">
        <v>84</v>
      </c>
      <c r="AV1264" s="12" t="s">
        <v>84</v>
      </c>
      <c r="AW1264" s="12" t="s">
        <v>38</v>
      </c>
      <c r="AX1264" s="12" t="s">
        <v>74</v>
      </c>
      <c r="AY1264" s="231" t="s">
        <v>143</v>
      </c>
    </row>
    <row r="1265" spans="2:51" s="12" customFormat="1" ht="13.5">
      <c r="B1265" s="220"/>
      <c r="C1265" s="221"/>
      <c r="D1265" s="204" t="s">
        <v>210</v>
      </c>
      <c r="E1265" s="232" t="s">
        <v>21</v>
      </c>
      <c r="F1265" s="233" t="s">
        <v>530</v>
      </c>
      <c r="G1265" s="221"/>
      <c r="H1265" s="234">
        <v>13.4</v>
      </c>
      <c r="I1265" s="226"/>
      <c r="J1265" s="221"/>
      <c r="K1265" s="221"/>
      <c r="L1265" s="227"/>
      <c r="M1265" s="228"/>
      <c r="N1265" s="229"/>
      <c r="O1265" s="229"/>
      <c r="P1265" s="229"/>
      <c r="Q1265" s="229"/>
      <c r="R1265" s="229"/>
      <c r="S1265" s="229"/>
      <c r="T1265" s="230"/>
      <c r="AT1265" s="231" t="s">
        <v>210</v>
      </c>
      <c r="AU1265" s="231" t="s">
        <v>84</v>
      </c>
      <c r="AV1265" s="12" t="s">
        <v>84</v>
      </c>
      <c r="AW1265" s="12" t="s">
        <v>38</v>
      </c>
      <c r="AX1265" s="12" t="s">
        <v>74</v>
      </c>
      <c r="AY1265" s="231" t="s">
        <v>143</v>
      </c>
    </row>
    <row r="1266" spans="2:51" s="12" customFormat="1" ht="13.5">
      <c r="B1266" s="220"/>
      <c r="C1266" s="221"/>
      <c r="D1266" s="204" t="s">
        <v>210</v>
      </c>
      <c r="E1266" s="232" t="s">
        <v>21</v>
      </c>
      <c r="F1266" s="233" t="s">
        <v>531</v>
      </c>
      <c r="G1266" s="221"/>
      <c r="H1266" s="234">
        <v>6.3</v>
      </c>
      <c r="I1266" s="226"/>
      <c r="J1266" s="221"/>
      <c r="K1266" s="221"/>
      <c r="L1266" s="227"/>
      <c r="M1266" s="228"/>
      <c r="N1266" s="229"/>
      <c r="O1266" s="229"/>
      <c r="P1266" s="229"/>
      <c r="Q1266" s="229"/>
      <c r="R1266" s="229"/>
      <c r="S1266" s="229"/>
      <c r="T1266" s="230"/>
      <c r="AT1266" s="231" t="s">
        <v>210</v>
      </c>
      <c r="AU1266" s="231" t="s">
        <v>84</v>
      </c>
      <c r="AV1266" s="12" t="s">
        <v>84</v>
      </c>
      <c r="AW1266" s="12" t="s">
        <v>38</v>
      </c>
      <c r="AX1266" s="12" t="s">
        <v>74</v>
      </c>
      <c r="AY1266" s="231" t="s">
        <v>143</v>
      </c>
    </row>
    <row r="1267" spans="2:51" s="12" customFormat="1" ht="13.5">
      <c r="B1267" s="220"/>
      <c r="C1267" s="221"/>
      <c r="D1267" s="204" t="s">
        <v>210</v>
      </c>
      <c r="E1267" s="232" t="s">
        <v>21</v>
      </c>
      <c r="F1267" s="233" t="s">
        <v>533</v>
      </c>
      <c r="G1267" s="221"/>
      <c r="H1267" s="234">
        <v>3.2</v>
      </c>
      <c r="I1267" s="226"/>
      <c r="J1267" s="221"/>
      <c r="K1267" s="221"/>
      <c r="L1267" s="227"/>
      <c r="M1267" s="228"/>
      <c r="N1267" s="229"/>
      <c r="O1267" s="229"/>
      <c r="P1267" s="229"/>
      <c r="Q1267" s="229"/>
      <c r="R1267" s="229"/>
      <c r="S1267" s="229"/>
      <c r="T1267" s="230"/>
      <c r="AT1267" s="231" t="s">
        <v>210</v>
      </c>
      <c r="AU1267" s="231" t="s">
        <v>84</v>
      </c>
      <c r="AV1267" s="12" t="s">
        <v>84</v>
      </c>
      <c r="AW1267" s="12" t="s">
        <v>38</v>
      </c>
      <c r="AX1267" s="12" t="s">
        <v>74</v>
      </c>
      <c r="AY1267" s="231" t="s">
        <v>143</v>
      </c>
    </row>
    <row r="1268" spans="2:51" s="12" customFormat="1" ht="13.5">
      <c r="B1268" s="220"/>
      <c r="C1268" s="221"/>
      <c r="D1268" s="204" t="s">
        <v>210</v>
      </c>
      <c r="E1268" s="232" t="s">
        <v>21</v>
      </c>
      <c r="F1268" s="233" t="s">
        <v>534</v>
      </c>
      <c r="G1268" s="221"/>
      <c r="H1268" s="234">
        <v>10.6</v>
      </c>
      <c r="I1268" s="226"/>
      <c r="J1268" s="221"/>
      <c r="K1268" s="221"/>
      <c r="L1268" s="227"/>
      <c r="M1268" s="228"/>
      <c r="N1268" s="229"/>
      <c r="O1268" s="229"/>
      <c r="P1268" s="229"/>
      <c r="Q1268" s="229"/>
      <c r="R1268" s="229"/>
      <c r="S1268" s="229"/>
      <c r="T1268" s="230"/>
      <c r="AT1268" s="231" t="s">
        <v>210</v>
      </c>
      <c r="AU1268" s="231" t="s">
        <v>84</v>
      </c>
      <c r="AV1268" s="12" t="s">
        <v>84</v>
      </c>
      <c r="AW1268" s="12" t="s">
        <v>38</v>
      </c>
      <c r="AX1268" s="12" t="s">
        <v>74</v>
      </c>
      <c r="AY1268" s="231" t="s">
        <v>143</v>
      </c>
    </row>
    <row r="1269" spans="2:51" s="14" customFormat="1" ht="13.5">
      <c r="B1269" s="257"/>
      <c r="C1269" s="258"/>
      <c r="D1269" s="204" t="s">
        <v>210</v>
      </c>
      <c r="E1269" s="259" t="s">
        <v>21</v>
      </c>
      <c r="F1269" s="260" t="s">
        <v>369</v>
      </c>
      <c r="G1269" s="258"/>
      <c r="H1269" s="261">
        <v>152.14</v>
      </c>
      <c r="I1269" s="262"/>
      <c r="J1269" s="258"/>
      <c r="K1269" s="258"/>
      <c r="L1269" s="263"/>
      <c r="M1269" s="264"/>
      <c r="N1269" s="265"/>
      <c r="O1269" s="265"/>
      <c r="P1269" s="265"/>
      <c r="Q1269" s="265"/>
      <c r="R1269" s="265"/>
      <c r="S1269" s="265"/>
      <c r="T1269" s="266"/>
      <c r="AT1269" s="267" t="s">
        <v>210</v>
      </c>
      <c r="AU1269" s="267" t="s">
        <v>84</v>
      </c>
      <c r="AV1269" s="14" t="s">
        <v>161</v>
      </c>
      <c r="AW1269" s="14" t="s">
        <v>6</v>
      </c>
      <c r="AX1269" s="14" t="s">
        <v>74</v>
      </c>
      <c r="AY1269" s="267" t="s">
        <v>143</v>
      </c>
    </row>
    <row r="1270" spans="2:51" s="11" customFormat="1" ht="13.5">
      <c r="B1270" s="209"/>
      <c r="C1270" s="210"/>
      <c r="D1270" s="204" t="s">
        <v>210</v>
      </c>
      <c r="E1270" s="211" t="s">
        <v>21</v>
      </c>
      <c r="F1270" s="212" t="s">
        <v>535</v>
      </c>
      <c r="G1270" s="210"/>
      <c r="H1270" s="213" t="s">
        <v>21</v>
      </c>
      <c r="I1270" s="214"/>
      <c r="J1270" s="210"/>
      <c r="K1270" s="210"/>
      <c r="L1270" s="215"/>
      <c r="M1270" s="216"/>
      <c r="N1270" s="217"/>
      <c r="O1270" s="217"/>
      <c r="P1270" s="217"/>
      <c r="Q1270" s="217"/>
      <c r="R1270" s="217"/>
      <c r="S1270" s="217"/>
      <c r="T1270" s="218"/>
      <c r="AT1270" s="219" t="s">
        <v>210</v>
      </c>
      <c r="AU1270" s="219" t="s">
        <v>84</v>
      </c>
      <c r="AV1270" s="11" t="s">
        <v>82</v>
      </c>
      <c r="AW1270" s="11" t="s">
        <v>38</v>
      </c>
      <c r="AX1270" s="11" t="s">
        <v>74</v>
      </c>
      <c r="AY1270" s="219" t="s">
        <v>143</v>
      </c>
    </row>
    <row r="1271" spans="2:51" s="12" customFormat="1" ht="13.5">
      <c r="B1271" s="220"/>
      <c r="C1271" s="221"/>
      <c r="D1271" s="204" t="s">
        <v>210</v>
      </c>
      <c r="E1271" s="232" t="s">
        <v>21</v>
      </c>
      <c r="F1271" s="233" t="s">
        <v>536</v>
      </c>
      <c r="G1271" s="221"/>
      <c r="H1271" s="234">
        <v>28.1</v>
      </c>
      <c r="I1271" s="226"/>
      <c r="J1271" s="221"/>
      <c r="K1271" s="221"/>
      <c r="L1271" s="227"/>
      <c r="M1271" s="228"/>
      <c r="N1271" s="229"/>
      <c r="O1271" s="229"/>
      <c r="P1271" s="229"/>
      <c r="Q1271" s="229"/>
      <c r="R1271" s="229"/>
      <c r="S1271" s="229"/>
      <c r="T1271" s="230"/>
      <c r="AT1271" s="231" t="s">
        <v>210</v>
      </c>
      <c r="AU1271" s="231" t="s">
        <v>84</v>
      </c>
      <c r="AV1271" s="12" t="s">
        <v>84</v>
      </c>
      <c r="AW1271" s="12" t="s">
        <v>38</v>
      </c>
      <c r="AX1271" s="12" t="s">
        <v>74</v>
      </c>
      <c r="AY1271" s="231" t="s">
        <v>143</v>
      </c>
    </row>
    <row r="1272" spans="2:51" s="12" customFormat="1" ht="13.5">
      <c r="B1272" s="220"/>
      <c r="C1272" s="221"/>
      <c r="D1272" s="204" t="s">
        <v>210</v>
      </c>
      <c r="E1272" s="232" t="s">
        <v>21</v>
      </c>
      <c r="F1272" s="233" t="s">
        <v>537</v>
      </c>
      <c r="G1272" s="221"/>
      <c r="H1272" s="234">
        <v>20.6</v>
      </c>
      <c r="I1272" s="226"/>
      <c r="J1272" s="221"/>
      <c r="K1272" s="221"/>
      <c r="L1272" s="227"/>
      <c r="M1272" s="228"/>
      <c r="N1272" s="229"/>
      <c r="O1272" s="229"/>
      <c r="P1272" s="229"/>
      <c r="Q1272" s="229"/>
      <c r="R1272" s="229"/>
      <c r="S1272" s="229"/>
      <c r="T1272" s="230"/>
      <c r="AT1272" s="231" t="s">
        <v>210</v>
      </c>
      <c r="AU1272" s="231" t="s">
        <v>84</v>
      </c>
      <c r="AV1272" s="12" t="s">
        <v>84</v>
      </c>
      <c r="AW1272" s="12" t="s">
        <v>38</v>
      </c>
      <c r="AX1272" s="12" t="s">
        <v>74</v>
      </c>
      <c r="AY1272" s="231" t="s">
        <v>143</v>
      </c>
    </row>
    <row r="1273" spans="2:51" s="12" customFormat="1" ht="13.5">
      <c r="B1273" s="220"/>
      <c r="C1273" s="221"/>
      <c r="D1273" s="204" t="s">
        <v>210</v>
      </c>
      <c r="E1273" s="232" t="s">
        <v>21</v>
      </c>
      <c r="F1273" s="233" t="s">
        <v>948</v>
      </c>
      <c r="G1273" s="221"/>
      <c r="H1273" s="234">
        <v>3.3</v>
      </c>
      <c r="I1273" s="226"/>
      <c r="J1273" s="221"/>
      <c r="K1273" s="221"/>
      <c r="L1273" s="227"/>
      <c r="M1273" s="228"/>
      <c r="N1273" s="229"/>
      <c r="O1273" s="229"/>
      <c r="P1273" s="229"/>
      <c r="Q1273" s="229"/>
      <c r="R1273" s="229"/>
      <c r="S1273" s="229"/>
      <c r="T1273" s="230"/>
      <c r="AT1273" s="231" t="s">
        <v>210</v>
      </c>
      <c r="AU1273" s="231" t="s">
        <v>84</v>
      </c>
      <c r="AV1273" s="12" t="s">
        <v>84</v>
      </c>
      <c r="AW1273" s="12" t="s">
        <v>38</v>
      </c>
      <c r="AX1273" s="12" t="s">
        <v>74</v>
      </c>
      <c r="AY1273" s="231" t="s">
        <v>143</v>
      </c>
    </row>
    <row r="1274" spans="2:51" s="12" customFormat="1" ht="13.5">
      <c r="B1274" s="220"/>
      <c r="C1274" s="221"/>
      <c r="D1274" s="204" t="s">
        <v>210</v>
      </c>
      <c r="E1274" s="232" t="s">
        <v>21</v>
      </c>
      <c r="F1274" s="233" t="s">
        <v>538</v>
      </c>
      <c r="G1274" s="221"/>
      <c r="H1274" s="234">
        <v>51.7</v>
      </c>
      <c r="I1274" s="226"/>
      <c r="J1274" s="221"/>
      <c r="K1274" s="221"/>
      <c r="L1274" s="227"/>
      <c r="M1274" s="228"/>
      <c r="N1274" s="229"/>
      <c r="O1274" s="229"/>
      <c r="P1274" s="229"/>
      <c r="Q1274" s="229"/>
      <c r="R1274" s="229"/>
      <c r="S1274" s="229"/>
      <c r="T1274" s="230"/>
      <c r="AT1274" s="231" t="s">
        <v>210</v>
      </c>
      <c r="AU1274" s="231" t="s">
        <v>84</v>
      </c>
      <c r="AV1274" s="12" t="s">
        <v>84</v>
      </c>
      <c r="AW1274" s="12" t="s">
        <v>38</v>
      </c>
      <c r="AX1274" s="12" t="s">
        <v>74</v>
      </c>
      <c r="AY1274" s="231" t="s">
        <v>143</v>
      </c>
    </row>
    <row r="1275" spans="2:51" s="12" customFormat="1" ht="13.5">
      <c r="B1275" s="220"/>
      <c r="C1275" s="221"/>
      <c r="D1275" s="204" t="s">
        <v>210</v>
      </c>
      <c r="E1275" s="232" t="s">
        <v>21</v>
      </c>
      <c r="F1275" s="233" t="s">
        <v>540</v>
      </c>
      <c r="G1275" s="221"/>
      <c r="H1275" s="234">
        <v>14.2</v>
      </c>
      <c r="I1275" s="226"/>
      <c r="J1275" s="221"/>
      <c r="K1275" s="221"/>
      <c r="L1275" s="227"/>
      <c r="M1275" s="228"/>
      <c r="N1275" s="229"/>
      <c r="O1275" s="229"/>
      <c r="P1275" s="229"/>
      <c r="Q1275" s="229"/>
      <c r="R1275" s="229"/>
      <c r="S1275" s="229"/>
      <c r="T1275" s="230"/>
      <c r="AT1275" s="231" t="s">
        <v>210</v>
      </c>
      <c r="AU1275" s="231" t="s">
        <v>84</v>
      </c>
      <c r="AV1275" s="12" t="s">
        <v>84</v>
      </c>
      <c r="AW1275" s="12" t="s">
        <v>38</v>
      </c>
      <c r="AX1275" s="12" t="s">
        <v>74</v>
      </c>
      <c r="AY1275" s="231" t="s">
        <v>143</v>
      </c>
    </row>
    <row r="1276" spans="2:51" s="14" customFormat="1" ht="13.5">
      <c r="B1276" s="257"/>
      <c r="C1276" s="258"/>
      <c r="D1276" s="204" t="s">
        <v>210</v>
      </c>
      <c r="E1276" s="259" t="s">
        <v>21</v>
      </c>
      <c r="F1276" s="260" t="s">
        <v>369</v>
      </c>
      <c r="G1276" s="258"/>
      <c r="H1276" s="261">
        <v>117.9</v>
      </c>
      <c r="I1276" s="262"/>
      <c r="J1276" s="258"/>
      <c r="K1276" s="258"/>
      <c r="L1276" s="263"/>
      <c r="M1276" s="264"/>
      <c r="N1276" s="265"/>
      <c r="O1276" s="265"/>
      <c r="P1276" s="265"/>
      <c r="Q1276" s="265"/>
      <c r="R1276" s="265"/>
      <c r="S1276" s="265"/>
      <c r="T1276" s="266"/>
      <c r="AT1276" s="267" t="s">
        <v>210</v>
      </c>
      <c r="AU1276" s="267" t="s">
        <v>84</v>
      </c>
      <c r="AV1276" s="14" t="s">
        <v>161</v>
      </c>
      <c r="AW1276" s="14" t="s">
        <v>38</v>
      </c>
      <c r="AX1276" s="14" t="s">
        <v>74</v>
      </c>
      <c r="AY1276" s="267" t="s">
        <v>143</v>
      </c>
    </row>
    <row r="1277" spans="2:51" s="13" customFormat="1" ht="13.5">
      <c r="B1277" s="235"/>
      <c r="C1277" s="236"/>
      <c r="D1277" s="204" t="s">
        <v>210</v>
      </c>
      <c r="E1277" s="268" t="s">
        <v>21</v>
      </c>
      <c r="F1277" s="269" t="s">
        <v>222</v>
      </c>
      <c r="G1277" s="236"/>
      <c r="H1277" s="270">
        <v>270.04</v>
      </c>
      <c r="I1277" s="240"/>
      <c r="J1277" s="236"/>
      <c r="K1277" s="236"/>
      <c r="L1277" s="241"/>
      <c r="M1277" s="242"/>
      <c r="N1277" s="243"/>
      <c r="O1277" s="243"/>
      <c r="P1277" s="243"/>
      <c r="Q1277" s="243"/>
      <c r="R1277" s="243"/>
      <c r="S1277" s="243"/>
      <c r="T1277" s="244"/>
      <c r="AT1277" s="245" t="s">
        <v>210</v>
      </c>
      <c r="AU1277" s="245" t="s">
        <v>84</v>
      </c>
      <c r="AV1277" s="13" t="s">
        <v>208</v>
      </c>
      <c r="AW1277" s="13" t="s">
        <v>38</v>
      </c>
      <c r="AX1277" s="13" t="s">
        <v>82</v>
      </c>
      <c r="AY1277" s="245" t="s">
        <v>143</v>
      </c>
    </row>
    <row r="1278" spans="2:51" s="12" customFormat="1" ht="13.5">
      <c r="B1278" s="220"/>
      <c r="C1278" s="221"/>
      <c r="D1278" s="222" t="s">
        <v>210</v>
      </c>
      <c r="E1278" s="221"/>
      <c r="F1278" s="224" t="s">
        <v>1715</v>
      </c>
      <c r="G1278" s="221"/>
      <c r="H1278" s="225">
        <v>297.044</v>
      </c>
      <c r="I1278" s="226"/>
      <c r="J1278" s="221"/>
      <c r="K1278" s="221"/>
      <c r="L1278" s="227"/>
      <c r="M1278" s="228"/>
      <c r="N1278" s="229"/>
      <c r="O1278" s="229"/>
      <c r="P1278" s="229"/>
      <c r="Q1278" s="229"/>
      <c r="R1278" s="229"/>
      <c r="S1278" s="229"/>
      <c r="T1278" s="230"/>
      <c r="AT1278" s="231" t="s">
        <v>210</v>
      </c>
      <c r="AU1278" s="231" t="s">
        <v>84</v>
      </c>
      <c r="AV1278" s="12" t="s">
        <v>84</v>
      </c>
      <c r="AW1278" s="12" t="s">
        <v>6</v>
      </c>
      <c r="AX1278" s="12" t="s">
        <v>82</v>
      </c>
      <c r="AY1278" s="231" t="s">
        <v>143</v>
      </c>
    </row>
    <row r="1279" spans="2:65" s="1" customFormat="1" ht="22.5" customHeight="1">
      <c r="B1279" s="40"/>
      <c r="C1279" s="192" t="s">
        <v>1716</v>
      </c>
      <c r="D1279" s="192" t="s">
        <v>146</v>
      </c>
      <c r="E1279" s="193" t="s">
        <v>1717</v>
      </c>
      <c r="F1279" s="194" t="s">
        <v>1718</v>
      </c>
      <c r="G1279" s="195" t="s">
        <v>492</v>
      </c>
      <c r="H1279" s="196">
        <v>24</v>
      </c>
      <c r="I1279" s="197"/>
      <c r="J1279" s="198">
        <f>ROUND(I1279*H1279,2)</f>
        <v>0</v>
      </c>
      <c r="K1279" s="194" t="s">
        <v>150</v>
      </c>
      <c r="L1279" s="60"/>
      <c r="M1279" s="199" t="s">
        <v>21</v>
      </c>
      <c r="N1279" s="200" t="s">
        <v>45</v>
      </c>
      <c r="O1279" s="41"/>
      <c r="P1279" s="201">
        <f>O1279*H1279</f>
        <v>0</v>
      </c>
      <c r="Q1279" s="201">
        <v>0.00016</v>
      </c>
      <c r="R1279" s="201">
        <f>Q1279*H1279</f>
        <v>0.0038400000000000005</v>
      </c>
      <c r="S1279" s="201">
        <v>0</v>
      </c>
      <c r="T1279" s="202">
        <f>S1279*H1279</f>
        <v>0</v>
      </c>
      <c r="AR1279" s="24" t="s">
        <v>294</v>
      </c>
      <c r="AT1279" s="24" t="s">
        <v>146</v>
      </c>
      <c r="AU1279" s="24" t="s">
        <v>84</v>
      </c>
      <c r="AY1279" s="24" t="s">
        <v>143</v>
      </c>
      <c r="BE1279" s="203">
        <f>IF(N1279="základní",J1279,0)</f>
        <v>0</v>
      </c>
      <c r="BF1279" s="203">
        <f>IF(N1279="snížená",J1279,0)</f>
        <v>0</v>
      </c>
      <c r="BG1279" s="203">
        <f>IF(N1279="zákl. přenesená",J1279,0)</f>
        <v>0</v>
      </c>
      <c r="BH1279" s="203">
        <f>IF(N1279="sníž. přenesená",J1279,0)</f>
        <v>0</v>
      </c>
      <c r="BI1279" s="203">
        <f>IF(N1279="nulová",J1279,0)</f>
        <v>0</v>
      </c>
      <c r="BJ1279" s="24" t="s">
        <v>82</v>
      </c>
      <c r="BK1279" s="203">
        <f>ROUND(I1279*H1279,2)</f>
        <v>0</v>
      </c>
      <c r="BL1279" s="24" t="s">
        <v>294</v>
      </c>
      <c r="BM1279" s="24" t="s">
        <v>1719</v>
      </c>
    </row>
    <row r="1280" spans="2:51" s="12" customFormat="1" ht="13.5">
      <c r="B1280" s="220"/>
      <c r="C1280" s="221"/>
      <c r="D1280" s="222" t="s">
        <v>210</v>
      </c>
      <c r="E1280" s="223" t="s">
        <v>21</v>
      </c>
      <c r="F1280" s="224" t="s">
        <v>1720</v>
      </c>
      <c r="G1280" s="221"/>
      <c r="H1280" s="225">
        <v>24</v>
      </c>
      <c r="I1280" s="226"/>
      <c r="J1280" s="221"/>
      <c r="K1280" s="221"/>
      <c r="L1280" s="227"/>
      <c r="M1280" s="228"/>
      <c r="N1280" s="229"/>
      <c r="O1280" s="229"/>
      <c r="P1280" s="229"/>
      <c r="Q1280" s="229"/>
      <c r="R1280" s="229"/>
      <c r="S1280" s="229"/>
      <c r="T1280" s="230"/>
      <c r="AT1280" s="231" t="s">
        <v>210</v>
      </c>
      <c r="AU1280" s="231" t="s">
        <v>84</v>
      </c>
      <c r="AV1280" s="12" t="s">
        <v>84</v>
      </c>
      <c r="AW1280" s="12" t="s">
        <v>38</v>
      </c>
      <c r="AX1280" s="12" t="s">
        <v>82</v>
      </c>
      <c r="AY1280" s="231" t="s">
        <v>143</v>
      </c>
    </row>
    <row r="1281" spans="2:65" s="1" customFormat="1" ht="22.5" customHeight="1">
      <c r="B1281" s="40"/>
      <c r="C1281" s="192" t="s">
        <v>1721</v>
      </c>
      <c r="D1281" s="192" t="s">
        <v>146</v>
      </c>
      <c r="E1281" s="193" t="s">
        <v>1722</v>
      </c>
      <c r="F1281" s="194" t="s">
        <v>1723</v>
      </c>
      <c r="G1281" s="195" t="s">
        <v>492</v>
      </c>
      <c r="H1281" s="196">
        <v>24</v>
      </c>
      <c r="I1281" s="197"/>
      <c r="J1281" s="198">
        <f>ROUND(I1281*H1281,2)</f>
        <v>0</v>
      </c>
      <c r="K1281" s="194" t="s">
        <v>150</v>
      </c>
      <c r="L1281" s="60"/>
      <c r="M1281" s="199" t="s">
        <v>21</v>
      </c>
      <c r="N1281" s="200" t="s">
        <v>45</v>
      </c>
      <c r="O1281" s="41"/>
      <c r="P1281" s="201">
        <f>O1281*H1281</f>
        <v>0</v>
      </c>
      <c r="Q1281" s="201">
        <v>8E-05</v>
      </c>
      <c r="R1281" s="201">
        <f>Q1281*H1281</f>
        <v>0.0019200000000000003</v>
      </c>
      <c r="S1281" s="201">
        <v>0</v>
      </c>
      <c r="T1281" s="202">
        <f>S1281*H1281</f>
        <v>0</v>
      </c>
      <c r="AR1281" s="24" t="s">
        <v>294</v>
      </c>
      <c r="AT1281" s="24" t="s">
        <v>146</v>
      </c>
      <c r="AU1281" s="24" t="s">
        <v>84</v>
      </c>
      <c r="AY1281" s="24" t="s">
        <v>143</v>
      </c>
      <c r="BE1281" s="203">
        <f>IF(N1281="základní",J1281,0)</f>
        <v>0</v>
      </c>
      <c r="BF1281" s="203">
        <f>IF(N1281="snížená",J1281,0)</f>
        <v>0</v>
      </c>
      <c r="BG1281" s="203">
        <f>IF(N1281="zákl. přenesená",J1281,0)</f>
        <v>0</v>
      </c>
      <c r="BH1281" s="203">
        <f>IF(N1281="sníž. přenesená",J1281,0)</f>
        <v>0</v>
      </c>
      <c r="BI1281" s="203">
        <f>IF(N1281="nulová",J1281,0)</f>
        <v>0</v>
      </c>
      <c r="BJ1281" s="24" t="s">
        <v>82</v>
      </c>
      <c r="BK1281" s="203">
        <f>ROUND(I1281*H1281,2)</f>
        <v>0</v>
      </c>
      <c r="BL1281" s="24" t="s">
        <v>294</v>
      </c>
      <c r="BM1281" s="24" t="s">
        <v>1724</v>
      </c>
    </row>
    <row r="1282" spans="2:65" s="1" customFormat="1" ht="22.5" customHeight="1">
      <c r="B1282" s="40"/>
      <c r="C1282" s="192" t="s">
        <v>1725</v>
      </c>
      <c r="D1282" s="192" t="s">
        <v>146</v>
      </c>
      <c r="E1282" s="193" t="s">
        <v>1726</v>
      </c>
      <c r="F1282" s="194" t="s">
        <v>1727</v>
      </c>
      <c r="G1282" s="195" t="s">
        <v>492</v>
      </c>
      <c r="H1282" s="196">
        <v>19.2</v>
      </c>
      <c r="I1282" s="197"/>
      <c r="J1282" s="198">
        <f>ROUND(I1282*H1282,2)</f>
        <v>0</v>
      </c>
      <c r="K1282" s="194" t="s">
        <v>150</v>
      </c>
      <c r="L1282" s="60"/>
      <c r="M1282" s="199" t="s">
        <v>21</v>
      </c>
      <c r="N1282" s="200" t="s">
        <v>45</v>
      </c>
      <c r="O1282" s="41"/>
      <c r="P1282" s="201">
        <f>O1282*H1282</f>
        <v>0</v>
      </c>
      <c r="Q1282" s="201">
        <v>2E-05</v>
      </c>
      <c r="R1282" s="201">
        <f>Q1282*H1282</f>
        <v>0.000384</v>
      </c>
      <c r="S1282" s="201">
        <v>0</v>
      </c>
      <c r="T1282" s="202">
        <f>S1282*H1282</f>
        <v>0</v>
      </c>
      <c r="AR1282" s="24" t="s">
        <v>294</v>
      </c>
      <c r="AT1282" s="24" t="s">
        <v>146</v>
      </c>
      <c r="AU1282" s="24" t="s">
        <v>84</v>
      </c>
      <c r="AY1282" s="24" t="s">
        <v>143</v>
      </c>
      <c r="BE1282" s="203">
        <f>IF(N1282="základní",J1282,0)</f>
        <v>0</v>
      </c>
      <c r="BF1282" s="203">
        <f>IF(N1282="snížená",J1282,0)</f>
        <v>0</v>
      </c>
      <c r="BG1282" s="203">
        <f>IF(N1282="zákl. přenesená",J1282,0)</f>
        <v>0</v>
      </c>
      <c r="BH1282" s="203">
        <f>IF(N1282="sníž. přenesená",J1282,0)</f>
        <v>0</v>
      </c>
      <c r="BI1282" s="203">
        <f>IF(N1282="nulová",J1282,0)</f>
        <v>0</v>
      </c>
      <c r="BJ1282" s="24" t="s">
        <v>82</v>
      </c>
      <c r="BK1282" s="203">
        <f>ROUND(I1282*H1282,2)</f>
        <v>0</v>
      </c>
      <c r="BL1282" s="24" t="s">
        <v>294</v>
      </c>
      <c r="BM1282" s="24" t="s">
        <v>1728</v>
      </c>
    </row>
    <row r="1283" spans="2:51" s="11" customFormat="1" ht="13.5">
      <c r="B1283" s="209"/>
      <c r="C1283" s="210"/>
      <c r="D1283" s="204" t="s">
        <v>210</v>
      </c>
      <c r="E1283" s="211" t="s">
        <v>21</v>
      </c>
      <c r="F1283" s="212" t="s">
        <v>1729</v>
      </c>
      <c r="G1283" s="210"/>
      <c r="H1283" s="213" t="s">
        <v>21</v>
      </c>
      <c r="I1283" s="214"/>
      <c r="J1283" s="210"/>
      <c r="K1283" s="210"/>
      <c r="L1283" s="215"/>
      <c r="M1283" s="216"/>
      <c r="N1283" s="217"/>
      <c r="O1283" s="217"/>
      <c r="P1283" s="217"/>
      <c r="Q1283" s="217"/>
      <c r="R1283" s="217"/>
      <c r="S1283" s="217"/>
      <c r="T1283" s="218"/>
      <c r="AT1283" s="219" t="s">
        <v>210</v>
      </c>
      <c r="AU1283" s="219" t="s">
        <v>84</v>
      </c>
      <c r="AV1283" s="11" t="s">
        <v>82</v>
      </c>
      <c r="AW1283" s="11" t="s">
        <v>38</v>
      </c>
      <c r="AX1283" s="11" t="s">
        <v>74</v>
      </c>
      <c r="AY1283" s="219" t="s">
        <v>143</v>
      </c>
    </row>
    <row r="1284" spans="2:51" s="12" customFormat="1" ht="13.5">
      <c r="B1284" s="220"/>
      <c r="C1284" s="221"/>
      <c r="D1284" s="222" t="s">
        <v>210</v>
      </c>
      <c r="E1284" s="223" t="s">
        <v>21</v>
      </c>
      <c r="F1284" s="224" t="s">
        <v>1730</v>
      </c>
      <c r="G1284" s="221"/>
      <c r="H1284" s="225">
        <v>19.2</v>
      </c>
      <c r="I1284" s="226"/>
      <c r="J1284" s="221"/>
      <c r="K1284" s="221"/>
      <c r="L1284" s="227"/>
      <c r="M1284" s="228"/>
      <c r="N1284" s="229"/>
      <c r="O1284" s="229"/>
      <c r="P1284" s="229"/>
      <c r="Q1284" s="229"/>
      <c r="R1284" s="229"/>
      <c r="S1284" s="229"/>
      <c r="T1284" s="230"/>
      <c r="AT1284" s="231" t="s">
        <v>210</v>
      </c>
      <c r="AU1284" s="231" t="s">
        <v>84</v>
      </c>
      <c r="AV1284" s="12" t="s">
        <v>84</v>
      </c>
      <c r="AW1284" s="12" t="s">
        <v>38</v>
      </c>
      <c r="AX1284" s="12" t="s">
        <v>82</v>
      </c>
      <c r="AY1284" s="231" t="s">
        <v>143</v>
      </c>
    </row>
    <row r="1285" spans="2:65" s="1" customFormat="1" ht="22.5" customHeight="1">
      <c r="B1285" s="40"/>
      <c r="C1285" s="192" t="s">
        <v>1731</v>
      </c>
      <c r="D1285" s="192" t="s">
        <v>146</v>
      </c>
      <c r="E1285" s="193" t="s">
        <v>1732</v>
      </c>
      <c r="F1285" s="194" t="s">
        <v>1733</v>
      </c>
      <c r="G1285" s="195" t="s">
        <v>492</v>
      </c>
      <c r="H1285" s="196">
        <v>228.37</v>
      </c>
      <c r="I1285" s="197"/>
      <c r="J1285" s="198">
        <f>ROUND(I1285*H1285,2)</f>
        <v>0</v>
      </c>
      <c r="K1285" s="194" t="s">
        <v>150</v>
      </c>
      <c r="L1285" s="60"/>
      <c r="M1285" s="199" t="s">
        <v>21</v>
      </c>
      <c r="N1285" s="200" t="s">
        <v>45</v>
      </c>
      <c r="O1285" s="41"/>
      <c r="P1285" s="201">
        <f>O1285*H1285</f>
        <v>0</v>
      </c>
      <c r="Q1285" s="201">
        <v>1E-05</v>
      </c>
      <c r="R1285" s="201">
        <f>Q1285*H1285</f>
        <v>0.0022837</v>
      </c>
      <c r="S1285" s="201">
        <v>0</v>
      </c>
      <c r="T1285" s="202">
        <f>S1285*H1285</f>
        <v>0</v>
      </c>
      <c r="AR1285" s="24" t="s">
        <v>294</v>
      </c>
      <c r="AT1285" s="24" t="s">
        <v>146</v>
      </c>
      <c r="AU1285" s="24" t="s">
        <v>84</v>
      </c>
      <c r="AY1285" s="24" t="s">
        <v>143</v>
      </c>
      <c r="BE1285" s="203">
        <f>IF(N1285="základní",J1285,0)</f>
        <v>0</v>
      </c>
      <c r="BF1285" s="203">
        <f>IF(N1285="snížená",J1285,0)</f>
        <v>0</v>
      </c>
      <c r="BG1285" s="203">
        <f>IF(N1285="zákl. přenesená",J1285,0)</f>
        <v>0</v>
      </c>
      <c r="BH1285" s="203">
        <f>IF(N1285="sníž. přenesená",J1285,0)</f>
        <v>0</v>
      </c>
      <c r="BI1285" s="203">
        <f>IF(N1285="nulová",J1285,0)</f>
        <v>0</v>
      </c>
      <c r="BJ1285" s="24" t="s">
        <v>82</v>
      </c>
      <c r="BK1285" s="203">
        <f>ROUND(I1285*H1285,2)</f>
        <v>0</v>
      </c>
      <c r="BL1285" s="24" t="s">
        <v>294</v>
      </c>
      <c r="BM1285" s="24" t="s">
        <v>1734</v>
      </c>
    </row>
    <row r="1286" spans="2:51" s="11" customFormat="1" ht="13.5">
      <c r="B1286" s="209"/>
      <c r="C1286" s="210"/>
      <c r="D1286" s="204" t="s">
        <v>210</v>
      </c>
      <c r="E1286" s="211" t="s">
        <v>21</v>
      </c>
      <c r="F1286" s="212" t="s">
        <v>519</v>
      </c>
      <c r="G1286" s="210"/>
      <c r="H1286" s="213" t="s">
        <v>21</v>
      </c>
      <c r="I1286" s="214"/>
      <c r="J1286" s="210"/>
      <c r="K1286" s="210"/>
      <c r="L1286" s="215"/>
      <c r="M1286" s="216"/>
      <c r="N1286" s="217"/>
      <c r="O1286" s="217"/>
      <c r="P1286" s="217"/>
      <c r="Q1286" s="217"/>
      <c r="R1286" s="217"/>
      <c r="S1286" s="217"/>
      <c r="T1286" s="218"/>
      <c r="AT1286" s="219" t="s">
        <v>210</v>
      </c>
      <c r="AU1286" s="219" t="s">
        <v>84</v>
      </c>
      <c r="AV1286" s="11" t="s">
        <v>82</v>
      </c>
      <c r="AW1286" s="11" t="s">
        <v>38</v>
      </c>
      <c r="AX1286" s="11" t="s">
        <v>74</v>
      </c>
      <c r="AY1286" s="219" t="s">
        <v>143</v>
      </c>
    </row>
    <row r="1287" spans="2:51" s="12" customFormat="1" ht="13.5">
      <c r="B1287" s="220"/>
      <c r="C1287" s="221"/>
      <c r="D1287" s="204" t="s">
        <v>210</v>
      </c>
      <c r="E1287" s="232" t="s">
        <v>21</v>
      </c>
      <c r="F1287" s="233" t="s">
        <v>1735</v>
      </c>
      <c r="G1287" s="221"/>
      <c r="H1287" s="234">
        <v>4.45</v>
      </c>
      <c r="I1287" s="226"/>
      <c r="J1287" s="221"/>
      <c r="K1287" s="221"/>
      <c r="L1287" s="227"/>
      <c r="M1287" s="228"/>
      <c r="N1287" s="229"/>
      <c r="O1287" s="229"/>
      <c r="P1287" s="229"/>
      <c r="Q1287" s="229"/>
      <c r="R1287" s="229"/>
      <c r="S1287" s="229"/>
      <c r="T1287" s="230"/>
      <c r="AT1287" s="231" t="s">
        <v>210</v>
      </c>
      <c r="AU1287" s="231" t="s">
        <v>84</v>
      </c>
      <c r="AV1287" s="12" t="s">
        <v>84</v>
      </c>
      <c r="AW1287" s="12" t="s">
        <v>38</v>
      </c>
      <c r="AX1287" s="12" t="s">
        <v>74</v>
      </c>
      <c r="AY1287" s="231" t="s">
        <v>143</v>
      </c>
    </row>
    <row r="1288" spans="2:51" s="12" customFormat="1" ht="13.5">
      <c r="B1288" s="220"/>
      <c r="C1288" s="221"/>
      <c r="D1288" s="204" t="s">
        <v>210</v>
      </c>
      <c r="E1288" s="232" t="s">
        <v>21</v>
      </c>
      <c r="F1288" s="233" t="s">
        <v>1736</v>
      </c>
      <c r="G1288" s="221"/>
      <c r="H1288" s="234">
        <v>8.6</v>
      </c>
      <c r="I1288" s="226"/>
      <c r="J1288" s="221"/>
      <c r="K1288" s="221"/>
      <c r="L1288" s="227"/>
      <c r="M1288" s="228"/>
      <c r="N1288" s="229"/>
      <c r="O1288" s="229"/>
      <c r="P1288" s="229"/>
      <c r="Q1288" s="229"/>
      <c r="R1288" s="229"/>
      <c r="S1288" s="229"/>
      <c r="T1288" s="230"/>
      <c r="AT1288" s="231" t="s">
        <v>210</v>
      </c>
      <c r="AU1288" s="231" t="s">
        <v>84</v>
      </c>
      <c r="AV1288" s="12" t="s">
        <v>84</v>
      </c>
      <c r="AW1288" s="12" t="s">
        <v>38</v>
      </c>
      <c r="AX1288" s="12" t="s">
        <v>74</v>
      </c>
      <c r="AY1288" s="231" t="s">
        <v>143</v>
      </c>
    </row>
    <row r="1289" spans="2:51" s="12" customFormat="1" ht="13.5">
      <c r="B1289" s="220"/>
      <c r="C1289" s="221"/>
      <c r="D1289" s="204" t="s">
        <v>210</v>
      </c>
      <c r="E1289" s="232" t="s">
        <v>21</v>
      </c>
      <c r="F1289" s="233" t="s">
        <v>1737</v>
      </c>
      <c r="G1289" s="221"/>
      <c r="H1289" s="234">
        <v>14.5</v>
      </c>
      <c r="I1289" s="226"/>
      <c r="J1289" s="221"/>
      <c r="K1289" s="221"/>
      <c r="L1289" s="227"/>
      <c r="M1289" s="228"/>
      <c r="N1289" s="229"/>
      <c r="O1289" s="229"/>
      <c r="P1289" s="229"/>
      <c r="Q1289" s="229"/>
      <c r="R1289" s="229"/>
      <c r="S1289" s="229"/>
      <c r="T1289" s="230"/>
      <c r="AT1289" s="231" t="s">
        <v>210</v>
      </c>
      <c r="AU1289" s="231" t="s">
        <v>84</v>
      </c>
      <c r="AV1289" s="12" t="s">
        <v>84</v>
      </c>
      <c r="AW1289" s="12" t="s">
        <v>38</v>
      </c>
      <c r="AX1289" s="12" t="s">
        <v>74</v>
      </c>
      <c r="AY1289" s="231" t="s">
        <v>143</v>
      </c>
    </row>
    <row r="1290" spans="2:51" s="12" customFormat="1" ht="13.5">
      <c r="B1290" s="220"/>
      <c r="C1290" s="221"/>
      <c r="D1290" s="204" t="s">
        <v>210</v>
      </c>
      <c r="E1290" s="232" t="s">
        <v>21</v>
      </c>
      <c r="F1290" s="233" t="s">
        <v>1738</v>
      </c>
      <c r="G1290" s="221"/>
      <c r="H1290" s="234">
        <v>14.7</v>
      </c>
      <c r="I1290" s="226"/>
      <c r="J1290" s="221"/>
      <c r="K1290" s="221"/>
      <c r="L1290" s="227"/>
      <c r="M1290" s="228"/>
      <c r="N1290" s="229"/>
      <c r="O1290" s="229"/>
      <c r="P1290" s="229"/>
      <c r="Q1290" s="229"/>
      <c r="R1290" s="229"/>
      <c r="S1290" s="229"/>
      <c r="T1290" s="230"/>
      <c r="AT1290" s="231" t="s">
        <v>210</v>
      </c>
      <c r="AU1290" s="231" t="s">
        <v>84</v>
      </c>
      <c r="AV1290" s="12" t="s">
        <v>84</v>
      </c>
      <c r="AW1290" s="12" t="s">
        <v>38</v>
      </c>
      <c r="AX1290" s="12" t="s">
        <v>74</v>
      </c>
      <c r="AY1290" s="231" t="s">
        <v>143</v>
      </c>
    </row>
    <row r="1291" spans="2:51" s="12" customFormat="1" ht="13.5">
      <c r="B1291" s="220"/>
      <c r="C1291" s="221"/>
      <c r="D1291" s="204" t="s">
        <v>210</v>
      </c>
      <c r="E1291" s="232" t="s">
        <v>21</v>
      </c>
      <c r="F1291" s="233" t="s">
        <v>1739</v>
      </c>
      <c r="G1291" s="221"/>
      <c r="H1291" s="234">
        <v>15.5</v>
      </c>
      <c r="I1291" s="226"/>
      <c r="J1291" s="221"/>
      <c r="K1291" s="221"/>
      <c r="L1291" s="227"/>
      <c r="M1291" s="228"/>
      <c r="N1291" s="229"/>
      <c r="O1291" s="229"/>
      <c r="P1291" s="229"/>
      <c r="Q1291" s="229"/>
      <c r="R1291" s="229"/>
      <c r="S1291" s="229"/>
      <c r="T1291" s="230"/>
      <c r="AT1291" s="231" t="s">
        <v>210</v>
      </c>
      <c r="AU1291" s="231" t="s">
        <v>84</v>
      </c>
      <c r="AV1291" s="12" t="s">
        <v>84</v>
      </c>
      <c r="AW1291" s="12" t="s">
        <v>38</v>
      </c>
      <c r="AX1291" s="12" t="s">
        <v>74</v>
      </c>
      <c r="AY1291" s="231" t="s">
        <v>143</v>
      </c>
    </row>
    <row r="1292" spans="2:51" s="12" customFormat="1" ht="13.5">
      <c r="B1292" s="220"/>
      <c r="C1292" s="221"/>
      <c r="D1292" s="204" t="s">
        <v>210</v>
      </c>
      <c r="E1292" s="232" t="s">
        <v>21</v>
      </c>
      <c r="F1292" s="233" t="s">
        <v>1740</v>
      </c>
      <c r="G1292" s="221"/>
      <c r="H1292" s="234">
        <v>6.15</v>
      </c>
      <c r="I1292" s="226"/>
      <c r="J1292" s="221"/>
      <c r="K1292" s="221"/>
      <c r="L1292" s="227"/>
      <c r="M1292" s="228"/>
      <c r="N1292" s="229"/>
      <c r="O1292" s="229"/>
      <c r="P1292" s="229"/>
      <c r="Q1292" s="229"/>
      <c r="R1292" s="229"/>
      <c r="S1292" s="229"/>
      <c r="T1292" s="230"/>
      <c r="AT1292" s="231" t="s">
        <v>210</v>
      </c>
      <c r="AU1292" s="231" t="s">
        <v>84</v>
      </c>
      <c r="AV1292" s="12" t="s">
        <v>84</v>
      </c>
      <c r="AW1292" s="12" t="s">
        <v>38</v>
      </c>
      <c r="AX1292" s="12" t="s">
        <v>74</v>
      </c>
      <c r="AY1292" s="231" t="s">
        <v>143</v>
      </c>
    </row>
    <row r="1293" spans="2:51" s="12" customFormat="1" ht="27">
      <c r="B1293" s="220"/>
      <c r="C1293" s="221"/>
      <c r="D1293" s="204" t="s">
        <v>210</v>
      </c>
      <c r="E1293" s="232" t="s">
        <v>21</v>
      </c>
      <c r="F1293" s="233" t="s">
        <v>1741</v>
      </c>
      <c r="G1293" s="221"/>
      <c r="H1293" s="234">
        <v>8.825</v>
      </c>
      <c r="I1293" s="226"/>
      <c r="J1293" s="221"/>
      <c r="K1293" s="221"/>
      <c r="L1293" s="227"/>
      <c r="M1293" s="228"/>
      <c r="N1293" s="229"/>
      <c r="O1293" s="229"/>
      <c r="P1293" s="229"/>
      <c r="Q1293" s="229"/>
      <c r="R1293" s="229"/>
      <c r="S1293" s="229"/>
      <c r="T1293" s="230"/>
      <c r="AT1293" s="231" t="s">
        <v>210</v>
      </c>
      <c r="AU1293" s="231" t="s">
        <v>84</v>
      </c>
      <c r="AV1293" s="12" t="s">
        <v>84</v>
      </c>
      <c r="AW1293" s="12" t="s">
        <v>38</v>
      </c>
      <c r="AX1293" s="12" t="s">
        <v>74</v>
      </c>
      <c r="AY1293" s="231" t="s">
        <v>143</v>
      </c>
    </row>
    <row r="1294" spans="2:51" s="12" customFormat="1" ht="13.5">
      <c r="B1294" s="220"/>
      <c r="C1294" s="221"/>
      <c r="D1294" s="204" t="s">
        <v>210</v>
      </c>
      <c r="E1294" s="232" t="s">
        <v>21</v>
      </c>
      <c r="F1294" s="233" t="s">
        <v>1742</v>
      </c>
      <c r="G1294" s="221"/>
      <c r="H1294" s="234">
        <v>16.345</v>
      </c>
      <c r="I1294" s="226"/>
      <c r="J1294" s="221"/>
      <c r="K1294" s="221"/>
      <c r="L1294" s="227"/>
      <c r="M1294" s="228"/>
      <c r="N1294" s="229"/>
      <c r="O1294" s="229"/>
      <c r="P1294" s="229"/>
      <c r="Q1294" s="229"/>
      <c r="R1294" s="229"/>
      <c r="S1294" s="229"/>
      <c r="T1294" s="230"/>
      <c r="AT1294" s="231" t="s">
        <v>210</v>
      </c>
      <c r="AU1294" s="231" t="s">
        <v>84</v>
      </c>
      <c r="AV1294" s="12" t="s">
        <v>84</v>
      </c>
      <c r="AW1294" s="12" t="s">
        <v>38</v>
      </c>
      <c r="AX1294" s="12" t="s">
        <v>74</v>
      </c>
      <c r="AY1294" s="231" t="s">
        <v>143</v>
      </c>
    </row>
    <row r="1295" spans="2:51" s="12" customFormat="1" ht="13.5">
      <c r="B1295" s="220"/>
      <c r="C1295" s="221"/>
      <c r="D1295" s="204" t="s">
        <v>210</v>
      </c>
      <c r="E1295" s="232" t="s">
        <v>21</v>
      </c>
      <c r="F1295" s="233" t="s">
        <v>1743</v>
      </c>
      <c r="G1295" s="221"/>
      <c r="H1295" s="234">
        <v>13.3</v>
      </c>
      <c r="I1295" s="226"/>
      <c r="J1295" s="221"/>
      <c r="K1295" s="221"/>
      <c r="L1295" s="227"/>
      <c r="M1295" s="228"/>
      <c r="N1295" s="229"/>
      <c r="O1295" s="229"/>
      <c r="P1295" s="229"/>
      <c r="Q1295" s="229"/>
      <c r="R1295" s="229"/>
      <c r="S1295" s="229"/>
      <c r="T1295" s="230"/>
      <c r="AT1295" s="231" t="s">
        <v>210</v>
      </c>
      <c r="AU1295" s="231" t="s">
        <v>84</v>
      </c>
      <c r="AV1295" s="12" t="s">
        <v>84</v>
      </c>
      <c r="AW1295" s="12" t="s">
        <v>38</v>
      </c>
      <c r="AX1295" s="12" t="s">
        <v>74</v>
      </c>
      <c r="AY1295" s="231" t="s">
        <v>143</v>
      </c>
    </row>
    <row r="1296" spans="2:51" s="12" customFormat="1" ht="13.5">
      <c r="B1296" s="220"/>
      <c r="C1296" s="221"/>
      <c r="D1296" s="204" t="s">
        <v>210</v>
      </c>
      <c r="E1296" s="232" t="s">
        <v>21</v>
      </c>
      <c r="F1296" s="233" t="s">
        <v>1744</v>
      </c>
      <c r="G1296" s="221"/>
      <c r="H1296" s="234">
        <v>9.4</v>
      </c>
      <c r="I1296" s="226"/>
      <c r="J1296" s="221"/>
      <c r="K1296" s="221"/>
      <c r="L1296" s="227"/>
      <c r="M1296" s="228"/>
      <c r="N1296" s="229"/>
      <c r="O1296" s="229"/>
      <c r="P1296" s="229"/>
      <c r="Q1296" s="229"/>
      <c r="R1296" s="229"/>
      <c r="S1296" s="229"/>
      <c r="T1296" s="230"/>
      <c r="AT1296" s="231" t="s">
        <v>210</v>
      </c>
      <c r="AU1296" s="231" t="s">
        <v>84</v>
      </c>
      <c r="AV1296" s="12" t="s">
        <v>84</v>
      </c>
      <c r="AW1296" s="12" t="s">
        <v>38</v>
      </c>
      <c r="AX1296" s="12" t="s">
        <v>74</v>
      </c>
      <c r="AY1296" s="231" t="s">
        <v>143</v>
      </c>
    </row>
    <row r="1297" spans="2:51" s="12" customFormat="1" ht="13.5">
      <c r="B1297" s="220"/>
      <c r="C1297" s="221"/>
      <c r="D1297" s="204" t="s">
        <v>210</v>
      </c>
      <c r="E1297" s="232" t="s">
        <v>21</v>
      </c>
      <c r="F1297" s="233" t="s">
        <v>1745</v>
      </c>
      <c r="G1297" s="221"/>
      <c r="H1297" s="234">
        <v>7.3</v>
      </c>
      <c r="I1297" s="226"/>
      <c r="J1297" s="221"/>
      <c r="K1297" s="221"/>
      <c r="L1297" s="227"/>
      <c r="M1297" s="228"/>
      <c r="N1297" s="229"/>
      <c r="O1297" s="229"/>
      <c r="P1297" s="229"/>
      <c r="Q1297" s="229"/>
      <c r="R1297" s="229"/>
      <c r="S1297" s="229"/>
      <c r="T1297" s="230"/>
      <c r="AT1297" s="231" t="s">
        <v>210</v>
      </c>
      <c r="AU1297" s="231" t="s">
        <v>84</v>
      </c>
      <c r="AV1297" s="12" t="s">
        <v>84</v>
      </c>
      <c r="AW1297" s="12" t="s">
        <v>38</v>
      </c>
      <c r="AX1297" s="12" t="s">
        <v>74</v>
      </c>
      <c r="AY1297" s="231" t="s">
        <v>143</v>
      </c>
    </row>
    <row r="1298" spans="2:51" s="14" customFormat="1" ht="13.5">
      <c r="B1298" s="257"/>
      <c r="C1298" s="258"/>
      <c r="D1298" s="204" t="s">
        <v>210</v>
      </c>
      <c r="E1298" s="259" t="s">
        <v>21</v>
      </c>
      <c r="F1298" s="260" t="s">
        <v>369</v>
      </c>
      <c r="G1298" s="258"/>
      <c r="H1298" s="261">
        <v>119.07</v>
      </c>
      <c r="I1298" s="262"/>
      <c r="J1298" s="258"/>
      <c r="K1298" s="258"/>
      <c r="L1298" s="263"/>
      <c r="M1298" s="264"/>
      <c r="N1298" s="265"/>
      <c r="O1298" s="265"/>
      <c r="P1298" s="265"/>
      <c r="Q1298" s="265"/>
      <c r="R1298" s="265"/>
      <c r="S1298" s="265"/>
      <c r="T1298" s="266"/>
      <c r="AT1298" s="267" t="s">
        <v>210</v>
      </c>
      <c r="AU1298" s="267" t="s">
        <v>84</v>
      </c>
      <c r="AV1298" s="14" t="s">
        <v>161</v>
      </c>
      <c r="AW1298" s="14" t="s">
        <v>6</v>
      </c>
      <c r="AX1298" s="14" t="s">
        <v>74</v>
      </c>
      <c r="AY1298" s="267" t="s">
        <v>143</v>
      </c>
    </row>
    <row r="1299" spans="2:51" s="11" customFormat="1" ht="13.5">
      <c r="B1299" s="209"/>
      <c r="C1299" s="210"/>
      <c r="D1299" s="204" t="s">
        <v>210</v>
      </c>
      <c r="E1299" s="211" t="s">
        <v>21</v>
      </c>
      <c r="F1299" s="212" t="s">
        <v>535</v>
      </c>
      <c r="G1299" s="210"/>
      <c r="H1299" s="213" t="s">
        <v>21</v>
      </c>
      <c r="I1299" s="214"/>
      <c r="J1299" s="210"/>
      <c r="K1299" s="210"/>
      <c r="L1299" s="215"/>
      <c r="M1299" s="216"/>
      <c r="N1299" s="217"/>
      <c r="O1299" s="217"/>
      <c r="P1299" s="217"/>
      <c r="Q1299" s="217"/>
      <c r="R1299" s="217"/>
      <c r="S1299" s="217"/>
      <c r="T1299" s="218"/>
      <c r="AT1299" s="219" t="s">
        <v>210</v>
      </c>
      <c r="AU1299" s="219" t="s">
        <v>84</v>
      </c>
      <c r="AV1299" s="11" t="s">
        <v>82</v>
      </c>
      <c r="AW1299" s="11" t="s">
        <v>38</v>
      </c>
      <c r="AX1299" s="11" t="s">
        <v>74</v>
      </c>
      <c r="AY1299" s="219" t="s">
        <v>143</v>
      </c>
    </row>
    <row r="1300" spans="2:51" s="12" customFormat="1" ht="13.5">
      <c r="B1300" s="220"/>
      <c r="C1300" s="221"/>
      <c r="D1300" s="204" t="s">
        <v>210</v>
      </c>
      <c r="E1300" s="232" t="s">
        <v>21</v>
      </c>
      <c r="F1300" s="233" t="s">
        <v>1746</v>
      </c>
      <c r="G1300" s="221"/>
      <c r="H1300" s="234">
        <v>19.5</v>
      </c>
      <c r="I1300" s="226"/>
      <c r="J1300" s="221"/>
      <c r="K1300" s="221"/>
      <c r="L1300" s="227"/>
      <c r="M1300" s="228"/>
      <c r="N1300" s="229"/>
      <c r="O1300" s="229"/>
      <c r="P1300" s="229"/>
      <c r="Q1300" s="229"/>
      <c r="R1300" s="229"/>
      <c r="S1300" s="229"/>
      <c r="T1300" s="230"/>
      <c r="AT1300" s="231" t="s">
        <v>210</v>
      </c>
      <c r="AU1300" s="231" t="s">
        <v>84</v>
      </c>
      <c r="AV1300" s="12" t="s">
        <v>84</v>
      </c>
      <c r="AW1300" s="12" t="s">
        <v>38</v>
      </c>
      <c r="AX1300" s="12" t="s">
        <v>74</v>
      </c>
      <c r="AY1300" s="231" t="s">
        <v>143</v>
      </c>
    </row>
    <row r="1301" spans="2:51" s="12" customFormat="1" ht="13.5">
      <c r="B1301" s="220"/>
      <c r="C1301" s="221"/>
      <c r="D1301" s="204" t="s">
        <v>210</v>
      </c>
      <c r="E1301" s="232" t="s">
        <v>21</v>
      </c>
      <c r="F1301" s="233" t="s">
        <v>537</v>
      </c>
      <c r="G1301" s="221"/>
      <c r="H1301" s="234">
        <v>20.6</v>
      </c>
      <c r="I1301" s="226"/>
      <c r="J1301" s="221"/>
      <c r="K1301" s="221"/>
      <c r="L1301" s="227"/>
      <c r="M1301" s="228"/>
      <c r="N1301" s="229"/>
      <c r="O1301" s="229"/>
      <c r="P1301" s="229"/>
      <c r="Q1301" s="229"/>
      <c r="R1301" s="229"/>
      <c r="S1301" s="229"/>
      <c r="T1301" s="230"/>
      <c r="AT1301" s="231" t="s">
        <v>210</v>
      </c>
      <c r="AU1301" s="231" t="s">
        <v>84</v>
      </c>
      <c r="AV1301" s="12" t="s">
        <v>84</v>
      </c>
      <c r="AW1301" s="12" t="s">
        <v>38</v>
      </c>
      <c r="AX1301" s="12" t="s">
        <v>74</v>
      </c>
      <c r="AY1301" s="231" t="s">
        <v>143</v>
      </c>
    </row>
    <row r="1302" spans="2:51" s="12" customFormat="1" ht="13.5">
      <c r="B1302" s="220"/>
      <c r="C1302" s="221"/>
      <c r="D1302" s="204" t="s">
        <v>210</v>
      </c>
      <c r="E1302" s="232" t="s">
        <v>21</v>
      </c>
      <c r="F1302" s="233" t="s">
        <v>948</v>
      </c>
      <c r="G1302" s="221"/>
      <c r="H1302" s="234">
        <v>3.3</v>
      </c>
      <c r="I1302" s="226"/>
      <c r="J1302" s="221"/>
      <c r="K1302" s="221"/>
      <c r="L1302" s="227"/>
      <c r="M1302" s="228"/>
      <c r="N1302" s="229"/>
      <c r="O1302" s="229"/>
      <c r="P1302" s="229"/>
      <c r="Q1302" s="229"/>
      <c r="R1302" s="229"/>
      <c r="S1302" s="229"/>
      <c r="T1302" s="230"/>
      <c r="AT1302" s="231" t="s">
        <v>210</v>
      </c>
      <c r="AU1302" s="231" t="s">
        <v>84</v>
      </c>
      <c r="AV1302" s="12" t="s">
        <v>84</v>
      </c>
      <c r="AW1302" s="12" t="s">
        <v>38</v>
      </c>
      <c r="AX1302" s="12" t="s">
        <v>74</v>
      </c>
      <c r="AY1302" s="231" t="s">
        <v>143</v>
      </c>
    </row>
    <row r="1303" spans="2:51" s="12" customFormat="1" ht="13.5">
      <c r="B1303" s="220"/>
      <c r="C1303" s="221"/>
      <c r="D1303" s="204" t="s">
        <v>210</v>
      </c>
      <c r="E1303" s="232" t="s">
        <v>21</v>
      </c>
      <c r="F1303" s="233" t="s">
        <v>538</v>
      </c>
      <c r="G1303" s="221"/>
      <c r="H1303" s="234">
        <v>51.7</v>
      </c>
      <c r="I1303" s="226"/>
      <c r="J1303" s="221"/>
      <c r="K1303" s="221"/>
      <c r="L1303" s="227"/>
      <c r="M1303" s="228"/>
      <c r="N1303" s="229"/>
      <c r="O1303" s="229"/>
      <c r="P1303" s="229"/>
      <c r="Q1303" s="229"/>
      <c r="R1303" s="229"/>
      <c r="S1303" s="229"/>
      <c r="T1303" s="230"/>
      <c r="AT1303" s="231" t="s">
        <v>210</v>
      </c>
      <c r="AU1303" s="231" t="s">
        <v>84</v>
      </c>
      <c r="AV1303" s="12" t="s">
        <v>84</v>
      </c>
      <c r="AW1303" s="12" t="s">
        <v>38</v>
      </c>
      <c r="AX1303" s="12" t="s">
        <v>74</v>
      </c>
      <c r="AY1303" s="231" t="s">
        <v>143</v>
      </c>
    </row>
    <row r="1304" spans="2:51" s="12" customFormat="1" ht="13.5">
      <c r="B1304" s="220"/>
      <c r="C1304" s="221"/>
      <c r="D1304" s="204" t="s">
        <v>210</v>
      </c>
      <c r="E1304" s="232" t="s">
        <v>21</v>
      </c>
      <c r="F1304" s="233" t="s">
        <v>540</v>
      </c>
      <c r="G1304" s="221"/>
      <c r="H1304" s="234">
        <v>14.2</v>
      </c>
      <c r="I1304" s="226"/>
      <c r="J1304" s="221"/>
      <c r="K1304" s="221"/>
      <c r="L1304" s="227"/>
      <c r="M1304" s="228"/>
      <c r="N1304" s="229"/>
      <c r="O1304" s="229"/>
      <c r="P1304" s="229"/>
      <c r="Q1304" s="229"/>
      <c r="R1304" s="229"/>
      <c r="S1304" s="229"/>
      <c r="T1304" s="230"/>
      <c r="AT1304" s="231" t="s">
        <v>210</v>
      </c>
      <c r="AU1304" s="231" t="s">
        <v>84</v>
      </c>
      <c r="AV1304" s="12" t="s">
        <v>84</v>
      </c>
      <c r="AW1304" s="12" t="s">
        <v>38</v>
      </c>
      <c r="AX1304" s="12" t="s">
        <v>74</v>
      </c>
      <c r="AY1304" s="231" t="s">
        <v>143</v>
      </c>
    </row>
    <row r="1305" spans="2:51" s="14" customFormat="1" ht="13.5">
      <c r="B1305" s="257"/>
      <c r="C1305" s="258"/>
      <c r="D1305" s="204" t="s">
        <v>210</v>
      </c>
      <c r="E1305" s="259" t="s">
        <v>21</v>
      </c>
      <c r="F1305" s="260" t="s">
        <v>369</v>
      </c>
      <c r="G1305" s="258"/>
      <c r="H1305" s="261">
        <v>109.3</v>
      </c>
      <c r="I1305" s="262"/>
      <c r="J1305" s="258"/>
      <c r="K1305" s="258"/>
      <c r="L1305" s="263"/>
      <c r="M1305" s="264"/>
      <c r="N1305" s="265"/>
      <c r="O1305" s="265"/>
      <c r="P1305" s="265"/>
      <c r="Q1305" s="265"/>
      <c r="R1305" s="265"/>
      <c r="S1305" s="265"/>
      <c r="T1305" s="266"/>
      <c r="AT1305" s="267" t="s">
        <v>210</v>
      </c>
      <c r="AU1305" s="267" t="s">
        <v>84</v>
      </c>
      <c r="AV1305" s="14" t="s">
        <v>161</v>
      </c>
      <c r="AW1305" s="14" t="s">
        <v>6</v>
      </c>
      <c r="AX1305" s="14" t="s">
        <v>74</v>
      </c>
      <c r="AY1305" s="267" t="s">
        <v>143</v>
      </c>
    </row>
    <row r="1306" spans="2:51" s="13" customFormat="1" ht="13.5">
      <c r="B1306" s="235"/>
      <c r="C1306" s="236"/>
      <c r="D1306" s="222" t="s">
        <v>210</v>
      </c>
      <c r="E1306" s="237" t="s">
        <v>21</v>
      </c>
      <c r="F1306" s="238" t="s">
        <v>222</v>
      </c>
      <c r="G1306" s="236"/>
      <c r="H1306" s="239">
        <v>228.37</v>
      </c>
      <c r="I1306" s="240"/>
      <c r="J1306" s="236"/>
      <c r="K1306" s="236"/>
      <c r="L1306" s="241"/>
      <c r="M1306" s="242"/>
      <c r="N1306" s="243"/>
      <c r="O1306" s="243"/>
      <c r="P1306" s="243"/>
      <c r="Q1306" s="243"/>
      <c r="R1306" s="243"/>
      <c r="S1306" s="243"/>
      <c r="T1306" s="244"/>
      <c r="AT1306" s="245" t="s">
        <v>210</v>
      </c>
      <c r="AU1306" s="245" t="s">
        <v>84</v>
      </c>
      <c r="AV1306" s="13" t="s">
        <v>208</v>
      </c>
      <c r="AW1306" s="13" t="s">
        <v>38</v>
      </c>
      <c r="AX1306" s="13" t="s">
        <v>82</v>
      </c>
      <c r="AY1306" s="245" t="s">
        <v>143</v>
      </c>
    </row>
    <row r="1307" spans="2:65" s="1" customFormat="1" ht="22.5" customHeight="1">
      <c r="B1307" s="40"/>
      <c r="C1307" s="246" t="s">
        <v>1747</v>
      </c>
      <c r="D1307" s="246" t="s">
        <v>231</v>
      </c>
      <c r="E1307" s="247" t="s">
        <v>1748</v>
      </c>
      <c r="F1307" s="248" t="s">
        <v>1749</v>
      </c>
      <c r="G1307" s="249" t="s">
        <v>492</v>
      </c>
      <c r="H1307" s="250">
        <v>252.521</v>
      </c>
      <c r="I1307" s="251"/>
      <c r="J1307" s="252">
        <f>ROUND(I1307*H1307,2)</f>
        <v>0</v>
      </c>
      <c r="K1307" s="248" t="s">
        <v>150</v>
      </c>
      <c r="L1307" s="253"/>
      <c r="M1307" s="254" t="s">
        <v>21</v>
      </c>
      <c r="N1307" s="255" t="s">
        <v>45</v>
      </c>
      <c r="O1307" s="41"/>
      <c r="P1307" s="201">
        <f>O1307*H1307</f>
        <v>0</v>
      </c>
      <c r="Q1307" s="201">
        <v>0.00022</v>
      </c>
      <c r="R1307" s="201">
        <f>Q1307*H1307</f>
        <v>0.05555462</v>
      </c>
      <c r="S1307" s="201">
        <v>0</v>
      </c>
      <c r="T1307" s="202">
        <f>S1307*H1307</f>
        <v>0</v>
      </c>
      <c r="AR1307" s="24" t="s">
        <v>394</v>
      </c>
      <c r="AT1307" s="24" t="s">
        <v>231</v>
      </c>
      <c r="AU1307" s="24" t="s">
        <v>84</v>
      </c>
      <c r="AY1307" s="24" t="s">
        <v>143</v>
      </c>
      <c r="BE1307" s="203">
        <f>IF(N1307="základní",J1307,0)</f>
        <v>0</v>
      </c>
      <c r="BF1307" s="203">
        <f>IF(N1307="snížená",J1307,0)</f>
        <v>0</v>
      </c>
      <c r="BG1307" s="203">
        <f>IF(N1307="zákl. přenesená",J1307,0)</f>
        <v>0</v>
      </c>
      <c r="BH1307" s="203">
        <f>IF(N1307="sníž. přenesená",J1307,0)</f>
        <v>0</v>
      </c>
      <c r="BI1307" s="203">
        <f>IF(N1307="nulová",J1307,0)</f>
        <v>0</v>
      </c>
      <c r="BJ1307" s="24" t="s">
        <v>82</v>
      </c>
      <c r="BK1307" s="203">
        <f>ROUND(I1307*H1307,2)</f>
        <v>0</v>
      </c>
      <c r="BL1307" s="24" t="s">
        <v>294</v>
      </c>
      <c r="BM1307" s="24" t="s">
        <v>1750</v>
      </c>
    </row>
    <row r="1308" spans="2:51" s="12" customFormat="1" ht="13.5">
      <c r="B1308" s="220"/>
      <c r="C1308" s="221"/>
      <c r="D1308" s="222" t="s">
        <v>210</v>
      </c>
      <c r="E1308" s="221"/>
      <c r="F1308" s="224" t="s">
        <v>1751</v>
      </c>
      <c r="G1308" s="221"/>
      <c r="H1308" s="225">
        <v>252.521</v>
      </c>
      <c r="I1308" s="226"/>
      <c r="J1308" s="221"/>
      <c r="K1308" s="221"/>
      <c r="L1308" s="227"/>
      <c r="M1308" s="228"/>
      <c r="N1308" s="229"/>
      <c r="O1308" s="229"/>
      <c r="P1308" s="229"/>
      <c r="Q1308" s="229"/>
      <c r="R1308" s="229"/>
      <c r="S1308" s="229"/>
      <c r="T1308" s="230"/>
      <c r="AT1308" s="231" t="s">
        <v>210</v>
      </c>
      <c r="AU1308" s="231" t="s">
        <v>84</v>
      </c>
      <c r="AV1308" s="12" t="s">
        <v>84</v>
      </c>
      <c r="AW1308" s="12" t="s">
        <v>6</v>
      </c>
      <c r="AX1308" s="12" t="s">
        <v>82</v>
      </c>
      <c r="AY1308" s="231" t="s">
        <v>143</v>
      </c>
    </row>
    <row r="1309" spans="2:65" s="1" customFormat="1" ht="22.5" customHeight="1">
      <c r="B1309" s="40"/>
      <c r="C1309" s="192" t="s">
        <v>1752</v>
      </c>
      <c r="D1309" s="192" t="s">
        <v>146</v>
      </c>
      <c r="E1309" s="193" t="s">
        <v>1753</v>
      </c>
      <c r="F1309" s="194" t="s">
        <v>1754</v>
      </c>
      <c r="G1309" s="195" t="s">
        <v>492</v>
      </c>
      <c r="H1309" s="196">
        <v>24</v>
      </c>
      <c r="I1309" s="197"/>
      <c r="J1309" s="198">
        <f>ROUND(I1309*H1309,2)</f>
        <v>0</v>
      </c>
      <c r="K1309" s="194" t="s">
        <v>150</v>
      </c>
      <c r="L1309" s="60"/>
      <c r="M1309" s="199" t="s">
        <v>21</v>
      </c>
      <c r="N1309" s="200" t="s">
        <v>45</v>
      </c>
      <c r="O1309" s="41"/>
      <c r="P1309" s="201">
        <f>O1309*H1309</f>
        <v>0</v>
      </c>
      <c r="Q1309" s="201">
        <v>0</v>
      </c>
      <c r="R1309" s="201">
        <f>Q1309*H1309</f>
        <v>0</v>
      </c>
      <c r="S1309" s="201">
        <v>0</v>
      </c>
      <c r="T1309" s="202">
        <f>S1309*H1309</f>
        <v>0</v>
      </c>
      <c r="AR1309" s="24" t="s">
        <v>294</v>
      </c>
      <c r="AT1309" s="24" t="s">
        <v>146</v>
      </c>
      <c r="AU1309" s="24" t="s">
        <v>84</v>
      </c>
      <c r="AY1309" s="24" t="s">
        <v>143</v>
      </c>
      <c r="BE1309" s="203">
        <f>IF(N1309="základní",J1309,0)</f>
        <v>0</v>
      </c>
      <c r="BF1309" s="203">
        <f>IF(N1309="snížená",J1309,0)</f>
        <v>0</v>
      </c>
      <c r="BG1309" s="203">
        <f>IF(N1309="zákl. přenesená",J1309,0)</f>
        <v>0</v>
      </c>
      <c r="BH1309" s="203">
        <f>IF(N1309="sníž. přenesená",J1309,0)</f>
        <v>0</v>
      </c>
      <c r="BI1309" s="203">
        <f>IF(N1309="nulová",J1309,0)</f>
        <v>0</v>
      </c>
      <c r="BJ1309" s="24" t="s">
        <v>82</v>
      </c>
      <c r="BK1309" s="203">
        <f>ROUND(I1309*H1309,2)</f>
        <v>0</v>
      </c>
      <c r="BL1309" s="24" t="s">
        <v>294</v>
      </c>
      <c r="BM1309" s="24" t="s">
        <v>1755</v>
      </c>
    </row>
    <row r="1310" spans="2:65" s="1" customFormat="1" ht="22.5" customHeight="1">
      <c r="B1310" s="40"/>
      <c r="C1310" s="246" t="s">
        <v>1756</v>
      </c>
      <c r="D1310" s="246" t="s">
        <v>231</v>
      </c>
      <c r="E1310" s="247" t="s">
        <v>1757</v>
      </c>
      <c r="F1310" s="248" t="s">
        <v>1758</v>
      </c>
      <c r="G1310" s="249" t="s">
        <v>492</v>
      </c>
      <c r="H1310" s="250">
        <v>24.48</v>
      </c>
      <c r="I1310" s="251"/>
      <c r="J1310" s="252">
        <f>ROUND(I1310*H1310,2)</f>
        <v>0</v>
      </c>
      <c r="K1310" s="248" t="s">
        <v>150</v>
      </c>
      <c r="L1310" s="253"/>
      <c r="M1310" s="254" t="s">
        <v>21</v>
      </c>
      <c r="N1310" s="255" t="s">
        <v>45</v>
      </c>
      <c r="O1310" s="41"/>
      <c r="P1310" s="201">
        <f>O1310*H1310</f>
        <v>0</v>
      </c>
      <c r="Q1310" s="201">
        <v>0.00025</v>
      </c>
      <c r="R1310" s="201">
        <f>Q1310*H1310</f>
        <v>0.0061200000000000004</v>
      </c>
      <c r="S1310" s="201">
        <v>0</v>
      </c>
      <c r="T1310" s="202">
        <f>S1310*H1310</f>
        <v>0</v>
      </c>
      <c r="AR1310" s="24" t="s">
        <v>394</v>
      </c>
      <c r="AT1310" s="24" t="s">
        <v>231</v>
      </c>
      <c r="AU1310" s="24" t="s">
        <v>84</v>
      </c>
      <c r="AY1310" s="24" t="s">
        <v>143</v>
      </c>
      <c r="BE1310" s="203">
        <f>IF(N1310="základní",J1310,0)</f>
        <v>0</v>
      </c>
      <c r="BF1310" s="203">
        <f>IF(N1310="snížená",J1310,0)</f>
        <v>0</v>
      </c>
      <c r="BG1310" s="203">
        <f>IF(N1310="zákl. přenesená",J1310,0)</f>
        <v>0</v>
      </c>
      <c r="BH1310" s="203">
        <f>IF(N1310="sníž. přenesená",J1310,0)</f>
        <v>0</v>
      </c>
      <c r="BI1310" s="203">
        <f>IF(N1310="nulová",J1310,0)</f>
        <v>0</v>
      </c>
      <c r="BJ1310" s="24" t="s">
        <v>82</v>
      </c>
      <c r="BK1310" s="203">
        <f>ROUND(I1310*H1310,2)</f>
        <v>0</v>
      </c>
      <c r="BL1310" s="24" t="s">
        <v>294</v>
      </c>
      <c r="BM1310" s="24" t="s">
        <v>1759</v>
      </c>
    </row>
    <row r="1311" spans="2:47" s="1" customFormat="1" ht="27">
      <c r="B1311" s="40"/>
      <c r="C1311" s="62"/>
      <c r="D1311" s="204" t="s">
        <v>165</v>
      </c>
      <c r="E1311" s="62"/>
      <c r="F1311" s="205" t="s">
        <v>1760</v>
      </c>
      <c r="G1311" s="62"/>
      <c r="H1311" s="62"/>
      <c r="I1311" s="162"/>
      <c r="J1311" s="62"/>
      <c r="K1311" s="62"/>
      <c r="L1311" s="60"/>
      <c r="M1311" s="256"/>
      <c r="N1311" s="41"/>
      <c r="O1311" s="41"/>
      <c r="P1311" s="41"/>
      <c r="Q1311" s="41"/>
      <c r="R1311" s="41"/>
      <c r="S1311" s="41"/>
      <c r="T1311" s="77"/>
      <c r="AT1311" s="24" t="s">
        <v>165</v>
      </c>
      <c r="AU1311" s="24" t="s">
        <v>84</v>
      </c>
    </row>
    <row r="1312" spans="2:51" s="12" customFormat="1" ht="13.5">
      <c r="B1312" s="220"/>
      <c r="C1312" s="221"/>
      <c r="D1312" s="222" t="s">
        <v>210</v>
      </c>
      <c r="E1312" s="221"/>
      <c r="F1312" s="224" t="s">
        <v>1761</v>
      </c>
      <c r="G1312" s="221"/>
      <c r="H1312" s="225">
        <v>24.48</v>
      </c>
      <c r="I1312" s="226"/>
      <c r="J1312" s="221"/>
      <c r="K1312" s="221"/>
      <c r="L1312" s="227"/>
      <c r="M1312" s="228"/>
      <c r="N1312" s="229"/>
      <c r="O1312" s="229"/>
      <c r="P1312" s="229"/>
      <c r="Q1312" s="229"/>
      <c r="R1312" s="229"/>
      <c r="S1312" s="229"/>
      <c r="T1312" s="230"/>
      <c r="AT1312" s="231" t="s">
        <v>210</v>
      </c>
      <c r="AU1312" s="231" t="s">
        <v>84</v>
      </c>
      <c r="AV1312" s="12" t="s">
        <v>84</v>
      </c>
      <c r="AW1312" s="12" t="s">
        <v>6</v>
      </c>
      <c r="AX1312" s="12" t="s">
        <v>82</v>
      </c>
      <c r="AY1312" s="231" t="s">
        <v>143</v>
      </c>
    </row>
    <row r="1313" spans="2:65" s="1" customFormat="1" ht="31.5" customHeight="1">
      <c r="B1313" s="40"/>
      <c r="C1313" s="192" t="s">
        <v>1762</v>
      </c>
      <c r="D1313" s="192" t="s">
        <v>146</v>
      </c>
      <c r="E1313" s="193" t="s">
        <v>1763</v>
      </c>
      <c r="F1313" s="194" t="s">
        <v>1764</v>
      </c>
      <c r="G1313" s="195" t="s">
        <v>249</v>
      </c>
      <c r="H1313" s="196">
        <v>270.96</v>
      </c>
      <c r="I1313" s="197"/>
      <c r="J1313" s="198">
        <f>ROUND(I1313*H1313,2)</f>
        <v>0</v>
      </c>
      <c r="K1313" s="194" t="s">
        <v>150</v>
      </c>
      <c r="L1313" s="60"/>
      <c r="M1313" s="199" t="s">
        <v>21</v>
      </c>
      <c r="N1313" s="200" t="s">
        <v>45</v>
      </c>
      <c r="O1313" s="41"/>
      <c r="P1313" s="201">
        <f>O1313*H1313</f>
        <v>0</v>
      </c>
      <c r="Q1313" s="201">
        <v>0.0045</v>
      </c>
      <c r="R1313" s="201">
        <f>Q1313*H1313</f>
        <v>1.2193199999999997</v>
      </c>
      <c r="S1313" s="201">
        <v>0</v>
      </c>
      <c r="T1313" s="202">
        <f>S1313*H1313</f>
        <v>0</v>
      </c>
      <c r="AR1313" s="24" t="s">
        <v>294</v>
      </c>
      <c r="AT1313" s="24" t="s">
        <v>146</v>
      </c>
      <c r="AU1313" s="24" t="s">
        <v>84</v>
      </c>
      <c r="AY1313" s="24" t="s">
        <v>143</v>
      </c>
      <c r="BE1313" s="203">
        <f>IF(N1313="základní",J1313,0)</f>
        <v>0</v>
      </c>
      <c r="BF1313" s="203">
        <f>IF(N1313="snížená",J1313,0)</f>
        <v>0</v>
      </c>
      <c r="BG1313" s="203">
        <f>IF(N1313="zákl. přenesená",J1313,0)</f>
        <v>0</v>
      </c>
      <c r="BH1313" s="203">
        <f>IF(N1313="sníž. přenesená",J1313,0)</f>
        <v>0</v>
      </c>
      <c r="BI1313" s="203">
        <f>IF(N1313="nulová",J1313,0)</f>
        <v>0</v>
      </c>
      <c r="BJ1313" s="24" t="s">
        <v>82</v>
      </c>
      <c r="BK1313" s="203">
        <f>ROUND(I1313*H1313,2)</f>
        <v>0</v>
      </c>
      <c r="BL1313" s="24" t="s">
        <v>294</v>
      </c>
      <c r="BM1313" s="24" t="s">
        <v>1765</v>
      </c>
    </row>
    <row r="1314" spans="2:47" s="1" customFormat="1" ht="54">
      <c r="B1314" s="40"/>
      <c r="C1314" s="62"/>
      <c r="D1314" s="204" t="s">
        <v>958</v>
      </c>
      <c r="E1314" s="62"/>
      <c r="F1314" s="205" t="s">
        <v>1766</v>
      </c>
      <c r="G1314" s="62"/>
      <c r="H1314" s="62"/>
      <c r="I1314" s="162"/>
      <c r="J1314" s="62"/>
      <c r="K1314" s="62"/>
      <c r="L1314" s="60"/>
      <c r="M1314" s="256"/>
      <c r="N1314" s="41"/>
      <c r="O1314" s="41"/>
      <c r="P1314" s="41"/>
      <c r="Q1314" s="41"/>
      <c r="R1314" s="41"/>
      <c r="S1314" s="41"/>
      <c r="T1314" s="77"/>
      <c r="AT1314" s="24" t="s">
        <v>958</v>
      </c>
      <c r="AU1314" s="24" t="s">
        <v>84</v>
      </c>
    </row>
    <row r="1315" spans="2:51" s="11" customFormat="1" ht="13.5">
      <c r="B1315" s="209"/>
      <c r="C1315" s="210"/>
      <c r="D1315" s="204" t="s">
        <v>210</v>
      </c>
      <c r="E1315" s="211" t="s">
        <v>21</v>
      </c>
      <c r="F1315" s="212" t="s">
        <v>1767</v>
      </c>
      <c r="G1315" s="210"/>
      <c r="H1315" s="213" t="s">
        <v>21</v>
      </c>
      <c r="I1315" s="214"/>
      <c r="J1315" s="210"/>
      <c r="K1315" s="210"/>
      <c r="L1315" s="215"/>
      <c r="M1315" s="216"/>
      <c r="N1315" s="217"/>
      <c r="O1315" s="217"/>
      <c r="P1315" s="217"/>
      <c r="Q1315" s="217"/>
      <c r="R1315" s="217"/>
      <c r="S1315" s="217"/>
      <c r="T1315" s="218"/>
      <c r="AT1315" s="219" t="s">
        <v>210</v>
      </c>
      <c r="AU1315" s="219" t="s">
        <v>84</v>
      </c>
      <c r="AV1315" s="11" t="s">
        <v>82</v>
      </c>
      <c r="AW1315" s="11" t="s">
        <v>38</v>
      </c>
      <c r="AX1315" s="11" t="s">
        <v>74</v>
      </c>
      <c r="AY1315" s="219" t="s">
        <v>143</v>
      </c>
    </row>
    <row r="1316" spans="2:51" s="12" customFormat="1" ht="13.5">
      <c r="B1316" s="220"/>
      <c r="C1316" s="221"/>
      <c r="D1316" s="204" t="s">
        <v>210</v>
      </c>
      <c r="E1316" s="232" t="s">
        <v>21</v>
      </c>
      <c r="F1316" s="233" t="s">
        <v>1768</v>
      </c>
      <c r="G1316" s="221"/>
      <c r="H1316" s="234">
        <v>259.44</v>
      </c>
      <c r="I1316" s="226"/>
      <c r="J1316" s="221"/>
      <c r="K1316" s="221"/>
      <c r="L1316" s="227"/>
      <c r="M1316" s="228"/>
      <c r="N1316" s="229"/>
      <c r="O1316" s="229"/>
      <c r="P1316" s="229"/>
      <c r="Q1316" s="229"/>
      <c r="R1316" s="229"/>
      <c r="S1316" s="229"/>
      <c r="T1316" s="230"/>
      <c r="AT1316" s="231" t="s">
        <v>210</v>
      </c>
      <c r="AU1316" s="231" t="s">
        <v>84</v>
      </c>
      <c r="AV1316" s="12" t="s">
        <v>84</v>
      </c>
      <c r="AW1316" s="12" t="s">
        <v>38</v>
      </c>
      <c r="AX1316" s="12" t="s">
        <v>74</v>
      </c>
      <c r="AY1316" s="231" t="s">
        <v>143</v>
      </c>
    </row>
    <row r="1317" spans="2:51" s="11" customFormat="1" ht="13.5">
      <c r="B1317" s="209"/>
      <c r="C1317" s="210"/>
      <c r="D1317" s="204" t="s">
        <v>210</v>
      </c>
      <c r="E1317" s="211" t="s">
        <v>21</v>
      </c>
      <c r="F1317" s="212" t="s">
        <v>1729</v>
      </c>
      <c r="G1317" s="210"/>
      <c r="H1317" s="213" t="s">
        <v>21</v>
      </c>
      <c r="I1317" s="214"/>
      <c r="J1317" s="210"/>
      <c r="K1317" s="210"/>
      <c r="L1317" s="215"/>
      <c r="M1317" s="216"/>
      <c r="N1317" s="217"/>
      <c r="O1317" s="217"/>
      <c r="P1317" s="217"/>
      <c r="Q1317" s="217"/>
      <c r="R1317" s="217"/>
      <c r="S1317" s="217"/>
      <c r="T1317" s="218"/>
      <c r="AT1317" s="219" t="s">
        <v>210</v>
      </c>
      <c r="AU1317" s="219" t="s">
        <v>84</v>
      </c>
      <c r="AV1317" s="11" t="s">
        <v>82</v>
      </c>
      <c r="AW1317" s="11" t="s">
        <v>38</v>
      </c>
      <c r="AX1317" s="11" t="s">
        <v>74</v>
      </c>
      <c r="AY1317" s="219" t="s">
        <v>143</v>
      </c>
    </row>
    <row r="1318" spans="2:51" s="12" customFormat="1" ht="13.5">
      <c r="B1318" s="220"/>
      <c r="C1318" s="221"/>
      <c r="D1318" s="204" t="s">
        <v>210</v>
      </c>
      <c r="E1318" s="232" t="s">
        <v>21</v>
      </c>
      <c r="F1318" s="233" t="s">
        <v>1769</v>
      </c>
      <c r="G1318" s="221"/>
      <c r="H1318" s="234">
        <v>11.52</v>
      </c>
      <c r="I1318" s="226"/>
      <c r="J1318" s="221"/>
      <c r="K1318" s="221"/>
      <c r="L1318" s="227"/>
      <c r="M1318" s="228"/>
      <c r="N1318" s="229"/>
      <c r="O1318" s="229"/>
      <c r="P1318" s="229"/>
      <c r="Q1318" s="229"/>
      <c r="R1318" s="229"/>
      <c r="S1318" s="229"/>
      <c r="T1318" s="230"/>
      <c r="AT1318" s="231" t="s">
        <v>210</v>
      </c>
      <c r="AU1318" s="231" t="s">
        <v>84</v>
      </c>
      <c r="AV1318" s="12" t="s">
        <v>84</v>
      </c>
      <c r="AW1318" s="12" t="s">
        <v>38</v>
      </c>
      <c r="AX1318" s="12" t="s">
        <v>74</v>
      </c>
      <c r="AY1318" s="231" t="s">
        <v>143</v>
      </c>
    </row>
    <row r="1319" spans="2:51" s="13" customFormat="1" ht="13.5">
      <c r="B1319" s="235"/>
      <c r="C1319" s="236"/>
      <c r="D1319" s="222" t="s">
        <v>210</v>
      </c>
      <c r="E1319" s="237" t="s">
        <v>21</v>
      </c>
      <c r="F1319" s="238" t="s">
        <v>222</v>
      </c>
      <c r="G1319" s="236"/>
      <c r="H1319" s="239">
        <v>270.96</v>
      </c>
      <c r="I1319" s="240"/>
      <c r="J1319" s="236"/>
      <c r="K1319" s="236"/>
      <c r="L1319" s="241"/>
      <c r="M1319" s="242"/>
      <c r="N1319" s="243"/>
      <c r="O1319" s="243"/>
      <c r="P1319" s="243"/>
      <c r="Q1319" s="243"/>
      <c r="R1319" s="243"/>
      <c r="S1319" s="243"/>
      <c r="T1319" s="244"/>
      <c r="AT1319" s="245" t="s">
        <v>210</v>
      </c>
      <c r="AU1319" s="245" t="s">
        <v>84</v>
      </c>
      <c r="AV1319" s="13" t="s">
        <v>208</v>
      </c>
      <c r="AW1319" s="13" t="s">
        <v>38</v>
      </c>
      <c r="AX1319" s="13" t="s">
        <v>82</v>
      </c>
      <c r="AY1319" s="245" t="s">
        <v>143</v>
      </c>
    </row>
    <row r="1320" spans="2:65" s="1" customFormat="1" ht="31.5" customHeight="1">
      <c r="B1320" s="40"/>
      <c r="C1320" s="192" t="s">
        <v>1770</v>
      </c>
      <c r="D1320" s="192" t="s">
        <v>146</v>
      </c>
      <c r="E1320" s="193" t="s">
        <v>1771</v>
      </c>
      <c r="F1320" s="194" t="s">
        <v>1772</v>
      </c>
      <c r="G1320" s="195" t="s">
        <v>1034</v>
      </c>
      <c r="H1320" s="275"/>
      <c r="I1320" s="197"/>
      <c r="J1320" s="198">
        <f>ROUND(I1320*H1320,2)</f>
        <v>0</v>
      </c>
      <c r="K1320" s="194" t="s">
        <v>150</v>
      </c>
      <c r="L1320" s="60"/>
      <c r="M1320" s="199" t="s">
        <v>21</v>
      </c>
      <c r="N1320" s="200" t="s">
        <v>45</v>
      </c>
      <c r="O1320" s="41"/>
      <c r="P1320" s="201">
        <f>O1320*H1320</f>
        <v>0</v>
      </c>
      <c r="Q1320" s="201">
        <v>0</v>
      </c>
      <c r="R1320" s="201">
        <f>Q1320*H1320</f>
        <v>0</v>
      </c>
      <c r="S1320" s="201">
        <v>0</v>
      </c>
      <c r="T1320" s="202">
        <f>S1320*H1320</f>
        <v>0</v>
      </c>
      <c r="AR1320" s="24" t="s">
        <v>294</v>
      </c>
      <c r="AT1320" s="24" t="s">
        <v>146</v>
      </c>
      <c r="AU1320" s="24" t="s">
        <v>84</v>
      </c>
      <c r="AY1320" s="24" t="s">
        <v>143</v>
      </c>
      <c r="BE1320" s="203">
        <f>IF(N1320="základní",J1320,0)</f>
        <v>0</v>
      </c>
      <c r="BF1320" s="203">
        <f>IF(N1320="snížená",J1320,0)</f>
        <v>0</v>
      </c>
      <c r="BG1320" s="203">
        <f>IF(N1320="zákl. přenesená",J1320,0)</f>
        <v>0</v>
      </c>
      <c r="BH1320" s="203">
        <f>IF(N1320="sníž. přenesená",J1320,0)</f>
        <v>0</v>
      </c>
      <c r="BI1320" s="203">
        <f>IF(N1320="nulová",J1320,0)</f>
        <v>0</v>
      </c>
      <c r="BJ1320" s="24" t="s">
        <v>82</v>
      </c>
      <c r="BK1320" s="203">
        <f>ROUND(I1320*H1320,2)</f>
        <v>0</v>
      </c>
      <c r="BL1320" s="24" t="s">
        <v>294</v>
      </c>
      <c r="BM1320" s="24" t="s">
        <v>1773</v>
      </c>
    </row>
    <row r="1321" spans="2:47" s="1" customFormat="1" ht="121.5">
      <c r="B1321" s="40"/>
      <c r="C1321" s="62"/>
      <c r="D1321" s="204" t="s">
        <v>958</v>
      </c>
      <c r="E1321" s="62"/>
      <c r="F1321" s="205" t="s">
        <v>1774</v>
      </c>
      <c r="G1321" s="62"/>
      <c r="H1321" s="62"/>
      <c r="I1321" s="162"/>
      <c r="J1321" s="62"/>
      <c r="K1321" s="62"/>
      <c r="L1321" s="60"/>
      <c r="M1321" s="256"/>
      <c r="N1321" s="41"/>
      <c r="O1321" s="41"/>
      <c r="P1321" s="41"/>
      <c r="Q1321" s="41"/>
      <c r="R1321" s="41"/>
      <c r="S1321" s="41"/>
      <c r="T1321" s="77"/>
      <c r="AT1321" s="24" t="s">
        <v>958</v>
      </c>
      <c r="AU1321" s="24" t="s">
        <v>84</v>
      </c>
    </row>
    <row r="1322" spans="2:63" s="10" customFormat="1" ht="29.85" customHeight="1">
      <c r="B1322" s="175"/>
      <c r="C1322" s="176"/>
      <c r="D1322" s="189" t="s">
        <v>73</v>
      </c>
      <c r="E1322" s="190" t="s">
        <v>1775</v>
      </c>
      <c r="F1322" s="190" t="s">
        <v>1776</v>
      </c>
      <c r="G1322" s="176"/>
      <c r="H1322" s="176"/>
      <c r="I1322" s="179"/>
      <c r="J1322" s="191">
        <f>BK1322</f>
        <v>0</v>
      </c>
      <c r="K1322" s="176"/>
      <c r="L1322" s="181"/>
      <c r="M1322" s="182"/>
      <c r="N1322" s="183"/>
      <c r="O1322" s="183"/>
      <c r="P1322" s="184">
        <f>SUM(P1323:P1340)</f>
        <v>0</v>
      </c>
      <c r="Q1322" s="183"/>
      <c r="R1322" s="184">
        <f>SUM(R1323:R1340)</f>
        <v>0.31971790000000005</v>
      </c>
      <c r="S1322" s="183"/>
      <c r="T1322" s="185">
        <f>SUM(T1323:T1340)</f>
        <v>0</v>
      </c>
      <c r="AR1322" s="186" t="s">
        <v>84</v>
      </c>
      <c r="AT1322" s="187" t="s">
        <v>73</v>
      </c>
      <c r="AU1322" s="187" t="s">
        <v>82</v>
      </c>
      <c r="AY1322" s="186" t="s">
        <v>143</v>
      </c>
      <c r="BK1322" s="188">
        <f>SUM(BK1323:BK1340)</f>
        <v>0</v>
      </c>
    </row>
    <row r="1323" spans="2:65" s="1" customFormat="1" ht="31.5" customHeight="1">
      <c r="B1323" s="40"/>
      <c r="C1323" s="192" t="s">
        <v>1777</v>
      </c>
      <c r="D1323" s="192" t="s">
        <v>146</v>
      </c>
      <c r="E1323" s="193" t="s">
        <v>1778</v>
      </c>
      <c r="F1323" s="194" t="s">
        <v>1779</v>
      </c>
      <c r="G1323" s="195" t="s">
        <v>249</v>
      </c>
      <c r="H1323" s="196">
        <v>32.1</v>
      </c>
      <c r="I1323" s="197"/>
      <c r="J1323" s="198">
        <f>ROUND(I1323*H1323,2)</f>
        <v>0</v>
      </c>
      <c r="K1323" s="194" t="s">
        <v>150</v>
      </c>
      <c r="L1323" s="60"/>
      <c r="M1323" s="199" t="s">
        <v>21</v>
      </c>
      <c r="N1323" s="200" t="s">
        <v>45</v>
      </c>
      <c r="O1323" s="41"/>
      <c r="P1323" s="201">
        <f>O1323*H1323</f>
        <v>0</v>
      </c>
      <c r="Q1323" s="201">
        <v>0.00755</v>
      </c>
      <c r="R1323" s="201">
        <f>Q1323*H1323</f>
        <v>0.24235500000000001</v>
      </c>
      <c r="S1323" s="201">
        <v>0</v>
      </c>
      <c r="T1323" s="202">
        <f>S1323*H1323</f>
        <v>0</v>
      </c>
      <c r="AR1323" s="24" t="s">
        <v>294</v>
      </c>
      <c r="AT1323" s="24" t="s">
        <v>146</v>
      </c>
      <c r="AU1323" s="24" t="s">
        <v>84</v>
      </c>
      <c r="AY1323" s="24" t="s">
        <v>143</v>
      </c>
      <c r="BE1323" s="203">
        <f>IF(N1323="základní",J1323,0)</f>
        <v>0</v>
      </c>
      <c r="BF1323" s="203">
        <f>IF(N1323="snížená",J1323,0)</f>
        <v>0</v>
      </c>
      <c r="BG1323" s="203">
        <f>IF(N1323="zákl. přenesená",J1323,0)</f>
        <v>0</v>
      </c>
      <c r="BH1323" s="203">
        <f>IF(N1323="sníž. přenesená",J1323,0)</f>
        <v>0</v>
      </c>
      <c r="BI1323" s="203">
        <f>IF(N1323="nulová",J1323,0)</f>
        <v>0</v>
      </c>
      <c r="BJ1323" s="24" t="s">
        <v>82</v>
      </c>
      <c r="BK1323" s="203">
        <f>ROUND(I1323*H1323,2)</f>
        <v>0</v>
      </c>
      <c r="BL1323" s="24" t="s">
        <v>294</v>
      </c>
      <c r="BM1323" s="24" t="s">
        <v>1780</v>
      </c>
    </row>
    <row r="1324" spans="2:51" s="11" customFormat="1" ht="13.5">
      <c r="B1324" s="209"/>
      <c r="C1324" s="210"/>
      <c r="D1324" s="204" t="s">
        <v>210</v>
      </c>
      <c r="E1324" s="211" t="s">
        <v>21</v>
      </c>
      <c r="F1324" s="212" t="s">
        <v>519</v>
      </c>
      <c r="G1324" s="210"/>
      <c r="H1324" s="213" t="s">
        <v>21</v>
      </c>
      <c r="I1324" s="214"/>
      <c r="J1324" s="210"/>
      <c r="K1324" s="210"/>
      <c r="L1324" s="215"/>
      <c r="M1324" s="216"/>
      <c r="N1324" s="217"/>
      <c r="O1324" s="217"/>
      <c r="P1324" s="217"/>
      <c r="Q1324" s="217"/>
      <c r="R1324" s="217"/>
      <c r="S1324" s="217"/>
      <c r="T1324" s="218"/>
      <c r="AT1324" s="219" t="s">
        <v>210</v>
      </c>
      <c r="AU1324" s="219" t="s">
        <v>84</v>
      </c>
      <c r="AV1324" s="11" t="s">
        <v>82</v>
      </c>
      <c r="AW1324" s="11" t="s">
        <v>38</v>
      </c>
      <c r="AX1324" s="11" t="s">
        <v>74</v>
      </c>
      <c r="AY1324" s="219" t="s">
        <v>143</v>
      </c>
    </row>
    <row r="1325" spans="2:51" s="12" customFormat="1" ht="13.5">
      <c r="B1325" s="220"/>
      <c r="C1325" s="221"/>
      <c r="D1325" s="204" t="s">
        <v>210</v>
      </c>
      <c r="E1325" s="232" t="s">
        <v>21</v>
      </c>
      <c r="F1325" s="233" t="s">
        <v>532</v>
      </c>
      <c r="G1325" s="221"/>
      <c r="H1325" s="234">
        <v>27.7</v>
      </c>
      <c r="I1325" s="226"/>
      <c r="J1325" s="221"/>
      <c r="K1325" s="221"/>
      <c r="L1325" s="227"/>
      <c r="M1325" s="228"/>
      <c r="N1325" s="229"/>
      <c r="O1325" s="229"/>
      <c r="P1325" s="229"/>
      <c r="Q1325" s="229"/>
      <c r="R1325" s="229"/>
      <c r="S1325" s="229"/>
      <c r="T1325" s="230"/>
      <c r="AT1325" s="231" t="s">
        <v>210</v>
      </c>
      <c r="AU1325" s="231" t="s">
        <v>84</v>
      </c>
      <c r="AV1325" s="12" t="s">
        <v>84</v>
      </c>
      <c r="AW1325" s="12" t="s">
        <v>38</v>
      </c>
      <c r="AX1325" s="12" t="s">
        <v>74</v>
      </c>
      <c r="AY1325" s="231" t="s">
        <v>143</v>
      </c>
    </row>
    <row r="1326" spans="2:51" s="12" customFormat="1" ht="13.5">
      <c r="B1326" s="220"/>
      <c r="C1326" s="221"/>
      <c r="D1326" s="204" t="s">
        <v>210</v>
      </c>
      <c r="E1326" s="232" t="s">
        <v>21</v>
      </c>
      <c r="F1326" s="233" t="s">
        <v>941</v>
      </c>
      <c r="G1326" s="221"/>
      <c r="H1326" s="234">
        <v>4.4</v>
      </c>
      <c r="I1326" s="226"/>
      <c r="J1326" s="221"/>
      <c r="K1326" s="221"/>
      <c r="L1326" s="227"/>
      <c r="M1326" s="228"/>
      <c r="N1326" s="229"/>
      <c r="O1326" s="229"/>
      <c r="P1326" s="229"/>
      <c r="Q1326" s="229"/>
      <c r="R1326" s="229"/>
      <c r="S1326" s="229"/>
      <c r="T1326" s="230"/>
      <c r="AT1326" s="231" t="s">
        <v>210</v>
      </c>
      <c r="AU1326" s="231" t="s">
        <v>84</v>
      </c>
      <c r="AV1326" s="12" t="s">
        <v>84</v>
      </c>
      <c r="AW1326" s="12" t="s">
        <v>38</v>
      </c>
      <c r="AX1326" s="12" t="s">
        <v>74</v>
      </c>
      <c r="AY1326" s="231" t="s">
        <v>143</v>
      </c>
    </row>
    <row r="1327" spans="2:51" s="13" customFormat="1" ht="13.5">
      <c r="B1327" s="235"/>
      <c r="C1327" s="236"/>
      <c r="D1327" s="222" t="s">
        <v>210</v>
      </c>
      <c r="E1327" s="237" t="s">
        <v>21</v>
      </c>
      <c r="F1327" s="238" t="s">
        <v>222</v>
      </c>
      <c r="G1327" s="236"/>
      <c r="H1327" s="239">
        <v>32.1</v>
      </c>
      <c r="I1327" s="240"/>
      <c r="J1327" s="236"/>
      <c r="K1327" s="236"/>
      <c r="L1327" s="241"/>
      <c r="M1327" s="242"/>
      <c r="N1327" s="243"/>
      <c r="O1327" s="243"/>
      <c r="P1327" s="243"/>
      <c r="Q1327" s="243"/>
      <c r="R1327" s="243"/>
      <c r="S1327" s="243"/>
      <c r="T1327" s="244"/>
      <c r="AT1327" s="245" t="s">
        <v>210</v>
      </c>
      <c r="AU1327" s="245" t="s">
        <v>84</v>
      </c>
      <c r="AV1327" s="13" t="s">
        <v>208</v>
      </c>
      <c r="AW1327" s="13" t="s">
        <v>38</v>
      </c>
      <c r="AX1327" s="13" t="s">
        <v>82</v>
      </c>
      <c r="AY1327" s="245" t="s">
        <v>143</v>
      </c>
    </row>
    <row r="1328" spans="2:65" s="1" customFormat="1" ht="22.5" customHeight="1">
      <c r="B1328" s="40"/>
      <c r="C1328" s="192" t="s">
        <v>1781</v>
      </c>
      <c r="D1328" s="192" t="s">
        <v>146</v>
      </c>
      <c r="E1328" s="193" t="s">
        <v>1782</v>
      </c>
      <c r="F1328" s="194" t="s">
        <v>1783</v>
      </c>
      <c r="G1328" s="195" t="s">
        <v>249</v>
      </c>
      <c r="H1328" s="196">
        <v>37.738</v>
      </c>
      <c r="I1328" s="197"/>
      <c r="J1328" s="198">
        <f>ROUND(I1328*H1328,2)</f>
        <v>0</v>
      </c>
      <c r="K1328" s="194" t="s">
        <v>150</v>
      </c>
      <c r="L1328" s="60"/>
      <c r="M1328" s="199" t="s">
        <v>21</v>
      </c>
      <c r="N1328" s="200" t="s">
        <v>45</v>
      </c>
      <c r="O1328" s="41"/>
      <c r="P1328" s="201">
        <f>O1328*H1328</f>
        <v>0</v>
      </c>
      <c r="Q1328" s="201">
        <v>0.0003</v>
      </c>
      <c r="R1328" s="201">
        <f>Q1328*H1328</f>
        <v>0.011321399999999999</v>
      </c>
      <c r="S1328" s="201">
        <v>0</v>
      </c>
      <c r="T1328" s="202">
        <f>S1328*H1328</f>
        <v>0</v>
      </c>
      <c r="AR1328" s="24" t="s">
        <v>294</v>
      </c>
      <c r="AT1328" s="24" t="s">
        <v>146</v>
      </c>
      <c r="AU1328" s="24" t="s">
        <v>84</v>
      </c>
      <c r="AY1328" s="24" t="s">
        <v>143</v>
      </c>
      <c r="BE1328" s="203">
        <f>IF(N1328="základní",J1328,0)</f>
        <v>0</v>
      </c>
      <c r="BF1328" s="203">
        <f>IF(N1328="snížená",J1328,0)</f>
        <v>0</v>
      </c>
      <c r="BG1328" s="203">
        <f>IF(N1328="zákl. přenesená",J1328,0)</f>
        <v>0</v>
      </c>
      <c r="BH1328" s="203">
        <f>IF(N1328="sníž. přenesená",J1328,0)</f>
        <v>0</v>
      </c>
      <c r="BI1328" s="203">
        <f>IF(N1328="nulová",J1328,0)</f>
        <v>0</v>
      </c>
      <c r="BJ1328" s="24" t="s">
        <v>82</v>
      </c>
      <c r="BK1328" s="203">
        <f>ROUND(I1328*H1328,2)</f>
        <v>0</v>
      </c>
      <c r="BL1328" s="24" t="s">
        <v>294</v>
      </c>
      <c r="BM1328" s="24" t="s">
        <v>1784</v>
      </c>
    </row>
    <row r="1329" spans="2:51" s="11" customFormat="1" ht="13.5">
      <c r="B1329" s="209"/>
      <c r="C1329" s="210"/>
      <c r="D1329" s="204" t="s">
        <v>210</v>
      </c>
      <c r="E1329" s="211" t="s">
        <v>21</v>
      </c>
      <c r="F1329" s="212" t="s">
        <v>519</v>
      </c>
      <c r="G1329" s="210"/>
      <c r="H1329" s="213" t="s">
        <v>21</v>
      </c>
      <c r="I1329" s="214"/>
      <c r="J1329" s="210"/>
      <c r="K1329" s="210"/>
      <c r="L1329" s="215"/>
      <c r="M1329" s="216"/>
      <c r="N1329" s="217"/>
      <c r="O1329" s="217"/>
      <c r="P1329" s="217"/>
      <c r="Q1329" s="217"/>
      <c r="R1329" s="217"/>
      <c r="S1329" s="217"/>
      <c r="T1329" s="218"/>
      <c r="AT1329" s="219" t="s">
        <v>210</v>
      </c>
      <c r="AU1329" s="219" t="s">
        <v>84</v>
      </c>
      <c r="AV1329" s="11" t="s">
        <v>82</v>
      </c>
      <c r="AW1329" s="11" t="s">
        <v>38</v>
      </c>
      <c r="AX1329" s="11" t="s">
        <v>74</v>
      </c>
      <c r="AY1329" s="219" t="s">
        <v>143</v>
      </c>
    </row>
    <row r="1330" spans="2:51" s="12" customFormat="1" ht="13.5">
      <c r="B1330" s="220"/>
      <c r="C1330" s="221"/>
      <c r="D1330" s="204" t="s">
        <v>210</v>
      </c>
      <c r="E1330" s="232" t="s">
        <v>21</v>
      </c>
      <c r="F1330" s="233" t="s">
        <v>532</v>
      </c>
      <c r="G1330" s="221"/>
      <c r="H1330" s="234">
        <v>27.7</v>
      </c>
      <c r="I1330" s="226"/>
      <c r="J1330" s="221"/>
      <c r="K1330" s="221"/>
      <c r="L1330" s="227"/>
      <c r="M1330" s="228"/>
      <c r="N1330" s="229"/>
      <c r="O1330" s="229"/>
      <c r="P1330" s="229"/>
      <c r="Q1330" s="229"/>
      <c r="R1330" s="229"/>
      <c r="S1330" s="229"/>
      <c r="T1330" s="230"/>
      <c r="AT1330" s="231" t="s">
        <v>210</v>
      </c>
      <c r="AU1330" s="231" t="s">
        <v>84</v>
      </c>
      <c r="AV1330" s="12" t="s">
        <v>84</v>
      </c>
      <c r="AW1330" s="12" t="s">
        <v>38</v>
      </c>
      <c r="AX1330" s="12" t="s">
        <v>74</v>
      </c>
      <c r="AY1330" s="231" t="s">
        <v>143</v>
      </c>
    </row>
    <row r="1331" spans="2:51" s="12" customFormat="1" ht="13.5">
      <c r="B1331" s="220"/>
      <c r="C1331" s="221"/>
      <c r="D1331" s="204" t="s">
        <v>210</v>
      </c>
      <c r="E1331" s="232" t="s">
        <v>21</v>
      </c>
      <c r="F1331" s="233" t="s">
        <v>941</v>
      </c>
      <c r="G1331" s="221"/>
      <c r="H1331" s="234">
        <v>4.4</v>
      </c>
      <c r="I1331" s="226"/>
      <c r="J1331" s="221"/>
      <c r="K1331" s="221"/>
      <c r="L1331" s="227"/>
      <c r="M1331" s="228"/>
      <c r="N1331" s="229"/>
      <c r="O1331" s="229"/>
      <c r="P1331" s="229"/>
      <c r="Q1331" s="229"/>
      <c r="R1331" s="229"/>
      <c r="S1331" s="229"/>
      <c r="T1331" s="230"/>
      <c r="AT1331" s="231" t="s">
        <v>210</v>
      </c>
      <c r="AU1331" s="231" t="s">
        <v>84</v>
      </c>
      <c r="AV1331" s="12" t="s">
        <v>84</v>
      </c>
      <c r="AW1331" s="12" t="s">
        <v>38</v>
      </c>
      <c r="AX1331" s="12" t="s">
        <v>74</v>
      </c>
      <c r="AY1331" s="231" t="s">
        <v>143</v>
      </c>
    </row>
    <row r="1332" spans="2:51" s="14" customFormat="1" ht="13.5">
      <c r="B1332" s="257"/>
      <c r="C1332" s="258"/>
      <c r="D1332" s="204" t="s">
        <v>210</v>
      </c>
      <c r="E1332" s="259" t="s">
        <v>21</v>
      </c>
      <c r="F1332" s="260" t="s">
        <v>369</v>
      </c>
      <c r="G1332" s="258"/>
      <c r="H1332" s="261">
        <v>32.1</v>
      </c>
      <c r="I1332" s="262"/>
      <c r="J1332" s="258"/>
      <c r="K1332" s="258"/>
      <c r="L1332" s="263"/>
      <c r="M1332" s="264"/>
      <c r="N1332" s="265"/>
      <c r="O1332" s="265"/>
      <c r="P1332" s="265"/>
      <c r="Q1332" s="265"/>
      <c r="R1332" s="265"/>
      <c r="S1332" s="265"/>
      <c r="T1332" s="266"/>
      <c r="AT1332" s="267" t="s">
        <v>210</v>
      </c>
      <c r="AU1332" s="267" t="s">
        <v>84</v>
      </c>
      <c r="AV1332" s="14" t="s">
        <v>161</v>
      </c>
      <c r="AW1332" s="14" t="s">
        <v>38</v>
      </c>
      <c r="AX1332" s="14" t="s">
        <v>74</v>
      </c>
      <c r="AY1332" s="267" t="s">
        <v>143</v>
      </c>
    </row>
    <row r="1333" spans="2:51" s="11" customFormat="1" ht="13.5">
      <c r="B1333" s="209"/>
      <c r="C1333" s="210"/>
      <c r="D1333" s="204" t="s">
        <v>210</v>
      </c>
      <c r="E1333" s="211" t="s">
        <v>21</v>
      </c>
      <c r="F1333" s="212" t="s">
        <v>1785</v>
      </c>
      <c r="G1333" s="210"/>
      <c r="H1333" s="213" t="s">
        <v>21</v>
      </c>
      <c r="I1333" s="214"/>
      <c r="J1333" s="210"/>
      <c r="K1333" s="210"/>
      <c r="L1333" s="215"/>
      <c r="M1333" s="216"/>
      <c r="N1333" s="217"/>
      <c r="O1333" s="217"/>
      <c r="P1333" s="217"/>
      <c r="Q1333" s="217"/>
      <c r="R1333" s="217"/>
      <c r="S1333" s="217"/>
      <c r="T1333" s="218"/>
      <c r="AT1333" s="219" t="s">
        <v>210</v>
      </c>
      <c r="AU1333" s="219" t="s">
        <v>84</v>
      </c>
      <c r="AV1333" s="11" t="s">
        <v>82</v>
      </c>
      <c r="AW1333" s="11" t="s">
        <v>38</v>
      </c>
      <c r="AX1333" s="11" t="s">
        <v>74</v>
      </c>
      <c r="AY1333" s="219" t="s">
        <v>143</v>
      </c>
    </row>
    <row r="1334" spans="2:51" s="12" customFormat="1" ht="13.5">
      <c r="B1334" s="220"/>
      <c r="C1334" s="221"/>
      <c r="D1334" s="204" t="s">
        <v>210</v>
      </c>
      <c r="E1334" s="232" t="s">
        <v>21</v>
      </c>
      <c r="F1334" s="233" t="s">
        <v>1786</v>
      </c>
      <c r="G1334" s="221"/>
      <c r="H1334" s="234">
        <v>3.738</v>
      </c>
      <c r="I1334" s="226"/>
      <c r="J1334" s="221"/>
      <c r="K1334" s="221"/>
      <c r="L1334" s="227"/>
      <c r="M1334" s="228"/>
      <c r="N1334" s="229"/>
      <c r="O1334" s="229"/>
      <c r="P1334" s="229"/>
      <c r="Q1334" s="229"/>
      <c r="R1334" s="229"/>
      <c r="S1334" s="229"/>
      <c r="T1334" s="230"/>
      <c r="AT1334" s="231" t="s">
        <v>210</v>
      </c>
      <c r="AU1334" s="231" t="s">
        <v>84</v>
      </c>
      <c r="AV1334" s="12" t="s">
        <v>84</v>
      </c>
      <c r="AW1334" s="12" t="s">
        <v>38</v>
      </c>
      <c r="AX1334" s="12" t="s">
        <v>74</v>
      </c>
      <c r="AY1334" s="231" t="s">
        <v>143</v>
      </c>
    </row>
    <row r="1335" spans="2:51" s="12" customFormat="1" ht="13.5">
      <c r="B1335" s="220"/>
      <c r="C1335" s="221"/>
      <c r="D1335" s="204" t="s">
        <v>210</v>
      </c>
      <c r="E1335" s="232" t="s">
        <v>21</v>
      </c>
      <c r="F1335" s="233" t="s">
        <v>1787</v>
      </c>
      <c r="G1335" s="221"/>
      <c r="H1335" s="234">
        <v>1.9</v>
      </c>
      <c r="I1335" s="226"/>
      <c r="J1335" s="221"/>
      <c r="K1335" s="221"/>
      <c r="L1335" s="227"/>
      <c r="M1335" s="228"/>
      <c r="N1335" s="229"/>
      <c r="O1335" s="229"/>
      <c r="P1335" s="229"/>
      <c r="Q1335" s="229"/>
      <c r="R1335" s="229"/>
      <c r="S1335" s="229"/>
      <c r="T1335" s="230"/>
      <c r="AT1335" s="231" t="s">
        <v>210</v>
      </c>
      <c r="AU1335" s="231" t="s">
        <v>84</v>
      </c>
      <c r="AV1335" s="12" t="s">
        <v>84</v>
      </c>
      <c r="AW1335" s="12" t="s">
        <v>38</v>
      </c>
      <c r="AX1335" s="12" t="s">
        <v>74</v>
      </c>
      <c r="AY1335" s="231" t="s">
        <v>143</v>
      </c>
    </row>
    <row r="1336" spans="2:51" s="14" customFormat="1" ht="13.5">
      <c r="B1336" s="257"/>
      <c r="C1336" s="258"/>
      <c r="D1336" s="204" t="s">
        <v>210</v>
      </c>
      <c r="E1336" s="259" t="s">
        <v>21</v>
      </c>
      <c r="F1336" s="260" t="s">
        <v>369</v>
      </c>
      <c r="G1336" s="258"/>
      <c r="H1336" s="261">
        <v>5.638</v>
      </c>
      <c r="I1336" s="262"/>
      <c r="J1336" s="258"/>
      <c r="K1336" s="258"/>
      <c r="L1336" s="263"/>
      <c r="M1336" s="264"/>
      <c r="N1336" s="265"/>
      <c r="O1336" s="265"/>
      <c r="P1336" s="265"/>
      <c r="Q1336" s="265"/>
      <c r="R1336" s="265"/>
      <c r="S1336" s="265"/>
      <c r="T1336" s="266"/>
      <c r="AT1336" s="267" t="s">
        <v>210</v>
      </c>
      <c r="AU1336" s="267" t="s">
        <v>84</v>
      </c>
      <c r="AV1336" s="14" t="s">
        <v>161</v>
      </c>
      <c r="AW1336" s="14" t="s">
        <v>38</v>
      </c>
      <c r="AX1336" s="14" t="s">
        <v>74</v>
      </c>
      <c r="AY1336" s="267" t="s">
        <v>143</v>
      </c>
    </row>
    <row r="1337" spans="2:51" s="13" customFormat="1" ht="13.5">
      <c r="B1337" s="235"/>
      <c r="C1337" s="236"/>
      <c r="D1337" s="222" t="s">
        <v>210</v>
      </c>
      <c r="E1337" s="237" t="s">
        <v>21</v>
      </c>
      <c r="F1337" s="238" t="s">
        <v>222</v>
      </c>
      <c r="G1337" s="236"/>
      <c r="H1337" s="239">
        <v>37.738</v>
      </c>
      <c r="I1337" s="240"/>
      <c r="J1337" s="236"/>
      <c r="K1337" s="236"/>
      <c r="L1337" s="241"/>
      <c r="M1337" s="242"/>
      <c r="N1337" s="243"/>
      <c r="O1337" s="243"/>
      <c r="P1337" s="243"/>
      <c r="Q1337" s="243"/>
      <c r="R1337" s="243"/>
      <c r="S1337" s="243"/>
      <c r="T1337" s="244"/>
      <c r="AT1337" s="245" t="s">
        <v>210</v>
      </c>
      <c r="AU1337" s="245" t="s">
        <v>84</v>
      </c>
      <c r="AV1337" s="13" t="s">
        <v>208</v>
      </c>
      <c r="AW1337" s="13" t="s">
        <v>38</v>
      </c>
      <c r="AX1337" s="13" t="s">
        <v>82</v>
      </c>
      <c r="AY1337" s="245" t="s">
        <v>143</v>
      </c>
    </row>
    <row r="1338" spans="2:65" s="1" customFormat="1" ht="22.5" customHeight="1">
      <c r="B1338" s="40"/>
      <c r="C1338" s="192" t="s">
        <v>1788</v>
      </c>
      <c r="D1338" s="192" t="s">
        <v>146</v>
      </c>
      <c r="E1338" s="193" t="s">
        <v>1789</v>
      </c>
      <c r="F1338" s="194" t="s">
        <v>1790</v>
      </c>
      <c r="G1338" s="195" t="s">
        <v>249</v>
      </c>
      <c r="H1338" s="196">
        <v>37.738</v>
      </c>
      <c r="I1338" s="197"/>
      <c r="J1338" s="198">
        <f>ROUND(I1338*H1338,2)</f>
        <v>0</v>
      </c>
      <c r="K1338" s="194" t="s">
        <v>150</v>
      </c>
      <c r="L1338" s="60"/>
      <c r="M1338" s="199" t="s">
        <v>21</v>
      </c>
      <c r="N1338" s="200" t="s">
        <v>45</v>
      </c>
      <c r="O1338" s="41"/>
      <c r="P1338" s="201">
        <f>O1338*H1338</f>
        <v>0</v>
      </c>
      <c r="Q1338" s="201">
        <v>0.0015</v>
      </c>
      <c r="R1338" s="201">
        <f>Q1338*H1338</f>
        <v>0.056607</v>
      </c>
      <c r="S1338" s="201">
        <v>0</v>
      </c>
      <c r="T1338" s="202">
        <f>S1338*H1338</f>
        <v>0</v>
      </c>
      <c r="AR1338" s="24" t="s">
        <v>294</v>
      </c>
      <c r="AT1338" s="24" t="s">
        <v>146</v>
      </c>
      <c r="AU1338" s="24" t="s">
        <v>84</v>
      </c>
      <c r="AY1338" s="24" t="s">
        <v>143</v>
      </c>
      <c r="BE1338" s="203">
        <f>IF(N1338="základní",J1338,0)</f>
        <v>0</v>
      </c>
      <c r="BF1338" s="203">
        <f>IF(N1338="snížená",J1338,0)</f>
        <v>0</v>
      </c>
      <c r="BG1338" s="203">
        <f>IF(N1338="zákl. přenesená",J1338,0)</f>
        <v>0</v>
      </c>
      <c r="BH1338" s="203">
        <f>IF(N1338="sníž. přenesená",J1338,0)</f>
        <v>0</v>
      </c>
      <c r="BI1338" s="203">
        <f>IF(N1338="nulová",J1338,0)</f>
        <v>0</v>
      </c>
      <c r="BJ1338" s="24" t="s">
        <v>82</v>
      </c>
      <c r="BK1338" s="203">
        <f>ROUND(I1338*H1338,2)</f>
        <v>0</v>
      </c>
      <c r="BL1338" s="24" t="s">
        <v>294</v>
      </c>
      <c r="BM1338" s="24" t="s">
        <v>1791</v>
      </c>
    </row>
    <row r="1339" spans="2:65" s="1" customFormat="1" ht="22.5" customHeight="1">
      <c r="B1339" s="40"/>
      <c r="C1339" s="192" t="s">
        <v>1792</v>
      </c>
      <c r="D1339" s="192" t="s">
        <v>146</v>
      </c>
      <c r="E1339" s="193" t="s">
        <v>1793</v>
      </c>
      <c r="F1339" s="194" t="s">
        <v>1794</v>
      </c>
      <c r="G1339" s="195" t="s">
        <v>249</v>
      </c>
      <c r="H1339" s="196">
        <v>37.738</v>
      </c>
      <c r="I1339" s="197"/>
      <c r="J1339" s="198">
        <f>ROUND(I1339*H1339,2)</f>
        <v>0</v>
      </c>
      <c r="K1339" s="194" t="s">
        <v>150</v>
      </c>
      <c r="L1339" s="60"/>
      <c r="M1339" s="199" t="s">
        <v>21</v>
      </c>
      <c r="N1339" s="200" t="s">
        <v>45</v>
      </c>
      <c r="O1339" s="41"/>
      <c r="P1339" s="201">
        <f>O1339*H1339</f>
        <v>0</v>
      </c>
      <c r="Q1339" s="201">
        <v>0.00025</v>
      </c>
      <c r="R1339" s="201">
        <f>Q1339*H1339</f>
        <v>0.0094345</v>
      </c>
      <c r="S1339" s="201">
        <v>0</v>
      </c>
      <c r="T1339" s="202">
        <f>S1339*H1339</f>
        <v>0</v>
      </c>
      <c r="AR1339" s="24" t="s">
        <v>294</v>
      </c>
      <c r="AT1339" s="24" t="s">
        <v>146</v>
      </c>
      <c r="AU1339" s="24" t="s">
        <v>84</v>
      </c>
      <c r="AY1339" s="24" t="s">
        <v>143</v>
      </c>
      <c r="BE1339" s="203">
        <f>IF(N1339="základní",J1339,0)</f>
        <v>0</v>
      </c>
      <c r="BF1339" s="203">
        <f>IF(N1339="snížená",J1339,0)</f>
        <v>0</v>
      </c>
      <c r="BG1339" s="203">
        <f>IF(N1339="zákl. přenesená",J1339,0)</f>
        <v>0</v>
      </c>
      <c r="BH1339" s="203">
        <f>IF(N1339="sníž. přenesená",J1339,0)</f>
        <v>0</v>
      </c>
      <c r="BI1339" s="203">
        <f>IF(N1339="nulová",J1339,0)</f>
        <v>0</v>
      </c>
      <c r="BJ1339" s="24" t="s">
        <v>82</v>
      </c>
      <c r="BK1339" s="203">
        <f>ROUND(I1339*H1339,2)</f>
        <v>0</v>
      </c>
      <c r="BL1339" s="24" t="s">
        <v>294</v>
      </c>
      <c r="BM1339" s="24" t="s">
        <v>1795</v>
      </c>
    </row>
    <row r="1340" spans="2:65" s="1" customFormat="1" ht="31.5" customHeight="1">
      <c r="B1340" s="40"/>
      <c r="C1340" s="192" t="s">
        <v>1796</v>
      </c>
      <c r="D1340" s="192" t="s">
        <v>146</v>
      </c>
      <c r="E1340" s="193" t="s">
        <v>1797</v>
      </c>
      <c r="F1340" s="194" t="s">
        <v>1798</v>
      </c>
      <c r="G1340" s="195" t="s">
        <v>1034</v>
      </c>
      <c r="H1340" s="275"/>
      <c r="I1340" s="197"/>
      <c r="J1340" s="198">
        <f>ROUND(I1340*H1340,2)</f>
        <v>0</v>
      </c>
      <c r="K1340" s="194" t="s">
        <v>150</v>
      </c>
      <c r="L1340" s="60"/>
      <c r="M1340" s="199" t="s">
        <v>21</v>
      </c>
      <c r="N1340" s="200" t="s">
        <v>45</v>
      </c>
      <c r="O1340" s="41"/>
      <c r="P1340" s="201">
        <f>O1340*H1340</f>
        <v>0</v>
      </c>
      <c r="Q1340" s="201">
        <v>0</v>
      </c>
      <c r="R1340" s="201">
        <f>Q1340*H1340</f>
        <v>0</v>
      </c>
      <c r="S1340" s="201">
        <v>0</v>
      </c>
      <c r="T1340" s="202">
        <f>S1340*H1340</f>
        <v>0</v>
      </c>
      <c r="AR1340" s="24" t="s">
        <v>294</v>
      </c>
      <c r="AT1340" s="24" t="s">
        <v>146</v>
      </c>
      <c r="AU1340" s="24" t="s">
        <v>84</v>
      </c>
      <c r="AY1340" s="24" t="s">
        <v>143</v>
      </c>
      <c r="BE1340" s="203">
        <f>IF(N1340="základní",J1340,0)</f>
        <v>0</v>
      </c>
      <c r="BF1340" s="203">
        <f>IF(N1340="snížená",J1340,0)</f>
        <v>0</v>
      </c>
      <c r="BG1340" s="203">
        <f>IF(N1340="zákl. přenesená",J1340,0)</f>
        <v>0</v>
      </c>
      <c r="BH1340" s="203">
        <f>IF(N1340="sníž. přenesená",J1340,0)</f>
        <v>0</v>
      </c>
      <c r="BI1340" s="203">
        <f>IF(N1340="nulová",J1340,0)</f>
        <v>0</v>
      </c>
      <c r="BJ1340" s="24" t="s">
        <v>82</v>
      </c>
      <c r="BK1340" s="203">
        <f>ROUND(I1340*H1340,2)</f>
        <v>0</v>
      </c>
      <c r="BL1340" s="24" t="s">
        <v>294</v>
      </c>
      <c r="BM1340" s="24" t="s">
        <v>1799</v>
      </c>
    </row>
    <row r="1341" spans="2:63" s="10" customFormat="1" ht="29.85" customHeight="1">
      <c r="B1341" s="175"/>
      <c r="C1341" s="176"/>
      <c r="D1341" s="189" t="s">
        <v>73</v>
      </c>
      <c r="E1341" s="190" t="s">
        <v>1800</v>
      </c>
      <c r="F1341" s="190" t="s">
        <v>1801</v>
      </c>
      <c r="G1341" s="176"/>
      <c r="H1341" s="176"/>
      <c r="I1341" s="179"/>
      <c r="J1341" s="191">
        <f>BK1341</f>
        <v>0</v>
      </c>
      <c r="K1341" s="176"/>
      <c r="L1341" s="181"/>
      <c r="M1341" s="182"/>
      <c r="N1341" s="183"/>
      <c r="O1341" s="183"/>
      <c r="P1341" s="184">
        <f>SUM(P1342:P1404)</f>
        <v>0</v>
      </c>
      <c r="Q1341" s="183"/>
      <c r="R1341" s="184">
        <f>SUM(R1342:R1404)</f>
        <v>2.4657092400000002</v>
      </c>
      <c r="S1341" s="183"/>
      <c r="T1341" s="185">
        <f>SUM(T1342:T1404)</f>
        <v>0</v>
      </c>
      <c r="AR1341" s="186" t="s">
        <v>84</v>
      </c>
      <c r="AT1341" s="187" t="s">
        <v>73</v>
      </c>
      <c r="AU1341" s="187" t="s">
        <v>82</v>
      </c>
      <c r="AY1341" s="186" t="s">
        <v>143</v>
      </c>
      <c r="BK1341" s="188">
        <f>SUM(BK1342:BK1404)</f>
        <v>0</v>
      </c>
    </row>
    <row r="1342" spans="2:65" s="1" customFormat="1" ht="31.5" customHeight="1">
      <c r="B1342" s="40"/>
      <c r="C1342" s="192" t="s">
        <v>1802</v>
      </c>
      <c r="D1342" s="192" t="s">
        <v>146</v>
      </c>
      <c r="E1342" s="193" t="s">
        <v>1803</v>
      </c>
      <c r="F1342" s="194" t="s">
        <v>1804</v>
      </c>
      <c r="G1342" s="195" t="s">
        <v>249</v>
      </c>
      <c r="H1342" s="196">
        <v>121.205</v>
      </c>
      <c r="I1342" s="197"/>
      <c r="J1342" s="198">
        <f>ROUND(I1342*H1342,2)</f>
        <v>0</v>
      </c>
      <c r="K1342" s="194" t="s">
        <v>150</v>
      </c>
      <c r="L1342" s="60"/>
      <c r="M1342" s="199" t="s">
        <v>21</v>
      </c>
      <c r="N1342" s="200" t="s">
        <v>45</v>
      </c>
      <c r="O1342" s="41"/>
      <c r="P1342" s="201">
        <f>O1342*H1342</f>
        <v>0</v>
      </c>
      <c r="Q1342" s="201">
        <v>0.0025</v>
      </c>
      <c r="R1342" s="201">
        <f>Q1342*H1342</f>
        <v>0.3030125</v>
      </c>
      <c r="S1342" s="201">
        <v>0</v>
      </c>
      <c r="T1342" s="202">
        <f>S1342*H1342</f>
        <v>0</v>
      </c>
      <c r="AR1342" s="24" t="s">
        <v>294</v>
      </c>
      <c r="AT1342" s="24" t="s">
        <v>146</v>
      </c>
      <c r="AU1342" s="24" t="s">
        <v>84</v>
      </c>
      <c r="AY1342" s="24" t="s">
        <v>143</v>
      </c>
      <c r="BE1342" s="203">
        <f>IF(N1342="základní",J1342,0)</f>
        <v>0</v>
      </c>
      <c r="BF1342" s="203">
        <f>IF(N1342="snížená",J1342,0)</f>
        <v>0</v>
      </c>
      <c r="BG1342" s="203">
        <f>IF(N1342="zákl. přenesená",J1342,0)</f>
        <v>0</v>
      </c>
      <c r="BH1342" s="203">
        <f>IF(N1342="sníž. přenesená",J1342,0)</f>
        <v>0</v>
      </c>
      <c r="BI1342" s="203">
        <f>IF(N1342="nulová",J1342,0)</f>
        <v>0</v>
      </c>
      <c r="BJ1342" s="24" t="s">
        <v>82</v>
      </c>
      <c r="BK1342" s="203">
        <f>ROUND(I1342*H1342,2)</f>
        <v>0</v>
      </c>
      <c r="BL1342" s="24" t="s">
        <v>294</v>
      </c>
      <c r="BM1342" s="24" t="s">
        <v>1805</v>
      </c>
    </row>
    <row r="1343" spans="2:51" s="11" customFormat="1" ht="13.5">
      <c r="B1343" s="209"/>
      <c r="C1343" s="210"/>
      <c r="D1343" s="204" t="s">
        <v>210</v>
      </c>
      <c r="E1343" s="211" t="s">
        <v>21</v>
      </c>
      <c r="F1343" s="212" t="s">
        <v>519</v>
      </c>
      <c r="G1343" s="210"/>
      <c r="H1343" s="213" t="s">
        <v>21</v>
      </c>
      <c r="I1343" s="214"/>
      <c r="J1343" s="210"/>
      <c r="K1343" s="210"/>
      <c r="L1343" s="215"/>
      <c r="M1343" s="216"/>
      <c r="N1343" s="217"/>
      <c r="O1343" s="217"/>
      <c r="P1343" s="217"/>
      <c r="Q1343" s="217"/>
      <c r="R1343" s="217"/>
      <c r="S1343" s="217"/>
      <c r="T1343" s="218"/>
      <c r="AT1343" s="219" t="s">
        <v>210</v>
      </c>
      <c r="AU1343" s="219" t="s">
        <v>84</v>
      </c>
      <c r="AV1343" s="11" t="s">
        <v>82</v>
      </c>
      <c r="AW1343" s="11" t="s">
        <v>38</v>
      </c>
      <c r="AX1343" s="11" t="s">
        <v>74</v>
      </c>
      <c r="AY1343" s="219" t="s">
        <v>143</v>
      </c>
    </row>
    <row r="1344" spans="2:51" s="12" customFormat="1" ht="13.5">
      <c r="B1344" s="220"/>
      <c r="C1344" s="221"/>
      <c r="D1344" s="204" t="s">
        <v>210</v>
      </c>
      <c r="E1344" s="232" t="s">
        <v>21</v>
      </c>
      <c r="F1344" s="233" t="s">
        <v>1806</v>
      </c>
      <c r="G1344" s="221"/>
      <c r="H1344" s="234">
        <v>6.3</v>
      </c>
      <c r="I1344" s="226"/>
      <c r="J1344" s="221"/>
      <c r="K1344" s="221"/>
      <c r="L1344" s="227"/>
      <c r="M1344" s="228"/>
      <c r="N1344" s="229"/>
      <c r="O1344" s="229"/>
      <c r="P1344" s="229"/>
      <c r="Q1344" s="229"/>
      <c r="R1344" s="229"/>
      <c r="S1344" s="229"/>
      <c r="T1344" s="230"/>
      <c r="AT1344" s="231" t="s">
        <v>210</v>
      </c>
      <c r="AU1344" s="231" t="s">
        <v>84</v>
      </c>
      <c r="AV1344" s="12" t="s">
        <v>84</v>
      </c>
      <c r="AW1344" s="12" t="s">
        <v>38</v>
      </c>
      <c r="AX1344" s="12" t="s">
        <v>74</v>
      </c>
      <c r="AY1344" s="231" t="s">
        <v>143</v>
      </c>
    </row>
    <row r="1345" spans="2:51" s="12" customFormat="1" ht="13.5">
      <c r="B1345" s="220"/>
      <c r="C1345" s="221"/>
      <c r="D1345" s="204" t="s">
        <v>210</v>
      </c>
      <c r="E1345" s="232" t="s">
        <v>21</v>
      </c>
      <c r="F1345" s="233" t="s">
        <v>1807</v>
      </c>
      <c r="G1345" s="221"/>
      <c r="H1345" s="234">
        <v>7.74</v>
      </c>
      <c r="I1345" s="226"/>
      <c r="J1345" s="221"/>
      <c r="K1345" s="221"/>
      <c r="L1345" s="227"/>
      <c r="M1345" s="228"/>
      <c r="N1345" s="229"/>
      <c r="O1345" s="229"/>
      <c r="P1345" s="229"/>
      <c r="Q1345" s="229"/>
      <c r="R1345" s="229"/>
      <c r="S1345" s="229"/>
      <c r="T1345" s="230"/>
      <c r="AT1345" s="231" t="s">
        <v>210</v>
      </c>
      <c r="AU1345" s="231" t="s">
        <v>84</v>
      </c>
      <c r="AV1345" s="12" t="s">
        <v>84</v>
      </c>
      <c r="AW1345" s="12" t="s">
        <v>38</v>
      </c>
      <c r="AX1345" s="12" t="s">
        <v>74</v>
      </c>
      <c r="AY1345" s="231" t="s">
        <v>143</v>
      </c>
    </row>
    <row r="1346" spans="2:51" s="12" customFormat="1" ht="13.5">
      <c r="B1346" s="220"/>
      <c r="C1346" s="221"/>
      <c r="D1346" s="204" t="s">
        <v>210</v>
      </c>
      <c r="E1346" s="232" t="s">
        <v>21</v>
      </c>
      <c r="F1346" s="233" t="s">
        <v>1808</v>
      </c>
      <c r="G1346" s="221"/>
      <c r="H1346" s="234">
        <v>12.6</v>
      </c>
      <c r="I1346" s="226"/>
      <c r="J1346" s="221"/>
      <c r="K1346" s="221"/>
      <c r="L1346" s="227"/>
      <c r="M1346" s="228"/>
      <c r="N1346" s="229"/>
      <c r="O1346" s="229"/>
      <c r="P1346" s="229"/>
      <c r="Q1346" s="229"/>
      <c r="R1346" s="229"/>
      <c r="S1346" s="229"/>
      <c r="T1346" s="230"/>
      <c r="AT1346" s="231" t="s">
        <v>210</v>
      </c>
      <c r="AU1346" s="231" t="s">
        <v>84</v>
      </c>
      <c r="AV1346" s="12" t="s">
        <v>84</v>
      </c>
      <c r="AW1346" s="12" t="s">
        <v>38</v>
      </c>
      <c r="AX1346" s="12" t="s">
        <v>74</v>
      </c>
      <c r="AY1346" s="231" t="s">
        <v>143</v>
      </c>
    </row>
    <row r="1347" spans="2:51" s="12" customFormat="1" ht="13.5">
      <c r="B1347" s="220"/>
      <c r="C1347" s="221"/>
      <c r="D1347" s="204" t="s">
        <v>210</v>
      </c>
      <c r="E1347" s="232" t="s">
        <v>21</v>
      </c>
      <c r="F1347" s="233" t="s">
        <v>1809</v>
      </c>
      <c r="G1347" s="221"/>
      <c r="H1347" s="234">
        <v>6.84</v>
      </c>
      <c r="I1347" s="226"/>
      <c r="J1347" s="221"/>
      <c r="K1347" s="221"/>
      <c r="L1347" s="227"/>
      <c r="M1347" s="228"/>
      <c r="N1347" s="229"/>
      <c r="O1347" s="229"/>
      <c r="P1347" s="229"/>
      <c r="Q1347" s="229"/>
      <c r="R1347" s="229"/>
      <c r="S1347" s="229"/>
      <c r="T1347" s="230"/>
      <c r="AT1347" s="231" t="s">
        <v>210</v>
      </c>
      <c r="AU1347" s="231" t="s">
        <v>84</v>
      </c>
      <c r="AV1347" s="12" t="s">
        <v>84</v>
      </c>
      <c r="AW1347" s="12" t="s">
        <v>38</v>
      </c>
      <c r="AX1347" s="12" t="s">
        <v>74</v>
      </c>
      <c r="AY1347" s="231" t="s">
        <v>143</v>
      </c>
    </row>
    <row r="1348" spans="2:51" s="12" customFormat="1" ht="13.5">
      <c r="B1348" s="220"/>
      <c r="C1348" s="221"/>
      <c r="D1348" s="204" t="s">
        <v>210</v>
      </c>
      <c r="E1348" s="232" t="s">
        <v>21</v>
      </c>
      <c r="F1348" s="233" t="s">
        <v>1810</v>
      </c>
      <c r="G1348" s="221"/>
      <c r="H1348" s="234">
        <v>7.38</v>
      </c>
      <c r="I1348" s="226"/>
      <c r="J1348" s="221"/>
      <c r="K1348" s="221"/>
      <c r="L1348" s="227"/>
      <c r="M1348" s="228"/>
      <c r="N1348" s="229"/>
      <c r="O1348" s="229"/>
      <c r="P1348" s="229"/>
      <c r="Q1348" s="229"/>
      <c r="R1348" s="229"/>
      <c r="S1348" s="229"/>
      <c r="T1348" s="230"/>
      <c r="AT1348" s="231" t="s">
        <v>210</v>
      </c>
      <c r="AU1348" s="231" t="s">
        <v>84</v>
      </c>
      <c r="AV1348" s="12" t="s">
        <v>84</v>
      </c>
      <c r="AW1348" s="12" t="s">
        <v>38</v>
      </c>
      <c r="AX1348" s="12" t="s">
        <v>74</v>
      </c>
      <c r="AY1348" s="231" t="s">
        <v>143</v>
      </c>
    </row>
    <row r="1349" spans="2:51" s="12" customFormat="1" ht="13.5">
      <c r="B1349" s="220"/>
      <c r="C1349" s="221"/>
      <c r="D1349" s="204" t="s">
        <v>210</v>
      </c>
      <c r="E1349" s="232" t="s">
        <v>21</v>
      </c>
      <c r="F1349" s="233" t="s">
        <v>1811</v>
      </c>
      <c r="G1349" s="221"/>
      <c r="H1349" s="234">
        <v>6.3</v>
      </c>
      <c r="I1349" s="226"/>
      <c r="J1349" s="221"/>
      <c r="K1349" s="221"/>
      <c r="L1349" s="227"/>
      <c r="M1349" s="228"/>
      <c r="N1349" s="229"/>
      <c r="O1349" s="229"/>
      <c r="P1349" s="229"/>
      <c r="Q1349" s="229"/>
      <c r="R1349" s="229"/>
      <c r="S1349" s="229"/>
      <c r="T1349" s="230"/>
      <c r="AT1349" s="231" t="s">
        <v>210</v>
      </c>
      <c r="AU1349" s="231" t="s">
        <v>84</v>
      </c>
      <c r="AV1349" s="12" t="s">
        <v>84</v>
      </c>
      <c r="AW1349" s="12" t="s">
        <v>38</v>
      </c>
      <c r="AX1349" s="12" t="s">
        <v>74</v>
      </c>
      <c r="AY1349" s="231" t="s">
        <v>143</v>
      </c>
    </row>
    <row r="1350" spans="2:51" s="12" customFormat="1" ht="13.5">
      <c r="B1350" s="220"/>
      <c r="C1350" s="221"/>
      <c r="D1350" s="204" t="s">
        <v>210</v>
      </c>
      <c r="E1350" s="232" t="s">
        <v>21</v>
      </c>
      <c r="F1350" s="233" t="s">
        <v>1812</v>
      </c>
      <c r="G1350" s="221"/>
      <c r="H1350" s="234">
        <v>7.38</v>
      </c>
      <c r="I1350" s="226"/>
      <c r="J1350" s="221"/>
      <c r="K1350" s="221"/>
      <c r="L1350" s="227"/>
      <c r="M1350" s="228"/>
      <c r="N1350" s="229"/>
      <c r="O1350" s="229"/>
      <c r="P1350" s="229"/>
      <c r="Q1350" s="229"/>
      <c r="R1350" s="229"/>
      <c r="S1350" s="229"/>
      <c r="T1350" s="230"/>
      <c r="AT1350" s="231" t="s">
        <v>210</v>
      </c>
      <c r="AU1350" s="231" t="s">
        <v>84</v>
      </c>
      <c r="AV1350" s="12" t="s">
        <v>84</v>
      </c>
      <c r="AW1350" s="12" t="s">
        <v>38</v>
      </c>
      <c r="AX1350" s="12" t="s">
        <v>74</v>
      </c>
      <c r="AY1350" s="231" t="s">
        <v>143</v>
      </c>
    </row>
    <row r="1351" spans="2:51" s="12" customFormat="1" ht="13.5">
      <c r="B1351" s="220"/>
      <c r="C1351" s="221"/>
      <c r="D1351" s="204" t="s">
        <v>210</v>
      </c>
      <c r="E1351" s="232" t="s">
        <v>21</v>
      </c>
      <c r="F1351" s="233" t="s">
        <v>1813</v>
      </c>
      <c r="G1351" s="221"/>
      <c r="H1351" s="234">
        <v>1.8</v>
      </c>
      <c r="I1351" s="226"/>
      <c r="J1351" s="221"/>
      <c r="K1351" s="221"/>
      <c r="L1351" s="227"/>
      <c r="M1351" s="228"/>
      <c r="N1351" s="229"/>
      <c r="O1351" s="229"/>
      <c r="P1351" s="229"/>
      <c r="Q1351" s="229"/>
      <c r="R1351" s="229"/>
      <c r="S1351" s="229"/>
      <c r="T1351" s="230"/>
      <c r="AT1351" s="231" t="s">
        <v>210</v>
      </c>
      <c r="AU1351" s="231" t="s">
        <v>84</v>
      </c>
      <c r="AV1351" s="12" t="s">
        <v>84</v>
      </c>
      <c r="AW1351" s="12" t="s">
        <v>38</v>
      </c>
      <c r="AX1351" s="12" t="s">
        <v>74</v>
      </c>
      <c r="AY1351" s="231" t="s">
        <v>143</v>
      </c>
    </row>
    <row r="1352" spans="2:51" s="12" customFormat="1" ht="13.5">
      <c r="B1352" s="220"/>
      <c r="C1352" s="221"/>
      <c r="D1352" s="204" t="s">
        <v>210</v>
      </c>
      <c r="E1352" s="232" t="s">
        <v>21</v>
      </c>
      <c r="F1352" s="233" t="s">
        <v>1814</v>
      </c>
      <c r="G1352" s="221"/>
      <c r="H1352" s="234">
        <v>8.28</v>
      </c>
      <c r="I1352" s="226"/>
      <c r="J1352" s="221"/>
      <c r="K1352" s="221"/>
      <c r="L1352" s="227"/>
      <c r="M1352" s="228"/>
      <c r="N1352" s="229"/>
      <c r="O1352" s="229"/>
      <c r="P1352" s="229"/>
      <c r="Q1352" s="229"/>
      <c r="R1352" s="229"/>
      <c r="S1352" s="229"/>
      <c r="T1352" s="230"/>
      <c r="AT1352" s="231" t="s">
        <v>210</v>
      </c>
      <c r="AU1352" s="231" t="s">
        <v>84</v>
      </c>
      <c r="AV1352" s="12" t="s">
        <v>84</v>
      </c>
      <c r="AW1352" s="12" t="s">
        <v>38</v>
      </c>
      <c r="AX1352" s="12" t="s">
        <v>74</v>
      </c>
      <c r="AY1352" s="231" t="s">
        <v>143</v>
      </c>
    </row>
    <row r="1353" spans="2:51" s="12" customFormat="1" ht="13.5">
      <c r="B1353" s="220"/>
      <c r="C1353" s="221"/>
      <c r="D1353" s="204" t="s">
        <v>210</v>
      </c>
      <c r="E1353" s="232" t="s">
        <v>21</v>
      </c>
      <c r="F1353" s="233" t="s">
        <v>1815</v>
      </c>
      <c r="G1353" s="221"/>
      <c r="H1353" s="234">
        <v>6.84</v>
      </c>
      <c r="I1353" s="226"/>
      <c r="J1353" s="221"/>
      <c r="K1353" s="221"/>
      <c r="L1353" s="227"/>
      <c r="M1353" s="228"/>
      <c r="N1353" s="229"/>
      <c r="O1353" s="229"/>
      <c r="P1353" s="229"/>
      <c r="Q1353" s="229"/>
      <c r="R1353" s="229"/>
      <c r="S1353" s="229"/>
      <c r="T1353" s="230"/>
      <c r="AT1353" s="231" t="s">
        <v>210</v>
      </c>
      <c r="AU1353" s="231" t="s">
        <v>84</v>
      </c>
      <c r="AV1353" s="12" t="s">
        <v>84</v>
      </c>
      <c r="AW1353" s="12" t="s">
        <v>38</v>
      </c>
      <c r="AX1353" s="12" t="s">
        <v>74</v>
      </c>
      <c r="AY1353" s="231" t="s">
        <v>143</v>
      </c>
    </row>
    <row r="1354" spans="2:51" s="14" customFormat="1" ht="13.5">
      <c r="B1354" s="257"/>
      <c r="C1354" s="258"/>
      <c r="D1354" s="204" t="s">
        <v>210</v>
      </c>
      <c r="E1354" s="259" t="s">
        <v>21</v>
      </c>
      <c r="F1354" s="260" t="s">
        <v>369</v>
      </c>
      <c r="G1354" s="258"/>
      <c r="H1354" s="261">
        <v>71.46</v>
      </c>
      <c r="I1354" s="262"/>
      <c r="J1354" s="258"/>
      <c r="K1354" s="258"/>
      <c r="L1354" s="263"/>
      <c r="M1354" s="264"/>
      <c r="N1354" s="265"/>
      <c r="O1354" s="265"/>
      <c r="P1354" s="265"/>
      <c r="Q1354" s="265"/>
      <c r="R1354" s="265"/>
      <c r="S1354" s="265"/>
      <c r="T1354" s="266"/>
      <c r="AT1354" s="267" t="s">
        <v>210</v>
      </c>
      <c r="AU1354" s="267" t="s">
        <v>84</v>
      </c>
      <c r="AV1354" s="14" t="s">
        <v>161</v>
      </c>
      <c r="AW1354" s="14" t="s">
        <v>6</v>
      </c>
      <c r="AX1354" s="14" t="s">
        <v>74</v>
      </c>
      <c r="AY1354" s="267" t="s">
        <v>143</v>
      </c>
    </row>
    <row r="1355" spans="2:51" s="11" customFormat="1" ht="13.5">
      <c r="B1355" s="209"/>
      <c r="C1355" s="210"/>
      <c r="D1355" s="204" t="s">
        <v>210</v>
      </c>
      <c r="E1355" s="211" t="s">
        <v>21</v>
      </c>
      <c r="F1355" s="212" t="s">
        <v>535</v>
      </c>
      <c r="G1355" s="210"/>
      <c r="H1355" s="213" t="s">
        <v>21</v>
      </c>
      <c r="I1355" s="214"/>
      <c r="J1355" s="210"/>
      <c r="K1355" s="210"/>
      <c r="L1355" s="215"/>
      <c r="M1355" s="216"/>
      <c r="N1355" s="217"/>
      <c r="O1355" s="217"/>
      <c r="P1355" s="217"/>
      <c r="Q1355" s="217"/>
      <c r="R1355" s="217"/>
      <c r="S1355" s="217"/>
      <c r="T1355" s="218"/>
      <c r="AT1355" s="219" t="s">
        <v>210</v>
      </c>
      <c r="AU1355" s="219" t="s">
        <v>84</v>
      </c>
      <c r="AV1355" s="11" t="s">
        <v>82</v>
      </c>
      <c r="AW1355" s="11" t="s">
        <v>38</v>
      </c>
      <c r="AX1355" s="11" t="s">
        <v>74</v>
      </c>
      <c r="AY1355" s="219" t="s">
        <v>143</v>
      </c>
    </row>
    <row r="1356" spans="2:51" s="12" customFormat="1" ht="13.5">
      <c r="B1356" s="220"/>
      <c r="C1356" s="221"/>
      <c r="D1356" s="204" t="s">
        <v>210</v>
      </c>
      <c r="E1356" s="232" t="s">
        <v>21</v>
      </c>
      <c r="F1356" s="233" t="s">
        <v>1816</v>
      </c>
      <c r="G1356" s="221"/>
      <c r="H1356" s="234">
        <v>17.885</v>
      </c>
      <c r="I1356" s="226"/>
      <c r="J1356" s="221"/>
      <c r="K1356" s="221"/>
      <c r="L1356" s="227"/>
      <c r="M1356" s="228"/>
      <c r="N1356" s="229"/>
      <c r="O1356" s="229"/>
      <c r="P1356" s="229"/>
      <c r="Q1356" s="229"/>
      <c r="R1356" s="229"/>
      <c r="S1356" s="229"/>
      <c r="T1356" s="230"/>
      <c r="AT1356" s="231" t="s">
        <v>210</v>
      </c>
      <c r="AU1356" s="231" t="s">
        <v>84</v>
      </c>
      <c r="AV1356" s="12" t="s">
        <v>84</v>
      </c>
      <c r="AW1356" s="12" t="s">
        <v>38</v>
      </c>
      <c r="AX1356" s="12" t="s">
        <v>74</v>
      </c>
      <c r="AY1356" s="231" t="s">
        <v>143</v>
      </c>
    </row>
    <row r="1357" spans="2:51" s="12" customFormat="1" ht="13.5">
      <c r="B1357" s="220"/>
      <c r="C1357" s="221"/>
      <c r="D1357" s="204" t="s">
        <v>210</v>
      </c>
      <c r="E1357" s="232" t="s">
        <v>21</v>
      </c>
      <c r="F1357" s="233" t="s">
        <v>1817</v>
      </c>
      <c r="G1357" s="221"/>
      <c r="H1357" s="234">
        <v>6.3</v>
      </c>
      <c r="I1357" s="226"/>
      <c r="J1357" s="221"/>
      <c r="K1357" s="221"/>
      <c r="L1357" s="227"/>
      <c r="M1357" s="228"/>
      <c r="N1357" s="229"/>
      <c r="O1357" s="229"/>
      <c r="P1357" s="229"/>
      <c r="Q1357" s="229"/>
      <c r="R1357" s="229"/>
      <c r="S1357" s="229"/>
      <c r="T1357" s="230"/>
      <c r="AT1357" s="231" t="s">
        <v>210</v>
      </c>
      <c r="AU1357" s="231" t="s">
        <v>84</v>
      </c>
      <c r="AV1357" s="12" t="s">
        <v>84</v>
      </c>
      <c r="AW1357" s="12" t="s">
        <v>38</v>
      </c>
      <c r="AX1357" s="12" t="s">
        <v>74</v>
      </c>
      <c r="AY1357" s="231" t="s">
        <v>143</v>
      </c>
    </row>
    <row r="1358" spans="2:51" s="12" customFormat="1" ht="13.5">
      <c r="B1358" s="220"/>
      <c r="C1358" s="221"/>
      <c r="D1358" s="204" t="s">
        <v>210</v>
      </c>
      <c r="E1358" s="232" t="s">
        <v>21</v>
      </c>
      <c r="F1358" s="233" t="s">
        <v>1818</v>
      </c>
      <c r="G1358" s="221"/>
      <c r="H1358" s="234">
        <v>7.38</v>
      </c>
      <c r="I1358" s="226"/>
      <c r="J1358" s="221"/>
      <c r="K1358" s="221"/>
      <c r="L1358" s="227"/>
      <c r="M1358" s="228"/>
      <c r="N1358" s="229"/>
      <c r="O1358" s="229"/>
      <c r="P1358" s="229"/>
      <c r="Q1358" s="229"/>
      <c r="R1358" s="229"/>
      <c r="S1358" s="229"/>
      <c r="T1358" s="230"/>
      <c r="AT1358" s="231" t="s">
        <v>210</v>
      </c>
      <c r="AU1358" s="231" t="s">
        <v>84</v>
      </c>
      <c r="AV1358" s="12" t="s">
        <v>84</v>
      </c>
      <c r="AW1358" s="12" t="s">
        <v>38</v>
      </c>
      <c r="AX1358" s="12" t="s">
        <v>74</v>
      </c>
      <c r="AY1358" s="231" t="s">
        <v>143</v>
      </c>
    </row>
    <row r="1359" spans="2:51" s="12" customFormat="1" ht="13.5">
      <c r="B1359" s="220"/>
      <c r="C1359" s="221"/>
      <c r="D1359" s="204" t="s">
        <v>210</v>
      </c>
      <c r="E1359" s="232" t="s">
        <v>21</v>
      </c>
      <c r="F1359" s="233" t="s">
        <v>1819</v>
      </c>
      <c r="G1359" s="221"/>
      <c r="H1359" s="234">
        <v>16.38</v>
      </c>
      <c r="I1359" s="226"/>
      <c r="J1359" s="221"/>
      <c r="K1359" s="221"/>
      <c r="L1359" s="227"/>
      <c r="M1359" s="228"/>
      <c r="N1359" s="229"/>
      <c r="O1359" s="229"/>
      <c r="P1359" s="229"/>
      <c r="Q1359" s="229"/>
      <c r="R1359" s="229"/>
      <c r="S1359" s="229"/>
      <c r="T1359" s="230"/>
      <c r="AT1359" s="231" t="s">
        <v>210</v>
      </c>
      <c r="AU1359" s="231" t="s">
        <v>84</v>
      </c>
      <c r="AV1359" s="12" t="s">
        <v>84</v>
      </c>
      <c r="AW1359" s="12" t="s">
        <v>38</v>
      </c>
      <c r="AX1359" s="12" t="s">
        <v>74</v>
      </c>
      <c r="AY1359" s="231" t="s">
        <v>143</v>
      </c>
    </row>
    <row r="1360" spans="2:51" s="12" customFormat="1" ht="13.5">
      <c r="B1360" s="220"/>
      <c r="C1360" s="221"/>
      <c r="D1360" s="204" t="s">
        <v>210</v>
      </c>
      <c r="E1360" s="232" t="s">
        <v>21</v>
      </c>
      <c r="F1360" s="233" t="s">
        <v>1820</v>
      </c>
      <c r="G1360" s="221"/>
      <c r="H1360" s="234">
        <v>1.8</v>
      </c>
      <c r="I1360" s="226"/>
      <c r="J1360" s="221"/>
      <c r="K1360" s="221"/>
      <c r="L1360" s="227"/>
      <c r="M1360" s="228"/>
      <c r="N1360" s="229"/>
      <c r="O1360" s="229"/>
      <c r="P1360" s="229"/>
      <c r="Q1360" s="229"/>
      <c r="R1360" s="229"/>
      <c r="S1360" s="229"/>
      <c r="T1360" s="230"/>
      <c r="AT1360" s="231" t="s">
        <v>210</v>
      </c>
      <c r="AU1360" s="231" t="s">
        <v>84</v>
      </c>
      <c r="AV1360" s="12" t="s">
        <v>84</v>
      </c>
      <c r="AW1360" s="12" t="s">
        <v>38</v>
      </c>
      <c r="AX1360" s="12" t="s">
        <v>74</v>
      </c>
      <c r="AY1360" s="231" t="s">
        <v>143</v>
      </c>
    </row>
    <row r="1361" spans="2:51" s="14" customFormat="1" ht="13.5">
      <c r="B1361" s="257"/>
      <c r="C1361" s="258"/>
      <c r="D1361" s="204" t="s">
        <v>210</v>
      </c>
      <c r="E1361" s="259" t="s">
        <v>21</v>
      </c>
      <c r="F1361" s="260" t="s">
        <v>369</v>
      </c>
      <c r="G1361" s="258"/>
      <c r="H1361" s="261">
        <v>49.745</v>
      </c>
      <c r="I1361" s="262"/>
      <c r="J1361" s="258"/>
      <c r="K1361" s="258"/>
      <c r="L1361" s="263"/>
      <c r="M1361" s="264"/>
      <c r="N1361" s="265"/>
      <c r="O1361" s="265"/>
      <c r="P1361" s="265"/>
      <c r="Q1361" s="265"/>
      <c r="R1361" s="265"/>
      <c r="S1361" s="265"/>
      <c r="T1361" s="266"/>
      <c r="AT1361" s="267" t="s">
        <v>210</v>
      </c>
      <c r="AU1361" s="267" t="s">
        <v>84</v>
      </c>
      <c r="AV1361" s="14" t="s">
        <v>161</v>
      </c>
      <c r="AW1361" s="14" t="s">
        <v>6</v>
      </c>
      <c r="AX1361" s="14" t="s">
        <v>74</v>
      </c>
      <c r="AY1361" s="267" t="s">
        <v>143</v>
      </c>
    </row>
    <row r="1362" spans="2:51" s="13" customFormat="1" ht="13.5">
      <c r="B1362" s="235"/>
      <c r="C1362" s="236"/>
      <c r="D1362" s="222" t="s">
        <v>210</v>
      </c>
      <c r="E1362" s="237" t="s">
        <v>21</v>
      </c>
      <c r="F1362" s="238" t="s">
        <v>222</v>
      </c>
      <c r="G1362" s="236"/>
      <c r="H1362" s="239">
        <v>121.205</v>
      </c>
      <c r="I1362" s="240"/>
      <c r="J1362" s="236"/>
      <c r="K1362" s="236"/>
      <c r="L1362" s="241"/>
      <c r="M1362" s="242"/>
      <c r="N1362" s="243"/>
      <c r="O1362" s="243"/>
      <c r="P1362" s="243"/>
      <c r="Q1362" s="243"/>
      <c r="R1362" s="243"/>
      <c r="S1362" s="243"/>
      <c r="T1362" s="244"/>
      <c r="AT1362" s="245" t="s">
        <v>210</v>
      </c>
      <c r="AU1362" s="245" t="s">
        <v>84</v>
      </c>
      <c r="AV1362" s="13" t="s">
        <v>208</v>
      </c>
      <c r="AW1362" s="13" t="s">
        <v>6</v>
      </c>
      <c r="AX1362" s="13" t="s">
        <v>82</v>
      </c>
      <c r="AY1362" s="245" t="s">
        <v>143</v>
      </c>
    </row>
    <row r="1363" spans="2:65" s="1" customFormat="1" ht="22.5" customHeight="1">
      <c r="B1363" s="40"/>
      <c r="C1363" s="246" t="s">
        <v>1821</v>
      </c>
      <c r="D1363" s="246" t="s">
        <v>231</v>
      </c>
      <c r="E1363" s="247" t="s">
        <v>1822</v>
      </c>
      <c r="F1363" s="248" t="s">
        <v>1823</v>
      </c>
      <c r="G1363" s="249" t="s">
        <v>249</v>
      </c>
      <c r="H1363" s="250">
        <v>151.506</v>
      </c>
      <c r="I1363" s="251"/>
      <c r="J1363" s="252">
        <f>ROUND(I1363*H1363,2)</f>
        <v>0</v>
      </c>
      <c r="K1363" s="248" t="s">
        <v>150</v>
      </c>
      <c r="L1363" s="253"/>
      <c r="M1363" s="254" t="s">
        <v>21</v>
      </c>
      <c r="N1363" s="255" t="s">
        <v>45</v>
      </c>
      <c r="O1363" s="41"/>
      <c r="P1363" s="201">
        <f>O1363*H1363</f>
        <v>0</v>
      </c>
      <c r="Q1363" s="201">
        <v>0.0129</v>
      </c>
      <c r="R1363" s="201">
        <f>Q1363*H1363</f>
        <v>1.9544274</v>
      </c>
      <c r="S1363" s="201">
        <v>0</v>
      </c>
      <c r="T1363" s="202">
        <f>S1363*H1363</f>
        <v>0</v>
      </c>
      <c r="AR1363" s="24" t="s">
        <v>394</v>
      </c>
      <c r="AT1363" s="24" t="s">
        <v>231</v>
      </c>
      <c r="AU1363" s="24" t="s">
        <v>84</v>
      </c>
      <c r="AY1363" s="24" t="s">
        <v>143</v>
      </c>
      <c r="BE1363" s="203">
        <f>IF(N1363="základní",J1363,0)</f>
        <v>0</v>
      </c>
      <c r="BF1363" s="203">
        <f>IF(N1363="snížená",J1363,0)</f>
        <v>0</v>
      </c>
      <c r="BG1363" s="203">
        <f>IF(N1363="zákl. přenesená",J1363,0)</f>
        <v>0</v>
      </c>
      <c r="BH1363" s="203">
        <f>IF(N1363="sníž. přenesená",J1363,0)</f>
        <v>0</v>
      </c>
      <c r="BI1363" s="203">
        <f>IF(N1363="nulová",J1363,0)</f>
        <v>0</v>
      </c>
      <c r="BJ1363" s="24" t="s">
        <v>82</v>
      </c>
      <c r="BK1363" s="203">
        <f>ROUND(I1363*H1363,2)</f>
        <v>0</v>
      </c>
      <c r="BL1363" s="24" t="s">
        <v>294</v>
      </c>
      <c r="BM1363" s="24" t="s">
        <v>1824</v>
      </c>
    </row>
    <row r="1364" spans="2:51" s="12" customFormat="1" ht="13.5">
      <c r="B1364" s="220"/>
      <c r="C1364" s="221"/>
      <c r="D1364" s="222" t="s">
        <v>210</v>
      </c>
      <c r="E1364" s="221"/>
      <c r="F1364" s="224" t="s">
        <v>1825</v>
      </c>
      <c r="G1364" s="221"/>
      <c r="H1364" s="225">
        <v>151.506</v>
      </c>
      <c r="I1364" s="226"/>
      <c r="J1364" s="221"/>
      <c r="K1364" s="221"/>
      <c r="L1364" s="227"/>
      <c r="M1364" s="228"/>
      <c r="N1364" s="229"/>
      <c r="O1364" s="229"/>
      <c r="P1364" s="229"/>
      <c r="Q1364" s="229"/>
      <c r="R1364" s="229"/>
      <c r="S1364" s="229"/>
      <c r="T1364" s="230"/>
      <c r="AT1364" s="231" t="s">
        <v>210</v>
      </c>
      <c r="AU1364" s="231" t="s">
        <v>84</v>
      </c>
      <c r="AV1364" s="12" t="s">
        <v>84</v>
      </c>
      <c r="AW1364" s="12" t="s">
        <v>6</v>
      </c>
      <c r="AX1364" s="12" t="s">
        <v>82</v>
      </c>
      <c r="AY1364" s="231" t="s">
        <v>143</v>
      </c>
    </row>
    <row r="1365" spans="2:65" s="1" customFormat="1" ht="31.5" customHeight="1">
      <c r="B1365" s="40"/>
      <c r="C1365" s="192" t="s">
        <v>1826</v>
      </c>
      <c r="D1365" s="192" t="s">
        <v>146</v>
      </c>
      <c r="E1365" s="193" t="s">
        <v>1827</v>
      </c>
      <c r="F1365" s="194" t="s">
        <v>1828</v>
      </c>
      <c r="G1365" s="195" t="s">
        <v>249</v>
      </c>
      <c r="H1365" s="196">
        <v>6.15</v>
      </c>
      <c r="I1365" s="197"/>
      <c r="J1365" s="198">
        <f>ROUND(I1365*H1365,2)</f>
        <v>0</v>
      </c>
      <c r="K1365" s="194" t="s">
        <v>150</v>
      </c>
      <c r="L1365" s="60"/>
      <c r="M1365" s="199" t="s">
        <v>21</v>
      </c>
      <c r="N1365" s="200" t="s">
        <v>45</v>
      </c>
      <c r="O1365" s="41"/>
      <c r="P1365" s="201">
        <f>O1365*H1365</f>
        <v>0</v>
      </c>
      <c r="Q1365" s="201">
        <v>0.006</v>
      </c>
      <c r="R1365" s="201">
        <f>Q1365*H1365</f>
        <v>0.0369</v>
      </c>
      <c r="S1365" s="201">
        <v>0</v>
      </c>
      <c r="T1365" s="202">
        <f>S1365*H1365</f>
        <v>0</v>
      </c>
      <c r="AR1365" s="24" t="s">
        <v>294</v>
      </c>
      <c r="AT1365" s="24" t="s">
        <v>146</v>
      </c>
      <c r="AU1365" s="24" t="s">
        <v>84</v>
      </c>
      <c r="AY1365" s="24" t="s">
        <v>143</v>
      </c>
      <c r="BE1365" s="203">
        <f>IF(N1365="základní",J1365,0)</f>
        <v>0</v>
      </c>
      <c r="BF1365" s="203">
        <f>IF(N1365="snížená",J1365,0)</f>
        <v>0</v>
      </c>
      <c r="BG1365" s="203">
        <f>IF(N1365="zákl. přenesená",J1365,0)</f>
        <v>0</v>
      </c>
      <c r="BH1365" s="203">
        <f>IF(N1365="sníž. přenesená",J1365,0)</f>
        <v>0</v>
      </c>
      <c r="BI1365" s="203">
        <f>IF(N1365="nulová",J1365,0)</f>
        <v>0</v>
      </c>
      <c r="BJ1365" s="24" t="s">
        <v>82</v>
      </c>
      <c r="BK1365" s="203">
        <f>ROUND(I1365*H1365,2)</f>
        <v>0</v>
      </c>
      <c r="BL1365" s="24" t="s">
        <v>294</v>
      </c>
      <c r="BM1365" s="24" t="s">
        <v>1829</v>
      </c>
    </row>
    <row r="1366" spans="2:51" s="11" customFormat="1" ht="13.5">
      <c r="B1366" s="209"/>
      <c r="C1366" s="210"/>
      <c r="D1366" s="204" t="s">
        <v>210</v>
      </c>
      <c r="E1366" s="211" t="s">
        <v>21</v>
      </c>
      <c r="F1366" s="212" t="s">
        <v>519</v>
      </c>
      <c r="G1366" s="210"/>
      <c r="H1366" s="213" t="s">
        <v>21</v>
      </c>
      <c r="I1366" s="214"/>
      <c r="J1366" s="210"/>
      <c r="K1366" s="210"/>
      <c r="L1366" s="215"/>
      <c r="M1366" s="216"/>
      <c r="N1366" s="217"/>
      <c r="O1366" s="217"/>
      <c r="P1366" s="217"/>
      <c r="Q1366" s="217"/>
      <c r="R1366" s="217"/>
      <c r="S1366" s="217"/>
      <c r="T1366" s="218"/>
      <c r="AT1366" s="219" t="s">
        <v>210</v>
      </c>
      <c r="AU1366" s="219" t="s">
        <v>84</v>
      </c>
      <c r="AV1366" s="11" t="s">
        <v>82</v>
      </c>
      <c r="AW1366" s="11" t="s">
        <v>38</v>
      </c>
      <c r="AX1366" s="11" t="s">
        <v>74</v>
      </c>
      <c r="AY1366" s="219" t="s">
        <v>143</v>
      </c>
    </row>
    <row r="1367" spans="2:51" s="12" customFormat="1" ht="13.5">
      <c r="B1367" s="220"/>
      <c r="C1367" s="221"/>
      <c r="D1367" s="204" t="s">
        <v>210</v>
      </c>
      <c r="E1367" s="232" t="s">
        <v>21</v>
      </c>
      <c r="F1367" s="233" t="s">
        <v>1830</v>
      </c>
      <c r="G1367" s="221"/>
      <c r="H1367" s="234">
        <v>1.35</v>
      </c>
      <c r="I1367" s="226"/>
      <c r="J1367" s="221"/>
      <c r="K1367" s="221"/>
      <c r="L1367" s="227"/>
      <c r="M1367" s="228"/>
      <c r="N1367" s="229"/>
      <c r="O1367" s="229"/>
      <c r="P1367" s="229"/>
      <c r="Q1367" s="229"/>
      <c r="R1367" s="229"/>
      <c r="S1367" s="229"/>
      <c r="T1367" s="230"/>
      <c r="AT1367" s="231" t="s">
        <v>210</v>
      </c>
      <c r="AU1367" s="231" t="s">
        <v>84</v>
      </c>
      <c r="AV1367" s="12" t="s">
        <v>84</v>
      </c>
      <c r="AW1367" s="12" t="s">
        <v>38</v>
      </c>
      <c r="AX1367" s="12" t="s">
        <v>74</v>
      </c>
      <c r="AY1367" s="231" t="s">
        <v>143</v>
      </c>
    </row>
    <row r="1368" spans="2:51" s="12" customFormat="1" ht="13.5">
      <c r="B1368" s="220"/>
      <c r="C1368" s="221"/>
      <c r="D1368" s="204" t="s">
        <v>210</v>
      </c>
      <c r="E1368" s="232" t="s">
        <v>21</v>
      </c>
      <c r="F1368" s="233" t="s">
        <v>1831</v>
      </c>
      <c r="G1368" s="221"/>
      <c r="H1368" s="234">
        <v>1.44</v>
      </c>
      <c r="I1368" s="226"/>
      <c r="J1368" s="221"/>
      <c r="K1368" s="221"/>
      <c r="L1368" s="227"/>
      <c r="M1368" s="228"/>
      <c r="N1368" s="229"/>
      <c r="O1368" s="229"/>
      <c r="P1368" s="229"/>
      <c r="Q1368" s="229"/>
      <c r="R1368" s="229"/>
      <c r="S1368" s="229"/>
      <c r="T1368" s="230"/>
      <c r="AT1368" s="231" t="s">
        <v>210</v>
      </c>
      <c r="AU1368" s="231" t="s">
        <v>84</v>
      </c>
      <c r="AV1368" s="12" t="s">
        <v>84</v>
      </c>
      <c r="AW1368" s="12" t="s">
        <v>38</v>
      </c>
      <c r="AX1368" s="12" t="s">
        <v>74</v>
      </c>
      <c r="AY1368" s="231" t="s">
        <v>143</v>
      </c>
    </row>
    <row r="1369" spans="2:51" s="14" customFormat="1" ht="13.5">
      <c r="B1369" s="257"/>
      <c r="C1369" s="258"/>
      <c r="D1369" s="204" t="s">
        <v>210</v>
      </c>
      <c r="E1369" s="259" t="s">
        <v>21</v>
      </c>
      <c r="F1369" s="260" t="s">
        <v>369</v>
      </c>
      <c r="G1369" s="258"/>
      <c r="H1369" s="261">
        <v>2.79</v>
      </c>
      <c r="I1369" s="262"/>
      <c r="J1369" s="258"/>
      <c r="K1369" s="258"/>
      <c r="L1369" s="263"/>
      <c r="M1369" s="264"/>
      <c r="N1369" s="265"/>
      <c r="O1369" s="265"/>
      <c r="P1369" s="265"/>
      <c r="Q1369" s="265"/>
      <c r="R1369" s="265"/>
      <c r="S1369" s="265"/>
      <c r="T1369" s="266"/>
      <c r="AT1369" s="267" t="s">
        <v>210</v>
      </c>
      <c r="AU1369" s="267" t="s">
        <v>84</v>
      </c>
      <c r="AV1369" s="14" t="s">
        <v>161</v>
      </c>
      <c r="AW1369" s="14" t="s">
        <v>6</v>
      </c>
      <c r="AX1369" s="14" t="s">
        <v>74</v>
      </c>
      <c r="AY1369" s="267" t="s">
        <v>143</v>
      </c>
    </row>
    <row r="1370" spans="2:51" s="11" customFormat="1" ht="13.5">
      <c r="B1370" s="209"/>
      <c r="C1370" s="210"/>
      <c r="D1370" s="204" t="s">
        <v>210</v>
      </c>
      <c r="E1370" s="211" t="s">
        <v>21</v>
      </c>
      <c r="F1370" s="212" t="s">
        <v>535</v>
      </c>
      <c r="G1370" s="210"/>
      <c r="H1370" s="213" t="s">
        <v>21</v>
      </c>
      <c r="I1370" s="214"/>
      <c r="J1370" s="210"/>
      <c r="K1370" s="210"/>
      <c r="L1370" s="215"/>
      <c r="M1370" s="216"/>
      <c r="N1370" s="217"/>
      <c r="O1370" s="217"/>
      <c r="P1370" s="217"/>
      <c r="Q1370" s="217"/>
      <c r="R1370" s="217"/>
      <c r="S1370" s="217"/>
      <c r="T1370" s="218"/>
      <c r="AT1370" s="219" t="s">
        <v>210</v>
      </c>
      <c r="AU1370" s="219" t="s">
        <v>84</v>
      </c>
      <c r="AV1370" s="11" t="s">
        <v>82</v>
      </c>
      <c r="AW1370" s="11" t="s">
        <v>38</v>
      </c>
      <c r="AX1370" s="11" t="s">
        <v>74</v>
      </c>
      <c r="AY1370" s="219" t="s">
        <v>143</v>
      </c>
    </row>
    <row r="1371" spans="2:51" s="12" customFormat="1" ht="13.5">
      <c r="B1371" s="220"/>
      <c r="C1371" s="221"/>
      <c r="D1371" s="204" t="s">
        <v>210</v>
      </c>
      <c r="E1371" s="232" t="s">
        <v>21</v>
      </c>
      <c r="F1371" s="233" t="s">
        <v>1832</v>
      </c>
      <c r="G1371" s="221"/>
      <c r="H1371" s="234">
        <v>1.92</v>
      </c>
      <c r="I1371" s="226"/>
      <c r="J1371" s="221"/>
      <c r="K1371" s="221"/>
      <c r="L1371" s="227"/>
      <c r="M1371" s="228"/>
      <c r="N1371" s="229"/>
      <c r="O1371" s="229"/>
      <c r="P1371" s="229"/>
      <c r="Q1371" s="229"/>
      <c r="R1371" s="229"/>
      <c r="S1371" s="229"/>
      <c r="T1371" s="230"/>
      <c r="AT1371" s="231" t="s">
        <v>210</v>
      </c>
      <c r="AU1371" s="231" t="s">
        <v>84</v>
      </c>
      <c r="AV1371" s="12" t="s">
        <v>84</v>
      </c>
      <c r="AW1371" s="12" t="s">
        <v>38</v>
      </c>
      <c r="AX1371" s="12" t="s">
        <v>74</v>
      </c>
      <c r="AY1371" s="231" t="s">
        <v>143</v>
      </c>
    </row>
    <row r="1372" spans="2:51" s="12" customFormat="1" ht="13.5">
      <c r="B1372" s="220"/>
      <c r="C1372" s="221"/>
      <c r="D1372" s="204" t="s">
        <v>210</v>
      </c>
      <c r="E1372" s="232" t="s">
        <v>21</v>
      </c>
      <c r="F1372" s="233" t="s">
        <v>1833</v>
      </c>
      <c r="G1372" s="221"/>
      <c r="H1372" s="234">
        <v>1.44</v>
      </c>
      <c r="I1372" s="226"/>
      <c r="J1372" s="221"/>
      <c r="K1372" s="221"/>
      <c r="L1372" s="227"/>
      <c r="M1372" s="228"/>
      <c r="N1372" s="229"/>
      <c r="O1372" s="229"/>
      <c r="P1372" s="229"/>
      <c r="Q1372" s="229"/>
      <c r="R1372" s="229"/>
      <c r="S1372" s="229"/>
      <c r="T1372" s="230"/>
      <c r="AT1372" s="231" t="s">
        <v>210</v>
      </c>
      <c r="AU1372" s="231" t="s">
        <v>84</v>
      </c>
      <c r="AV1372" s="12" t="s">
        <v>84</v>
      </c>
      <c r="AW1372" s="12" t="s">
        <v>38</v>
      </c>
      <c r="AX1372" s="12" t="s">
        <v>74</v>
      </c>
      <c r="AY1372" s="231" t="s">
        <v>143</v>
      </c>
    </row>
    <row r="1373" spans="2:51" s="14" customFormat="1" ht="13.5">
      <c r="B1373" s="257"/>
      <c r="C1373" s="258"/>
      <c r="D1373" s="204" t="s">
        <v>210</v>
      </c>
      <c r="E1373" s="259" t="s">
        <v>21</v>
      </c>
      <c r="F1373" s="260" t="s">
        <v>369</v>
      </c>
      <c r="G1373" s="258"/>
      <c r="H1373" s="261">
        <v>3.36</v>
      </c>
      <c r="I1373" s="262"/>
      <c r="J1373" s="258"/>
      <c r="K1373" s="258"/>
      <c r="L1373" s="263"/>
      <c r="M1373" s="264"/>
      <c r="N1373" s="265"/>
      <c r="O1373" s="265"/>
      <c r="P1373" s="265"/>
      <c r="Q1373" s="265"/>
      <c r="R1373" s="265"/>
      <c r="S1373" s="265"/>
      <c r="T1373" s="266"/>
      <c r="AT1373" s="267" t="s">
        <v>210</v>
      </c>
      <c r="AU1373" s="267" t="s">
        <v>84</v>
      </c>
      <c r="AV1373" s="14" t="s">
        <v>161</v>
      </c>
      <c r="AW1373" s="14" t="s">
        <v>6</v>
      </c>
      <c r="AX1373" s="14" t="s">
        <v>74</v>
      </c>
      <c r="AY1373" s="267" t="s">
        <v>143</v>
      </c>
    </row>
    <row r="1374" spans="2:51" s="13" customFormat="1" ht="13.5">
      <c r="B1374" s="235"/>
      <c r="C1374" s="236"/>
      <c r="D1374" s="222" t="s">
        <v>210</v>
      </c>
      <c r="E1374" s="237" t="s">
        <v>21</v>
      </c>
      <c r="F1374" s="238" t="s">
        <v>222</v>
      </c>
      <c r="G1374" s="236"/>
      <c r="H1374" s="239">
        <v>6.15</v>
      </c>
      <c r="I1374" s="240"/>
      <c r="J1374" s="236"/>
      <c r="K1374" s="236"/>
      <c r="L1374" s="241"/>
      <c r="M1374" s="242"/>
      <c r="N1374" s="243"/>
      <c r="O1374" s="243"/>
      <c r="P1374" s="243"/>
      <c r="Q1374" s="243"/>
      <c r="R1374" s="243"/>
      <c r="S1374" s="243"/>
      <c r="T1374" s="244"/>
      <c r="AT1374" s="245" t="s">
        <v>210</v>
      </c>
      <c r="AU1374" s="245" t="s">
        <v>84</v>
      </c>
      <c r="AV1374" s="13" t="s">
        <v>208</v>
      </c>
      <c r="AW1374" s="13" t="s">
        <v>6</v>
      </c>
      <c r="AX1374" s="13" t="s">
        <v>82</v>
      </c>
      <c r="AY1374" s="245" t="s">
        <v>143</v>
      </c>
    </row>
    <row r="1375" spans="2:65" s="1" customFormat="1" ht="22.5" customHeight="1">
      <c r="B1375" s="40"/>
      <c r="C1375" s="246" t="s">
        <v>1834</v>
      </c>
      <c r="D1375" s="246" t="s">
        <v>231</v>
      </c>
      <c r="E1375" s="247" t="s">
        <v>1835</v>
      </c>
      <c r="F1375" s="248" t="s">
        <v>1836</v>
      </c>
      <c r="G1375" s="249" t="s">
        <v>382</v>
      </c>
      <c r="H1375" s="250">
        <v>75.159</v>
      </c>
      <c r="I1375" s="251"/>
      <c r="J1375" s="252">
        <f>ROUND(I1375*H1375,2)</f>
        <v>0</v>
      </c>
      <c r="K1375" s="248" t="s">
        <v>150</v>
      </c>
      <c r="L1375" s="253"/>
      <c r="M1375" s="254" t="s">
        <v>21</v>
      </c>
      <c r="N1375" s="255" t="s">
        <v>45</v>
      </c>
      <c r="O1375" s="41"/>
      <c r="P1375" s="201">
        <f>O1375*H1375</f>
        <v>0</v>
      </c>
      <c r="Q1375" s="201">
        <v>0.00116</v>
      </c>
      <c r="R1375" s="201">
        <f>Q1375*H1375</f>
        <v>0.08718444</v>
      </c>
      <c r="S1375" s="201">
        <v>0</v>
      </c>
      <c r="T1375" s="202">
        <f>S1375*H1375</f>
        <v>0</v>
      </c>
      <c r="AR1375" s="24" t="s">
        <v>394</v>
      </c>
      <c r="AT1375" s="24" t="s">
        <v>231</v>
      </c>
      <c r="AU1375" s="24" t="s">
        <v>84</v>
      </c>
      <c r="AY1375" s="24" t="s">
        <v>143</v>
      </c>
      <c r="BE1375" s="203">
        <f>IF(N1375="základní",J1375,0)</f>
        <v>0</v>
      </c>
      <c r="BF1375" s="203">
        <f>IF(N1375="snížená",J1375,0)</f>
        <v>0</v>
      </c>
      <c r="BG1375" s="203">
        <f>IF(N1375="zákl. přenesená",J1375,0)</f>
        <v>0</v>
      </c>
      <c r="BH1375" s="203">
        <f>IF(N1375="sníž. přenesená",J1375,0)</f>
        <v>0</v>
      </c>
      <c r="BI1375" s="203">
        <f>IF(N1375="nulová",J1375,0)</f>
        <v>0</v>
      </c>
      <c r="BJ1375" s="24" t="s">
        <v>82</v>
      </c>
      <c r="BK1375" s="203">
        <f>ROUND(I1375*H1375,2)</f>
        <v>0</v>
      </c>
      <c r="BL1375" s="24" t="s">
        <v>294</v>
      </c>
      <c r="BM1375" s="24" t="s">
        <v>1837</v>
      </c>
    </row>
    <row r="1376" spans="2:51" s="12" customFormat="1" ht="13.5">
      <c r="B1376" s="220"/>
      <c r="C1376" s="221"/>
      <c r="D1376" s="222" t="s">
        <v>210</v>
      </c>
      <c r="E1376" s="221"/>
      <c r="F1376" s="224" t="s">
        <v>1838</v>
      </c>
      <c r="G1376" s="221"/>
      <c r="H1376" s="225">
        <v>75.159</v>
      </c>
      <c r="I1376" s="226"/>
      <c r="J1376" s="221"/>
      <c r="K1376" s="221"/>
      <c r="L1376" s="227"/>
      <c r="M1376" s="228"/>
      <c r="N1376" s="229"/>
      <c r="O1376" s="229"/>
      <c r="P1376" s="229"/>
      <c r="Q1376" s="229"/>
      <c r="R1376" s="229"/>
      <c r="S1376" s="229"/>
      <c r="T1376" s="230"/>
      <c r="AT1376" s="231" t="s">
        <v>210</v>
      </c>
      <c r="AU1376" s="231" t="s">
        <v>84</v>
      </c>
      <c r="AV1376" s="12" t="s">
        <v>84</v>
      </c>
      <c r="AW1376" s="12" t="s">
        <v>6</v>
      </c>
      <c r="AX1376" s="12" t="s">
        <v>82</v>
      </c>
      <c r="AY1376" s="231" t="s">
        <v>143</v>
      </c>
    </row>
    <row r="1377" spans="2:65" s="1" customFormat="1" ht="31.5" customHeight="1">
      <c r="B1377" s="40"/>
      <c r="C1377" s="192" t="s">
        <v>1839</v>
      </c>
      <c r="D1377" s="192" t="s">
        <v>146</v>
      </c>
      <c r="E1377" s="193" t="s">
        <v>1840</v>
      </c>
      <c r="F1377" s="194" t="s">
        <v>1841</v>
      </c>
      <c r="G1377" s="195" t="s">
        <v>492</v>
      </c>
      <c r="H1377" s="196">
        <v>176.84</v>
      </c>
      <c r="I1377" s="197"/>
      <c r="J1377" s="198">
        <f>ROUND(I1377*H1377,2)</f>
        <v>0</v>
      </c>
      <c r="K1377" s="194" t="s">
        <v>150</v>
      </c>
      <c r="L1377" s="60"/>
      <c r="M1377" s="199" t="s">
        <v>21</v>
      </c>
      <c r="N1377" s="200" t="s">
        <v>45</v>
      </c>
      <c r="O1377" s="41"/>
      <c r="P1377" s="201">
        <f>O1377*H1377</f>
        <v>0</v>
      </c>
      <c r="Q1377" s="201">
        <v>0.00026</v>
      </c>
      <c r="R1377" s="201">
        <f>Q1377*H1377</f>
        <v>0.045978399999999996</v>
      </c>
      <c r="S1377" s="201">
        <v>0</v>
      </c>
      <c r="T1377" s="202">
        <f>S1377*H1377</f>
        <v>0</v>
      </c>
      <c r="AR1377" s="24" t="s">
        <v>294</v>
      </c>
      <c r="AT1377" s="24" t="s">
        <v>146</v>
      </c>
      <c r="AU1377" s="24" t="s">
        <v>84</v>
      </c>
      <c r="AY1377" s="24" t="s">
        <v>143</v>
      </c>
      <c r="BE1377" s="203">
        <f>IF(N1377="základní",J1377,0)</f>
        <v>0</v>
      </c>
      <c r="BF1377" s="203">
        <f>IF(N1377="snížená",J1377,0)</f>
        <v>0</v>
      </c>
      <c r="BG1377" s="203">
        <f>IF(N1377="zákl. přenesená",J1377,0)</f>
        <v>0</v>
      </c>
      <c r="BH1377" s="203">
        <f>IF(N1377="sníž. přenesená",J1377,0)</f>
        <v>0</v>
      </c>
      <c r="BI1377" s="203">
        <f>IF(N1377="nulová",J1377,0)</f>
        <v>0</v>
      </c>
      <c r="BJ1377" s="24" t="s">
        <v>82</v>
      </c>
      <c r="BK1377" s="203">
        <f>ROUND(I1377*H1377,2)</f>
        <v>0</v>
      </c>
      <c r="BL1377" s="24" t="s">
        <v>294</v>
      </c>
      <c r="BM1377" s="24" t="s">
        <v>1842</v>
      </c>
    </row>
    <row r="1378" spans="2:47" s="1" customFormat="1" ht="40.5">
      <c r="B1378" s="40"/>
      <c r="C1378" s="62"/>
      <c r="D1378" s="204" t="s">
        <v>958</v>
      </c>
      <c r="E1378" s="62"/>
      <c r="F1378" s="205" t="s">
        <v>1843</v>
      </c>
      <c r="G1378" s="62"/>
      <c r="H1378" s="62"/>
      <c r="I1378" s="162"/>
      <c r="J1378" s="62"/>
      <c r="K1378" s="62"/>
      <c r="L1378" s="60"/>
      <c r="M1378" s="256"/>
      <c r="N1378" s="41"/>
      <c r="O1378" s="41"/>
      <c r="P1378" s="41"/>
      <c r="Q1378" s="41"/>
      <c r="R1378" s="41"/>
      <c r="S1378" s="41"/>
      <c r="T1378" s="77"/>
      <c r="AT1378" s="24" t="s">
        <v>958</v>
      </c>
      <c r="AU1378" s="24" t="s">
        <v>84</v>
      </c>
    </row>
    <row r="1379" spans="2:51" s="11" customFormat="1" ht="13.5">
      <c r="B1379" s="209"/>
      <c r="C1379" s="210"/>
      <c r="D1379" s="204" t="s">
        <v>210</v>
      </c>
      <c r="E1379" s="211" t="s">
        <v>21</v>
      </c>
      <c r="F1379" s="212" t="s">
        <v>519</v>
      </c>
      <c r="G1379" s="210"/>
      <c r="H1379" s="213" t="s">
        <v>21</v>
      </c>
      <c r="I1379" s="214"/>
      <c r="J1379" s="210"/>
      <c r="K1379" s="210"/>
      <c r="L1379" s="215"/>
      <c r="M1379" s="216"/>
      <c r="N1379" s="217"/>
      <c r="O1379" s="217"/>
      <c r="P1379" s="217"/>
      <c r="Q1379" s="217"/>
      <c r="R1379" s="217"/>
      <c r="S1379" s="217"/>
      <c r="T1379" s="218"/>
      <c r="AT1379" s="219" t="s">
        <v>210</v>
      </c>
      <c r="AU1379" s="219" t="s">
        <v>84</v>
      </c>
      <c r="AV1379" s="11" t="s">
        <v>82</v>
      </c>
      <c r="AW1379" s="11" t="s">
        <v>38</v>
      </c>
      <c r="AX1379" s="11" t="s">
        <v>74</v>
      </c>
      <c r="AY1379" s="219" t="s">
        <v>143</v>
      </c>
    </row>
    <row r="1380" spans="2:51" s="12" customFormat="1" ht="13.5">
      <c r="B1380" s="220"/>
      <c r="C1380" s="221"/>
      <c r="D1380" s="204" t="s">
        <v>210</v>
      </c>
      <c r="E1380" s="232" t="s">
        <v>21</v>
      </c>
      <c r="F1380" s="233" t="s">
        <v>1844</v>
      </c>
      <c r="G1380" s="221"/>
      <c r="H1380" s="234">
        <v>1.2</v>
      </c>
      <c r="I1380" s="226"/>
      <c r="J1380" s="221"/>
      <c r="K1380" s="221"/>
      <c r="L1380" s="227"/>
      <c r="M1380" s="228"/>
      <c r="N1380" s="229"/>
      <c r="O1380" s="229"/>
      <c r="P1380" s="229"/>
      <c r="Q1380" s="229"/>
      <c r="R1380" s="229"/>
      <c r="S1380" s="229"/>
      <c r="T1380" s="230"/>
      <c r="AT1380" s="231" t="s">
        <v>210</v>
      </c>
      <c r="AU1380" s="231" t="s">
        <v>84</v>
      </c>
      <c r="AV1380" s="12" t="s">
        <v>84</v>
      </c>
      <c r="AW1380" s="12" t="s">
        <v>38</v>
      </c>
      <c r="AX1380" s="12" t="s">
        <v>74</v>
      </c>
      <c r="AY1380" s="231" t="s">
        <v>143</v>
      </c>
    </row>
    <row r="1381" spans="2:51" s="12" customFormat="1" ht="13.5">
      <c r="B1381" s="220"/>
      <c r="C1381" s="221"/>
      <c r="D1381" s="204" t="s">
        <v>210</v>
      </c>
      <c r="E1381" s="232" t="s">
        <v>21</v>
      </c>
      <c r="F1381" s="233" t="s">
        <v>1845</v>
      </c>
      <c r="G1381" s="221"/>
      <c r="H1381" s="234">
        <v>12.1</v>
      </c>
      <c r="I1381" s="226"/>
      <c r="J1381" s="221"/>
      <c r="K1381" s="221"/>
      <c r="L1381" s="227"/>
      <c r="M1381" s="228"/>
      <c r="N1381" s="229"/>
      <c r="O1381" s="229"/>
      <c r="P1381" s="229"/>
      <c r="Q1381" s="229"/>
      <c r="R1381" s="229"/>
      <c r="S1381" s="229"/>
      <c r="T1381" s="230"/>
      <c r="AT1381" s="231" t="s">
        <v>210</v>
      </c>
      <c r="AU1381" s="231" t="s">
        <v>84</v>
      </c>
      <c r="AV1381" s="12" t="s">
        <v>84</v>
      </c>
      <c r="AW1381" s="12" t="s">
        <v>38</v>
      </c>
      <c r="AX1381" s="12" t="s">
        <v>74</v>
      </c>
      <c r="AY1381" s="231" t="s">
        <v>143</v>
      </c>
    </row>
    <row r="1382" spans="2:51" s="12" customFormat="1" ht="13.5">
      <c r="B1382" s="220"/>
      <c r="C1382" s="221"/>
      <c r="D1382" s="204" t="s">
        <v>210</v>
      </c>
      <c r="E1382" s="232" t="s">
        <v>21</v>
      </c>
      <c r="F1382" s="233" t="s">
        <v>1846</v>
      </c>
      <c r="G1382" s="221"/>
      <c r="H1382" s="234">
        <v>8.6</v>
      </c>
      <c r="I1382" s="226"/>
      <c r="J1382" s="221"/>
      <c r="K1382" s="221"/>
      <c r="L1382" s="227"/>
      <c r="M1382" s="228"/>
      <c r="N1382" s="229"/>
      <c r="O1382" s="229"/>
      <c r="P1382" s="229"/>
      <c r="Q1382" s="229"/>
      <c r="R1382" s="229"/>
      <c r="S1382" s="229"/>
      <c r="T1382" s="230"/>
      <c r="AT1382" s="231" t="s">
        <v>210</v>
      </c>
      <c r="AU1382" s="231" t="s">
        <v>84</v>
      </c>
      <c r="AV1382" s="12" t="s">
        <v>84</v>
      </c>
      <c r="AW1382" s="12" t="s">
        <v>38</v>
      </c>
      <c r="AX1382" s="12" t="s">
        <v>74</v>
      </c>
      <c r="AY1382" s="231" t="s">
        <v>143</v>
      </c>
    </row>
    <row r="1383" spans="2:51" s="12" customFormat="1" ht="13.5">
      <c r="B1383" s="220"/>
      <c r="C1383" s="221"/>
      <c r="D1383" s="204" t="s">
        <v>210</v>
      </c>
      <c r="E1383" s="232" t="s">
        <v>21</v>
      </c>
      <c r="F1383" s="233" t="s">
        <v>1847</v>
      </c>
      <c r="G1383" s="221"/>
      <c r="H1383" s="234">
        <v>11.5</v>
      </c>
      <c r="I1383" s="226"/>
      <c r="J1383" s="221"/>
      <c r="K1383" s="221"/>
      <c r="L1383" s="227"/>
      <c r="M1383" s="228"/>
      <c r="N1383" s="229"/>
      <c r="O1383" s="229"/>
      <c r="P1383" s="229"/>
      <c r="Q1383" s="229"/>
      <c r="R1383" s="229"/>
      <c r="S1383" s="229"/>
      <c r="T1383" s="230"/>
      <c r="AT1383" s="231" t="s">
        <v>210</v>
      </c>
      <c r="AU1383" s="231" t="s">
        <v>84</v>
      </c>
      <c r="AV1383" s="12" t="s">
        <v>84</v>
      </c>
      <c r="AW1383" s="12" t="s">
        <v>38</v>
      </c>
      <c r="AX1383" s="12" t="s">
        <v>74</v>
      </c>
      <c r="AY1383" s="231" t="s">
        <v>143</v>
      </c>
    </row>
    <row r="1384" spans="2:51" s="12" customFormat="1" ht="13.5">
      <c r="B1384" s="220"/>
      <c r="C1384" s="221"/>
      <c r="D1384" s="204" t="s">
        <v>210</v>
      </c>
      <c r="E1384" s="232" t="s">
        <v>21</v>
      </c>
      <c r="F1384" s="233" t="s">
        <v>1848</v>
      </c>
      <c r="G1384" s="221"/>
      <c r="H1384" s="234">
        <v>12.4</v>
      </c>
      <c r="I1384" s="226"/>
      <c r="J1384" s="221"/>
      <c r="K1384" s="221"/>
      <c r="L1384" s="227"/>
      <c r="M1384" s="228"/>
      <c r="N1384" s="229"/>
      <c r="O1384" s="229"/>
      <c r="P1384" s="229"/>
      <c r="Q1384" s="229"/>
      <c r="R1384" s="229"/>
      <c r="S1384" s="229"/>
      <c r="T1384" s="230"/>
      <c r="AT1384" s="231" t="s">
        <v>210</v>
      </c>
      <c r="AU1384" s="231" t="s">
        <v>84</v>
      </c>
      <c r="AV1384" s="12" t="s">
        <v>84</v>
      </c>
      <c r="AW1384" s="12" t="s">
        <v>38</v>
      </c>
      <c r="AX1384" s="12" t="s">
        <v>74</v>
      </c>
      <c r="AY1384" s="231" t="s">
        <v>143</v>
      </c>
    </row>
    <row r="1385" spans="2:51" s="12" customFormat="1" ht="13.5">
      <c r="B1385" s="220"/>
      <c r="C1385" s="221"/>
      <c r="D1385" s="204" t="s">
        <v>210</v>
      </c>
      <c r="E1385" s="232" t="s">
        <v>21</v>
      </c>
      <c r="F1385" s="233" t="s">
        <v>1849</v>
      </c>
      <c r="G1385" s="221"/>
      <c r="H1385" s="234">
        <v>8.4</v>
      </c>
      <c r="I1385" s="226"/>
      <c r="J1385" s="221"/>
      <c r="K1385" s="221"/>
      <c r="L1385" s="227"/>
      <c r="M1385" s="228"/>
      <c r="N1385" s="229"/>
      <c r="O1385" s="229"/>
      <c r="P1385" s="229"/>
      <c r="Q1385" s="229"/>
      <c r="R1385" s="229"/>
      <c r="S1385" s="229"/>
      <c r="T1385" s="230"/>
      <c r="AT1385" s="231" t="s">
        <v>210</v>
      </c>
      <c r="AU1385" s="231" t="s">
        <v>84</v>
      </c>
      <c r="AV1385" s="12" t="s">
        <v>84</v>
      </c>
      <c r="AW1385" s="12" t="s">
        <v>38</v>
      </c>
      <c r="AX1385" s="12" t="s">
        <v>74</v>
      </c>
      <c r="AY1385" s="231" t="s">
        <v>143</v>
      </c>
    </row>
    <row r="1386" spans="2:51" s="12" customFormat="1" ht="13.5">
      <c r="B1386" s="220"/>
      <c r="C1386" s="221"/>
      <c r="D1386" s="204" t="s">
        <v>210</v>
      </c>
      <c r="E1386" s="232" t="s">
        <v>21</v>
      </c>
      <c r="F1386" s="233" t="s">
        <v>1850</v>
      </c>
      <c r="G1386" s="221"/>
      <c r="H1386" s="234">
        <v>12.1</v>
      </c>
      <c r="I1386" s="226"/>
      <c r="J1386" s="221"/>
      <c r="K1386" s="221"/>
      <c r="L1386" s="227"/>
      <c r="M1386" s="228"/>
      <c r="N1386" s="229"/>
      <c r="O1386" s="229"/>
      <c r="P1386" s="229"/>
      <c r="Q1386" s="229"/>
      <c r="R1386" s="229"/>
      <c r="S1386" s="229"/>
      <c r="T1386" s="230"/>
      <c r="AT1386" s="231" t="s">
        <v>210</v>
      </c>
      <c r="AU1386" s="231" t="s">
        <v>84</v>
      </c>
      <c r="AV1386" s="12" t="s">
        <v>84</v>
      </c>
      <c r="AW1386" s="12" t="s">
        <v>38</v>
      </c>
      <c r="AX1386" s="12" t="s">
        <v>74</v>
      </c>
      <c r="AY1386" s="231" t="s">
        <v>143</v>
      </c>
    </row>
    <row r="1387" spans="2:51" s="12" customFormat="1" ht="13.5">
      <c r="B1387" s="220"/>
      <c r="C1387" s="221"/>
      <c r="D1387" s="204" t="s">
        <v>210</v>
      </c>
      <c r="E1387" s="232" t="s">
        <v>21</v>
      </c>
      <c r="F1387" s="233" t="s">
        <v>1851</v>
      </c>
      <c r="G1387" s="221"/>
      <c r="H1387" s="234">
        <v>8.4</v>
      </c>
      <c r="I1387" s="226"/>
      <c r="J1387" s="221"/>
      <c r="K1387" s="221"/>
      <c r="L1387" s="227"/>
      <c r="M1387" s="228"/>
      <c r="N1387" s="229"/>
      <c r="O1387" s="229"/>
      <c r="P1387" s="229"/>
      <c r="Q1387" s="229"/>
      <c r="R1387" s="229"/>
      <c r="S1387" s="229"/>
      <c r="T1387" s="230"/>
      <c r="AT1387" s="231" t="s">
        <v>210</v>
      </c>
      <c r="AU1387" s="231" t="s">
        <v>84</v>
      </c>
      <c r="AV1387" s="12" t="s">
        <v>84</v>
      </c>
      <c r="AW1387" s="12" t="s">
        <v>38</v>
      </c>
      <c r="AX1387" s="12" t="s">
        <v>74</v>
      </c>
      <c r="AY1387" s="231" t="s">
        <v>143</v>
      </c>
    </row>
    <row r="1388" spans="2:51" s="12" customFormat="1" ht="13.5">
      <c r="B1388" s="220"/>
      <c r="C1388" s="221"/>
      <c r="D1388" s="204" t="s">
        <v>210</v>
      </c>
      <c r="E1388" s="232" t="s">
        <v>21</v>
      </c>
      <c r="F1388" s="233" t="s">
        <v>1852</v>
      </c>
      <c r="G1388" s="221"/>
      <c r="H1388" s="234">
        <v>4.2</v>
      </c>
      <c r="I1388" s="226"/>
      <c r="J1388" s="221"/>
      <c r="K1388" s="221"/>
      <c r="L1388" s="227"/>
      <c r="M1388" s="228"/>
      <c r="N1388" s="229"/>
      <c r="O1388" s="229"/>
      <c r="P1388" s="229"/>
      <c r="Q1388" s="229"/>
      <c r="R1388" s="229"/>
      <c r="S1388" s="229"/>
      <c r="T1388" s="230"/>
      <c r="AT1388" s="231" t="s">
        <v>210</v>
      </c>
      <c r="AU1388" s="231" t="s">
        <v>84</v>
      </c>
      <c r="AV1388" s="12" t="s">
        <v>84</v>
      </c>
      <c r="AW1388" s="12" t="s">
        <v>38</v>
      </c>
      <c r="AX1388" s="12" t="s">
        <v>74</v>
      </c>
      <c r="AY1388" s="231" t="s">
        <v>143</v>
      </c>
    </row>
    <row r="1389" spans="2:51" s="12" customFormat="1" ht="13.5">
      <c r="B1389" s="220"/>
      <c r="C1389" s="221"/>
      <c r="D1389" s="204" t="s">
        <v>210</v>
      </c>
      <c r="E1389" s="232" t="s">
        <v>21</v>
      </c>
      <c r="F1389" s="233" t="s">
        <v>1853</v>
      </c>
      <c r="G1389" s="221"/>
      <c r="H1389" s="234">
        <v>8.9</v>
      </c>
      <c r="I1389" s="226"/>
      <c r="J1389" s="221"/>
      <c r="K1389" s="221"/>
      <c r="L1389" s="227"/>
      <c r="M1389" s="228"/>
      <c r="N1389" s="229"/>
      <c r="O1389" s="229"/>
      <c r="P1389" s="229"/>
      <c r="Q1389" s="229"/>
      <c r="R1389" s="229"/>
      <c r="S1389" s="229"/>
      <c r="T1389" s="230"/>
      <c r="AT1389" s="231" t="s">
        <v>210</v>
      </c>
      <c r="AU1389" s="231" t="s">
        <v>84</v>
      </c>
      <c r="AV1389" s="12" t="s">
        <v>84</v>
      </c>
      <c r="AW1389" s="12" t="s">
        <v>38</v>
      </c>
      <c r="AX1389" s="12" t="s">
        <v>74</v>
      </c>
      <c r="AY1389" s="231" t="s">
        <v>143</v>
      </c>
    </row>
    <row r="1390" spans="2:51" s="12" customFormat="1" ht="13.5">
      <c r="B1390" s="220"/>
      <c r="C1390" s="221"/>
      <c r="D1390" s="204" t="s">
        <v>210</v>
      </c>
      <c r="E1390" s="232" t="s">
        <v>21</v>
      </c>
      <c r="F1390" s="233" t="s">
        <v>1854</v>
      </c>
      <c r="G1390" s="221"/>
      <c r="H1390" s="234">
        <v>37.44</v>
      </c>
      <c r="I1390" s="226"/>
      <c r="J1390" s="221"/>
      <c r="K1390" s="221"/>
      <c r="L1390" s="227"/>
      <c r="M1390" s="228"/>
      <c r="N1390" s="229"/>
      <c r="O1390" s="229"/>
      <c r="P1390" s="229"/>
      <c r="Q1390" s="229"/>
      <c r="R1390" s="229"/>
      <c r="S1390" s="229"/>
      <c r="T1390" s="230"/>
      <c r="AT1390" s="231" t="s">
        <v>210</v>
      </c>
      <c r="AU1390" s="231" t="s">
        <v>84</v>
      </c>
      <c r="AV1390" s="12" t="s">
        <v>84</v>
      </c>
      <c r="AW1390" s="12" t="s">
        <v>38</v>
      </c>
      <c r="AX1390" s="12" t="s">
        <v>74</v>
      </c>
      <c r="AY1390" s="231" t="s">
        <v>143</v>
      </c>
    </row>
    <row r="1391" spans="2:51" s="14" customFormat="1" ht="13.5">
      <c r="B1391" s="257"/>
      <c r="C1391" s="258"/>
      <c r="D1391" s="204" t="s">
        <v>210</v>
      </c>
      <c r="E1391" s="259" t="s">
        <v>21</v>
      </c>
      <c r="F1391" s="260" t="s">
        <v>369</v>
      </c>
      <c r="G1391" s="258"/>
      <c r="H1391" s="261">
        <v>125.24</v>
      </c>
      <c r="I1391" s="262"/>
      <c r="J1391" s="258"/>
      <c r="K1391" s="258"/>
      <c r="L1391" s="263"/>
      <c r="M1391" s="264"/>
      <c r="N1391" s="265"/>
      <c r="O1391" s="265"/>
      <c r="P1391" s="265"/>
      <c r="Q1391" s="265"/>
      <c r="R1391" s="265"/>
      <c r="S1391" s="265"/>
      <c r="T1391" s="266"/>
      <c r="AT1391" s="267" t="s">
        <v>210</v>
      </c>
      <c r="AU1391" s="267" t="s">
        <v>84</v>
      </c>
      <c r="AV1391" s="14" t="s">
        <v>161</v>
      </c>
      <c r="AW1391" s="14" t="s">
        <v>6</v>
      </c>
      <c r="AX1391" s="14" t="s">
        <v>74</v>
      </c>
      <c r="AY1391" s="267" t="s">
        <v>143</v>
      </c>
    </row>
    <row r="1392" spans="2:51" s="11" customFormat="1" ht="13.5">
      <c r="B1392" s="209"/>
      <c r="C1392" s="210"/>
      <c r="D1392" s="204" t="s">
        <v>210</v>
      </c>
      <c r="E1392" s="211" t="s">
        <v>21</v>
      </c>
      <c r="F1392" s="212" t="s">
        <v>535</v>
      </c>
      <c r="G1392" s="210"/>
      <c r="H1392" s="213" t="s">
        <v>21</v>
      </c>
      <c r="I1392" s="214"/>
      <c r="J1392" s="210"/>
      <c r="K1392" s="210"/>
      <c r="L1392" s="215"/>
      <c r="M1392" s="216"/>
      <c r="N1392" s="217"/>
      <c r="O1392" s="217"/>
      <c r="P1392" s="217"/>
      <c r="Q1392" s="217"/>
      <c r="R1392" s="217"/>
      <c r="S1392" s="217"/>
      <c r="T1392" s="218"/>
      <c r="AT1392" s="219" t="s">
        <v>210</v>
      </c>
      <c r="AU1392" s="219" t="s">
        <v>84</v>
      </c>
      <c r="AV1392" s="11" t="s">
        <v>82</v>
      </c>
      <c r="AW1392" s="11" t="s">
        <v>38</v>
      </c>
      <c r="AX1392" s="11" t="s">
        <v>74</v>
      </c>
      <c r="AY1392" s="219" t="s">
        <v>143</v>
      </c>
    </row>
    <row r="1393" spans="2:51" s="12" customFormat="1" ht="13.5">
      <c r="B1393" s="220"/>
      <c r="C1393" s="221"/>
      <c r="D1393" s="204" t="s">
        <v>210</v>
      </c>
      <c r="E1393" s="232" t="s">
        <v>21</v>
      </c>
      <c r="F1393" s="233" t="s">
        <v>1855</v>
      </c>
      <c r="G1393" s="221"/>
      <c r="H1393" s="234">
        <v>1.2</v>
      </c>
      <c r="I1393" s="226"/>
      <c r="J1393" s="221"/>
      <c r="K1393" s="221"/>
      <c r="L1393" s="227"/>
      <c r="M1393" s="228"/>
      <c r="N1393" s="229"/>
      <c r="O1393" s="229"/>
      <c r="P1393" s="229"/>
      <c r="Q1393" s="229"/>
      <c r="R1393" s="229"/>
      <c r="S1393" s="229"/>
      <c r="T1393" s="230"/>
      <c r="AT1393" s="231" t="s">
        <v>210</v>
      </c>
      <c r="AU1393" s="231" t="s">
        <v>84</v>
      </c>
      <c r="AV1393" s="12" t="s">
        <v>84</v>
      </c>
      <c r="AW1393" s="12" t="s">
        <v>38</v>
      </c>
      <c r="AX1393" s="12" t="s">
        <v>74</v>
      </c>
      <c r="AY1393" s="231" t="s">
        <v>143</v>
      </c>
    </row>
    <row r="1394" spans="2:51" s="12" customFormat="1" ht="13.5">
      <c r="B1394" s="220"/>
      <c r="C1394" s="221"/>
      <c r="D1394" s="204" t="s">
        <v>210</v>
      </c>
      <c r="E1394" s="232" t="s">
        <v>21</v>
      </c>
      <c r="F1394" s="233" t="s">
        <v>1856</v>
      </c>
      <c r="G1394" s="221"/>
      <c r="H1394" s="234">
        <v>12.3</v>
      </c>
      <c r="I1394" s="226"/>
      <c r="J1394" s="221"/>
      <c r="K1394" s="221"/>
      <c r="L1394" s="227"/>
      <c r="M1394" s="228"/>
      <c r="N1394" s="229"/>
      <c r="O1394" s="229"/>
      <c r="P1394" s="229"/>
      <c r="Q1394" s="229"/>
      <c r="R1394" s="229"/>
      <c r="S1394" s="229"/>
      <c r="T1394" s="230"/>
      <c r="AT1394" s="231" t="s">
        <v>210</v>
      </c>
      <c r="AU1394" s="231" t="s">
        <v>84</v>
      </c>
      <c r="AV1394" s="12" t="s">
        <v>84</v>
      </c>
      <c r="AW1394" s="12" t="s">
        <v>38</v>
      </c>
      <c r="AX1394" s="12" t="s">
        <v>74</v>
      </c>
      <c r="AY1394" s="231" t="s">
        <v>143</v>
      </c>
    </row>
    <row r="1395" spans="2:51" s="12" customFormat="1" ht="13.5">
      <c r="B1395" s="220"/>
      <c r="C1395" s="221"/>
      <c r="D1395" s="204" t="s">
        <v>210</v>
      </c>
      <c r="E1395" s="232" t="s">
        <v>21</v>
      </c>
      <c r="F1395" s="233" t="s">
        <v>1857</v>
      </c>
      <c r="G1395" s="221"/>
      <c r="H1395" s="234">
        <v>12.1</v>
      </c>
      <c r="I1395" s="226"/>
      <c r="J1395" s="221"/>
      <c r="K1395" s="221"/>
      <c r="L1395" s="227"/>
      <c r="M1395" s="228"/>
      <c r="N1395" s="229"/>
      <c r="O1395" s="229"/>
      <c r="P1395" s="229"/>
      <c r="Q1395" s="229"/>
      <c r="R1395" s="229"/>
      <c r="S1395" s="229"/>
      <c r="T1395" s="230"/>
      <c r="AT1395" s="231" t="s">
        <v>210</v>
      </c>
      <c r="AU1395" s="231" t="s">
        <v>84</v>
      </c>
      <c r="AV1395" s="12" t="s">
        <v>84</v>
      </c>
      <c r="AW1395" s="12" t="s">
        <v>38</v>
      </c>
      <c r="AX1395" s="12" t="s">
        <v>74</v>
      </c>
      <c r="AY1395" s="231" t="s">
        <v>143</v>
      </c>
    </row>
    <row r="1396" spans="2:51" s="12" customFormat="1" ht="13.5">
      <c r="B1396" s="220"/>
      <c r="C1396" s="221"/>
      <c r="D1396" s="204" t="s">
        <v>210</v>
      </c>
      <c r="E1396" s="232" t="s">
        <v>21</v>
      </c>
      <c r="F1396" s="233" t="s">
        <v>1858</v>
      </c>
      <c r="G1396" s="221"/>
      <c r="H1396" s="234">
        <v>8.4</v>
      </c>
      <c r="I1396" s="226"/>
      <c r="J1396" s="221"/>
      <c r="K1396" s="221"/>
      <c r="L1396" s="227"/>
      <c r="M1396" s="228"/>
      <c r="N1396" s="229"/>
      <c r="O1396" s="229"/>
      <c r="P1396" s="229"/>
      <c r="Q1396" s="229"/>
      <c r="R1396" s="229"/>
      <c r="S1396" s="229"/>
      <c r="T1396" s="230"/>
      <c r="AT1396" s="231" t="s">
        <v>210</v>
      </c>
      <c r="AU1396" s="231" t="s">
        <v>84</v>
      </c>
      <c r="AV1396" s="12" t="s">
        <v>84</v>
      </c>
      <c r="AW1396" s="12" t="s">
        <v>38</v>
      </c>
      <c r="AX1396" s="12" t="s">
        <v>74</v>
      </c>
      <c r="AY1396" s="231" t="s">
        <v>143</v>
      </c>
    </row>
    <row r="1397" spans="2:51" s="12" customFormat="1" ht="13.5">
      <c r="B1397" s="220"/>
      <c r="C1397" s="221"/>
      <c r="D1397" s="204" t="s">
        <v>210</v>
      </c>
      <c r="E1397" s="232" t="s">
        <v>21</v>
      </c>
      <c r="F1397" s="233" t="s">
        <v>1859</v>
      </c>
      <c r="G1397" s="221"/>
      <c r="H1397" s="234">
        <v>13.4</v>
      </c>
      <c r="I1397" s="226"/>
      <c r="J1397" s="221"/>
      <c r="K1397" s="221"/>
      <c r="L1397" s="227"/>
      <c r="M1397" s="228"/>
      <c r="N1397" s="229"/>
      <c r="O1397" s="229"/>
      <c r="P1397" s="229"/>
      <c r="Q1397" s="229"/>
      <c r="R1397" s="229"/>
      <c r="S1397" s="229"/>
      <c r="T1397" s="230"/>
      <c r="AT1397" s="231" t="s">
        <v>210</v>
      </c>
      <c r="AU1397" s="231" t="s">
        <v>84</v>
      </c>
      <c r="AV1397" s="12" t="s">
        <v>84</v>
      </c>
      <c r="AW1397" s="12" t="s">
        <v>38</v>
      </c>
      <c r="AX1397" s="12" t="s">
        <v>74</v>
      </c>
      <c r="AY1397" s="231" t="s">
        <v>143</v>
      </c>
    </row>
    <row r="1398" spans="2:51" s="12" customFormat="1" ht="13.5">
      <c r="B1398" s="220"/>
      <c r="C1398" s="221"/>
      <c r="D1398" s="204" t="s">
        <v>210</v>
      </c>
      <c r="E1398" s="232" t="s">
        <v>21</v>
      </c>
      <c r="F1398" s="233" t="s">
        <v>1860</v>
      </c>
      <c r="G1398" s="221"/>
      <c r="H1398" s="234">
        <v>4.2</v>
      </c>
      <c r="I1398" s="226"/>
      <c r="J1398" s="221"/>
      <c r="K1398" s="221"/>
      <c r="L1398" s="227"/>
      <c r="M1398" s="228"/>
      <c r="N1398" s="229"/>
      <c r="O1398" s="229"/>
      <c r="P1398" s="229"/>
      <c r="Q1398" s="229"/>
      <c r="R1398" s="229"/>
      <c r="S1398" s="229"/>
      <c r="T1398" s="230"/>
      <c r="AT1398" s="231" t="s">
        <v>210</v>
      </c>
      <c r="AU1398" s="231" t="s">
        <v>84</v>
      </c>
      <c r="AV1398" s="12" t="s">
        <v>84</v>
      </c>
      <c r="AW1398" s="12" t="s">
        <v>38</v>
      </c>
      <c r="AX1398" s="12" t="s">
        <v>74</v>
      </c>
      <c r="AY1398" s="231" t="s">
        <v>143</v>
      </c>
    </row>
    <row r="1399" spans="2:51" s="14" customFormat="1" ht="13.5">
      <c r="B1399" s="257"/>
      <c r="C1399" s="258"/>
      <c r="D1399" s="204" t="s">
        <v>210</v>
      </c>
      <c r="E1399" s="259" t="s">
        <v>21</v>
      </c>
      <c r="F1399" s="260" t="s">
        <v>369</v>
      </c>
      <c r="G1399" s="258"/>
      <c r="H1399" s="261">
        <v>51.6</v>
      </c>
      <c r="I1399" s="262"/>
      <c r="J1399" s="258"/>
      <c r="K1399" s="258"/>
      <c r="L1399" s="263"/>
      <c r="M1399" s="264"/>
      <c r="N1399" s="265"/>
      <c r="O1399" s="265"/>
      <c r="P1399" s="265"/>
      <c r="Q1399" s="265"/>
      <c r="R1399" s="265"/>
      <c r="S1399" s="265"/>
      <c r="T1399" s="266"/>
      <c r="AT1399" s="267" t="s">
        <v>210</v>
      </c>
      <c r="AU1399" s="267" t="s">
        <v>84</v>
      </c>
      <c r="AV1399" s="14" t="s">
        <v>161</v>
      </c>
      <c r="AW1399" s="14" t="s">
        <v>6</v>
      </c>
      <c r="AX1399" s="14" t="s">
        <v>74</v>
      </c>
      <c r="AY1399" s="267" t="s">
        <v>143</v>
      </c>
    </row>
    <row r="1400" spans="2:51" s="13" customFormat="1" ht="13.5">
      <c r="B1400" s="235"/>
      <c r="C1400" s="236"/>
      <c r="D1400" s="222" t="s">
        <v>210</v>
      </c>
      <c r="E1400" s="237" t="s">
        <v>21</v>
      </c>
      <c r="F1400" s="238" t="s">
        <v>222</v>
      </c>
      <c r="G1400" s="236"/>
      <c r="H1400" s="239">
        <v>176.84</v>
      </c>
      <c r="I1400" s="240"/>
      <c r="J1400" s="236"/>
      <c r="K1400" s="236"/>
      <c r="L1400" s="241"/>
      <c r="M1400" s="242"/>
      <c r="N1400" s="243"/>
      <c r="O1400" s="243"/>
      <c r="P1400" s="243"/>
      <c r="Q1400" s="243"/>
      <c r="R1400" s="243"/>
      <c r="S1400" s="243"/>
      <c r="T1400" s="244"/>
      <c r="AT1400" s="245" t="s">
        <v>210</v>
      </c>
      <c r="AU1400" s="245" t="s">
        <v>84</v>
      </c>
      <c r="AV1400" s="13" t="s">
        <v>208</v>
      </c>
      <c r="AW1400" s="13" t="s">
        <v>6</v>
      </c>
      <c r="AX1400" s="13" t="s">
        <v>82</v>
      </c>
      <c r="AY1400" s="245" t="s">
        <v>143</v>
      </c>
    </row>
    <row r="1401" spans="2:65" s="1" customFormat="1" ht="22.5" customHeight="1">
      <c r="B1401" s="40"/>
      <c r="C1401" s="192" t="s">
        <v>1861</v>
      </c>
      <c r="D1401" s="192" t="s">
        <v>146</v>
      </c>
      <c r="E1401" s="193" t="s">
        <v>1862</v>
      </c>
      <c r="F1401" s="194" t="s">
        <v>1863</v>
      </c>
      <c r="G1401" s="195" t="s">
        <v>249</v>
      </c>
      <c r="H1401" s="196">
        <v>127.355</v>
      </c>
      <c r="I1401" s="197"/>
      <c r="J1401" s="198">
        <f>ROUND(I1401*H1401,2)</f>
        <v>0</v>
      </c>
      <c r="K1401" s="194" t="s">
        <v>150</v>
      </c>
      <c r="L1401" s="60"/>
      <c r="M1401" s="199" t="s">
        <v>21</v>
      </c>
      <c r="N1401" s="200" t="s">
        <v>45</v>
      </c>
      <c r="O1401" s="41"/>
      <c r="P1401" s="201">
        <f>O1401*H1401</f>
        <v>0</v>
      </c>
      <c r="Q1401" s="201">
        <v>0.0003</v>
      </c>
      <c r="R1401" s="201">
        <f>Q1401*H1401</f>
        <v>0.0382065</v>
      </c>
      <c r="S1401" s="201">
        <v>0</v>
      </c>
      <c r="T1401" s="202">
        <f>S1401*H1401</f>
        <v>0</v>
      </c>
      <c r="AR1401" s="24" t="s">
        <v>294</v>
      </c>
      <c r="AT1401" s="24" t="s">
        <v>146</v>
      </c>
      <c r="AU1401" s="24" t="s">
        <v>84</v>
      </c>
      <c r="AY1401" s="24" t="s">
        <v>143</v>
      </c>
      <c r="BE1401" s="203">
        <f>IF(N1401="základní",J1401,0)</f>
        <v>0</v>
      </c>
      <c r="BF1401" s="203">
        <f>IF(N1401="snížená",J1401,0)</f>
        <v>0</v>
      </c>
      <c r="BG1401" s="203">
        <f>IF(N1401="zákl. přenesená",J1401,0)</f>
        <v>0</v>
      </c>
      <c r="BH1401" s="203">
        <f>IF(N1401="sníž. přenesená",J1401,0)</f>
        <v>0</v>
      </c>
      <c r="BI1401" s="203">
        <f>IF(N1401="nulová",J1401,0)</f>
        <v>0</v>
      </c>
      <c r="BJ1401" s="24" t="s">
        <v>82</v>
      </c>
      <c r="BK1401" s="203">
        <f>ROUND(I1401*H1401,2)</f>
        <v>0</v>
      </c>
      <c r="BL1401" s="24" t="s">
        <v>294</v>
      </c>
      <c r="BM1401" s="24" t="s">
        <v>1864</v>
      </c>
    </row>
    <row r="1402" spans="2:47" s="1" customFormat="1" ht="40.5">
      <c r="B1402" s="40"/>
      <c r="C1402" s="62"/>
      <c r="D1402" s="204" t="s">
        <v>958</v>
      </c>
      <c r="E1402" s="62"/>
      <c r="F1402" s="205" t="s">
        <v>1843</v>
      </c>
      <c r="G1402" s="62"/>
      <c r="H1402" s="62"/>
      <c r="I1402" s="162"/>
      <c r="J1402" s="62"/>
      <c r="K1402" s="62"/>
      <c r="L1402" s="60"/>
      <c r="M1402" s="256"/>
      <c r="N1402" s="41"/>
      <c r="O1402" s="41"/>
      <c r="P1402" s="41"/>
      <c r="Q1402" s="41"/>
      <c r="R1402" s="41"/>
      <c r="S1402" s="41"/>
      <c r="T1402" s="77"/>
      <c r="AT1402" s="24" t="s">
        <v>958</v>
      </c>
      <c r="AU1402" s="24" t="s">
        <v>84</v>
      </c>
    </row>
    <row r="1403" spans="2:51" s="12" customFormat="1" ht="13.5">
      <c r="B1403" s="220"/>
      <c r="C1403" s="221"/>
      <c r="D1403" s="222" t="s">
        <v>210</v>
      </c>
      <c r="E1403" s="223" t="s">
        <v>21</v>
      </c>
      <c r="F1403" s="224" t="s">
        <v>1865</v>
      </c>
      <c r="G1403" s="221"/>
      <c r="H1403" s="225">
        <v>127.355</v>
      </c>
      <c r="I1403" s="226"/>
      <c r="J1403" s="221"/>
      <c r="K1403" s="221"/>
      <c r="L1403" s="227"/>
      <c r="M1403" s="228"/>
      <c r="N1403" s="229"/>
      <c r="O1403" s="229"/>
      <c r="P1403" s="229"/>
      <c r="Q1403" s="229"/>
      <c r="R1403" s="229"/>
      <c r="S1403" s="229"/>
      <c r="T1403" s="230"/>
      <c r="AT1403" s="231" t="s">
        <v>210</v>
      </c>
      <c r="AU1403" s="231" t="s">
        <v>84</v>
      </c>
      <c r="AV1403" s="12" t="s">
        <v>84</v>
      </c>
      <c r="AW1403" s="12" t="s">
        <v>38</v>
      </c>
      <c r="AX1403" s="12" t="s">
        <v>82</v>
      </c>
      <c r="AY1403" s="231" t="s">
        <v>143</v>
      </c>
    </row>
    <row r="1404" spans="2:65" s="1" customFormat="1" ht="31.5" customHeight="1">
      <c r="B1404" s="40"/>
      <c r="C1404" s="192" t="s">
        <v>1866</v>
      </c>
      <c r="D1404" s="192" t="s">
        <v>146</v>
      </c>
      <c r="E1404" s="193" t="s">
        <v>1867</v>
      </c>
      <c r="F1404" s="194" t="s">
        <v>1868</v>
      </c>
      <c r="G1404" s="195" t="s">
        <v>1034</v>
      </c>
      <c r="H1404" s="275"/>
      <c r="I1404" s="197"/>
      <c r="J1404" s="198">
        <f>ROUND(I1404*H1404,2)</f>
        <v>0</v>
      </c>
      <c r="K1404" s="194" t="s">
        <v>150</v>
      </c>
      <c r="L1404" s="60"/>
      <c r="M1404" s="199" t="s">
        <v>21</v>
      </c>
      <c r="N1404" s="200" t="s">
        <v>45</v>
      </c>
      <c r="O1404" s="41"/>
      <c r="P1404" s="201">
        <f>O1404*H1404</f>
        <v>0</v>
      </c>
      <c r="Q1404" s="201">
        <v>0</v>
      </c>
      <c r="R1404" s="201">
        <f>Q1404*H1404</f>
        <v>0</v>
      </c>
      <c r="S1404" s="201">
        <v>0</v>
      </c>
      <c r="T1404" s="202">
        <f>S1404*H1404</f>
        <v>0</v>
      </c>
      <c r="AR1404" s="24" t="s">
        <v>294</v>
      </c>
      <c r="AT1404" s="24" t="s">
        <v>146</v>
      </c>
      <c r="AU1404" s="24" t="s">
        <v>84</v>
      </c>
      <c r="AY1404" s="24" t="s">
        <v>143</v>
      </c>
      <c r="BE1404" s="203">
        <f>IF(N1404="základní",J1404,0)</f>
        <v>0</v>
      </c>
      <c r="BF1404" s="203">
        <f>IF(N1404="snížená",J1404,0)</f>
        <v>0</v>
      </c>
      <c r="BG1404" s="203">
        <f>IF(N1404="zákl. přenesená",J1404,0)</f>
        <v>0</v>
      </c>
      <c r="BH1404" s="203">
        <f>IF(N1404="sníž. přenesená",J1404,0)</f>
        <v>0</v>
      </c>
      <c r="BI1404" s="203">
        <f>IF(N1404="nulová",J1404,0)</f>
        <v>0</v>
      </c>
      <c r="BJ1404" s="24" t="s">
        <v>82</v>
      </c>
      <c r="BK1404" s="203">
        <f>ROUND(I1404*H1404,2)</f>
        <v>0</v>
      </c>
      <c r="BL1404" s="24" t="s">
        <v>294</v>
      </c>
      <c r="BM1404" s="24" t="s">
        <v>1869</v>
      </c>
    </row>
    <row r="1405" spans="2:63" s="10" customFormat="1" ht="29.85" customHeight="1">
      <c r="B1405" s="175"/>
      <c r="C1405" s="176"/>
      <c r="D1405" s="189" t="s">
        <v>73</v>
      </c>
      <c r="E1405" s="190" t="s">
        <v>1870</v>
      </c>
      <c r="F1405" s="190" t="s">
        <v>1871</v>
      </c>
      <c r="G1405" s="176"/>
      <c r="H1405" s="176"/>
      <c r="I1405" s="179"/>
      <c r="J1405" s="191">
        <f>BK1405</f>
        <v>0</v>
      </c>
      <c r="K1405" s="176"/>
      <c r="L1405" s="181"/>
      <c r="M1405" s="182"/>
      <c r="N1405" s="183"/>
      <c r="O1405" s="183"/>
      <c r="P1405" s="184">
        <f>SUM(P1406:P1419)</f>
        <v>0</v>
      </c>
      <c r="Q1405" s="183"/>
      <c r="R1405" s="184">
        <f>SUM(R1406:R1419)</f>
        <v>0.37337274000000004</v>
      </c>
      <c r="S1405" s="183"/>
      <c r="T1405" s="185">
        <f>SUM(T1406:T1419)</f>
        <v>0</v>
      </c>
      <c r="AR1405" s="186" t="s">
        <v>84</v>
      </c>
      <c r="AT1405" s="187" t="s">
        <v>73</v>
      </c>
      <c r="AU1405" s="187" t="s">
        <v>82</v>
      </c>
      <c r="AY1405" s="186" t="s">
        <v>143</v>
      </c>
      <c r="BK1405" s="188">
        <f>SUM(BK1406:BK1419)</f>
        <v>0</v>
      </c>
    </row>
    <row r="1406" spans="2:65" s="1" customFormat="1" ht="31.5" customHeight="1">
      <c r="B1406" s="40"/>
      <c r="C1406" s="192" t="s">
        <v>1872</v>
      </c>
      <c r="D1406" s="192" t="s">
        <v>146</v>
      </c>
      <c r="E1406" s="193" t="s">
        <v>1873</v>
      </c>
      <c r="F1406" s="194" t="s">
        <v>1874</v>
      </c>
      <c r="G1406" s="195" t="s">
        <v>249</v>
      </c>
      <c r="H1406" s="196">
        <v>1382.862</v>
      </c>
      <c r="I1406" s="197"/>
      <c r="J1406" s="198">
        <f>ROUND(I1406*H1406,2)</f>
        <v>0</v>
      </c>
      <c r="K1406" s="194" t="s">
        <v>150</v>
      </c>
      <c r="L1406" s="60"/>
      <c r="M1406" s="199" t="s">
        <v>21</v>
      </c>
      <c r="N1406" s="200" t="s">
        <v>45</v>
      </c>
      <c r="O1406" s="41"/>
      <c r="P1406" s="201">
        <f>O1406*H1406</f>
        <v>0</v>
      </c>
      <c r="Q1406" s="201">
        <v>0.00027</v>
      </c>
      <c r="R1406" s="201">
        <f>Q1406*H1406</f>
        <v>0.37337274000000004</v>
      </c>
      <c r="S1406" s="201">
        <v>0</v>
      </c>
      <c r="T1406" s="202">
        <f>S1406*H1406</f>
        <v>0</v>
      </c>
      <c r="AR1406" s="24" t="s">
        <v>294</v>
      </c>
      <c r="AT1406" s="24" t="s">
        <v>146</v>
      </c>
      <c r="AU1406" s="24" t="s">
        <v>84</v>
      </c>
      <c r="AY1406" s="24" t="s">
        <v>143</v>
      </c>
      <c r="BE1406" s="203">
        <f>IF(N1406="základní",J1406,0)</f>
        <v>0</v>
      </c>
      <c r="BF1406" s="203">
        <f>IF(N1406="snížená",J1406,0)</f>
        <v>0</v>
      </c>
      <c r="BG1406" s="203">
        <f>IF(N1406="zákl. přenesená",J1406,0)</f>
        <v>0</v>
      </c>
      <c r="BH1406" s="203">
        <f>IF(N1406="sníž. přenesená",J1406,0)</f>
        <v>0</v>
      </c>
      <c r="BI1406" s="203">
        <f>IF(N1406="nulová",J1406,0)</f>
        <v>0</v>
      </c>
      <c r="BJ1406" s="24" t="s">
        <v>82</v>
      </c>
      <c r="BK1406" s="203">
        <f>ROUND(I1406*H1406,2)</f>
        <v>0</v>
      </c>
      <c r="BL1406" s="24" t="s">
        <v>294</v>
      </c>
      <c r="BM1406" s="24" t="s">
        <v>1875</v>
      </c>
    </row>
    <row r="1407" spans="2:51" s="11" customFormat="1" ht="13.5">
      <c r="B1407" s="209"/>
      <c r="C1407" s="210"/>
      <c r="D1407" s="204" t="s">
        <v>210</v>
      </c>
      <c r="E1407" s="211" t="s">
        <v>21</v>
      </c>
      <c r="F1407" s="212" t="s">
        <v>1876</v>
      </c>
      <c r="G1407" s="210"/>
      <c r="H1407" s="213" t="s">
        <v>21</v>
      </c>
      <c r="I1407" s="214"/>
      <c r="J1407" s="210"/>
      <c r="K1407" s="210"/>
      <c r="L1407" s="215"/>
      <c r="M1407" s="216"/>
      <c r="N1407" s="217"/>
      <c r="O1407" s="217"/>
      <c r="P1407" s="217"/>
      <c r="Q1407" s="217"/>
      <c r="R1407" s="217"/>
      <c r="S1407" s="217"/>
      <c r="T1407" s="218"/>
      <c r="AT1407" s="219" t="s">
        <v>210</v>
      </c>
      <c r="AU1407" s="219" t="s">
        <v>84</v>
      </c>
      <c r="AV1407" s="11" t="s">
        <v>82</v>
      </c>
      <c r="AW1407" s="11" t="s">
        <v>38</v>
      </c>
      <c r="AX1407" s="11" t="s">
        <v>74</v>
      </c>
      <c r="AY1407" s="219" t="s">
        <v>143</v>
      </c>
    </row>
    <row r="1408" spans="2:51" s="12" customFormat="1" ht="13.5">
      <c r="B1408" s="220"/>
      <c r="C1408" s="221"/>
      <c r="D1408" s="204" t="s">
        <v>210</v>
      </c>
      <c r="E1408" s="232" t="s">
        <v>21</v>
      </c>
      <c r="F1408" s="233" t="s">
        <v>1877</v>
      </c>
      <c r="G1408" s="221"/>
      <c r="H1408" s="234">
        <v>668.883</v>
      </c>
      <c r="I1408" s="226"/>
      <c r="J1408" s="221"/>
      <c r="K1408" s="221"/>
      <c r="L1408" s="227"/>
      <c r="M1408" s="228"/>
      <c r="N1408" s="229"/>
      <c r="O1408" s="229"/>
      <c r="P1408" s="229"/>
      <c r="Q1408" s="229"/>
      <c r="R1408" s="229"/>
      <c r="S1408" s="229"/>
      <c r="T1408" s="230"/>
      <c r="AT1408" s="231" t="s">
        <v>210</v>
      </c>
      <c r="AU1408" s="231" t="s">
        <v>84</v>
      </c>
      <c r="AV1408" s="12" t="s">
        <v>84</v>
      </c>
      <c r="AW1408" s="12" t="s">
        <v>38</v>
      </c>
      <c r="AX1408" s="12" t="s">
        <v>74</v>
      </c>
      <c r="AY1408" s="231" t="s">
        <v>143</v>
      </c>
    </row>
    <row r="1409" spans="2:51" s="11" customFormat="1" ht="13.5">
      <c r="B1409" s="209"/>
      <c r="C1409" s="210"/>
      <c r="D1409" s="204" t="s">
        <v>210</v>
      </c>
      <c r="E1409" s="211" t="s">
        <v>21</v>
      </c>
      <c r="F1409" s="212" t="s">
        <v>1878</v>
      </c>
      <c r="G1409" s="210"/>
      <c r="H1409" s="213" t="s">
        <v>21</v>
      </c>
      <c r="I1409" s="214"/>
      <c r="J1409" s="210"/>
      <c r="K1409" s="210"/>
      <c r="L1409" s="215"/>
      <c r="M1409" s="216"/>
      <c r="N1409" s="217"/>
      <c r="O1409" s="217"/>
      <c r="P1409" s="217"/>
      <c r="Q1409" s="217"/>
      <c r="R1409" s="217"/>
      <c r="S1409" s="217"/>
      <c r="T1409" s="218"/>
      <c r="AT1409" s="219" t="s">
        <v>210</v>
      </c>
      <c r="AU1409" s="219" t="s">
        <v>84</v>
      </c>
      <c r="AV1409" s="11" t="s">
        <v>82</v>
      </c>
      <c r="AW1409" s="11" t="s">
        <v>38</v>
      </c>
      <c r="AX1409" s="11" t="s">
        <v>74</v>
      </c>
      <c r="AY1409" s="219" t="s">
        <v>143</v>
      </c>
    </row>
    <row r="1410" spans="2:51" s="12" customFormat="1" ht="13.5">
      <c r="B1410" s="220"/>
      <c r="C1410" s="221"/>
      <c r="D1410" s="204" t="s">
        <v>210</v>
      </c>
      <c r="E1410" s="232" t="s">
        <v>21</v>
      </c>
      <c r="F1410" s="233" t="s">
        <v>1879</v>
      </c>
      <c r="G1410" s="221"/>
      <c r="H1410" s="234">
        <v>439.142</v>
      </c>
      <c r="I1410" s="226"/>
      <c r="J1410" s="221"/>
      <c r="K1410" s="221"/>
      <c r="L1410" s="227"/>
      <c r="M1410" s="228"/>
      <c r="N1410" s="229"/>
      <c r="O1410" s="229"/>
      <c r="P1410" s="229"/>
      <c r="Q1410" s="229"/>
      <c r="R1410" s="229"/>
      <c r="S1410" s="229"/>
      <c r="T1410" s="230"/>
      <c r="AT1410" s="231" t="s">
        <v>210</v>
      </c>
      <c r="AU1410" s="231" t="s">
        <v>84</v>
      </c>
      <c r="AV1410" s="12" t="s">
        <v>84</v>
      </c>
      <c r="AW1410" s="12" t="s">
        <v>38</v>
      </c>
      <c r="AX1410" s="12" t="s">
        <v>74</v>
      </c>
      <c r="AY1410" s="231" t="s">
        <v>143</v>
      </c>
    </row>
    <row r="1411" spans="2:51" s="11" customFormat="1" ht="13.5">
      <c r="B1411" s="209"/>
      <c r="C1411" s="210"/>
      <c r="D1411" s="204" t="s">
        <v>210</v>
      </c>
      <c r="E1411" s="211" t="s">
        <v>21</v>
      </c>
      <c r="F1411" s="212" t="s">
        <v>1880</v>
      </c>
      <c r="G1411" s="210"/>
      <c r="H1411" s="213" t="s">
        <v>21</v>
      </c>
      <c r="I1411" s="214"/>
      <c r="J1411" s="210"/>
      <c r="K1411" s="210"/>
      <c r="L1411" s="215"/>
      <c r="M1411" s="216"/>
      <c r="N1411" s="217"/>
      <c r="O1411" s="217"/>
      <c r="P1411" s="217"/>
      <c r="Q1411" s="217"/>
      <c r="R1411" s="217"/>
      <c r="S1411" s="217"/>
      <c r="T1411" s="218"/>
      <c r="AT1411" s="219" t="s">
        <v>210</v>
      </c>
      <c r="AU1411" s="219" t="s">
        <v>84</v>
      </c>
      <c r="AV1411" s="11" t="s">
        <v>82</v>
      </c>
      <c r="AW1411" s="11" t="s">
        <v>38</v>
      </c>
      <c r="AX1411" s="11" t="s">
        <v>74</v>
      </c>
      <c r="AY1411" s="219" t="s">
        <v>143</v>
      </c>
    </row>
    <row r="1412" spans="2:51" s="12" customFormat="1" ht="13.5">
      <c r="B1412" s="220"/>
      <c r="C1412" s="221"/>
      <c r="D1412" s="204" t="s">
        <v>210</v>
      </c>
      <c r="E1412" s="232" t="s">
        <v>21</v>
      </c>
      <c r="F1412" s="233" t="s">
        <v>1881</v>
      </c>
      <c r="G1412" s="221"/>
      <c r="H1412" s="234">
        <v>6.032</v>
      </c>
      <c r="I1412" s="226"/>
      <c r="J1412" s="221"/>
      <c r="K1412" s="221"/>
      <c r="L1412" s="227"/>
      <c r="M1412" s="228"/>
      <c r="N1412" s="229"/>
      <c r="O1412" s="229"/>
      <c r="P1412" s="229"/>
      <c r="Q1412" s="229"/>
      <c r="R1412" s="229"/>
      <c r="S1412" s="229"/>
      <c r="T1412" s="230"/>
      <c r="AT1412" s="231" t="s">
        <v>210</v>
      </c>
      <c r="AU1412" s="231" t="s">
        <v>84</v>
      </c>
      <c r="AV1412" s="12" t="s">
        <v>84</v>
      </c>
      <c r="AW1412" s="12" t="s">
        <v>38</v>
      </c>
      <c r="AX1412" s="12" t="s">
        <v>74</v>
      </c>
      <c r="AY1412" s="231" t="s">
        <v>143</v>
      </c>
    </row>
    <row r="1413" spans="2:51" s="11" customFormat="1" ht="13.5">
      <c r="B1413" s="209"/>
      <c r="C1413" s="210"/>
      <c r="D1413" s="204" t="s">
        <v>210</v>
      </c>
      <c r="E1413" s="211" t="s">
        <v>21</v>
      </c>
      <c r="F1413" s="212" t="s">
        <v>1882</v>
      </c>
      <c r="G1413" s="210"/>
      <c r="H1413" s="213" t="s">
        <v>21</v>
      </c>
      <c r="I1413" s="214"/>
      <c r="J1413" s="210"/>
      <c r="K1413" s="210"/>
      <c r="L1413" s="215"/>
      <c r="M1413" s="216"/>
      <c r="N1413" s="217"/>
      <c r="O1413" s="217"/>
      <c r="P1413" s="217"/>
      <c r="Q1413" s="217"/>
      <c r="R1413" s="217"/>
      <c r="S1413" s="217"/>
      <c r="T1413" s="218"/>
      <c r="AT1413" s="219" t="s">
        <v>210</v>
      </c>
      <c r="AU1413" s="219" t="s">
        <v>84</v>
      </c>
      <c r="AV1413" s="11" t="s">
        <v>82</v>
      </c>
      <c r="AW1413" s="11" t="s">
        <v>38</v>
      </c>
      <c r="AX1413" s="11" t="s">
        <v>74</v>
      </c>
      <c r="AY1413" s="219" t="s">
        <v>143</v>
      </c>
    </row>
    <row r="1414" spans="2:51" s="12" customFormat="1" ht="13.5">
      <c r="B1414" s="220"/>
      <c r="C1414" s="221"/>
      <c r="D1414" s="204" t="s">
        <v>210</v>
      </c>
      <c r="E1414" s="232" t="s">
        <v>21</v>
      </c>
      <c r="F1414" s="233" t="s">
        <v>1883</v>
      </c>
      <c r="G1414" s="221"/>
      <c r="H1414" s="234">
        <v>-123.755</v>
      </c>
      <c r="I1414" s="226"/>
      <c r="J1414" s="221"/>
      <c r="K1414" s="221"/>
      <c r="L1414" s="227"/>
      <c r="M1414" s="228"/>
      <c r="N1414" s="229"/>
      <c r="O1414" s="229"/>
      <c r="P1414" s="229"/>
      <c r="Q1414" s="229"/>
      <c r="R1414" s="229"/>
      <c r="S1414" s="229"/>
      <c r="T1414" s="230"/>
      <c r="AT1414" s="231" t="s">
        <v>210</v>
      </c>
      <c r="AU1414" s="231" t="s">
        <v>84</v>
      </c>
      <c r="AV1414" s="12" t="s">
        <v>84</v>
      </c>
      <c r="AW1414" s="12" t="s">
        <v>38</v>
      </c>
      <c r="AX1414" s="12" t="s">
        <v>74</v>
      </c>
      <c r="AY1414" s="231" t="s">
        <v>143</v>
      </c>
    </row>
    <row r="1415" spans="2:51" s="11" customFormat="1" ht="13.5">
      <c r="B1415" s="209"/>
      <c r="C1415" s="210"/>
      <c r="D1415" s="204" t="s">
        <v>210</v>
      </c>
      <c r="E1415" s="211" t="s">
        <v>21</v>
      </c>
      <c r="F1415" s="212" t="s">
        <v>1884</v>
      </c>
      <c r="G1415" s="210"/>
      <c r="H1415" s="213" t="s">
        <v>21</v>
      </c>
      <c r="I1415" s="214"/>
      <c r="J1415" s="210"/>
      <c r="K1415" s="210"/>
      <c r="L1415" s="215"/>
      <c r="M1415" s="216"/>
      <c r="N1415" s="217"/>
      <c r="O1415" s="217"/>
      <c r="P1415" s="217"/>
      <c r="Q1415" s="217"/>
      <c r="R1415" s="217"/>
      <c r="S1415" s="217"/>
      <c r="T1415" s="218"/>
      <c r="AT1415" s="219" t="s">
        <v>210</v>
      </c>
      <c r="AU1415" s="219" t="s">
        <v>84</v>
      </c>
      <c r="AV1415" s="11" t="s">
        <v>82</v>
      </c>
      <c r="AW1415" s="11" t="s">
        <v>38</v>
      </c>
      <c r="AX1415" s="11" t="s">
        <v>74</v>
      </c>
      <c r="AY1415" s="219" t="s">
        <v>143</v>
      </c>
    </row>
    <row r="1416" spans="2:51" s="12" customFormat="1" ht="13.5">
      <c r="B1416" s="220"/>
      <c r="C1416" s="221"/>
      <c r="D1416" s="204" t="s">
        <v>210</v>
      </c>
      <c r="E1416" s="232" t="s">
        <v>21</v>
      </c>
      <c r="F1416" s="233" t="s">
        <v>984</v>
      </c>
      <c r="G1416" s="221"/>
      <c r="H1416" s="234">
        <v>42.58</v>
      </c>
      <c r="I1416" s="226"/>
      <c r="J1416" s="221"/>
      <c r="K1416" s="221"/>
      <c r="L1416" s="227"/>
      <c r="M1416" s="228"/>
      <c r="N1416" s="229"/>
      <c r="O1416" s="229"/>
      <c r="P1416" s="229"/>
      <c r="Q1416" s="229"/>
      <c r="R1416" s="229"/>
      <c r="S1416" s="229"/>
      <c r="T1416" s="230"/>
      <c r="AT1416" s="231" t="s">
        <v>210</v>
      </c>
      <c r="AU1416" s="231" t="s">
        <v>84</v>
      </c>
      <c r="AV1416" s="12" t="s">
        <v>84</v>
      </c>
      <c r="AW1416" s="12" t="s">
        <v>38</v>
      </c>
      <c r="AX1416" s="12" t="s">
        <v>74</v>
      </c>
      <c r="AY1416" s="231" t="s">
        <v>143</v>
      </c>
    </row>
    <row r="1417" spans="2:51" s="11" customFormat="1" ht="13.5">
      <c r="B1417" s="209"/>
      <c r="C1417" s="210"/>
      <c r="D1417" s="204" t="s">
        <v>210</v>
      </c>
      <c r="E1417" s="211" t="s">
        <v>21</v>
      </c>
      <c r="F1417" s="212" t="s">
        <v>1885</v>
      </c>
      <c r="G1417" s="210"/>
      <c r="H1417" s="213" t="s">
        <v>21</v>
      </c>
      <c r="I1417" s="214"/>
      <c r="J1417" s="210"/>
      <c r="K1417" s="210"/>
      <c r="L1417" s="215"/>
      <c r="M1417" s="216"/>
      <c r="N1417" s="217"/>
      <c r="O1417" s="217"/>
      <c r="P1417" s="217"/>
      <c r="Q1417" s="217"/>
      <c r="R1417" s="217"/>
      <c r="S1417" s="217"/>
      <c r="T1417" s="218"/>
      <c r="AT1417" s="219" t="s">
        <v>210</v>
      </c>
      <c r="AU1417" s="219" t="s">
        <v>84</v>
      </c>
      <c r="AV1417" s="11" t="s">
        <v>82</v>
      </c>
      <c r="AW1417" s="11" t="s">
        <v>38</v>
      </c>
      <c r="AX1417" s="11" t="s">
        <v>74</v>
      </c>
      <c r="AY1417" s="219" t="s">
        <v>143</v>
      </c>
    </row>
    <row r="1418" spans="2:51" s="12" customFormat="1" ht="13.5">
      <c r="B1418" s="220"/>
      <c r="C1418" s="221"/>
      <c r="D1418" s="204" t="s">
        <v>210</v>
      </c>
      <c r="E1418" s="232" t="s">
        <v>21</v>
      </c>
      <c r="F1418" s="233" t="s">
        <v>1886</v>
      </c>
      <c r="G1418" s="221"/>
      <c r="H1418" s="234">
        <v>349.98</v>
      </c>
      <c r="I1418" s="226"/>
      <c r="J1418" s="221"/>
      <c r="K1418" s="221"/>
      <c r="L1418" s="227"/>
      <c r="M1418" s="228"/>
      <c r="N1418" s="229"/>
      <c r="O1418" s="229"/>
      <c r="P1418" s="229"/>
      <c r="Q1418" s="229"/>
      <c r="R1418" s="229"/>
      <c r="S1418" s="229"/>
      <c r="T1418" s="230"/>
      <c r="AT1418" s="231" t="s">
        <v>210</v>
      </c>
      <c r="AU1418" s="231" t="s">
        <v>84</v>
      </c>
      <c r="AV1418" s="12" t="s">
        <v>84</v>
      </c>
      <c r="AW1418" s="12" t="s">
        <v>38</v>
      </c>
      <c r="AX1418" s="12" t="s">
        <v>74</v>
      </c>
      <c r="AY1418" s="231" t="s">
        <v>143</v>
      </c>
    </row>
    <row r="1419" spans="2:51" s="13" customFormat="1" ht="13.5">
      <c r="B1419" s="235"/>
      <c r="C1419" s="236"/>
      <c r="D1419" s="204" t="s">
        <v>210</v>
      </c>
      <c r="E1419" s="268" t="s">
        <v>21</v>
      </c>
      <c r="F1419" s="269" t="s">
        <v>222</v>
      </c>
      <c r="G1419" s="236"/>
      <c r="H1419" s="270">
        <v>1382.862</v>
      </c>
      <c r="I1419" s="240"/>
      <c r="J1419" s="236"/>
      <c r="K1419" s="236"/>
      <c r="L1419" s="241"/>
      <c r="M1419" s="242"/>
      <c r="N1419" s="243"/>
      <c r="O1419" s="243"/>
      <c r="P1419" s="243"/>
      <c r="Q1419" s="243"/>
      <c r="R1419" s="243"/>
      <c r="S1419" s="243"/>
      <c r="T1419" s="244"/>
      <c r="AT1419" s="245" t="s">
        <v>210</v>
      </c>
      <c r="AU1419" s="245" t="s">
        <v>84</v>
      </c>
      <c r="AV1419" s="13" t="s">
        <v>208</v>
      </c>
      <c r="AW1419" s="13" t="s">
        <v>38</v>
      </c>
      <c r="AX1419" s="13" t="s">
        <v>82</v>
      </c>
      <c r="AY1419" s="245" t="s">
        <v>143</v>
      </c>
    </row>
    <row r="1420" spans="2:63" s="10" customFormat="1" ht="37.35" customHeight="1">
      <c r="B1420" s="175"/>
      <c r="C1420" s="176"/>
      <c r="D1420" s="177" t="s">
        <v>73</v>
      </c>
      <c r="E1420" s="178" t="s">
        <v>231</v>
      </c>
      <c r="F1420" s="178" t="s">
        <v>1887</v>
      </c>
      <c r="G1420" s="176"/>
      <c r="H1420" s="176"/>
      <c r="I1420" s="179"/>
      <c r="J1420" s="180">
        <f>BK1420</f>
        <v>0</v>
      </c>
      <c r="K1420" s="176"/>
      <c r="L1420" s="181"/>
      <c r="M1420" s="182"/>
      <c r="N1420" s="183"/>
      <c r="O1420" s="183"/>
      <c r="P1420" s="184">
        <f>P1421</f>
        <v>0</v>
      </c>
      <c r="Q1420" s="183"/>
      <c r="R1420" s="184">
        <f>R1421</f>
        <v>0</v>
      </c>
      <c r="S1420" s="183"/>
      <c r="T1420" s="185">
        <f>T1421</f>
        <v>0</v>
      </c>
      <c r="AR1420" s="186" t="s">
        <v>161</v>
      </c>
      <c r="AT1420" s="187" t="s">
        <v>73</v>
      </c>
      <c r="AU1420" s="187" t="s">
        <v>74</v>
      </c>
      <c r="AY1420" s="186" t="s">
        <v>143</v>
      </c>
      <c r="BK1420" s="188">
        <f>BK1421</f>
        <v>0</v>
      </c>
    </row>
    <row r="1421" spans="2:63" s="10" customFormat="1" ht="19.9" customHeight="1">
      <c r="B1421" s="175"/>
      <c r="C1421" s="176"/>
      <c r="D1421" s="189" t="s">
        <v>73</v>
      </c>
      <c r="E1421" s="190" t="s">
        <v>1888</v>
      </c>
      <c r="F1421" s="190" t="s">
        <v>1889</v>
      </c>
      <c r="G1421" s="176"/>
      <c r="H1421" s="176"/>
      <c r="I1421" s="179"/>
      <c r="J1421" s="191">
        <f>BK1421</f>
        <v>0</v>
      </c>
      <c r="K1421" s="176"/>
      <c r="L1421" s="181"/>
      <c r="M1421" s="182"/>
      <c r="N1421" s="183"/>
      <c r="O1421" s="183"/>
      <c r="P1421" s="184">
        <f>SUM(P1422:P1424)</f>
        <v>0</v>
      </c>
      <c r="Q1421" s="183"/>
      <c r="R1421" s="184">
        <f>SUM(R1422:R1424)</f>
        <v>0</v>
      </c>
      <c r="S1421" s="183"/>
      <c r="T1421" s="185">
        <f>SUM(T1422:T1424)</f>
        <v>0</v>
      </c>
      <c r="AR1421" s="186" t="s">
        <v>161</v>
      </c>
      <c r="AT1421" s="187" t="s">
        <v>73</v>
      </c>
      <c r="AU1421" s="187" t="s">
        <v>82</v>
      </c>
      <c r="AY1421" s="186" t="s">
        <v>143</v>
      </c>
      <c r="BK1421" s="188">
        <f>SUM(BK1422:BK1424)</f>
        <v>0</v>
      </c>
    </row>
    <row r="1422" spans="2:65" s="1" customFormat="1" ht="22.5" customHeight="1">
      <c r="B1422" s="40"/>
      <c r="C1422" s="192" t="s">
        <v>1890</v>
      </c>
      <c r="D1422" s="192" t="s">
        <v>146</v>
      </c>
      <c r="E1422" s="193" t="s">
        <v>1891</v>
      </c>
      <c r="F1422" s="194" t="s">
        <v>1892</v>
      </c>
      <c r="G1422" s="195" t="s">
        <v>149</v>
      </c>
      <c r="H1422" s="196">
        <v>1</v>
      </c>
      <c r="I1422" s="197"/>
      <c r="J1422" s="198">
        <f>ROUND(I1422*H1422,2)</f>
        <v>0</v>
      </c>
      <c r="K1422" s="194" t="s">
        <v>21</v>
      </c>
      <c r="L1422" s="60"/>
      <c r="M1422" s="199" t="s">
        <v>21</v>
      </c>
      <c r="N1422" s="200" t="s">
        <v>45</v>
      </c>
      <c r="O1422" s="41"/>
      <c r="P1422" s="201">
        <f>O1422*H1422</f>
        <v>0</v>
      </c>
      <c r="Q1422" s="201">
        <v>0</v>
      </c>
      <c r="R1422" s="201">
        <f>Q1422*H1422</f>
        <v>0</v>
      </c>
      <c r="S1422" s="201">
        <v>0</v>
      </c>
      <c r="T1422" s="202">
        <f>S1422*H1422</f>
        <v>0</v>
      </c>
      <c r="AR1422" s="24" t="s">
        <v>599</v>
      </c>
      <c r="AT1422" s="24" t="s">
        <v>146</v>
      </c>
      <c r="AU1422" s="24" t="s">
        <v>84</v>
      </c>
      <c r="AY1422" s="24" t="s">
        <v>143</v>
      </c>
      <c r="BE1422" s="203">
        <f>IF(N1422="základní",J1422,0)</f>
        <v>0</v>
      </c>
      <c r="BF1422" s="203">
        <f>IF(N1422="snížená",J1422,0)</f>
        <v>0</v>
      </c>
      <c r="BG1422" s="203">
        <f>IF(N1422="zákl. přenesená",J1422,0)</f>
        <v>0</v>
      </c>
      <c r="BH1422" s="203">
        <f>IF(N1422="sníž. přenesená",J1422,0)</f>
        <v>0</v>
      </c>
      <c r="BI1422" s="203">
        <f>IF(N1422="nulová",J1422,0)</f>
        <v>0</v>
      </c>
      <c r="BJ1422" s="24" t="s">
        <v>82</v>
      </c>
      <c r="BK1422" s="203">
        <f>ROUND(I1422*H1422,2)</f>
        <v>0</v>
      </c>
      <c r="BL1422" s="24" t="s">
        <v>599</v>
      </c>
      <c r="BM1422" s="24" t="s">
        <v>1893</v>
      </c>
    </row>
    <row r="1423" spans="2:47" s="1" customFormat="1" ht="27">
      <c r="B1423" s="40"/>
      <c r="C1423" s="62"/>
      <c r="D1423" s="222" t="s">
        <v>165</v>
      </c>
      <c r="E1423" s="62"/>
      <c r="F1423" s="274" t="s">
        <v>1894</v>
      </c>
      <c r="G1423" s="62"/>
      <c r="H1423" s="62"/>
      <c r="I1423" s="162"/>
      <c r="J1423" s="62"/>
      <c r="K1423" s="62"/>
      <c r="L1423" s="60"/>
      <c r="M1423" s="256"/>
      <c r="N1423" s="41"/>
      <c r="O1423" s="41"/>
      <c r="P1423" s="41"/>
      <c r="Q1423" s="41"/>
      <c r="R1423" s="41"/>
      <c r="S1423" s="41"/>
      <c r="T1423" s="77"/>
      <c r="AT1423" s="24" t="s">
        <v>165</v>
      </c>
      <c r="AU1423" s="24" t="s">
        <v>84</v>
      </c>
    </row>
    <row r="1424" spans="2:65" s="1" customFormat="1" ht="22.5" customHeight="1">
      <c r="B1424" s="40"/>
      <c r="C1424" s="192" t="s">
        <v>1895</v>
      </c>
      <c r="D1424" s="192" t="s">
        <v>146</v>
      </c>
      <c r="E1424" s="193" t="s">
        <v>1896</v>
      </c>
      <c r="F1424" s="194" t="s">
        <v>1897</v>
      </c>
      <c r="G1424" s="195" t="s">
        <v>149</v>
      </c>
      <c r="H1424" s="196">
        <v>1</v>
      </c>
      <c r="I1424" s="197"/>
      <c r="J1424" s="198">
        <f>ROUND(I1424*H1424,2)</f>
        <v>0</v>
      </c>
      <c r="K1424" s="194" t="s">
        <v>21</v>
      </c>
      <c r="L1424" s="60"/>
      <c r="M1424" s="199" t="s">
        <v>21</v>
      </c>
      <c r="N1424" s="276" t="s">
        <v>45</v>
      </c>
      <c r="O1424" s="207"/>
      <c r="P1424" s="277">
        <f>O1424*H1424</f>
        <v>0</v>
      </c>
      <c r="Q1424" s="277">
        <v>0</v>
      </c>
      <c r="R1424" s="277">
        <f>Q1424*H1424</f>
        <v>0</v>
      </c>
      <c r="S1424" s="277">
        <v>0</v>
      </c>
      <c r="T1424" s="278">
        <f>S1424*H1424</f>
        <v>0</v>
      </c>
      <c r="AR1424" s="24" t="s">
        <v>599</v>
      </c>
      <c r="AT1424" s="24" t="s">
        <v>146</v>
      </c>
      <c r="AU1424" s="24" t="s">
        <v>84</v>
      </c>
      <c r="AY1424" s="24" t="s">
        <v>143</v>
      </c>
      <c r="BE1424" s="203">
        <f>IF(N1424="základní",J1424,0)</f>
        <v>0</v>
      </c>
      <c r="BF1424" s="203">
        <f>IF(N1424="snížená",J1424,0)</f>
        <v>0</v>
      </c>
      <c r="BG1424" s="203">
        <f>IF(N1424="zákl. přenesená",J1424,0)</f>
        <v>0</v>
      </c>
      <c r="BH1424" s="203">
        <f>IF(N1424="sníž. přenesená",J1424,0)</f>
        <v>0</v>
      </c>
      <c r="BI1424" s="203">
        <f>IF(N1424="nulová",J1424,0)</f>
        <v>0</v>
      </c>
      <c r="BJ1424" s="24" t="s">
        <v>82</v>
      </c>
      <c r="BK1424" s="203">
        <f>ROUND(I1424*H1424,2)</f>
        <v>0</v>
      </c>
      <c r="BL1424" s="24" t="s">
        <v>599</v>
      </c>
      <c r="BM1424" s="24" t="s">
        <v>1898</v>
      </c>
    </row>
    <row r="1425" spans="2:12" s="1" customFormat="1" ht="6.95" customHeight="1">
      <c r="B1425" s="55"/>
      <c r="C1425" s="56"/>
      <c r="D1425" s="56"/>
      <c r="E1425" s="56"/>
      <c r="F1425" s="56"/>
      <c r="G1425" s="56"/>
      <c r="H1425" s="56"/>
      <c r="I1425" s="138"/>
      <c r="J1425" s="56"/>
      <c r="K1425" s="56"/>
      <c r="L1425" s="60"/>
    </row>
  </sheetData>
  <sheetProtection algorithmName="SHA-512" hashValue="jfXhUSCU1594QChar0PqIqE8bptuJnyajYo67vNt18iTroxISCvOJfLEps8OtlNfDQrLQdW7cSpx60hglPlQqQ==" saltValue="sL3ZwjmvVZHqoj2NgiBFpg==" spinCount="100000" sheet="1" objects="1" scenarios="1" formatCells="0" formatColumns="0" formatRows="0" sort="0" autoFilter="0"/>
  <autoFilter ref="C109:K1424"/>
  <mergeCells count="9">
    <mergeCell ref="E100:H100"/>
    <mergeCell ref="E102:H102"/>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109"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BR176"/>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1"/>
      <c r="C1" s="111"/>
      <c r="D1" s="112" t="s">
        <v>1</v>
      </c>
      <c r="E1" s="111"/>
      <c r="F1" s="113" t="s">
        <v>110</v>
      </c>
      <c r="G1" s="403" t="s">
        <v>111</v>
      </c>
      <c r="H1" s="403"/>
      <c r="I1" s="114"/>
      <c r="J1" s="113" t="s">
        <v>112</v>
      </c>
      <c r="K1" s="112" t="s">
        <v>113</v>
      </c>
      <c r="L1" s="113" t="s">
        <v>114</v>
      </c>
      <c r="M1" s="113"/>
      <c r="N1" s="113"/>
      <c r="O1" s="113"/>
      <c r="P1" s="113"/>
      <c r="Q1" s="113"/>
      <c r="R1" s="113"/>
      <c r="S1" s="113"/>
      <c r="T1" s="113"/>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62"/>
      <c r="M2" s="362"/>
      <c r="N2" s="362"/>
      <c r="O2" s="362"/>
      <c r="P2" s="362"/>
      <c r="Q2" s="362"/>
      <c r="R2" s="362"/>
      <c r="S2" s="362"/>
      <c r="T2" s="362"/>
      <c r="U2" s="362"/>
      <c r="V2" s="362"/>
      <c r="AT2" s="24" t="s">
        <v>90</v>
      </c>
    </row>
    <row r="3" spans="2:46" ht="6.95" customHeight="1">
      <c r="B3" s="25"/>
      <c r="C3" s="26"/>
      <c r="D3" s="26"/>
      <c r="E3" s="26"/>
      <c r="F3" s="26"/>
      <c r="G3" s="26"/>
      <c r="H3" s="26"/>
      <c r="I3" s="115"/>
      <c r="J3" s="26"/>
      <c r="K3" s="27"/>
      <c r="AT3" s="24" t="s">
        <v>84</v>
      </c>
    </row>
    <row r="4" spans="2:46" ht="36.95" customHeight="1">
      <c r="B4" s="28"/>
      <c r="C4" s="29"/>
      <c r="D4" s="30" t="s">
        <v>115</v>
      </c>
      <c r="E4" s="29"/>
      <c r="F4" s="29"/>
      <c r="G4" s="29"/>
      <c r="H4" s="29"/>
      <c r="I4" s="116"/>
      <c r="J4" s="29"/>
      <c r="K4" s="31"/>
      <c r="M4" s="32" t="s">
        <v>12</v>
      </c>
      <c r="AT4" s="24" t="s">
        <v>6</v>
      </c>
    </row>
    <row r="5" spans="2:11" ht="6.95" customHeight="1">
      <c r="B5" s="28"/>
      <c r="C5" s="29"/>
      <c r="D5" s="29"/>
      <c r="E5" s="29"/>
      <c r="F5" s="29"/>
      <c r="G5" s="29"/>
      <c r="H5" s="29"/>
      <c r="I5" s="116"/>
      <c r="J5" s="29"/>
      <c r="K5" s="31"/>
    </row>
    <row r="6" spans="2:11" ht="15">
      <c r="B6" s="28"/>
      <c r="C6" s="29"/>
      <c r="D6" s="37" t="s">
        <v>18</v>
      </c>
      <c r="E6" s="29"/>
      <c r="F6" s="29"/>
      <c r="G6" s="29"/>
      <c r="H6" s="29"/>
      <c r="I6" s="116"/>
      <c r="J6" s="29"/>
      <c r="K6" s="31"/>
    </row>
    <row r="7" spans="2:11" ht="22.5" customHeight="1">
      <c r="B7" s="28"/>
      <c r="C7" s="29"/>
      <c r="D7" s="29"/>
      <c r="E7" s="404" t="str">
        <f>'Rekapitulace stavby'!K6</f>
        <v>Novostavba budovy Fokus Turnov</v>
      </c>
      <c r="F7" s="405"/>
      <c r="G7" s="405"/>
      <c r="H7" s="405"/>
      <c r="I7" s="116"/>
      <c r="J7" s="29"/>
      <c r="K7" s="31"/>
    </row>
    <row r="8" spans="2:11" s="1" customFormat="1" ht="15">
      <c r="B8" s="40"/>
      <c r="C8" s="41"/>
      <c r="D8" s="37" t="s">
        <v>116</v>
      </c>
      <c r="E8" s="41"/>
      <c r="F8" s="41"/>
      <c r="G8" s="41"/>
      <c r="H8" s="41"/>
      <c r="I8" s="117"/>
      <c r="J8" s="41"/>
      <c r="K8" s="44"/>
    </row>
    <row r="9" spans="2:11" s="1" customFormat="1" ht="36.95" customHeight="1">
      <c r="B9" s="40"/>
      <c r="C9" s="41"/>
      <c r="D9" s="41"/>
      <c r="E9" s="406" t="s">
        <v>1899</v>
      </c>
      <c r="F9" s="407"/>
      <c r="G9" s="407"/>
      <c r="H9" s="407"/>
      <c r="I9" s="117"/>
      <c r="J9" s="41"/>
      <c r="K9" s="44"/>
    </row>
    <row r="10" spans="2:11" s="1" customFormat="1" ht="13.5">
      <c r="B10" s="40"/>
      <c r="C10" s="41"/>
      <c r="D10" s="41"/>
      <c r="E10" s="41"/>
      <c r="F10" s="41"/>
      <c r="G10" s="41"/>
      <c r="H10" s="41"/>
      <c r="I10" s="117"/>
      <c r="J10" s="41"/>
      <c r="K10" s="44"/>
    </row>
    <row r="11" spans="2:11" s="1" customFormat="1" ht="14.45" customHeight="1">
      <c r="B11" s="40"/>
      <c r="C11" s="41"/>
      <c r="D11" s="37" t="s">
        <v>20</v>
      </c>
      <c r="E11" s="41"/>
      <c r="F11" s="35" t="s">
        <v>21</v>
      </c>
      <c r="G11" s="41"/>
      <c r="H11" s="41"/>
      <c r="I11" s="118" t="s">
        <v>22</v>
      </c>
      <c r="J11" s="35" t="s">
        <v>21</v>
      </c>
      <c r="K11" s="44"/>
    </row>
    <row r="12" spans="2:11" s="1" customFormat="1" ht="14.45" customHeight="1">
      <c r="B12" s="40"/>
      <c r="C12" s="41"/>
      <c r="D12" s="37" t="s">
        <v>23</v>
      </c>
      <c r="E12" s="41"/>
      <c r="F12" s="35" t="s">
        <v>24</v>
      </c>
      <c r="G12" s="41"/>
      <c r="H12" s="41"/>
      <c r="I12" s="118" t="s">
        <v>25</v>
      </c>
      <c r="J12" s="119">
        <f>'Rekapitulace stavby'!AN8</f>
        <v>43776</v>
      </c>
      <c r="K12" s="44"/>
    </row>
    <row r="13" spans="2:11" s="1" customFormat="1" ht="10.9" customHeight="1">
      <c r="B13" s="40"/>
      <c r="C13" s="41"/>
      <c r="D13" s="41"/>
      <c r="E13" s="41"/>
      <c r="F13" s="41"/>
      <c r="G13" s="41"/>
      <c r="H13" s="41"/>
      <c r="I13" s="117"/>
      <c r="J13" s="41"/>
      <c r="K13" s="44"/>
    </row>
    <row r="14" spans="2:11" s="1" customFormat="1" ht="14.45" customHeight="1">
      <c r="B14" s="40"/>
      <c r="C14" s="41"/>
      <c r="D14" s="37" t="s">
        <v>26</v>
      </c>
      <c r="E14" s="41"/>
      <c r="F14" s="41"/>
      <c r="G14" s="41"/>
      <c r="H14" s="41"/>
      <c r="I14" s="118" t="s">
        <v>27</v>
      </c>
      <c r="J14" s="35" t="s">
        <v>28</v>
      </c>
      <c r="K14" s="44"/>
    </row>
    <row r="15" spans="2:11" s="1" customFormat="1" ht="18" customHeight="1">
      <c r="B15" s="40"/>
      <c r="C15" s="41"/>
      <c r="D15" s="41"/>
      <c r="E15" s="35" t="s">
        <v>29</v>
      </c>
      <c r="F15" s="41"/>
      <c r="G15" s="41"/>
      <c r="H15" s="41"/>
      <c r="I15" s="118" t="s">
        <v>30</v>
      </c>
      <c r="J15" s="35" t="s">
        <v>31</v>
      </c>
      <c r="K15" s="44"/>
    </row>
    <row r="16" spans="2:11" s="1" customFormat="1" ht="6.95" customHeight="1">
      <c r="B16" s="40"/>
      <c r="C16" s="41"/>
      <c r="D16" s="41"/>
      <c r="E16" s="41"/>
      <c r="F16" s="41"/>
      <c r="G16" s="41"/>
      <c r="H16" s="41"/>
      <c r="I16" s="117"/>
      <c r="J16" s="41"/>
      <c r="K16" s="44"/>
    </row>
    <row r="17" spans="2:11" s="1" customFormat="1" ht="14.45" customHeight="1">
      <c r="B17" s="40"/>
      <c r="C17" s="41"/>
      <c r="D17" s="37" t="s">
        <v>32</v>
      </c>
      <c r="E17" s="41"/>
      <c r="F17" s="41"/>
      <c r="G17" s="41"/>
      <c r="H17" s="41"/>
      <c r="I17" s="118" t="s">
        <v>27</v>
      </c>
      <c r="J17" s="35" t="str">
        <f>IF('Rekapitulace stavby'!AN13="Vyplň údaj","",IF('Rekapitulace stavby'!AN13="","",'Rekapitulace stavby'!AN13))</f>
        <v/>
      </c>
      <c r="K17" s="44"/>
    </row>
    <row r="18" spans="2:11" s="1" customFormat="1" ht="18" customHeight="1">
      <c r="B18" s="40"/>
      <c r="C18" s="41"/>
      <c r="D18" s="41"/>
      <c r="E18" s="35" t="str">
        <f>IF('Rekapitulace stavby'!E14="Vyplň údaj","",IF('Rekapitulace stavby'!E14="","",'Rekapitulace stavby'!E14))</f>
        <v/>
      </c>
      <c r="F18" s="41"/>
      <c r="G18" s="41"/>
      <c r="H18" s="41"/>
      <c r="I18" s="118" t="s">
        <v>30</v>
      </c>
      <c r="J18" s="35" t="str">
        <f>IF('Rekapitulace stavby'!AN14="Vyplň údaj","",IF('Rekapitulace stavby'!AN14="","",'Rekapitulace stavby'!AN14))</f>
        <v/>
      </c>
      <c r="K18" s="44"/>
    </row>
    <row r="19" spans="2:11" s="1" customFormat="1" ht="6.95" customHeight="1">
      <c r="B19" s="40"/>
      <c r="C19" s="41"/>
      <c r="D19" s="41"/>
      <c r="E19" s="41"/>
      <c r="F19" s="41"/>
      <c r="G19" s="41"/>
      <c r="H19" s="41"/>
      <c r="I19" s="117"/>
      <c r="J19" s="41"/>
      <c r="K19" s="44"/>
    </row>
    <row r="20" spans="2:11" s="1" customFormat="1" ht="14.45" customHeight="1">
      <c r="B20" s="40"/>
      <c r="C20" s="41"/>
      <c r="D20" s="37" t="s">
        <v>34</v>
      </c>
      <c r="E20" s="41"/>
      <c r="F20" s="41"/>
      <c r="G20" s="41"/>
      <c r="H20" s="41"/>
      <c r="I20" s="118" t="s">
        <v>27</v>
      </c>
      <c r="J20" s="35" t="s">
        <v>35</v>
      </c>
      <c r="K20" s="44"/>
    </row>
    <row r="21" spans="2:11" s="1" customFormat="1" ht="18" customHeight="1">
      <c r="B21" s="40"/>
      <c r="C21" s="41"/>
      <c r="D21" s="41"/>
      <c r="E21" s="35" t="s">
        <v>36</v>
      </c>
      <c r="F21" s="41"/>
      <c r="G21" s="41"/>
      <c r="H21" s="41"/>
      <c r="I21" s="118" t="s">
        <v>30</v>
      </c>
      <c r="J21" s="35" t="s">
        <v>37</v>
      </c>
      <c r="K21" s="44"/>
    </row>
    <row r="22" spans="2:11" s="1" customFormat="1" ht="6.95" customHeight="1">
      <c r="B22" s="40"/>
      <c r="C22" s="41"/>
      <c r="D22" s="41"/>
      <c r="E22" s="41"/>
      <c r="F22" s="41"/>
      <c r="G22" s="41"/>
      <c r="H22" s="41"/>
      <c r="I22" s="117"/>
      <c r="J22" s="41"/>
      <c r="K22" s="44"/>
    </row>
    <row r="23" spans="2:11" s="1" customFormat="1" ht="14.45" customHeight="1">
      <c r="B23" s="40"/>
      <c r="C23" s="41"/>
      <c r="D23" s="37" t="s">
        <v>39</v>
      </c>
      <c r="E23" s="41"/>
      <c r="F23" s="41"/>
      <c r="G23" s="41"/>
      <c r="H23" s="41"/>
      <c r="I23" s="117"/>
      <c r="J23" s="41"/>
      <c r="K23" s="44"/>
    </row>
    <row r="24" spans="2:11" s="6" customFormat="1" ht="22.5" customHeight="1">
      <c r="B24" s="120"/>
      <c r="C24" s="121"/>
      <c r="D24" s="121"/>
      <c r="E24" s="396" t="s">
        <v>21</v>
      </c>
      <c r="F24" s="396"/>
      <c r="G24" s="396"/>
      <c r="H24" s="396"/>
      <c r="I24" s="122"/>
      <c r="J24" s="121"/>
      <c r="K24" s="123"/>
    </row>
    <row r="25" spans="2:11" s="1" customFormat="1" ht="6.95" customHeight="1">
      <c r="B25" s="40"/>
      <c r="C25" s="41"/>
      <c r="D25" s="41"/>
      <c r="E25" s="41"/>
      <c r="F25" s="41"/>
      <c r="G25" s="41"/>
      <c r="H25" s="41"/>
      <c r="I25" s="117"/>
      <c r="J25" s="41"/>
      <c r="K25" s="44"/>
    </row>
    <row r="26" spans="2:11" s="1" customFormat="1" ht="6.95" customHeight="1">
      <c r="B26" s="40"/>
      <c r="C26" s="41"/>
      <c r="D26" s="84"/>
      <c r="E26" s="84"/>
      <c r="F26" s="84"/>
      <c r="G26" s="84"/>
      <c r="H26" s="84"/>
      <c r="I26" s="124"/>
      <c r="J26" s="84"/>
      <c r="K26" s="125"/>
    </row>
    <row r="27" spans="2:11" s="1" customFormat="1" ht="25.35" customHeight="1">
      <c r="B27" s="40"/>
      <c r="C27" s="41"/>
      <c r="D27" s="126" t="s">
        <v>40</v>
      </c>
      <c r="E27" s="41"/>
      <c r="F27" s="41"/>
      <c r="G27" s="41"/>
      <c r="H27" s="41"/>
      <c r="I27" s="117"/>
      <c r="J27" s="127">
        <f>ROUND(J84,2)</f>
        <v>0</v>
      </c>
      <c r="K27" s="44"/>
    </row>
    <row r="28" spans="2:11" s="1" customFormat="1" ht="6.95" customHeight="1">
      <c r="B28" s="40"/>
      <c r="C28" s="41"/>
      <c r="D28" s="84"/>
      <c r="E28" s="84"/>
      <c r="F28" s="84"/>
      <c r="G28" s="84"/>
      <c r="H28" s="84"/>
      <c r="I28" s="124"/>
      <c r="J28" s="84"/>
      <c r="K28" s="125"/>
    </row>
    <row r="29" spans="2:11" s="1" customFormat="1" ht="14.45" customHeight="1">
      <c r="B29" s="40"/>
      <c r="C29" s="41"/>
      <c r="D29" s="41"/>
      <c r="E29" s="41"/>
      <c r="F29" s="45" t="s">
        <v>42</v>
      </c>
      <c r="G29" s="41"/>
      <c r="H29" s="41"/>
      <c r="I29" s="128" t="s">
        <v>41</v>
      </c>
      <c r="J29" s="45" t="s">
        <v>43</v>
      </c>
      <c r="K29" s="44"/>
    </row>
    <row r="30" spans="2:11" s="1" customFormat="1" ht="14.45" customHeight="1">
      <c r="B30" s="40"/>
      <c r="C30" s="41"/>
      <c r="D30" s="48" t="s">
        <v>44</v>
      </c>
      <c r="E30" s="48" t="s">
        <v>45</v>
      </c>
      <c r="F30" s="129">
        <f>ROUND(SUM(BE84:BE175),2)</f>
        <v>0</v>
      </c>
      <c r="G30" s="41"/>
      <c r="H30" s="41"/>
      <c r="I30" s="130">
        <v>0.21</v>
      </c>
      <c r="J30" s="129">
        <f>ROUND(ROUND((SUM(BE84:BE175)),2)*I30,2)</f>
        <v>0</v>
      </c>
      <c r="K30" s="44"/>
    </row>
    <row r="31" spans="2:11" s="1" customFormat="1" ht="14.45" customHeight="1">
      <c r="B31" s="40"/>
      <c r="C31" s="41"/>
      <c r="D31" s="41"/>
      <c r="E31" s="48" t="s">
        <v>46</v>
      </c>
      <c r="F31" s="129">
        <f>ROUND(SUM(BF84:BF175),2)</f>
        <v>0</v>
      </c>
      <c r="G31" s="41"/>
      <c r="H31" s="41"/>
      <c r="I31" s="130">
        <v>0.15</v>
      </c>
      <c r="J31" s="129">
        <f>ROUND(ROUND((SUM(BF84:BF175)),2)*I31,2)</f>
        <v>0</v>
      </c>
      <c r="K31" s="44"/>
    </row>
    <row r="32" spans="2:11" s="1" customFormat="1" ht="14.45" customHeight="1" hidden="1">
      <c r="B32" s="40"/>
      <c r="C32" s="41"/>
      <c r="D32" s="41"/>
      <c r="E32" s="48" t="s">
        <v>47</v>
      </c>
      <c r="F32" s="129">
        <f>ROUND(SUM(BG84:BG175),2)</f>
        <v>0</v>
      </c>
      <c r="G32" s="41"/>
      <c r="H32" s="41"/>
      <c r="I32" s="130">
        <v>0.21</v>
      </c>
      <c r="J32" s="129">
        <v>0</v>
      </c>
      <c r="K32" s="44"/>
    </row>
    <row r="33" spans="2:11" s="1" customFormat="1" ht="14.45" customHeight="1" hidden="1">
      <c r="B33" s="40"/>
      <c r="C33" s="41"/>
      <c r="D33" s="41"/>
      <c r="E33" s="48" t="s">
        <v>48</v>
      </c>
      <c r="F33" s="129">
        <f>ROUND(SUM(BH84:BH175),2)</f>
        <v>0</v>
      </c>
      <c r="G33" s="41"/>
      <c r="H33" s="41"/>
      <c r="I33" s="130">
        <v>0.15</v>
      </c>
      <c r="J33" s="129">
        <v>0</v>
      </c>
      <c r="K33" s="44"/>
    </row>
    <row r="34" spans="2:11" s="1" customFormat="1" ht="14.45" customHeight="1" hidden="1">
      <c r="B34" s="40"/>
      <c r="C34" s="41"/>
      <c r="D34" s="41"/>
      <c r="E34" s="48" t="s">
        <v>49</v>
      </c>
      <c r="F34" s="129">
        <f>ROUND(SUM(BI84:BI175),2)</f>
        <v>0</v>
      </c>
      <c r="G34" s="41"/>
      <c r="H34" s="41"/>
      <c r="I34" s="130">
        <v>0</v>
      </c>
      <c r="J34" s="129">
        <v>0</v>
      </c>
      <c r="K34" s="44"/>
    </row>
    <row r="35" spans="2:11" s="1" customFormat="1" ht="6.95" customHeight="1">
      <c r="B35" s="40"/>
      <c r="C35" s="41"/>
      <c r="D35" s="41"/>
      <c r="E35" s="41"/>
      <c r="F35" s="41"/>
      <c r="G35" s="41"/>
      <c r="H35" s="41"/>
      <c r="I35" s="117"/>
      <c r="J35" s="41"/>
      <c r="K35" s="44"/>
    </row>
    <row r="36" spans="2:11" s="1" customFormat="1" ht="25.35" customHeight="1">
      <c r="B36" s="40"/>
      <c r="C36" s="131"/>
      <c r="D36" s="132" t="s">
        <v>50</v>
      </c>
      <c r="E36" s="78"/>
      <c r="F36" s="78"/>
      <c r="G36" s="133" t="s">
        <v>51</v>
      </c>
      <c r="H36" s="134" t="s">
        <v>52</v>
      </c>
      <c r="I36" s="135"/>
      <c r="J36" s="136">
        <f>SUM(J27:J34)</f>
        <v>0</v>
      </c>
      <c r="K36" s="137"/>
    </row>
    <row r="37" spans="2:11" s="1" customFormat="1" ht="14.45" customHeight="1">
      <c r="B37" s="55"/>
      <c r="C37" s="56"/>
      <c r="D37" s="56"/>
      <c r="E37" s="56"/>
      <c r="F37" s="56"/>
      <c r="G37" s="56"/>
      <c r="H37" s="56"/>
      <c r="I37" s="138"/>
      <c r="J37" s="56"/>
      <c r="K37" s="57"/>
    </row>
    <row r="41" spans="2:11" s="1" customFormat="1" ht="6.95" customHeight="1">
      <c r="B41" s="139"/>
      <c r="C41" s="140"/>
      <c r="D41" s="140"/>
      <c r="E41" s="140"/>
      <c r="F41" s="140"/>
      <c r="G41" s="140"/>
      <c r="H41" s="140"/>
      <c r="I41" s="141"/>
      <c r="J41" s="140"/>
      <c r="K41" s="142"/>
    </row>
    <row r="42" spans="2:11" s="1" customFormat="1" ht="36.95" customHeight="1">
      <c r="B42" s="40"/>
      <c r="C42" s="30" t="s">
        <v>118</v>
      </c>
      <c r="D42" s="41"/>
      <c r="E42" s="41"/>
      <c r="F42" s="41"/>
      <c r="G42" s="41"/>
      <c r="H42" s="41"/>
      <c r="I42" s="117"/>
      <c r="J42" s="41"/>
      <c r="K42" s="44"/>
    </row>
    <row r="43" spans="2:11" s="1" customFormat="1" ht="6.95" customHeight="1">
      <c r="B43" s="40"/>
      <c r="C43" s="41"/>
      <c r="D43" s="41"/>
      <c r="E43" s="41"/>
      <c r="F43" s="41"/>
      <c r="G43" s="41"/>
      <c r="H43" s="41"/>
      <c r="I43" s="117"/>
      <c r="J43" s="41"/>
      <c r="K43" s="44"/>
    </row>
    <row r="44" spans="2:11" s="1" customFormat="1" ht="14.45" customHeight="1">
      <c r="B44" s="40"/>
      <c r="C44" s="37" t="s">
        <v>18</v>
      </c>
      <c r="D44" s="41"/>
      <c r="E44" s="41"/>
      <c r="F44" s="41"/>
      <c r="G44" s="41"/>
      <c r="H44" s="41"/>
      <c r="I44" s="117"/>
      <c r="J44" s="41"/>
      <c r="K44" s="44"/>
    </row>
    <row r="45" spans="2:11" s="1" customFormat="1" ht="22.5" customHeight="1">
      <c r="B45" s="40"/>
      <c r="C45" s="41"/>
      <c r="D45" s="41"/>
      <c r="E45" s="404" t="str">
        <f>E7</f>
        <v>Novostavba budovy Fokus Turnov</v>
      </c>
      <c r="F45" s="405"/>
      <c r="G45" s="405"/>
      <c r="H45" s="405"/>
      <c r="I45" s="117"/>
      <c r="J45" s="41"/>
      <c r="K45" s="44"/>
    </row>
    <row r="46" spans="2:11" s="1" customFormat="1" ht="14.45" customHeight="1">
      <c r="B46" s="40"/>
      <c r="C46" s="37" t="s">
        <v>116</v>
      </c>
      <c r="D46" s="41"/>
      <c r="E46" s="41"/>
      <c r="F46" s="41"/>
      <c r="G46" s="41"/>
      <c r="H46" s="41"/>
      <c r="I46" s="117"/>
      <c r="J46" s="41"/>
      <c r="K46" s="44"/>
    </row>
    <row r="47" spans="2:11" s="1" customFormat="1" ht="23.25" customHeight="1">
      <c r="B47" s="40"/>
      <c r="C47" s="41"/>
      <c r="D47" s="41"/>
      <c r="E47" s="406" t="str">
        <f>E9</f>
        <v>SO 02b - Zdravotní instalace</v>
      </c>
      <c r="F47" s="407"/>
      <c r="G47" s="407"/>
      <c r="H47" s="407"/>
      <c r="I47" s="117"/>
      <c r="J47" s="41"/>
      <c r="K47" s="44"/>
    </row>
    <row r="48" spans="2:11" s="1" customFormat="1" ht="6.95" customHeight="1">
      <c r="B48" s="40"/>
      <c r="C48" s="41"/>
      <c r="D48" s="41"/>
      <c r="E48" s="41"/>
      <c r="F48" s="41"/>
      <c r="G48" s="41"/>
      <c r="H48" s="41"/>
      <c r="I48" s="117"/>
      <c r="J48" s="41"/>
      <c r="K48" s="44"/>
    </row>
    <row r="49" spans="2:11" s="1" customFormat="1" ht="18" customHeight="1">
      <c r="B49" s="40"/>
      <c r="C49" s="37" t="s">
        <v>23</v>
      </c>
      <c r="D49" s="41"/>
      <c r="E49" s="41"/>
      <c r="F49" s="35" t="str">
        <f>F12</f>
        <v>Skálova 415, 511 01 Turnov</v>
      </c>
      <c r="G49" s="41"/>
      <c r="H49" s="41"/>
      <c r="I49" s="118" t="s">
        <v>25</v>
      </c>
      <c r="J49" s="119">
        <f>IF(J12="","",J12)</f>
        <v>43776</v>
      </c>
      <c r="K49" s="44"/>
    </row>
    <row r="50" spans="2:11" s="1" customFormat="1" ht="6.95" customHeight="1">
      <c r="B50" s="40"/>
      <c r="C50" s="41"/>
      <c r="D50" s="41"/>
      <c r="E50" s="41"/>
      <c r="F50" s="41"/>
      <c r="G50" s="41"/>
      <c r="H50" s="41"/>
      <c r="I50" s="117"/>
      <c r="J50" s="41"/>
      <c r="K50" s="44"/>
    </row>
    <row r="51" spans="2:11" s="1" customFormat="1" ht="15">
      <c r="B51" s="40"/>
      <c r="C51" s="37" t="s">
        <v>26</v>
      </c>
      <c r="D51" s="41"/>
      <c r="E51" s="41"/>
      <c r="F51" s="35" t="str">
        <f>E15</f>
        <v>Město Turnov, A. dvořáka 335, 511 01 Turnov</v>
      </c>
      <c r="G51" s="41"/>
      <c r="H51" s="41"/>
      <c r="I51" s="118" t="s">
        <v>34</v>
      </c>
      <c r="J51" s="35" t="str">
        <f>E21</f>
        <v>In. Point s.r.o, Čajkovského 1710/26, 130 00 Praha</v>
      </c>
      <c r="K51" s="44"/>
    </row>
    <row r="52" spans="2:11" s="1" customFormat="1" ht="14.45" customHeight="1">
      <c r="B52" s="40"/>
      <c r="C52" s="37" t="s">
        <v>32</v>
      </c>
      <c r="D52" s="41"/>
      <c r="E52" s="41"/>
      <c r="F52" s="35" t="str">
        <f>IF(E18="","",E18)</f>
        <v/>
      </c>
      <c r="G52" s="41"/>
      <c r="H52" s="41"/>
      <c r="I52" s="117"/>
      <c r="J52" s="41"/>
      <c r="K52" s="44"/>
    </row>
    <row r="53" spans="2:11" s="1" customFormat="1" ht="10.35" customHeight="1">
      <c r="B53" s="40"/>
      <c r="C53" s="41"/>
      <c r="D53" s="41"/>
      <c r="E53" s="41"/>
      <c r="F53" s="41"/>
      <c r="G53" s="41"/>
      <c r="H53" s="41"/>
      <c r="I53" s="117"/>
      <c r="J53" s="41"/>
      <c r="K53" s="44"/>
    </row>
    <row r="54" spans="2:11" s="1" customFormat="1" ht="29.25" customHeight="1">
      <c r="B54" s="40"/>
      <c r="C54" s="143" t="s">
        <v>119</v>
      </c>
      <c r="D54" s="131"/>
      <c r="E54" s="131"/>
      <c r="F54" s="131"/>
      <c r="G54" s="131"/>
      <c r="H54" s="131"/>
      <c r="I54" s="144"/>
      <c r="J54" s="145" t="s">
        <v>120</v>
      </c>
      <c r="K54" s="146"/>
    </row>
    <row r="55" spans="2:11" s="1" customFormat="1" ht="10.35" customHeight="1">
      <c r="B55" s="40"/>
      <c r="C55" s="41"/>
      <c r="D55" s="41"/>
      <c r="E55" s="41"/>
      <c r="F55" s="41"/>
      <c r="G55" s="41"/>
      <c r="H55" s="41"/>
      <c r="I55" s="117"/>
      <c r="J55" s="41"/>
      <c r="K55" s="44"/>
    </row>
    <row r="56" spans="2:47" s="1" customFormat="1" ht="29.25" customHeight="1">
      <c r="B56" s="40"/>
      <c r="C56" s="147" t="s">
        <v>121</v>
      </c>
      <c r="D56" s="41"/>
      <c r="E56" s="41"/>
      <c r="F56" s="41"/>
      <c r="G56" s="41"/>
      <c r="H56" s="41"/>
      <c r="I56" s="117"/>
      <c r="J56" s="127">
        <f>J84</f>
        <v>0</v>
      </c>
      <c r="K56" s="44"/>
      <c r="AU56" s="24" t="s">
        <v>122</v>
      </c>
    </row>
    <row r="57" spans="2:11" s="7" customFormat="1" ht="24.95" customHeight="1">
      <c r="B57" s="148"/>
      <c r="C57" s="149"/>
      <c r="D57" s="150" t="s">
        <v>184</v>
      </c>
      <c r="E57" s="151"/>
      <c r="F57" s="151"/>
      <c r="G57" s="151"/>
      <c r="H57" s="151"/>
      <c r="I57" s="152"/>
      <c r="J57" s="153">
        <f>J85</f>
        <v>0</v>
      </c>
      <c r="K57" s="154"/>
    </row>
    <row r="58" spans="2:11" s="8" customFormat="1" ht="19.9" customHeight="1">
      <c r="B58" s="155"/>
      <c r="C58" s="156"/>
      <c r="D58" s="157" t="s">
        <v>1900</v>
      </c>
      <c r="E58" s="158"/>
      <c r="F58" s="158"/>
      <c r="G58" s="158"/>
      <c r="H58" s="158"/>
      <c r="I58" s="159"/>
      <c r="J58" s="160">
        <f>J86</f>
        <v>0</v>
      </c>
      <c r="K58" s="161"/>
    </row>
    <row r="59" spans="2:11" s="8" customFormat="1" ht="19.9" customHeight="1">
      <c r="B59" s="155"/>
      <c r="C59" s="156"/>
      <c r="D59" s="157" t="s">
        <v>1901</v>
      </c>
      <c r="E59" s="158"/>
      <c r="F59" s="158"/>
      <c r="G59" s="158"/>
      <c r="H59" s="158"/>
      <c r="I59" s="159"/>
      <c r="J59" s="160">
        <f>J104</f>
        <v>0</v>
      </c>
      <c r="K59" s="161"/>
    </row>
    <row r="60" spans="2:11" s="8" customFormat="1" ht="19.9" customHeight="1">
      <c r="B60" s="155"/>
      <c r="C60" s="156"/>
      <c r="D60" s="157" t="s">
        <v>1902</v>
      </c>
      <c r="E60" s="158"/>
      <c r="F60" s="158"/>
      <c r="G60" s="158"/>
      <c r="H60" s="158"/>
      <c r="I60" s="159"/>
      <c r="J60" s="160">
        <f>J122</f>
        <v>0</v>
      </c>
      <c r="K60" s="161"/>
    </row>
    <row r="61" spans="2:11" s="8" customFormat="1" ht="19.9" customHeight="1">
      <c r="B61" s="155"/>
      <c r="C61" s="156"/>
      <c r="D61" s="157" t="s">
        <v>1903</v>
      </c>
      <c r="E61" s="158"/>
      <c r="F61" s="158"/>
      <c r="G61" s="158"/>
      <c r="H61" s="158"/>
      <c r="I61" s="159"/>
      <c r="J61" s="160">
        <f>J136</f>
        <v>0</v>
      </c>
      <c r="K61" s="161"/>
    </row>
    <row r="62" spans="2:11" s="8" customFormat="1" ht="19.9" customHeight="1">
      <c r="B62" s="155"/>
      <c r="C62" s="156"/>
      <c r="D62" s="157" t="s">
        <v>1904</v>
      </c>
      <c r="E62" s="158"/>
      <c r="F62" s="158"/>
      <c r="G62" s="158"/>
      <c r="H62" s="158"/>
      <c r="I62" s="159"/>
      <c r="J62" s="160">
        <f>J144</f>
        <v>0</v>
      </c>
      <c r="K62" s="161"/>
    </row>
    <row r="63" spans="2:11" s="8" customFormat="1" ht="19.9" customHeight="1">
      <c r="B63" s="155"/>
      <c r="C63" s="156"/>
      <c r="D63" s="157" t="s">
        <v>1905</v>
      </c>
      <c r="E63" s="158"/>
      <c r="F63" s="158"/>
      <c r="G63" s="158"/>
      <c r="H63" s="158"/>
      <c r="I63" s="159"/>
      <c r="J63" s="160">
        <f>J168</f>
        <v>0</v>
      </c>
      <c r="K63" s="161"/>
    </row>
    <row r="64" spans="2:11" s="8" customFormat="1" ht="19.9" customHeight="1">
      <c r="B64" s="155"/>
      <c r="C64" s="156"/>
      <c r="D64" s="157" t="s">
        <v>199</v>
      </c>
      <c r="E64" s="158"/>
      <c r="F64" s="158"/>
      <c r="G64" s="158"/>
      <c r="H64" s="158"/>
      <c r="I64" s="159"/>
      <c r="J64" s="160">
        <f>J173</f>
        <v>0</v>
      </c>
      <c r="K64" s="161"/>
    </row>
    <row r="65" spans="2:11" s="1" customFormat="1" ht="21.75" customHeight="1">
      <c r="B65" s="40"/>
      <c r="C65" s="41"/>
      <c r="D65" s="41"/>
      <c r="E65" s="41"/>
      <c r="F65" s="41"/>
      <c r="G65" s="41"/>
      <c r="H65" s="41"/>
      <c r="I65" s="117"/>
      <c r="J65" s="41"/>
      <c r="K65" s="44"/>
    </row>
    <row r="66" spans="2:11" s="1" customFormat="1" ht="6.95" customHeight="1">
      <c r="B66" s="55"/>
      <c r="C66" s="56"/>
      <c r="D66" s="56"/>
      <c r="E66" s="56"/>
      <c r="F66" s="56"/>
      <c r="G66" s="56"/>
      <c r="H66" s="56"/>
      <c r="I66" s="138"/>
      <c r="J66" s="56"/>
      <c r="K66" s="57"/>
    </row>
    <row r="70" spans="2:12" s="1" customFormat="1" ht="6.95" customHeight="1">
      <c r="B70" s="58"/>
      <c r="C70" s="59"/>
      <c r="D70" s="59"/>
      <c r="E70" s="59"/>
      <c r="F70" s="59"/>
      <c r="G70" s="59"/>
      <c r="H70" s="59"/>
      <c r="I70" s="141"/>
      <c r="J70" s="59"/>
      <c r="K70" s="59"/>
      <c r="L70" s="60"/>
    </row>
    <row r="71" spans="2:12" s="1" customFormat="1" ht="36.95" customHeight="1">
      <c r="B71" s="40"/>
      <c r="C71" s="61" t="s">
        <v>127</v>
      </c>
      <c r="D71" s="62"/>
      <c r="E71" s="62"/>
      <c r="F71" s="62"/>
      <c r="G71" s="62"/>
      <c r="H71" s="62"/>
      <c r="I71" s="162"/>
      <c r="J71" s="62"/>
      <c r="K71" s="62"/>
      <c r="L71" s="60"/>
    </row>
    <row r="72" spans="2:12" s="1" customFormat="1" ht="6.95" customHeight="1">
      <c r="B72" s="40"/>
      <c r="C72" s="62"/>
      <c r="D72" s="62"/>
      <c r="E72" s="62"/>
      <c r="F72" s="62"/>
      <c r="G72" s="62"/>
      <c r="H72" s="62"/>
      <c r="I72" s="162"/>
      <c r="J72" s="62"/>
      <c r="K72" s="62"/>
      <c r="L72" s="60"/>
    </row>
    <row r="73" spans="2:12" s="1" customFormat="1" ht="14.45" customHeight="1">
      <c r="B73" s="40"/>
      <c r="C73" s="64" t="s">
        <v>18</v>
      </c>
      <c r="D73" s="62"/>
      <c r="E73" s="62"/>
      <c r="F73" s="62"/>
      <c r="G73" s="62"/>
      <c r="H73" s="62"/>
      <c r="I73" s="162"/>
      <c r="J73" s="62"/>
      <c r="K73" s="62"/>
      <c r="L73" s="60"/>
    </row>
    <row r="74" spans="2:12" s="1" customFormat="1" ht="22.5" customHeight="1">
      <c r="B74" s="40"/>
      <c r="C74" s="62"/>
      <c r="D74" s="62"/>
      <c r="E74" s="400" t="str">
        <f>E7</f>
        <v>Novostavba budovy Fokus Turnov</v>
      </c>
      <c r="F74" s="401"/>
      <c r="G74" s="401"/>
      <c r="H74" s="401"/>
      <c r="I74" s="162"/>
      <c r="J74" s="62"/>
      <c r="K74" s="62"/>
      <c r="L74" s="60"/>
    </row>
    <row r="75" spans="2:12" s="1" customFormat="1" ht="14.45" customHeight="1">
      <c r="B75" s="40"/>
      <c r="C75" s="64" t="s">
        <v>116</v>
      </c>
      <c r="D75" s="62"/>
      <c r="E75" s="62"/>
      <c r="F75" s="62"/>
      <c r="G75" s="62"/>
      <c r="H75" s="62"/>
      <c r="I75" s="162"/>
      <c r="J75" s="62"/>
      <c r="K75" s="62"/>
      <c r="L75" s="60"/>
    </row>
    <row r="76" spans="2:12" s="1" customFormat="1" ht="23.25" customHeight="1">
      <c r="B76" s="40"/>
      <c r="C76" s="62"/>
      <c r="D76" s="62"/>
      <c r="E76" s="368" t="str">
        <f>E9</f>
        <v>SO 02b - Zdravotní instalace</v>
      </c>
      <c r="F76" s="402"/>
      <c r="G76" s="402"/>
      <c r="H76" s="402"/>
      <c r="I76" s="162"/>
      <c r="J76" s="62"/>
      <c r="K76" s="62"/>
      <c r="L76" s="60"/>
    </row>
    <row r="77" spans="2:12" s="1" customFormat="1" ht="6.95" customHeight="1">
      <c r="B77" s="40"/>
      <c r="C77" s="62"/>
      <c r="D77" s="62"/>
      <c r="E77" s="62"/>
      <c r="F77" s="62"/>
      <c r="G77" s="62"/>
      <c r="H77" s="62"/>
      <c r="I77" s="162"/>
      <c r="J77" s="62"/>
      <c r="K77" s="62"/>
      <c r="L77" s="60"/>
    </row>
    <row r="78" spans="2:12" s="1" customFormat="1" ht="18" customHeight="1">
      <c r="B78" s="40"/>
      <c r="C78" s="64" t="s">
        <v>23</v>
      </c>
      <c r="D78" s="62"/>
      <c r="E78" s="62"/>
      <c r="F78" s="163" t="str">
        <f>F12</f>
        <v>Skálova 415, 511 01 Turnov</v>
      </c>
      <c r="G78" s="62"/>
      <c r="H78" s="62"/>
      <c r="I78" s="164" t="s">
        <v>25</v>
      </c>
      <c r="J78" s="72">
        <f>IF(J12="","",J12)</f>
        <v>43776</v>
      </c>
      <c r="K78" s="62"/>
      <c r="L78" s="60"/>
    </row>
    <row r="79" spans="2:12" s="1" customFormat="1" ht="6.95" customHeight="1">
      <c r="B79" s="40"/>
      <c r="C79" s="62"/>
      <c r="D79" s="62"/>
      <c r="E79" s="62"/>
      <c r="F79" s="62"/>
      <c r="G79" s="62"/>
      <c r="H79" s="62"/>
      <c r="I79" s="162"/>
      <c r="J79" s="62"/>
      <c r="K79" s="62"/>
      <c r="L79" s="60"/>
    </row>
    <row r="80" spans="2:12" s="1" customFormat="1" ht="15">
      <c r="B80" s="40"/>
      <c r="C80" s="64" t="s">
        <v>26</v>
      </c>
      <c r="D80" s="62"/>
      <c r="E80" s="62"/>
      <c r="F80" s="163" t="str">
        <f>E15</f>
        <v>Město Turnov, A. dvořáka 335, 511 01 Turnov</v>
      </c>
      <c r="G80" s="62"/>
      <c r="H80" s="62"/>
      <c r="I80" s="164" t="s">
        <v>34</v>
      </c>
      <c r="J80" s="163" t="str">
        <f>E21</f>
        <v>In. Point s.r.o, Čajkovského 1710/26, 130 00 Praha</v>
      </c>
      <c r="K80" s="62"/>
      <c r="L80" s="60"/>
    </row>
    <row r="81" spans="2:12" s="1" customFormat="1" ht="14.45" customHeight="1">
      <c r="B81" s="40"/>
      <c r="C81" s="64" t="s">
        <v>32</v>
      </c>
      <c r="D81" s="62"/>
      <c r="E81" s="62"/>
      <c r="F81" s="163" t="str">
        <f>IF(E18="","",E18)</f>
        <v/>
      </c>
      <c r="G81" s="62"/>
      <c r="H81" s="62"/>
      <c r="I81" s="162"/>
      <c r="J81" s="62"/>
      <c r="K81" s="62"/>
      <c r="L81" s="60"/>
    </row>
    <row r="82" spans="2:12" s="1" customFormat="1" ht="10.35" customHeight="1">
      <c r="B82" s="40"/>
      <c r="C82" s="62"/>
      <c r="D82" s="62"/>
      <c r="E82" s="62"/>
      <c r="F82" s="62"/>
      <c r="G82" s="62"/>
      <c r="H82" s="62"/>
      <c r="I82" s="162"/>
      <c r="J82" s="62"/>
      <c r="K82" s="62"/>
      <c r="L82" s="60"/>
    </row>
    <row r="83" spans="2:20" s="9" customFormat="1" ht="29.25" customHeight="1">
      <c r="B83" s="165"/>
      <c r="C83" s="166" t="s">
        <v>128</v>
      </c>
      <c r="D83" s="167" t="s">
        <v>59</v>
      </c>
      <c r="E83" s="167" t="s">
        <v>55</v>
      </c>
      <c r="F83" s="167" t="s">
        <v>129</v>
      </c>
      <c r="G83" s="167" t="s">
        <v>130</v>
      </c>
      <c r="H83" s="167" t="s">
        <v>131</v>
      </c>
      <c r="I83" s="168" t="s">
        <v>132</v>
      </c>
      <c r="J83" s="167" t="s">
        <v>120</v>
      </c>
      <c r="K83" s="169" t="s">
        <v>133</v>
      </c>
      <c r="L83" s="170"/>
      <c r="M83" s="80" t="s">
        <v>134</v>
      </c>
      <c r="N83" s="81" t="s">
        <v>44</v>
      </c>
      <c r="O83" s="81" t="s">
        <v>135</v>
      </c>
      <c r="P83" s="81" t="s">
        <v>136</v>
      </c>
      <c r="Q83" s="81" t="s">
        <v>137</v>
      </c>
      <c r="R83" s="81" t="s">
        <v>138</v>
      </c>
      <c r="S83" s="81" t="s">
        <v>139</v>
      </c>
      <c r="T83" s="82" t="s">
        <v>140</v>
      </c>
    </row>
    <row r="84" spans="2:63" s="1" customFormat="1" ht="29.25" customHeight="1">
      <c r="B84" s="40"/>
      <c r="C84" s="86" t="s">
        <v>121</v>
      </c>
      <c r="D84" s="62"/>
      <c r="E84" s="62"/>
      <c r="F84" s="62"/>
      <c r="G84" s="62"/>
      <c r="H84" s="62"/>
      <c r="I84" s="162"/>
      <c r="J84" s="171">
        <f>BK84</f>
        <v>0</v>
      </c>
      <c r="K84" s="62"/>
      <c r="L84" s="60"/>
      <c r="M84" s="83"/>
      <c r="N84" s="84"/>
      <c r="O84" s="84"/>
      <c r="P84" s="172">
        <f>P85</f>
        <v>0</v>
      </c>
      <c r="Q84" s="84"/>
      <c r="R84" s="172">
        <f>R85</f>
        <v>0</v>
      </c>
      <c r="S84" s="84"/>
      <c r="T84" s="173">
        <f>T85</f>
        <v>0</v>
      </c>
      <c r="AT84" s="24" t="s">
        <v>73</v>
      </c>
      <c r="AU84" s="24" t="s">
        <v>122</v>
      </c>
      <c r="BK84" s="174">
        <f>BK85</f>
        <v>0</v>
      </c>
    </row>
    <row r="85" spans="2:63" s="10" customFormat="1" ht="37.35" customHeight="1">
      <c r="B85" s="175"/>
      <c r="C85" s="176"/>
      <c r="D85" s="177" t="s">
        <v>73</v>
      </c>
      <c r="E85" s="178" t="s">
        <v>996</v>
      </c>
      <c r="F85" s="178" t="s">
        <v>997</v>
      </c>
      <c r="G85" s="176"/>
      <c r="H85" s="176"/>
      <c r="I85" s="179"/>
      <c r="J85" s="180">
        <f>BK85</f>
        <v>0</v>
      </c>
      <c r="K85" s="176"/>
      <c r="L85" s="181"/>
      <c r="M85" s="182"/>
      <c r="N85" s="183"/>
      <c r="O85" s="183"/>
      <c r="P85" s="184">
        <f>P86+P104+P122+P136+P144+P168+P173</f>
        <v>0</v>
      </c>
      <c r="Q85" s="183"/>
      <c r="R85" s="184">
        <f>R86+R104+R122+R136+R144+R168+R173</f>
        <v>0</v>
      </c>
      <c r="S85" s="183"/>
      <c r="T85" s="185">
        <f>T86+T104+T122+T136+T144+T168+T173</f>
        <v>0</v>
      </c>
      <c r="AR85" s="186" t="s">
        <v>84</v>
      </c>
      <c r="AT85" s="187" t="s">
        <v>73</v>
      </c>
      <c r="AU85" s="187" t="s">
        <v>74</v>
      </c>
      <c r="AY85" s="186" t="s">
        <v>143</v>
      </c>
      <c r="BK85" s="188">
        <f>BK86+BK104+BK122+BK136+BK144+BK168+BK173</f>
        <v>0</v>
      </c>
    </row>
    <row r="86" spans="2:63" s="10" customFormat="1" ht="19.9" customHeight="1">
      <c r="B86" s="175"/>
      <c r="C86" s="176"/>
      <c r="D86" s="189" t="s">
        <v>73</v>
      </c>
      <c r="E86" s="190" t="s">
        <v>1906</v>
      </c>
      <c r="F86" s="190" t="s">
        <v>1907</v>
      </c>
      <c r="G86" s="176"/>
      <c r="H86" s="176"/>
      <c r="I86" s="179"/>
      <c r="J86" s="191">
        <f>BK86</f>
        <v>0</v>
      </c>
      <c r="K86" s="176"/>
      <c r="L86" s="181"/>
      <c r="M86" s="182"/>
      <c r="N86" s="183"/>
      <c r="O86" s="183"/>
      <c r="P86" s="184">
        <f>SUM(P87:P103)</f>
        <v>0</v>
      </c>
      <c r="Q86" s="183"/>
      <c r="R86" s="184">
        <f>SUM(R87:R103)</f>
        <v>0</v>
      </c>
      <c r="S86" s="183"/>
      <c r="T86" s="185">
        <f>SUM(T87:T103)</f>
        <v>0</v>
      </c>
      <c r="AR86" s="186" t="s">
        <v>84</v>
      </c>
      <c r="AT86" s="187" t="s">
        <v>73</v>
      </c>
      <c r="AU86" s="187" t="s">
        <v>82</v>
      </c>
      <c r="AY86" s="186" t="s">
        <v>143</v>
      </c>
      <c r="BK86" s="188">
        <f>SUM(BK87:BK103)</f>
        <v>0</v>
      </c>
    </row>
    <row r="87" spans="2:65" s="1" customFormat="1" ht="22.5" customHeight="1">
      <c r="B87" s="40"/>
      <c r="C87" s="192" t="s">
        <v>82</v>
      </c>
      <c r="D87" s="192" t="s">
        <v>146</v>
      </c>
      <c r="E87" s="193" t="s">
        <v>1908</v>
      </c>
      <c r="F87" s="194" t="s">
        <v>1909</v>
      </c>
      <c r="G87" s="195" t="s">
        <v>492</v>
      </c>
      <c r="H87" s="196">
        <v>40</v>
      </c>
      <c r="I87" s="197"/>
      <c r="J87" s="198">
        <f aca="true" t="shared" si="0" ref="J87:J103">ROUND(I87*H87,2)</f>
        <v>0</v>
      </c>
      <c r="K87" s="194" t="s">
        <v>21</v>
      </c>
      <c r="L87" s="60"/>
      <c r="M87" s="199" t="s">
        <v>21</v>
      </c>
      <c r="N87" s="200" t="s">
        <v>45</v>
      </c>
      <c r="O87" s="41"/>
      <c r="P87" s="201">
        <f aca="true" t="shared" si="1" ref="P87:P103">O87*H87</f>
        <v>0</v>
      </c>
      <c r="Q87" s="201">
        <v>0</v>
      </c>
      <c r="R87" s="201">
        <f aca="true" t="shared" si="2" ref="R87:R103">Q87*H87</f>
        <v>0</v>
      </c>
      <c r="S87" s="201">
        <v>0</v>
      </c>
      <c r="T87" s="202">
        <f aca="true" t="shared" si="3" ref="T87:T103">S87*H87</f>
        <v>0</v>
      </c>
      <c r="AR87" s="24" t="s">
        <v>294</v>
      </c>
      <c r="AT87" s="24" t="s">
        <v>146</v>
      </c>
      <c r="AU87" s="24" t="s">
        <v>84</v>
      </c>
      <c r="AY87" s="24" t="s">
        <v>143</v>
      </c>
      <c r="BE87" s="203">
        <f aca="true" t="shared" si="4" ref="BE87:BE103">IF(N87="základní",J87,0)</f>
        <v>0</v>
      </c>
      <c r="BF87" s="203">
        <f aca="true" t="shared" si="5" ref="BF87:BF103">IF(N87="snížená",J87,0)</f>
        <v>0</v>
      </c>
      <c r="BG87" s="203">
        <f aca="true" t="shared" si="6" ref="BG87:BG103">IF(N87="zákl. přenesená",J87,0)</f>
        <v>0</v>
      </c>
      <c r="BH87" s="203">
        <f aca="true" t="shared" si="7" ref="BH87:BH103">IF(N87="sníž. přenesená",J87,0)</f>
        <v>0</v>
      </c>
      <c r="BI87" s="203">
        <f aca="true" t="shared" si="8" ref="BI87:BI103">IF(N87="nulová",J87,0)</f>
        <v>0</v>
      </c>
      <c r="BJ87" s="24" t="s">
        <v>82</v>
      </c>
      <c r="BK87" s="203">
        <f aca="true" t="shared" si="9" ref="BK87:BK103">ROUND(I87*H87,2)</f>
        <v>0</v>
      </c>
      <c r="BL87" s="24" t="s">
        <v>294</v>
      </c>
      <c r="BM87" s="24" t="s">
        <v>1068</v>
      </c>
    </row>
    <row r="88" spans="2:65" s="1" customFormat="1" ht="22.5" customHeight="1">
      <c r="B88" s="40"/>
      <c r="C88" s="192" t="s">
        <v>84</v>
      </c>
      <c r="D88" s="192" t="s">
        <v>146</v>
      </c>
      <c r="E88" s="193" t="s">
        <v>1910</v>
      </c>
      <c r="F88" s="194" t="s">
        <v>1911</v>
      </c>
      <c r="G88" s="195" t="s">
        <v>492</v>
      </c>
      <c r="H88" s="196">
        <v>8</v>
      </c>
      <c r="I88" s="197"/>
      <c r="J88" s="198">
        <f t="shared" si="0"/>
        <v>0</v>
      </c>
      <c r="K88" s="194" t="s">
        <v>21</v>
      </c>
      <c r="L88" s="60"/>
      <c r="M88" s="199" t="s">
        <v>21</v>
      </c>
      <c r="N88" s="200" t="s">
        <v>45</v>
      </c>
      <c r="O88" s="41"/>
      <c r="P88" s="201">
        <f t="shared" si="1"/>
        <v>0</v>
      </c>
      <c r="Q88" s="201">
        <v>0</v>
      </c>
      <c r="R88" s="201">
        <f t="shared" si="2"/>
        <v>0</v>
      </c>
      <c r="S88" s="201">
        <v>0</v>
      </c>
      <c r="T88" s="202">
        <f t="shared" si="3"/>
        <v>0</v>
      </c>
      <c r="AR88" s="24" t="s">
        <v>294</v>
      </c>
      <c r="AT88" s="24" t="s">
        <v>146</v>
      </c>
      <c r="AU88" s="24" t="s">
        <v>84</v>
      </c>
      <c r="AY88" s="24" t="s">
        <v>143</v>
      </c>
      <c r="BE88" s="203">
        <f t="shared" si="4"/>
        <v>0</v>
      </c>
      <c r="BF88" s="203">
        <f t="shared" si="5"/>
        <v>0</v>
      </c>
      <c r="BG88" s="203">
        <f t="shared" si="6"/>
        <v>0</v>
      </c>
      <c r="BH88" s="203">
        <f t="shared" si="7"/>
        <v>0</v>
      </c>
      <c r="BI88" s="203">
        <f t="shared" si="8"/>
        <v>0</v>
      </c>
      <c r="BJ88" s="24" t="s">
        <v>82</v>
      </c>
      <c r="BK88" s="203">
        <f t="shared" si="9"/>
        <v>0</v>
      </c>
      <c r="BL88" s="24" t="s">
        <v>294</v>
      </c>
      <c r="BM88" s="24" t="s">
        <v>1076</v>
      </c>
    </row>
    <row r="89" spans="2:65" s="1" customFormat="1" ht="22.5" customHeight="1">
      <c r="B89" s="40"/>
      <c r="C89" s="192" t="s">
        <v>161</v>
      </c>
      <c r="D89" s="192" t="s">
        <v>146</v>
      </c>
      <c r="E89" s="193" t="s">
        <v>1912</v>
      </c>
      <c r="F89" s="194" t="s">
        <v>1913</v>
      </c>
      <c r="G89" s="195" t="s">
        <v>492</v>
      </c>
      <c r="H89" s="196">
        <v>18</v>
      </c>
      <c r="I89" s="197"/>
      <c r="J89" s="198">
        <f t="shared" si="0"/>
        <v>0</v>
      </c>
      <c r="K89" s="194" t="s">
        <v>21</v>
      </c>
      <c r="L89" s="60"/>
      <c r="M89" s="199" t="s">
        <v>21</v>
      </c>
      <c r="N89" s="200" t="s">
        <v>45</v>
      </c>
      <c r="O89" s="41"/>
      <c r="P89" s="201">
        <f t="shared" si="1"/>
        <v>0</v>
      </c>
      <c r="Q89" s="201">
        <v>0</v>
      </c>
      <c r="R89" s="201">
        <f t="shared" si="2"/>
        <v>0</v>
      </c>
      <c r="S89" s="201">
        <v>0</v>
      </c>
      <c r="T89" s="202">
        <f t="shared" si="3"/>
        <v>0</v>
      </c>
      <c r="AR89" s="24" t="s">
        <v>294</v>
      </c>
      <c r="AT89" s="24" t="s">
        <v>146</v>
      </c>
      <c r="AU89" s="24" t="s">
        <v>84</v>
      </c>
      <c r="AY89" s="24" t="s">
        <v>143</v>
      </c>
      <c r="BE89" s="203">
        <f t="shared" si="4"/>
        <v>0</v>
      </c>
      <c r="BF89" s="203">
        <f t="shared" si="5"/>
        <v>0</v>
      </c>
      <c r="BG89" s="203">
        <f t="shared" si="6"/>
        <v>0</v>
      </c>
      <c r="BH89" s="203">
        <f t="shared" si="7"/>
        <v>0</v>
      </c>
      <c r="BI89" s="203">
        <f t="shared" si="8"/>
        <v>0</v>
      </c>
      <c r="BJ89" s="24" t="s">
        <v>82</v>
      </c>
      <c r="BK89" s="203">
        <f t="shared" si="9"/>
        <v>0</v>
      </c>
      <c r="BL89" s="24" t="s">
        <v>294</v>
      </c>
      <c r="BM89" s="24" t="s">
        <v>1087</v>
      </c>
    </row>
    <row r="90" spans="2:65" s="1" customFormat="1" ht="22.5" customHeight="1">
      <c r="B90" s="40"/>
      <c r="C90" s="192" t="s">
        <v>208</v>
      </c>
      <c r="D90" s="192" t="s">
        <v>146</v>
      </c>
      <c r="E90" s="193" t="s">
        <v>1914</v>
      </c>
      <c r="F90" s="194" t="s">
        <v>1915</v>
      </c>
      <c r="G90" s="195" t="s">
        <v>492</v>
      </c>
      <c r="H90" s="196">
        <v>34</v>
      </c>
      <c r="I90" s="197"/>
      <c r="J90" s="198">
        <f t="shared" si="0"/>
        <v>0</v>
      </c>
      <c r="K90" s="194" t="s">
        <v>21</v>
      </c>
      <c r="L90" s="60"/>
      <c r="M90" s="199" t="s">
        <v>21</v>
      </c>
      <c r="N90" s="200" t="s">
        <v>45</v>
      </c>
      <c r="O90" s="41"/>
      <c r="P90" s="201">
        <f t="shared" si="1"/>
        <v>0</v>
      </c>
      <c r="Q90" s="201">
        <v>0</v>
      </c>
      <c r="R90" s="201">
        <f t="shared" si="2"/>
        <v>0</v>
      </c>
      <c r="S90" s="201">
        <v>0</v>
      </c>
      <c r="T90" s="202">
        <f t="shared" si="3"/>
        <v>0</v>
      </c>
      <c r="AR90" s="24" t="s">
        <v>294</v>
      </c>
      <c r="AT90" s="24" t="s">
        <v>146</v>
      </c>
      <c r="AU90" s="24" t="s">
        <v>84</v>
      </c>
      <c r="AY90" s="24" t="s">
        <v>143</v>
      </c>
      <c r="BE90" s="203">
        <f t="shared" si="4"/>
        <v>0</v>
      </c>
      <c r="BF90" s="203">
        <f t="shared" si="5"/>
        <v>0</v>
      </c>
      <c r="BG90" s="203">
        <f t="shared" si="6"/>
        <v>0</v>
      </c>
      <c r="BH90" s="203">
        <f t="shared" si="7"/>
        <v>0</v>
      </c>
      <c r="BI90" s="203">
        <f t="shared" si="8"/>
        <v>0</v>
      </c>
      <c r="BJ90" s="24" t="s">
        <v>82</v>
      </c>
      <c r="BK90" s="203">
        <f t="shared" si="9"/>
        <v>0</v>
      </c>
      <c r="BL90" s="24" t="s">
        <v>294</v>
      </c>
      <c r="BM90" s="24" t="s">
        <v>1108</v>
      </c>
    </row>
    <row r="91" spans="2:65" s="1" customFormat="1" ht="22.5" customHeight="1">
      <c r="B91" s="40"/>
      <c r="C91" s="192" t="s">
        <v>142</v>
      </c>
      <c r="D91" s="192" t="s">
        <v>146</v>
      </c>
      <c r="E91" s="193" t="s">
        <v>1916</v>
      </c>
      <c r="F91" s="194" t="s">
        <v>1917</v>
      </c>
      <c r="G91" s="195" t="s">
        <v>492</v>
      </c>
      <c r="H91" s="196">
        <v>5</v>
      </c>
      <c r="I91" s="197"/>
      <c r="J91" s="198">
        <f t="shared" si="0"/>
        <v>0</v>
      </c>
      <c r="K91" s="194" t="s">
        <v>21</v>
      </c>
      <c r="L91" s="60"/>
      <c r="M91" s="199" t="s">
        <v>21</v>
      </c>
      <c r="N91" s="200" t="s">
        <v>45</v>
      </c>
      <c r="O91" s="41"/>
      <c r="P91" s="201">
        <f t="shared" si="1"/>
        <v>0</v>
      </c>
      <c r="Q91" s="201">
        <v>0</v>
      </c>
      <c r="R91" s="201">
        <f t="shared" si="2"/>
        <v>0</v>
      </c>
      <c r="S91" s="201">
        <v>0</v>
      </c>
      <c r="T91" s="202">
        <f t="shared" si="3"/>
        <v>0</v>
      </c>
      <c r="AR91" s="24" t="s">
        <v>294</v>
      </c>
      <c r="AT91" s="24" t="s">
        <v>146</v>
      </c>
      <c r="AU91" s="24" t="s">
        <v>84</v>
      </c>
      <c r="AY91" s="24" t="s">
        <v>143</v>
      </c>
      <c r="BE91" s="203">
        <f t="shared" si="4"/>
        <v>0</v>
      </c>
      <c r="BF91" s="203">
        <f t="shared" si="5"/>
        <v>0</v>
      </c>
      <c r="BG91" s="203">
        <f t="shared" si="6"/>
        <v>0</v>
      </c>
      <c r="BH91" s="203">
        <f t="shared" si="7"/>
        <v>0</v>
      </c>
      <c r="BI91" s="203">
        <f t="shared" si="8"/>
        <v>0</v>
      </c>
      <c r="BJ91" s="24" t="s">
        <v>82</v>
      </c>
      <c r="BK91" s="203">
        <f t="shared" si="9"/>
        <v>0</v>
      </c>
      <c r="BL91" s="24" t="s">
        <v>294</v>
      </c>
      <c r="BM91" s="24" t="s">
        <v>1117</v>
      </c>
    </row>
    <row r="92" spans="2:65" s="1" customFormat="1" ht="22.5" customHeight="1">
      <c r="B92" s="40"/>
      <c r="C92" s="192" t="s">
        <v>236</v>
      </c>
      <c r="D92" s="192" t="s">
        <v>146</v>
      </c>
      <c r="E92" s="193" t="s">
        <v>1918</v>
      </c>
      <c r="F92" s="194" t="s">
        <v>1919</v>
      </c>
      <c r="G92" s="195" t="s">
        <v>492</v>
      </c>
      <c r="H92" s="196">
        <v>14</v>
      </c>
      <c r="I92" s="197"/>
      <c r="J92" s="198">
        <f t="shared" si="0"/>
        <v>0</v>
      </c>
      <c r="K92" s="194" t="s">
        <v>21</v>
      </c>
      <c r="L92" s="60"/>
      <c r="M92" s="199" t="s">
        <v>21</v>
      </c>
      <c r="N92" s="200" t="s">
        <v>45</v>
      </c>
      <c r="O92" s="41"/>
      <c r="P92" s="201">
        <f t="shared" si="1"/>
        <v>0</v>
      </c>
      <c r="Q92" s="201">
        <v>0</v>
      </c>
      <c r="R92" s="201">
        <f t="shared" si="2"/>
        <v>0</v>
      </c>
      <c r="S92" s="201">
        <v>0</v>
      </c>
      <c r="T92" s="202">
        <f t="shared" si="3"/>
        <v>0</v>
      </c>
      <c r="AR92" s="24" t="s">
        <v>294</v>
      </c>
      <c r="AT92" s="24" t="s">
        <v>146</v>
      </c>
      <c r="AU92" s="24" t="s">
        <v>84</v>
      </c>
      <c r="AY92" s="24" t="s">
        <v>143</v>
      </c>
      <c r="BE92" s="203">
        <f t="shared" si="4"/>
        <v>0</v>
      </c>
      <c r="BF92" s="203">
        <f t="shared" si="5"/>
        <v>0</v>
      </c>
      <c r="BG92" s="203">
        <f t="shared" si="6"/>
        <v>0</v>
      </c>
      <c r="BH92" s="203">
        <f t="shared" si="7"/>
        <v>0</v>
      </c>
      <c r="BI92" s="203">
        <f t="shared" si="8"/>
        <v>0</v>
      </c>
      <c r="BJ92" s="24" t="s">
        <v>82</v>
      </c>
      <c r="BK92" s="203">
        <f t="shared" si="9"/>
        <v>0</v>
      </c>
      <c r="BL92" s="24" t="s">
        <v>294</v>
      </c>
      <c r="BM92" s="24" t="s">
        <v>1125</v>
      </c>
    </row>
    <row r="93" spans="2:65" s="1" customFormat="1" ht="22.5" customHeight="1">
      <c r="B93" s="40"/>
      <c r="C93" s="192" t="s">
        <v>240</v>
      </c>
      <c r="D93" s="192" t="s">
        <v>146</v>
      </c>
      <c r="E93" s="193" t="s">
        <v>1920</v>
      </c>
      <c r="F93" s="194" t="s">
        <v>1921</v>
      </c>
      <c r="G93" s="195" t="s">
        <v>492</v>
      </c>
      <c r="H93" s="196">
        <v>1</v>
      </c>
      <c r="I93" s="197"/>
      <c r="J93" s="198">
        <f t="shared" si="0"/>
        <v>0</v>
      </c>
      <c r="K93" s="194" t="s">
        <v>21</v>
      </c>
      <c r="L93" s="60"/>
      <c r="M93" s="199" t="s">
        <v>21</v>
      </c>
      <c r="N93" s="200" t="s">
        <v>45</v>
      </c>
      <c r="O93" s="41"/>
      <c r="P93" s="201">
        <f t="shared" si="1"/>
        <v>0</v>
      </c>
      <c r="Q93" s="201">
        <v>0</v>
      </c>
      <c r="R93" s="201">
        <f t="shared" si="2"/>
        <v>0</v>
      </c>
      <c r="S93" s="201">
        <v>0</v>
      </c>
      <c r="T93" s="202">
        <f t="shared" si="3"/>
        <v>0</v>
      </c>
      <c r="AR93" s="24" t="s">
        <v>294</v>
      </c>
      <c r="AT93" s="24" t="s">
        <v>146</v>
      </c>
      <c r="AU93" s="24" t="s">
        <v>84</v>
      </c>
      <c r="AY93" s="24" t="s">
        <v>143</v>
      </c>
      <c r="BE93" s="203">
        <f t="shared" si="4"/>
        <v>0</v>
      </c>
      <c r="BF93" s="203">
        <f t="shared" si="5"/>
        <v>0</v>
      </c>
      <c r="BG93" s="203">
        <f t="shared" si="6"/>
        <v>0</v>
      </c>
      <c r="BH93" s="203">
        <f t="shared" si="7"/>
        <v>0</v>
      </c>
      <c r="BI93" s="203">
        <f t="shared" si="8"/>
        <v>0</v>
      </c>
      <c r="BJ93" s="24" t="s">
        <v>82</v>
      </c>
      <c r="BK93" s="203">
        <f t="shared" si="9"/>
        <v>0</v>
      </c>
      <c r="BL93" s="24" t="s">
        <v>294</v>
      </c>
      <c r="BM93" s="24" t="s">
        <v>1135</v>
      </c>
    </row>
    <row r="94" spans="2:65" s="1" customFormat="1" ht="22.5" customHeight="1">
      <c r="B94" s="40"/>
      <c r="C94" s="192" t="s">
        <v>234</v>
      </c>
      <c r="D94" s="192" t="s">
        <v>146</v>
      </c>
      <c r="E94" s="193" t="s">
        <v>1922</v>
      </c>
      <c r="F94" s="194" t="s">
        <v>1923</v>
      </c>
      <c r="G94" s="195" t="s">
        <v>1924</v>
      </c>
      <c r="H94" s="196">
        <v>1</v>
      </c>
      <c r="I94" s="197"/>
      <c r="J94" s="198">
        <f t="shared" si="0"/>
        <v>0</v>
      </c>
      <c r="K94" s="194" t="s">
        <v>21</v>
      </c>
      <c r="L94" s="60"/>
      <c r="M94" s="199" t="s">
        <v>21</v>
      </c>
      <c r="N94" s="200" t="s">
        <v>45</v>
      </c>
      <c r="O94" s="41"/>
      <c r="P94" s="201">
        <f t="shared" si="1"/>
        <v>0</v>
      </c>
      <c r="Q94" s="201">
        <v>0</v>
      </c>
      <c r="R94" s="201">
        <f t="shared" si="2"/>
        <v>0</v>
      </c>
      <c r="S94" s="201">
        <v>0</v>
      </c>
      <c r="T94" s="202">
        <f t="shared" si="3"/>
        <v>0</v>
      </c>
      <c r="AR94" s="24" t="s">
        <v>294</v>
      </c>
      <c r="AT94" s="24" t="s">
        <v>146</v>
      </c>
      <c r="AU94" s="24" t="s">
        <v>84</v>
      </c>
      <c r="AY94" s="24" t="s">
        <v>143</v>
      </c>
      <c r="BE94" s="203">
        <f t="shared" si="4"/>
        <v>0</v>
      </c>
      <c r="BF94" s="203">
        <f t="shared" si="5"/>
        <v>0</v>
      </c>
      <c r="BG94" s="203">
        <f t="shared" si="6"/>
        <v>0</v>
      </c>
      <c r="BH94" s="203">
        <f t="shared" si="7"/>
        <v>0</v>
      </c>
      <c r="BI94" s="203">
        <f t="shared" si="8"/>
        <v>0</v>
      </c>
      <c r="BJ94" s="24" t="s">
        <v>82</v>
      </c>
      <c r="BK94" s="203">
        <f t="shared" si="9"/>
        <v>0</v>
      </c>
      <c r="BL94" s="24" t="s">
        <v>294</v>
      </c>
      <c r="BM94" s="24" t="s">
        <v>1144</v>
      </c>
    </row>
    <row r="95" spans="2:65" s="1" customFormat="1" ht="22.5" customHeight="1">
      <c r="B95" s="40"/>
      <c r="C95" s="192" t="s">
        <v>254</v>
      </c>
      <c r="D95" s="192" t="s">
        <v>146</v>
      </c>
      <c r="E95" s="193" t="s">
        <v>1925</v>
      </c>
      <c r="F95" s="194" t="s">
        <v>1926</v>
      </c>
      <c r="G95" s="195" t="s">
        <v>492</v>
      </c>
      <c r="H95" s="196">
        <v>138</v>
      </c>
      <c r="I95" s="197"/>
      <c r="J95" s="198">
        <f t="shared" si="0"/>
        <v>0</v>
      </c>
      <c r="K95" s="194" t="s">
        <v>21</v>
      </c>
      <c r="L95" s="60"/>
      <c r="M95" s="199" t="s">
        <v>21</v>
      </c>
      <c r="N95" s="200" t="s">
        <v>45</v>
      </c>
      <c r="O95" s="41"/>
      <c r="P95" s="201">
        <f t="shared" si="1"/>
        <v>0</v>
      </c>
      <c r="Q95" s="201">
        <v>0</v>
      </c>
      <c r="R95" s="201">
        <f t="shared" si="2"/>
        <v>0</v>
      </c>
      <c r="S95" s="201">
        <v>0</v>
      </c>
      <c r="T95" s="202">
        <f t="shared" si="3"/>
        <v>0</v>
      </c>
      <c r="AR95" s="24" t="s">
        <v>294</v>
      </c>
      <c r="AT95" s="24" t="s">
        <v>146</v>
      </c>
      <c r="AU95" s="24" t="s">
        <v>84</v>
      </c>
      <c r="AY95" s="24" t="s">
        <v>143</v>
      </c>
      <c r="BE95" s="203">
        <f t="shared" si="4"/>
        <v>0</v>
      </c>
      <c r="BF95" s="203">
        <f t="shared" si="5"/>
        <v>0</v>
      </c>
      <c r="BG95" s="203">
        <f t="shared" si="6"/>
        <v>0</v>
      </c>
      <c r="BH95" s="203">
        <f t="shared" si="7"/>
        <v>0</v>
      </c>
      <c r="BI95" s="203">
        <f t="shared" si="8"/>
        <v>0</v>
      </c>
      <c r="BJ95" s="24" t="s">
        <v>82</v>
      </c>
      <c r="BK95" s="203">
        <f t="shared" si="9"/>
        <v>0</v>
      </c>
      <c r="BL95" s="24" t="s">
        <v>294</v>
      </c>
      <c r="BM95" s="24" t="s">
        <v>1156</v>
      </c>
    </row>
    <row r="96" spans="2:65" s="1" customFormat="1" ht="22.5" customHeight="1">
      <c r="B96" s="40"/>
      <c r="C96" s="192" t="s">
        <v>260</v>
      </c>
      <c r="D96" s="192" t="s">
        <v>146</v>
      </c>
      <c r="E96" s="193" t="s">
        <v>1927</v>
      </c>
      <c r="F96" s="194" t="s">
        <v>1928</v>
      </c>
      <c r="G96" s="195" t="s">
        <v>1924</v>
      </c>
      <c r="H96" s="196">
        <v>10</v>
      </c>
      <c r="I96" s="197"/>
      <c r="J96" s="198">
        <f t="shared" si="0"/>
        <v>0</v>
      </c>
      <c r="K96" s="194" t="s">
        <v>21</v>
      </c>
      <c r="L96" s="60"/>
      <c r="M96" s="199" t="s">
        <v>21</v>
      </c>
      <c r="N96" s="200" t="s">
        <v>45</v>
      </c>
      <c r="O96" s="41"/>
      <c r="P96" s="201">
        <f t="shared" si="1"/>
        <v>0</v>
      </c>
      <c r="Q96" s="201">
        <v>0</v>
      </c>
      <c r="R96" s="201">
        <f t="shared" si="2"/>
        <v>0</v>
      </c>
      <c r="S96" s="201">
        <v>0</v>
      </c>
      <c r="T96" s="202">
        <f t="shared" si="3"/>
        <v>0</v>
      </c>
      <c r="AR96" s="24" t="s">
        <v>294</v>
      </c>
      <c r="AT96" s="24" t="s">
        <v>146</v>
      </c>
      <c r="AU96" s="24" t="s">
        <v>84</v>
      </c>
      <c r="AY96" s="24" t="s">
        <v>143</v>
      </c>
      <c r="BE96" s="203">
        <f t="shared" si="4"/>
        <v>0</v>
      </c>
      <c r="BF96" s="203">
        <f t="shared" si="5"/>
        <v>0</v>
      </c>
      <c r="BG96" s="203">
        <f t="shared" si="6"/>
        <v>0</v>
      </c>
      <c r="BH96" s="203">
        <f t="shared" si="7"/>
        <v>0</v>
      </c>
      <c r="BI96" s="203">
        <f t="shared" si="8"/>
        <v>0</v>
      </c>
      <c r="BJ96" s="24" t="s">
        <v>82</v>
      </c>
      <c r="BK96" s="203">
        <f t="shared" si="9"/>
        <v>0</v>
      </c>
      <c r="BL96" s="24" t="s">
        <v>294</v>
      </c>
      <c r="BM96" s="24" t="s">
        <v>1179</v>
      </c>
    </row>
    <row r="97" spans="2:65" s="1" customFormat="1" ht="22.5" customHeight="1">
      <c r="B97" s="40"/>
      <c r="C97" s="192" t="s">
        <v>269</v>
      </c>
      <c r="D97" s="192" t="s">
        <v>146</v>
      </c>
      <c r="E97" s="193" t="s">
        <v>1929</v>
      </c>
      <c r="F97" s="194" t="s">
        <v>1930</v>
      </c>
      <c r="G97" s="195" t="s">
        <v>1924</v>
      </c>
      <c r="H97" s="196">
        <v>1</v>
      </c>
      <c r="I97" s="197"/>
      <c r="J97" s="198">
        <f t="shared" si="0"/>
        <v>0</v>
      </c>
      <c r="K97" s="194" t="s">
        <v>21</v>
      </c>
      <c r="L97" s="60"/>
      <c r="M97" s="199" t="s">
        <v>21</v>
      </c>
      <c r="N97" s="200" t="s">
        <v>45</v>
      </c>
      <c r="O97" s="41"/>
      <c r="P97" s="201">
        <f t="shared" si="1"/>
        <v>0</v>
      </c>
      <c r="Q97" s="201">
        <v>0</v>
      </c>
      <c r="R97" s="201">
        <f t="shared" si="2"/>
        <v>0</v>
      </c>
      <c r="S97" s="201">
        <v>0</v>
      </c>
      <c r="T97" s="202">
        <f t="shared" si="3"/>
        <v>0</v>
      </c>
      <c r="AR97" s="24" t="s">
        <v>294</v>
      </c>
      <c r="AT97" s="24" t="s">
        <v>146</v>
      </c>
      <c r="AU97" s="24" t="s">
        <v>84</v>
      </c>
      <c r="AY97" s="24" t="s">
        <v>143</v>
      </c>
      <c r="BE97" s="203">
        <f t="shared" si="4"/>
        <v>0</v>
      </c>
      <c r="BF97" s="203">
        <f t="shared" si="5"/>
        <v>0</v>
      </c>
      <c r="BG97" s="203">
        <f t="shared" si="6"/>
        <v>0</v>
      </c>
      <c r="BH97" s="203">
        <f t="shared" si="7"/>
        <v>0</v>
      </c>
      <c r="BI97" s="203">
        <f t="shared" si="8"/>
        <v>0</v>
      </c>
      <c r="BJ97" s="24" t="s">
        <v>82</v>
      </c>
      <c r="BK97" s="203">
        <f t="shared" si="9"/>
        <v>0</v>
      </c>
      <c r="BL97" s="24" t="s">
        <v>294</v>
      </c>
      <c r="BM97" s="24" t="s">
        <v>1212</v>
      </c>
    </row>
    <row r="98" spans="2:65" s="1" customFormat="1" ht="22.5" customHeight="1">
      <c r="B98" s="40"/>
      <c r="C98" s="192" t="s">
        <v>275</v>
      </c>
      <c r="D98" s="192" t="s">
        <v>146</v>
      </c>
      <c r="E98" s="193" t="s">
        <v>1931</v>
      </c>
      <c r="F98" s="194" t="s">
        <v>1932</v>
      </c>
      <c r="G98" s="195" t="s">
        <v>1924</v>
      </c>
      <c r="H98" s="196">
        <v>4</v>
      </c>
      <c r="I98" s="197"/>
      <c r="J98" s="198">
        <f t="shared" si="0"/>
        <v>0</v>
      </c>
      <c r="K98" s="194" t="s">
        <v>21</v>
      </c>
      <c r="L98" s="60"/>
      <c r="M98" s="199" t="s">
        <v>21</v>
      </c>
      <c r="N98" s="200" t="s">
        <v>45</v>
      </c>
      <c r="O98" s="41"/>
      <c r="P98" s="201">
        <f t="shared" si="1"/>
        <v>0</v>
      </c>
      <c r="Q98" s="201">
        <v>0</v>
      </c>
      <c r="R98" s="201">
        <f t="shared" si="2"/>
        <v>0</v>
      </c>
      <c r="S98" s="201">
        <v>0</v>
      </c>
      <c r="T98" s="202">
        <f t="shared" si="3"/>
        <v>0</v>
      </c>
      <c r="AR98" s="24" t="s">
        <v>294</v>
      </c>
      <c r="AT98" s="24" t="s">
        <v>146</v>
      </c>
      <c r="AU98" s="24" t="s">
        <v>84</v>
      </c>
      <c r="AY98" s="24" t="s">
        <v>143</v>
      </c>
      <c r="BE98" s="203">
        <f t="shared" si="4"/>
        <v>0</v>
      </c>
      <c r="BF98" s="203">
        <f t="shared" si="5"/>
        <v>0</v>
      </c>
      <c r="BG98" s="203">
        <f t="shared" si="6"/>
        <v>0</v>
      </c>
      <c r="BH98" s="203">
        <f t="shared" si="7"/>
        <v>0</v>
      </c>
      <c r="BI98" s="203">
        <f t="shared" si="8"/>
        <v>0</v>
      </c>
      <c r="BJ98" s="24" t="s">
        <v>82</v>
      </c>
      <c r="BK98" s="203">
        <f t="shared" si="9"/>
        <v>0</v>
      </c>
      <c r="BL98" s="24" t="s">
        <v>294</v>
      </c>
      <c r="BM98" s="24" t="s">
        <v>1234</v>
      </c>
    </row>
    <row r="99" spans="2:65" s="1" customFormat="1" ht="22.5" customHeight="1">
      <c r="B99" s="40"/>
      <c r="C99" s="192" t="s">
        <v>280</v>
      </c>
      <c r="D99" s="192" t="s">
        <v>146</v>
      </c>
      <c r="E99" s="193" t="s">
        <v>1933</v>
      </c>
      <c r="F99" s="194" t="s">
        <v>1934</v>
      </c>
      <c r="G99" s="195" t="s">
        <v>1924</v>
      </c>
      <c r="H99" s="196">
        <v>2</v>
      </c>
      <c r="I99" s="197"/>
      <c r="J99" s="198">
        <f t="shared" si="0"/>
        <v>0</v>
      </c>
      <c r="K99" s="194" t="s">
        <v>21</v>
      </c>
      <c r="L99" s="60"/>
      <c r="M99" s="199" t="s">
        <v>21</v>
      </c>
      <c r="N99" s="200" t="s">
        <v>45</v>
      </c>
      <c r="O99" s="41"/>
      <c r="P99" s="201">
        <f t="shared" si="1"/>
        <v>0</v>
      </c>
      <c r="Q99" s="201">
        <v>0</v>
      </c>
      <c r="R99" s="201">
        <f t="shared" si="2"/>
        <v>0</v>
      </c>
      <c r="S99" s="201">
        <v>0</v>
      </c>
      <c r="T99" s="202">
        <f t="shared" si="3"/>
        <v>0</v>
      </c>
      <c r="AR99" s="24" t="s">
        <v>294</v>
      </c>
      <c r="AT99" s="24" t="s">
        <v>146</v>
      </c>
      <c r="AU99" s="24" t="s">
        <v>84</v>
      </c>
      <c r="AY99" s="24" t="s">
        <v>143</v>
      </c>
      <c r="BE99" s="203">
        <f t="shared" si="4"/>
        <v>0</v>
      </c>
      <c r="BF99" s="203">
        <f t="shared" si="5"/>
        <v>0</v>
      </c>
      <c r="BG99" s="203">
        <f t="shared" si="6"/>
        <v>0</v>
      </c>
      <c r="BH99" s="203">
        <f t="shared" si="7"/>
        <v>0</v>
      </c>
      <c r="BI99" s="203">
        <f t="shared" si="8"/>
        <v>0</v>
      </c>
      <c r="BJ99" s="24" t="s">
        <v>82</v>
      </c>
      <c r="BK99" s="203">
        <f t="shared" si="9"/>
        <v>0</v>
      </c>
      <c r="BL99" s="24" t="s">
        <v>294</v>
      </c>
      <c r="BM99" s="24" t="s">
        <v>1251</v>
      </c>
    </row>
    <row r="100" spans="2:65" s="1" customFormat="1" ht="22.5" customHeight="1">
      <c r="B100" s="40"/>
      <c r="C100" s="192" t="s">
        <v>284</v>
      </c>
      <c r="D100" s="192" t="s">
        <v>146</v>
      </c>
      <c r="E100" s="193" t="s">
        <v>1935</v>
      </c>
      <c r="F100" s="194" t="s">
        <v>1936</v>
      </c>
      <c r="G100" s="195" t="s">
        <v>1924</v>
      </c>
      <c r="H100" s="196">
        <v>4</v>
      </c>
      <c r="I100" s="197"/>
      <c r="J100" s="198">
        <f t="shared" si="0"/>
        <v>0</v>
      </c>
      <c r="K100" s="194" t="s">
        <v>21</v>
      </c>
      <c r="L100" s="60"/>
      <c r="M100" s="199" t="s">
        <v>21</v>
      </c>
      <c r="N100" s="200" t="s">
        <v>45</v>
      </c>
      <c r="O100" s="41"/>
      <c r="P100" s="201">
        <f t="shared" si="1"/>
        <v>0</v>
      </c>
      <c r="Q100" s="201">
        <v>0</v>
      </c>
      <c r="R100" s="201">
        <f t="shared" si="2"/>
        <v>0</v>
      </c>
      <c r="S100" s="201">
        <v>0</v>
      </c>
      <c r="T100" s="202">
        <f t="shared" si="3"/>
        <v>0</v>
      </c>
      <c r="AR100" s="24" t="s">
        <v>294</v>
      </c>
      <c r="AT100" s="24" t="s">
        <v>146</v>
      </c>
      <c r="AU100" s="24" t="s">
        <v>84</v>
      </c>
      <c r="AY100" s="24" t="s">
        <v>143</v>
      </c>
      <c r="BE100" s="203">
        <f t="shared" si="4"/>
        <v>0</v>
      </c>
      <c r="BF100" s="203">
        <f t="shared" si="5"/>
        <v>0</v>
      </c>
      <c r="BG100" s="203">
        <f t="shared" si="6"/>
        <v>0</v>
      </c>
      <c r="BH100" s="203">
        <f t="shared" si="7"/>
        <v>0</v>
      </c>
      <c r="BI100" s="203">
        <f t="shared" si="8"/>
        <v>0</v>
      </c>
      <c r="BJ100" s="24" t="s">
        <v>82</v>
      </c>
      <c r="BK100" s="203">
        <f t="shared" si="9"/>
        <v>0</v>
      </c>
      <c r="BL100" s="24" t="s">
        <v>294</v>
      </c>
      <c r="BM100" s="24" t="s">
        <v>1267</v>
      </c>
    </row>
    <row r="101" spans="2:65" s="1" customFormat="1" ht="22.5" customHeight="1">
      <c r="B101" s="40"/>
      <c r="C101" s="192" t="s">
        <v>10</v>
      </c>
      <c r="D101" s="192" t="s">
        <v>146</v>
      </c>
      <c r="E101" s="193" t="s">
        <v>1937</v>
      </c>
      <c r="F101" s="194" t="s">
        <v>1938</v>
      </c>
      <c r="G101" s="195" t="s">
        <v>1924</v>
      </c>
      <c r="H101" s="196">
        <v>2</v>
      </c>
      <c r="I101" s="197"/>
      <c r="J101" s="198">
        <f t="shared" si="0"/>
        <v>0</v>
      </c>
      <c r="K101" s="194" t="s">
        <v>21</v>
      </c>
      <c r="L101" s="60"/>
      <c r="M101" s="199" t="s">
        <v>21</v>
      </c>
      <c r="N101" s="200" t="s">
        <v>45</v>
      </c>
      <c r="O101" s="41"/>
      <c r="P101" s="201">
        <f t="shared" si="1"/>
        <v>0</v>
      </c>
      <c r="Q101" s="201">
        <v>0</v>
      </c>
      <c r="R101" s="201">
        <f t="shared" si="2"/>
        <v>0</v>
      </c>
      <c r="S101" s="201">
        <v>0</v>
      </c>
      <c r="T101" s="202">
        <f t="shared" si="3"/>
        <v>0</v>
      </c>
      <c r="AR101" s="24" t="s">
        <v>294</v>
      </c>
      <c r="AT101" s="24" t="s">
        <v>146</v>
      </c>
      <c r="AU101" s="24" t="s">
        <v>84</v>
      </c>
      <c r="AY101" s="24" t="s">
        <v>143</v>
      </c>
      <c r="BE101" s="203">
        <f t="shared" si="4"/>
        <v>0</v>
      </c>
      <c r="BF101" s="203">
        <f t="shared" si="5"/>
        <v>0</v>
      </c>
      <c r="BG101" s="203">
        <f t="shared" si="6"/>
        <v>0</v>
      </c>
      <c r="BH101" s="203">
        <f t="shared" si="7"/>
        <v>0</v>
      </c>
      <c r="BI101" s="203">
        <f t="shared" si="8"/>
        <v>0</v>
      </c>
      <c r="BJ101" s="24" t="s">
        <v>82</v>
      </c>
      <c r="BK101" s="203">
        <f t="shared" si="9"/>
        <v>0</v>
      </c>
      <c r="BL101" s="24" t="s">
        <v>294</v>
      </c>
      <c r="BM101" s="24" t="s">
        <v>1283</v>
      </c>
    </row>
    <row r="102" spans="2:65" s="1" customFormat="1" ht="22.5" customHeight="1">
      <c r="B102" s="40"/>
      <c r="C102" s="192" t="s">
        <v>294</v>
      </c>
      <c r="D102" s="192" t="s">
        <v>146</v>
      </c>
      <c r="E102" s="193" t="s">
        <v>1939</v>
      </c>
      <c r="F102" s="194" t="s">
        <v>1940</v>
      </c>
      <c r="G102" s="195" t="s">
        <v>1924</v>
      </c>
      <c r="H102" s="196">
        <v>2</v>
      </c>
      <c r="I102" s="197"/>
      <c r="J102" s="198">
        <f t="shared" si="0"/>
        <v>0</v>
      </c>
      <c r="K102" s="194" t="s">
        <v>21</v>
      </c>
      <c r="L102" s="60"/>
      <c r="M102" s="199" t="s">
        <v>21</v>
      </c>
      <c r="N102" s="200" t="s">
        <v>45</v>
      </c>
      <c r="O102" s="41"/>
      <c r="P102" s="201">
        <f t="shared" si="1"/>
        <v>0</v>
      </c>
      <c r="Q102" s="201">
        <v>0</v>
      </c>
      <c r="R102" s="201">
        <f t="shared" si="2"/>
        <v>0</v>
      </c>
      <c r="S102" s="201">
        <v>0</v>
      </c>
      <c r="T102" s="202">
        <f t="shared" si="3"/>
        <v>0</v>
      </c>
      <c r="AR102" s="24" t="s">
        <v>294</v>
      </c>
      <c r="AT102" s="24" t="s">
        <v>146</v>
      </c>
      <c r="AU102" s="24" t="s">
        <v>84</v>
      </c>
      <c r="AY102" s="24" t="s">
        <v>143</v>
      </c>
      <c r="BE102" s="203">
        <f t="shared" si="4"/>
        <v>0</v>
      </c>
      <c r="BF102" s="203">
        <f t="shared" si="5"/>
        <v>0</v>
      </c>
      <c r="BG102" s="203">
        <f t="shared" si="6"/>
        <v>0</v>
      </c>
      <c r="BH102" s="203">
        <f t="shared" si="7"/>
        <v>0</v>
      </c>
      <c r="BI102" s="203">
        <f t="shared" si="8"/>
        <v>0</v>
      </c>
      <c r="BJ102" s="24" t="s">
        <v>82</v>
      </c>
      <c r="BK102" s="203">
        <f t="shared" si="9"/>
        <v>0</v>
      </c>
      <c r="BL102" s="24" t="s">
        <v>294</v>
      </c>
      <c r="BM102" s="24" t="s">
        <v>1291</v>
      </c>
    </row>
    <row r="103" spans="2:65" s="1" customFormat="1" ht="31.5" customHeight="1">
      <c r="B103" s="40"/>
      <c r="C103" s="192" t="s">
        <v>300</v>
      </c>
      <c r="D103" s="192" t="s">
        <v>146</v>
      </c>
      <c r="E103" s="193" t="s">
        <v>1941</v>
      </c>
      <c r="F103" s="194" t="s">
        <v>1942</v>
      </c>
      <c r="G103" s="195" t="s">
        <v>1034</v>
      </c>
      <c r="H103" s="275"/>
      <c r="I103" s="197"/>
      <c r="J103" s="198">
        <f t="shared" si="0"/>
        <v>0</v>
      </c>
      <c r="K103" s="194" t="s">
        <v>150</v>
      </c>
      <c r="L103" s="60"/>
      <c r="M103" s="199" t="s">
        <v>21</v>
      </c>
      <c r="N103" s="200" t="s">
        <v>45</v>
      </c>
      <c r="O103" s="41"/>
      <c r="P103" s="201">
        <f t="shared" si="1"/>
        <v>0</v>
      </c>
      <c r="Q103" s="201">
        <v>0</v>
      </c>
      <c r="R103" s="201">
        <f t="shared" si="2"/>
        <v>0</v>
      </c>
      <c r="S103" s="201">
        <v>0</v>
      </c>
      <c r="T103" s="202">
        <f t="shared" si="3"/>
        <v>0</v>
      </c>
      <c r="AR103" s="24" t="s">
        <v>294</v>
      </c>
      <c r="AT103" s="24" t="s">
        <v>146</v>
      </c>
      <c r="AU103" s="24" t="s">
        <v>84</v>
      </c>
      <c r="AY103" s="24" t="s">
        <v>143</v>
      </c>
      <c r="BE103" s="203">
        <f t="shared" si="4"/>
        <v>0</v>
      </c>
      <c r="BF103" s="203">
        <f t="shared" si="5"/>
        <v>0</v>
      </c>
      <c r="BG103" s="203">
        <f t="shared" si="6"/>
        <v>0</v>
      </c>
      <c r="BH103" s="203">
        <f t="shared" si="7"/>
        <v>0</v>
      </c>
      <c r="BI103" s="203">
        <f t="shared" si="8"/>
        <v>0</v>
      </c>
      <c r="BJ103" s="24" t="s">
        <v>82</v>
      </c>
      <c r="BK103" s="203">
        <f t="shared" si="9"/>
        <v>0</v>
      </c>
      <c r="BL103" s="24" t="s">
        <v>294</v>
      </c>
      <c r="BM103" s="24" t="s">
        <v>1943</v>
      </c>
    </row>
    <row r="104" spans="2:63" s="10" customFormat="1" ht="29.85" customHeight="1">
      <c r="B104" s="175"/>
      <c r="C104" s="176"/>
      <c r="D104" s="189" t="s">
        <v>73</v>
      </c>
      <c r="E104" s="190" t="s">
        <v>1944</v>
      </c>
      <c r="F104" s="190" t="s">
        <v>1945</v>
      </c>
      <c r="G104" s="176"/>
      <c r="H104" s="176"/>
      <c r="I104" s="179"/>
      <c r="J104" s="191">
        <f>BK104</f>
        <v>0</v>
      </c>
      <c r="K104" s="176"/>
      <c r="L104" s="181"/>
      <c r="M104" s="182"/>
      <c r="N104" s="183"/>
      <c r="O104" s="183"/>
      <c r="P104" s="184">
        <f>SUM(P105:P121)</f>
        <v>0</v>
      </c>
      <c r="Q104" s="183"/>
      <c r="R104" s="184">
        <f>SUM(R105:R121)</f>
        <v>0</v>
      </c>
      <c r="S104" s="183"/>
      <c r="T104" s="185">
        <f>SUM(T105:T121)</f>
        <v>0</v>
      </c>
      <c r="AR104" s="186" t="s">
        <v>84</v>
      </c>
      <c r="AT104" s="187" t="s">
        <v>73</v>
      </c>
      <c r="AU104" s="187" t="s">
        <v>82</v>
      </c>
      <c r="AY104" s="186" t="s">
        <v>143</v>
      </c>
      <c r="BK104" s="188">
        <f>SUM(BK105:BK121)</f>
        <v>0</v>
      </c>
    </row>
    <row r="105" spans="2:65" s="1" customFormat="1" ht="22.5" customHeight="1">
      <c r="B105" s="40"/>
      <c r="C105" s="192" t="s">
        <v>305</v>
      </c>
      <c r="D105" s="192" t="s">
        <v>146</v>
      </c>
      <c r="E105" s="193" t="s">
        <v>1946</v>
      </c>
      <c r="F105" s="194" t="s">
        <v>1947</v>
      </c>
      <c r="G105" s="195" t="s">
        <v>492</v>
      </c>
      <c r="H105" s="196">
        <v>250</v>
      </c>
      <c r="I105" s="197"/>
      <c r="J105" s="198">
        <f aca="true" t="shared" si="10" ref="J105:J121">ROUND(I105*H105,2)</f>
        <v>0</v>
      </c>
      <c r="K105" s="194" t="s">
        <v>21</v>
      </c>
      <c r="L105" s="60"/>
      <c r="M105" s="199" t="s">
        <v>21</v>
      </c>
      <c r="N105" s="200" t="s">
        <v>45</v>
      </c>
      <c r="O105" s="41"/>
      <c r="P105" s="201">
        <f aca="true" t="shared" si="11" ref="P105:P121">O105*H105</f>
        <v>0</v>
      </c>
      <c r="Q105" s="201">
        <v>0</v>
      </c>
      <c r="R105" s="201">
        <f aca="true" t="shared" si="12" ref="R105:R121">Q105*H105</f>
        <v>0</v>
      </c>
      <c r="S105" s="201">
        <v>0</v>
      </c>
      <c r="T105" s="202">
        <f aca="true" t="shared" si="13" ref="T105:T121">S105*H105</f>
        <v>0</v>
      </c>
      <c r="AR105" s="24" t="s">
        <v>294</v>
      </c>
      <c r="AT105" s="24" t="s">
        <v>146</v>
      </c>
      <c r="AU105" s="24" t="s">
        <v>84</v>
      </c>
      <c r="AY105" s="24" t="s">
        <v>143</v>
      </c>
      <c r="BE105" s="203">
        <f aca="true" t="shared" si="14" ref="BE105:BE121">IF(N105="základní",J105,0)</f>
        <v>0</v>
      </c>
      <c r="BF105" s="203">
        <f aca="true" t="shared" si="15" ref="BF105:BF121">IF(N105="snížená",J105,0)</f>
        <v>0</v>
      </c>
      <c r="BG105" s="203">
        <f aca="true" t="shared" si="16" ref="BG105:BG121">IF(N105="zákl. přenesená",J105,0)</f>
        <v>0</v>
      </c>
      <c r="BH105" s="203">
        <f aca="true" t="shared" si="17" ref="BH105:BH121">IF(N105="sníž. přenesená",J105,0)</f>
        <v>0</v>
      </c>
      <c r="BI105" s="203">
        <f aca="true" t="shared" si="18" ref="BI105:BI121">IF(N105="nulová",J105,0)</f>
        <v>0</v>
      </c>
      <c r="BJ105" s="24" t="s">
        <v>82</v>
      </c>
      <c r="BK105" s="203">
        <f aca="true" t="shared" si="19" ref="BK105:BK121">ROUND(I105*H105,2)</f>
        <v>0</v>
      </c>
      <c r="BL105" s="24" t="s">
        <v>294</v>
      </c>
      <c r="BM105" s="24" t="s">
        <v>550</v>
      </c>
    </row>
    <row r="106" spans="2:65" s="1" customFormat="1" ht="22.5" customHeight="1">
      <c r="B106" s="40"/>
      <c r="C106" s="192" t="s">
        <v>309</v>
      </c>
      <c r="D106" s="192" t="s">
        <v>146</v>
      </c>
      <c r="E106" s="193" t="s">
        <v>1948</v>
      </c>
      <c r="F106" s="194" t="s">
        <v>1949</v>
      </c>
      <c r="G106" s="195" t="s">
        <v>492</v>
      </c>
      <c r="H106" s="196">
        <v>90</v>
      </c>
      <c r="I106" s="197"/>
      <c r="J106" s="198">
        <f t="shared" si="10"/>
        <v>0</v>
      </c>
      <c r="K106" s="194" t="s">
        <v>21</v>
      </c>
      <c r="L106" s="60"/>
      <c r="M106" s="199" t="s">
        <v>21</v>
      </c>
      <c r="N106" s="200" t="s">
        <v>45</v>
      </c>
      <c r="O106" s="41"/>
      <c r="P106" s="201">
        <f t="shared" si="11"/>
        <v>0</v>
      </c>
      <c r="Q106" s="201">
        <v>0</v>
      </c>
      <c r="R106" s="201">
        <f t="shared" si="12"/>
        <v>0</v>
      </c>
      <c r="S106" s="201">
        <v>0</v>
      </c>
      <c r="T106" s="202">
        <f t="shared" si="13"/>
        <v>0</v>
      </c>
      <c r="AR106" s="24" t="s">
        <v>294</v>
      </c>
      <c r="AT106" s="24" t="s">
        <v>146</v>
      </c>
      <c r="AU106" s="24" t="s">
        <v>84</v>
      </c>
      <c r="AY106" s="24" t="s">
        <v>143</v>
      </c>
      <c r="BE106" s="203">
        <f t="shared" si="14"/>
        <v>0</v>
      </c>
      <c r="BF106" s="203">
        <f t="shared" si="15"/>
        <v>0</v>
      </c>
      <c r="BG106" s="203">
        <f t="shared" si="16"/>
        <v>0</v>
      </c>
      <c r="BH106" s="203">
        <f t="shared" si="17"/>
        <v>0</v>
      </c>
      <c r="BI106" s="203">
        <f t="shared" si="18"/>
        <v>0</v>
      </c>
      <c r="BJ106" s="24" t="s">
        <v>82</v>
      </c>
      <c r="BK106" s="203">
        <f t="shared" si="19"/>
        <v>0</v>
      </c>
      <c r="BL106" s="24" t="s">
        <v>294</v>
      </c>
      <c r="BM106" s="24" t="s">
        <v>559</v>
      </c>
    </row>
    <row r="107" spans="2:65" s="1" customFormat="1" ht="22.5" customHeight="1">
      <c r="B107" s="40"/>
      <c r="C107" s="192" t="s">
        <v>316</v>
      </c>
      <c r="D107" s="192" t="s">
        <v>146</v>
      </c>
      <c r="E107" s="193" t="s">
        <v>1950</v>
      </c>
      <c r="F107" s="194" t="s">
        <v>1951</v>
      </c>
      <c r="G107" s="195" t="s">
        <v>492</v>
      </c>
      <c r="H107" s="196">
        <v>25</v>
      </c>
      <c r="I107" s="197"/>
      <c r="J107" s="198">
        <f t="shared" si="10"/>
        <v>0</v>
      </c>
      <c r="K107" s="194" t="s">
        <v>21</v>
      </c>
      <c r="L107" s="60"/>
      <c r="M107" s="199" t="s">
        <v>21</v>
      </c>
      <c r="N107" s="200" t="s">
        <v>45</v>
      </c>
      <c r="O107" s="41"/>
      <c r="P107" s="201">
        <f t="shared" si="11"/>
        <v>0</v>
      </c>
      <c r="Q107" s="201">
        <v>0</v>
      </c>
      <c r="R107" s="201">
        <f t="shared" si="12"/>
        <v>0</v>
      </c>
      <c r="S107" s="201">
        <v>0</v>
      </c>
      <c r="T107" s="202">
        <f t="shared" si="13"/>
        <v>0</v>
      </c>
      <c r="AR107" s="24" t="s">
        <v>294</v>
      </c>
      <c r="AT107" s="24" t="s">
        <v>146</v>
      </c>
      <c r="AU107" s="24" t="s">
        <v>84</v>
      </c>
      <c r="AY107" s="24" t="s">
        <v>143</v>
      </c>
      <c r="BE107" s="203">
        <f t="shared" si="14"/>
        <v>0</v>
      </c>
      <c r="BF107" s="203">
        <f t="shared" si="15"/>
        <v>0</v>
      </c>
      <c r="BG107" s="203">
        <f t="shared" si="16"/>
        <v>0</v>
      </c>
      <c r="BH107" s="203">
        <f t="shared" si="17"/>
        <v>0</v>
      </c>
      <c r="BI107" s="203">
        <f t="shared" si="18"/>
        <v>0</v>
      </c>
      <c r="BJ107" s="24" t="s">
        <v>82</v>
      </c>
      <c r="BK107" s="203">
        <f t="shared" si="19"/>
        <v>0</v>
      </c>
      <c r="BL107" s="24" t="s">
        <v>294</v>
      </c>
      <c r="BM107" s="24" t="s">
        <v>579</v>
      </c>
    </row>
    <row r="108" spans="2:65" s="1" customFormat="1" ht="22.5" customHeight="1">
      <c r="B108" s="40"/>
      <c r="C108" s="192" t="s">
        <v>9</v>
      </c>
      <c r="D108" s="192" t="s">
        <v>146</v>
      </c>
      <c r="E108" s="193" t="s">
        <v>1952</v>
      </c>
      <c r="F108" s="194" t="s">
        <v>1953</v>
      </c>
      <c r="G108" s="195" t="s">
        <v>492</v>
      </c>
      <c r="H108" s="196">
        <v>30</v>
      </c>
      <c r="I108" s="197"/>
      <c r="J108" s="198">
        <f t="shared" si="10"/>
        <v>0</v>
      </c>
      <c r="K108" s="194" t="s">
        <v>21</v>
      </c>
      <c r="L108" s="60"/>
      <c r="M108" s="199" t="s">
        <v>21</v>
      </c>
      <c r="N108" s="200" t="s">
        <v>45</v>
      </c>
      <c r="O108" s="41"/>
      <c r="P108" s="201">
        <f t="shared" si="11"/>
        <v>0</v>
      </c>
      <c r="Q108" s="201">
        <v>0</v>
      </c>
      <c r="R108" s="201">
        <f t="shared" si="12"/>
        <v>0</v>
      </c>
      <c r="S108" s="201">
        <v>0</v>
      </c>
      <c r="T108" s="202">
        <f t="shared" si="13"/>
        <v>0</v>
      </c>
      <c r="AR108" s="24" t="s">
        <v>294</v>
      </c>
      <c r="AT108" s="24" t="s">
        <v>146</v>
      </c>
      <c r="AU108" s="24" t="s">
        <v>84</v>
      </c>
      <c r="AY108" s="24" t="s">
        <v>143</v>
      </c>
      <c r="BE108" s="203">
        <f t="shared" si="14"/>
        <v>0</v>
      </c>
      <c r="BF108" s="203">
        <f t="shared" si="15"/>
        <v>0</v>
      </c>
      <c r="BG108" s="203">
        <f t="shared" si="16"/>
        <v>0</v>
      </c>
      <c r="BH108" s="203">
        <f t="shared" si="17"/>
        <v>0</v>
      </c>
      <c r="BI108" s="203">
        <f t="shared" si="18"/>
        <v>0</v>
      </c>
      <c r="BJ108" s="24" t="s">
        <v>82</v>
      </c>
      <c r="BK108" s="203">
        <f t="shared" si="19"/>
        <v>0</v>
      </c>
      <c r="BL108" s="24" t="s">
        <v>294</v>
      </c>
      <c r="BM108" s="24" t="s">
        <v>599</v>
      </c>
    </row>
    <row r="109" spans="2:65" s="1" customFormat="1" ht="22.5" customHeight="1">
      <c r="B109" s="40"/>
      <c r="C109" s="192" t="s">
        <v>327</v>
      </c>
      <c r="D109" s="192" t="s">
        <v>146</v>
      </c>
      <c r="E109" s="193" t="s">
        <v>1954</v>
      </c>
      <c r="F109" s="194" t="s">
        <v>1955</v>
      </c>
      <c r="G109" s="195" t="s">
        <v>1924</v>
      </c>
      <c r="H109" s="196">
        <v>1</v>
      </c>
      <c r="I109" s="197"/>
      <c r="J109" s="198">
        <f t="shared" si="10"/>
        <v>0</v>
      </c>
      <c r="K109" s="194" t="s">
        <v>21</v>
      </c>
      <c r="L109" s="60"/>
      <c r="M109" s="199" t="s">
        <v>21</v>
      </c>
      <c r="N109" s="200" t="s">
        <v>45</v>
      </c>
      <c r="O109" s="41"/>
      <c r="P109" s="201">
        <f t="shared" si="11"/>
        <v>0</v>
      </c>
      <c r="Q109" s="201">
        <v>0</v>
      </c>
      <c r="R109" s="201">
        <f t="shared" si="12"/>
        <v>0</v>
      </c>
      <c r="S109" s="201">
        <v>0</v>
      </c>
      <c r="T109" s="202">
        <f t="shared" si="13"/>
        <v>0</v>
      </c>
      <c r="AR109" s="24" t="s">
        <v>294</v>
      </c>
      <c r="AT109" s="24" t="s">
        <v>146</v>
      </c>
      <c r="AU109" s="24" t="s">
        <v>84</v>
      </c>
      <c r="AY109" s="24" t="s">
        <v>143</v>
      </c>
      <c r="BE109" s="203">
        <f t="shared" si="14"/>
        <v>0</v>
      </c>
      <c r="BF109" s="203">
        <f t="shared" si="15"/>
        <v>0</v>
      </c>
      <c r="BG109" s="203">
        <f t="shared" si="16"/>
        <v>0</v>
      </c>
      <c r="BH109" s="203">
        <f t="shared" si="17"/>
        <v>0</v>
      </c>
      <c r="BI109" s="203">
        <f t="shared" si="18"/>
        <v>0</v>
      </c>
      <c r="BJ109" s="24" t="s">
        <v>82</v>
      </c>
      <c r="BK109" s="203">
        <f t="shared" si="19"/>
        <v>0</v>
      </c>
      <c r="BL109" s="24" t="s">
        <v>294</v>
      </c>
      <c r="BM109" s="24" t="s">
        <v>610</v>
      </c>
    </row>
    <row r="110" spans="2:65" s="1" customFormat="1" ht="22.5" customHeight="1">
      <c r="B110" s="40"/>
      <c r="C110" s="192" t="s">
        <v>331</v>
      </c>
      <c r="D110" s="192" t="s">
        <v>146</v>
      </c>
      <c r="E110" s="193" t="s">
        <v>1956</v>
      </c>
      <c r="F110" s="194" t="s">
        <v>1957</v>
      </c>
      <c r="G110" s="195" t="s">
        <v>492</v>
      </c>
      <c r="H110" s="196">
        <v>395</v>
      </c>
      <c r="I110" s="197"/>
      <c r="J110" s="198">
        <f t="shared" si="10"/>
        <v>0</v>
      </c>
      <c r="K110" s="194" t="s">
        <v>21</v>
      </c>
      <c r="L110" s="60"/>
      <c r="M110" s="199" t="s">
        <v>21</v>
      </c>
      <c r="N110" s="200" t="s">
        <v>45</v>
      </c>
      <c r="O110" s="41"/>
      <c r="P110" s="201">
        <f t="shared" si="11"/>
        <v>0</v>
      </c>
      <c r="Q110" s="201">
        <v>0</v>
      </c>
      <c r="R110" s="201">
        <f t="shared" si="12"/>
        <v>0</v>
      </c>
      <c r="S110" s="201">
        <v>0</v>
      </c>
      <c r="T110" s="202">
        <f t="shared" si="13"/>
        <v>0</v>
      </c>
      <c r="AR110" s="24" t="s">
        <v>294</v>
      </c>
      <c r="AT110" s="24" t="s">
        <v>146</v>
      </c>
      <c r="AU110" s="24" t="s">
        <v>84</v>
      </c>
      <c r="AY110" s="24" t="s">
        <v>143</v>
      </c>
      <c r="BE110" s="203">
        <f t="shared" si="14"/>
        <v>0</v>
      </c>
      <c r="BF110" s="203">
        <f t="shared" si="15"/>
        <v>0</v>
      </c>
      <c r="BG110" s="203">
        <f t="shared" si="16"/>
        <v>0</v>
      </c>
      <c r="BH110" s="203">
        <f t="shared" si="17"/>
        <v>0</v>
      </c>
      <c r="BI110" s="203">
        <f t="shared" si="18"/>
        <v>0</v>
      </c>
      <c r="BJ110" s="24" t="s">
        <v>82</v>
      </c>
      <c r="BK110" s="203">
        <f t="shared" si="19"/>
        <v>0</v>
      </c>
      <c r="BL110" s="24" t="s">
        <v>294</v>
      </c>
      <c r="BM110" s="24" t="s">
        <v>627</v>
      </c>
    </row>
    <row r="111" spans="2:65" s="1" customFormat="1" ht="22.5" customHeight="1">
      <c r="B111" s="40"/>
      <c r="C111" s="192" t="s">
        <v>337</v>
      </c>
      <c r="D111" s="192" t="s">
        <v>146</v>
      </c>
      <c r="E111" s="193" t="s">
        <v>1958</v>
      </c>
      <c r="F111" s="194" t="s">
        <v>1959</v>
      </c>
      <c r="G111" s="195" t="s">
        <v>492</v>
      </c>
      <c r="H111" s="196">
        <v>250</v>
      </c>
      <c r="I111" s="197"/>
      <c r="J111" s="198">
        <f t="shared" si="10"/>
        <v>0</v>
      </c>
      <c r="K111" s="194" t="s">
        <v>21</v>
      </c>
      <c r="L111" s="60"/>
      <c r="M111" s="199" t="s">
        <v>21</v>
      </c>
      <c r="N111" s="200" t="s">
        <v>45</v>
      </c>
      <c r="O111" s="41"/>
      <c r="P111" s="201">
        <f t="shared" si="11"/>
        <v>0</v>
      </c>
      <c r="Q111" s="201">
        <v>0</v>
      </c>
      <c r="R111" s="201">
        <f t="shared" si="12"/>
        <v>0</v>
      </c>
      <c r="S111" s="201">
        <v>0</v>
      </c>
      <c r="T111" s="202">
        <f t="shared" si="13"/>
        <v>0</v>
      </c>
      <c r="AR111" s="24" t="s">
        <v>294</v>
      </c>
      <c r="AT111" s="24" t="s">
        <v>146</v>
      </c>
      <c r="AU111" s="24" t="s">
        <v>84</v>
      </c>
      <c r="AY111" s="24" t="s">
        <v>143</v>
      </c>
      <c r="BE111" s="203">
        <f t="shared" si="14"/>
        <v>0</v>
      </c>
      <c r="BF111" s="203">
        <f t="shared" si="15"/>
        <v>0</v>
      </c>
      <c r="BG111" s="203">
        <f t="shared" si="16"/>
        <v>0</v>
      </c>
      <c r="BH111" s="203">
        <f t="shared" si="17"/>
        <v>0</v>
      </c>
      <c r="BI111" s="203">
        <f t="shared" si="18"/>
        <v>0</v>
      </c>
      <c r="BJ111" s="24" t="s">
        <v>82</v>
      </c>
      <c r="BK111" s="203">
        <f t="shared" si="19"/>
        <v>0</v>
      </c>
      <c r="BL111" s="24" t="s">
        <v>294</v>
      </c>
      <c r="BM111" s="24" t="s">
        <v>653</v>
      </c>
    </row>
    <row r="112" spans="2:65" s="1" customFormat="1" ht="22.5" customHeight="1">
      <c r="B112" s="40"/>
      <c r="C112" s="192" t="s">
        <v>345</v>
      </c>
      <c r="D112" s="192" t="s">
        <v>146</v>
      </c>
      <c r="E112" s="193" t="s">
        <v>1960</v>
      </c>
      <c r="F112" s="194" t="s">
        <v>1961</v>
      </c>
      <c r="G112" s="195" t="s">
        <v>492</v>
      </c>
      <c r="H112" s="196">
        <v>90</v>
      </c>
      <c r="I112" s="197"/>
      <c r="J112" s="198">
        <f t="shared" si="10"/>
        <v>0</v>
      </c>
      <c r="K112" s="194" t="s">
        <v>21</v>
      </c>
      <c r="L112" s="60"/>
      <c r="M112" s="199" t="s">
        <v>21</v>
      </c>
      <c r="N112" s="200" t="s">
        <v>45</v>
      </c>
      <c r="O112" s="41"/>
      <c r="P112" s="201">
        <f t="shared" si="11"/>
        <v>0</v>
      </c>
      <c r="Q112" s="201">
        <v>0</v>
      </c>
      <c r="R112" s="201">
        <f t="shared" si="12"/>
        <v>0</v>
      </c>
      <c r="S112" s="201">
        <v>0</v>
      </c>
      <c r="T112" s="202">
        <f t="shared" si="13"/>
        <v>0</v>
      </c>
      <c r="AR112" s="24" t="s">
        <v>294</v>
      </c>
      <c r="AT112" s="24" t="s">
        <v>146</v>
      </c>
      <c r="AU112" s="24" t="s">
        <v>84</v>
      </c>
      <c r="AY112" s="24" t="s">
        <v>143</v>
      </c>
      <c r="BE112" s="203">
        <f t="shared" si="14"/>
        <v>0</v>
      </c>
      <c r="BF112" s="203">
        <f t="shared" si="15"/>
        <v>0</v>
      </c>
      <c r="BG112" s="203">
        <f t="shared" si="16"/>
        <v>0</v>
      </c>
      <c r="BH112" s="203">
        <f t="shared" si="17"/>
        <v>0</v>
      </c>
      <c r="BI112" s="203">
        <f t="shared" si="18"/>
        <v>0</v>
      </c>
      <c r="BJ112" s="24" t="s">
        <v>82</v>
      </c>
      <c r="BK112" s="203">
        <f t="shared" si="19"/>
        <v>0</v>
      </c>
      <c r="BL112" s="24" t="s">
        <v>294</v>
      </c>
      <c r="BM112" s="24" t="s">
        <v>661</v>
      </c>
    </row>
    <row r="113" spans="2:65" s="1" customFormat="1" ht="22.5" customHeight="1">
      <c r="B113" s="40"/>
      <c r="C113" s="192" t="s">
        <v>351</v>
      </c>
      <c r="D113" s="192" t="s">
        <v>146</v>
      </c>
      <c r="E113" s="193" t="s">
        <v>1962</v>
      </c>
      <c r="F113" s="194" t="s">
        <v>1963</v>
      </c>
      <c r="G113" s="195" t="s">
        <v>492</v>
      </c>
      <c r="H113" s="196">
        <v>25</v>
      </c>
      <c r="I113" s="197"/>
      <c r="J113" s="198">
        <f t="shared" si="10"/>
        <v>0</v>
      </c>
      <c r="K113" s="194" t="s">
        <v>21</v>
      </c>
      <c r="L113" s="60"/>
      <c r="M113" s="199" t="s">
        <v>21</v>
      </c>
      <c r="N113" s="200" t="s">
        <v>45</v>
      </c>
      <c r="O113" s="41"/>
      <c r="P113" s="201">
        <f t="shared" si="11"/>
        <v>0</v>
      </c>
      <c r="Q113" s="201">
        <v>0</v>
      </c>
      <c r="R113" s="201">
        <f t="shared" si="12"/>
        <v>0</v>
      </c>
      <c r="S113" s="201">
        <v>0</v>
      </c>
      <c r="T113" s="202">
        <f t="shared" si="13"/>
        <v>0</v>
      </c>
      <c r="AR113" s="24" t="s">
        <v>294</v>
      </c>
      <c r="AT113" s="24" t="s">
        <v>146</v>
      </c>
      <c r="AU113" s="24" t="s">
        <v>84</v>
      </c>
      <c r="AY113" s="24" t="s">
        <v>143</v>
      </c>
      <c r="BE113" s="203">
        <f t="shared" si="14"/>
        <v>0</v>
      </c>
      <c r="BF113" s="203">
        <f t="shared" si="15"/>
        <v>0</v>
      </c>
      <c r="BG113" s="203">
        <f t="shared" si="16"/>
        <v>0</v>
      </c>
      <c r="BH113" s="203">
        <f t="shared" si="17"/>
        <v>0</v>
      </c>
      <c r="BI113" s="203">
        <f t="shared" si="18"/>
        <v>0</v>
      </c>
      <c r="BJ113" s="24" t="s">
        <v>82</v>
      </c>
      <c r="BK113" s="203">
        <f t="shared" si="19"/>
        <v>0</v>
      </c>
      <c r="BL113" s="24" t="s">
        <v>294</v>
      </c>
      <c r="BM113" s="24" t="s">
        <v>680</v>
      </c>
    </row>
    <row r="114" spans="2:65" s="1" customFormat="1" ht="22.5" customHeight="1">
      <c r="B114" s="40"/>
      <c r="C114" s="192" t="s">
        <v>267</v>
      </c>
      <c r="D114" s="192" t="s">
        <v>146</v>
      </c>
      <c r="E114" s="193" t="s">
        <v>1964</v>
      </c>
      <c r="F114" s="194" t="s">
        <v>1965</v>
      </c>
      <c r="G114" s="195" t="s">
        <v>1924</v>
      </c>
      <c r="H114" s="196">
        <v>1</v>
      </c>
      <c r="I114" s="197"/>
      <c r="J114" s="198">
        <f t="shared" si="10"/>
        <v>0</v>
      </c>
      <c r="K114" s="194" t="s">
        <v>21</v>
      </c>
      <c r="L114" s="60"/>
      <c r="M114" s="199" t="s">
        <v>21</v>
      </c>
      <c r="N114" s="200" t="s">
        <v>45</v>
      </c>
      <c r="O114" s="41"/>
      <c r="P114" s="201">
        <f t="shared" si="11"/>
        <v>0</v>
      </c>
      <c r="Q114" s="201">
        <v>0</v>
      </c>
      <c r="R114" s="201">
        <f t="shared" si="12"/>
        <v>0</v>
      </c>
      <c r="S114" s="201">
        <v>0</v>
      </c>
      <c r="T114" s="202">
        <f t="shared" si="13"/>
        <v>0</v>
      </c>
      <c r="AR114" s="24" t="s">
        <v>294</v>
      </c>
      <c r="AT114" s="24" t="s">
        <v>146</v>
      </c>
      <c r="AU114" s="24" t="s">
        <v>84</v>
      </c>
      <c r="AY114" s="24" t="s">
        <v>143</v>
      </c>
      <c r="BE114" s="203">
        <f t="shared" si="14"/>
        <v>0</v>
      </c>
      <c r="BF114" s="203">
        <f t="shared" si="15"/>
        <v>0</v>
      </c>
      <c r="BG114" s="203">
        <f t="shared" si="16"/>
        <v>0</v>
      </c>
      <c r="BH114" s="203">
        <f t="shared" si="17"/>
        <v>0</v>
      </c>
      <c r="BI114" s="203">
        <f t="shared" si="18"/>
        <v>0</v>
      </c>
      <c r="BJ114" s="24" t="s">
        <v>82</v>
      </c>
      <c r="BK114" s="203">
        <f t="shared" si="19"/>
        <v>0</v>
      </c>
      <c r="BL114" s="24" t="s">
        <v>294</v>
      </c>
      <c r="BM114" s="24" t="s">
        <v>689</v>
      </c>
    </row>
    <row r="115" spans="2:65" s="1" customFormat="1" ht="22.5" customHeight="1">
      <c r="B115" s="40"/>
      <c r="C115" s="192" t="s">
        <v>362</v>
      </c>
      <c r="D115" s="192" t="s">
        <v>146</v>
      </c>
      <c r="E115" s="193" t="s">
        <v>1966</v>
      </c>
      <c r="F115" s="194" t="s">
        <v>1967</v>
      </c>
      <c r="G115" s="195" t="s">
        <v>1924</v>
      </c>
      <c r="H115" s="196">
        <v>1</v>
      </c>
      <c r="I115" s="197"/>
      <c r="J115" s="198">
        <f t="shared" si="10"/>
        <v>0</v>
      </c>
      <c r="K115" s="194" t="s">
        <v>21</v>
      </c>
      <c r="L115" s="60"/>
      <c r="M115" s="199" t="s">
        <v>21</v>
      </c>
      <c r="N115" s="200" t="s">
        <v>45</v>
      </c>
      <c r="O115" s="41"/>
      <c r="P115" s="201">
        <f t="shared" si="11"/>
        <v>0</v>
      </c>
      <c r="Q115" s="201">
        <v>0</v>
      </c>
      <c r="R115" s="201">
        <f t="shared" si="12"/>
        <v>0</v>
      </c>
      <c r="S115" s="201">
        <v>0</v>
      </c>
      <c r="T115" s="202">
        <f t="shared" si="13"/>
        <v>0</v>
      </c>
      <c r="AR115" s="24" t="s">
        <v>294</v>
      </c>
      <c r="AT115" s="24" t="s">
        <v>146</v>
      </c>
      <c r="AU115" s="24" t="s">
        <v>84</v>
      </c>
      <c r="AY115" s="24" t="s">
        <v>143</v>
      </c>
      <c r="BE115" s="203">
        <f t="shared" si="14"/>
        <v>0</v>
      </c>
      <c r="BF115" s="203">
        <f t="shared" si="15"/>
        <v>0</v>
      </c>
      <c r="BG115" s="203">
        <f t="shared" si="16"/>
        <v>0</v>
      </c>
      <c r="BH115" s="203">
        <f t="shared" si="17"/>
        <v>0</v>
      </c>
      <c r="BI115" s="203">
        <f t="shared" si="18"/>
        <v>0</v>
      </c>
      <c r="BJ115" s="24" t="s">
        <v>82</v>
      </c>
      <c r="BK115" s="203">
        <f t="shared" si="19"/>
        <v>0</v>
      </c>
      <c r="BL115" s="24" t="s">
        <v>294</v>
      </c>
      <c r="BM115" s="24" t="s">
        <v>801</v>
      </c>
    </row>
    <row r="116" spans="2:65" s="1" customFormat="1" ht="22.5" customHeight="1">
      <c r="B116" s="40"/>
      <c r="C116" s="192" t="s">
        <v>372</v>
      </c>
      <c r="D116" s="192" t="s">
        <v>146</v>
      </c>
      <c r="E116" s="193" t="s">
        <v>1968</v>
      </c>
      <c r="F116" s="194" t="s">
        <v>1969</v>
      </c>
      <c r="G116" s="195" t="s">
        <v>1924</v>
      </c>
      <c r="H116" s="196">
        <v>1</v>
      </c>
      <c r="I116" s="197"/>
      <c r="J116" s="198">
        <f t="shared" si="10"/>
        <v>0</v>
      </c>
      <c r="K116" s="194" t="s">
        <v>21</v>
      </c>
      <c r="L116" s="60"/>
      <c r="M116" s="199" t="s">
        <v>21</v>
      </c>
      <c r="N116" s="200" t="s">
        <v>45</v>
      </c>
      <c r="O116" s="41"/>
      <c r="P116" s="201">
        <f t="shared" si="11"/>
        <v>0</v>
      </c>
      <c r="Q116" s="201">
        <v>0</v>
      </c>
      <c r="R116" s="201">
        <f t="shared" si="12"/>
        <v>0</v>
      </c>
      <c r="S116" s="201">
        <v>0</v>
      </c>
      <c r="T116" s="202">
        <f t="shared" si="13"/>
        <v>0</v>
      </c>
      <c r="AR116" s="24" t="s">
        <v>294</v>
      </c>
      <c r="AT116" s="24" t="s">
        <v>146</v>
      </c>
      <c r="AU116" s="24" t="s">
        <v>84</v>
      </c>
      <c r="AY116" s="24" t="s">
        <v>143</v>
      </c>
      <c r="BE116" s="203">
        <f t="shared" si="14"/>
        <v>0</v>
      </c>
      <c r="BF116" s="203">
        <f t="shared" si="15"/>
        <v>0</v>
      </c>
      <c r="BG116" s="203">
        <f t="shared" si="16"/>
        <v>0</v>
      </c>
      <c r="BH116" s="203">
        <f t="shared" si="17"/>
        <v>0</v>
      </c>
      <c r="BI116" s="203">
        <f t="shared" si="18"/>
        <v>0</v>
      </c>
      <c r="BJ116" s="24" t="s">
        <v>82</v>
      </c>
      <c r="BK116" s="203">
        <f t="shared" si="19"/>
        <v>0</v>
      </c>
      <c r="BL116" s="24" t="s">
        <v>294</v>
      </c>
      <c r="BM116" s="24" t="s">
        <v>811</v>
      </c>
    </row>
    <row r="117" spans="2:65" s="1" customFormat="1" ht="22.5" customHeight="1">
      <c r="B117" s="40"/>
      <c r="C117" s="192" t="s">
        <v>379</v>
      </c>
      <c r="D117" s="192" t="s">
        <v>146</v>
      </c>
      <c r="E117" s="193" t="s">
        <v>1970</v>
      </c>
      <c r="F117" s="194" t="s">
        <v>1971</v>
      </c>
      <c r="G117" s="195" t="s">
        <v>1924</v>
      </c>
      <c r="H117" s="196">
        <v>1</v>
      </c>
      <c r="I117" s="197"/>
      <c r="J117" s="198">
        <f t="shared" si="10"/>
        <v>0</v>
      </c>
      <c r="K117" s="194" t="s">
        <v>21</v>
      </c>
      <c r="L117" s="60"/>
      <c r="M117" s="199" t="s">
        <v>21</v>
      </c>
      <c r="N117" s="200" t="s">
        <v>45</v>
      </c>
      <c r="O117" s="41"/>
      <c r="P117" s="201">
        <f t="shared" si="11"/>
        <v>0</v>
      </c>
      <c r="Q117" s="201">
        <v>0</v>
      </c>
      <c r="R117" s="201">
        <f t="shared" si="12"/>
        <v>0</v>
      </c>
      <c r="S117" s="201">
        <v>0</v>
      </c>
      <c r="T117" s="202">
        <f t="shared" si="13"/>
        <v>0</v>
      </c>
      <c r="AR117" s="24" t="s">
        <v>294</v>
      </c>
      <c r="AT117" s="24" t="s">
        <v>146</v>
      </c>
      <c r="AU117" s="24" t="s">
        <v>84</v>
      </c>
      <c r="AY117" s="24" t="s">
        <v>143</v>
      </c>
      <c r="BE117" s="203">
        <f t="shared" si="14"/>
        <v>0</v>
      </c>
      <c r="BF117" s="203">
        <f t="shared" si="15"/>
        <v>0</v>
      </c>
      <c r="BG117" s="203">
        <f t="shared" si="16"/>
        <v>0</v>
      </c>
      <c r="BH117" s="203">
        <f t="shared" si="17"/>
        <v>0</v>
      </c>
      <c r="BI117" s="203">
        <f t="shared" si="18"/>
        <v>0</v>
      </c>
      <c r="BJ117" s="24" t="s">
        <v>82</v>
      </c>
      <c r="BK117" s="203">
        <f t="shared" si="19"/>
        <v>0</v>
      </c>
      <c r="BL117" s="24" t="s">
        <v>294</v>
      </c>
      <c r="BM117" s="24" t="s">
        <v>832</v>
      </c>
    </row>
    <row r="118" spans="2:65" s="1" customFormat="1" ht="22.5" customHeight="1">
      <c r="B118" s="40"/>
      <c r="C118" s="192" t="s">
        <v>384</v>
      </c>
      <c r="D118" s="192" t="s">
        <v>146</v>
      </c>
      <c r="E118" s="193" t="s">
        <v>1972</v>
      </c>
      <c r="F118" s="194" t="s">
        <v>1973</v>
      </c>
      <c r="G118" s="195" t="s">
        <v>1924</v>
      </c>
      <c r="H118" s="196">
        <v>1</v>
      </c>
      <c r="I118" s="197"/>
      <c r="J118" s="198">
        <f t="shared" si="10"/>
        <v>0</v>
      </c>
      <c r="K118" s="194" t="s">
        <v>21</v>
      </c>
      <c r="L118" s="60"/>
      <c r="M118" s="199" t="s">
        <v>21</v>
      </c>
      <c r="N118" s="200" t="s">
        <v>45</v>
      </c>
      <c r="O118" s="41"/>
      <c r="P118" s="201">
        <f t="shared" si="11"/>
        <v>0</v>
      </c>
      <c r="Q118" s="201">
        <v>0</v>
      </c>
      <c r="R118" s="201">
        <f t="shared" si="12"/>
        <v>0</v>
      </c>
      <c r="S118" s="201">
        <v>0</v>
      </c>
      <c r="T118" s="202">
        <f t="shared" si="13"/>
        <v>0</v>
      </c>
      <c r="AR118" s="24" t="s">
        <v>294</v>
      </c>
      <c r="AT118" s="24" t="s">
        <v>146</v>
      </c>
      <c r="AU118" s="24" t="s">
        <v>84</v>
      </c>
      <c r="AY118" s="24" t="s">
        <v>143</v>
      </c>
      <c r="BE118" s="203">
        <f t="shared" si="14"/>
        <v>0</v>
      </c>
      <c r="BF118" s="203">
        <f t="shared" si="15"/>
        <v>0</v>
      </c>
      <c r="BG118" s="203">
        <f t="shared" si="16"/>
        <v>0</v>
      </c>
      <c r="BH118" s="203">
        <f t="shared" si="17"/>
        <v>0</v>
      </c>
      <c r="BI118" s="203">
        <f t="shared" si="18"/>
        <v>0</v>
      </c>
      <c r="BJ118" s="24" t="s">
        <v>82</v>
      </c>
      <c r="BK118" s="203">
        <f t="shared" si="19"/>
        <v>0</v>
      </c>
      <c r="BL118" s="24" t="s">
        <v>294</v>
      </c>
      <c r="BM118" s="24" t="s">
        <v>880</v>
      </c>
    </row>
    <row r="119" spans="2:65" s="1" customFormat="1" ht="22.5" customHeight="1">
      <c r="B119" s="40"/>
      <c r="C119" s="192" t="s">
        <v>394</v>
      </c>
      <c r="D119" s="192" t="s">
        <v>146</v>
      </c>
      <c r="E119" s="193" t="s">
        <v>1974</v>
      </c>
      <c r="F119" s="194" t="s">
        <v>1975</v>
      </c>
      <c r="G119" s="195" t="s">
        <v>1924</v>
      </c>
      <c r="H119" s="196">
        <v>26</v>
      </c>
      <c r="I119" s="197"/>
      <c r="J119" s="198">
        <f t="shared" si="10"/>
        <v>0</v>
      </c>
      <c r="K119" s="194" t="s">
        <v>21</v>
      </c>
      <c r="L119" s="60"/>
      <c r="M119" s="199" t="s">
        <v>21</v>
      </c>
      <c r="N119" s="200" t="s">
        <v>45</v>
      </c>
      <c r="O119" s="41"/>
      <c r="P119" s="201">
        <f t="shared" si="11"/>
        <v>0</v>
      </c>
      <c r="Q119" s="201">
        <v>0</v>
      </c>
      <c r="R119" s="201">
        <f t="shared" si="12"/>
        <v>0</v>
      </c>
      <c r="S119" s="201">
        <v>0</v>
      </c>
      <c r="T119" s="202">
        <f t="shared" si="13"/>
        <v>0</v>
      </c>
      <c r="AR119" s="24" t="s">
        <v>294</v>
      </c>
      <c r="AT119" s="24" t="s">
        <v>146</v>
      </c>
      <c r="AU119" s="24" t="s">
        <v>84</v>
      </c>
      <c r="AY119" s="24" t="s">
        <v>143</v>
      </c>
      <c r="BE119" s="203">
        <f t="shared" si="14"/>
        <v>0</v>
      </c>
      <c r="BF119" s="203">
        <f t="shared" si="15"/>
        <v>0</v>
      </c>
      <c r="BG119" s="203">
        <f t="shared" si="16"/>
        <v>0</v>
      </c>
      <c r="BH119" s="203">
        <f t="shared" si="17"/>
        <v>0</v>
      </c>
      <c r="BI119" s="203">
        <f t="shared" si="18"/>
        <v>0</v>
      </c>
      <c r="BJ119" s="24" t="s">
        <v>82</v>
      </c>
      <c r="BK119" s="203">
        <f t="shared" si="19"/>
        <v>0</v>
      </c>
      <c r="BL119" s="24" t="s">
        <v>294</v>
      </c>
      <c r="BM119" s="24" t="s">
        <v>992</v>
      </c>
    </row>
    <row r="120" spans="2:65" s="1" customFormat="1" ht="22.5" customHeight="1">
      <c r="B120" s="40"/>
      <c r="C120" s="192" t="s">
        <v>400</v>
      </c>
      <c r="D120" s="192" t="s">
        <v>146</v>
      </c>
      <c r="E120" s="193" t="s">
        <v>1976</v>
      </c>
      <c r="F120" s="194" t="s">
        <v>1977</v>
      </c>
      <c r="G120" s="195" t="s">
        <v>1924</v>
      </c>
      <c r="H120" s="196">
        <v>26</v>
      </c>
      <c r="I120" s="197"/>
      <c r="J120" s="198">
        <f t="shared" si="10"/>
        <v>0</v>
      </c>
      <c r="K120" s="194" t="s">
        <v>21</v>
      </c>
      <c r="L120" s="60"/>
      <c r="M120" s="199" t="s">
        <v>21</v>
      </c>
      <c r="N120" s="200" t="s">
        <v>45</v>
      </c>
      <c r="O120" s="41"/>
      <c r="P120" s="201">
        <f t="shared" si="11"/>
        <v>0</v>
      </c>
      <c r="Q120" s="201">
        <v>0</v>
      </c>
      <c r="R120" s="201">
        <f t="shared" si="12"/>
        <v>0</v>
      </c>
      <c r="S120" s="201">
        <v>0</v>
      </c>
      <c r="T120" s="202">
        <f t="shared" si="13"/>
        <v>0</v>
      </c>
      <c r="AR120" s="24" t="s">
        <v>294</v>
      </c>
      <c r="AT120" s="24" t="s">
        <v>146</v>
      </c>
      <c r="AU120" s="24" t="s">
        <v>84</v>
      </c>
      <c r="AY120" s="24" t="s">
        <v>143</v>
      </c>
      <c r="BE120" s="203">
        <f t="shared" si="14"/>
        <v>0</v>
      </c>
      <c r="BF120" s="203">
        <f t="shared" si="15"/>
        <v>0</v>
      </c>
      <c r="BG120" s="203">
        <f t="shared" si="16"/>
        <v>0</v>
      </c>
      <c r="BH120" s="203">
        <f t="shared" si="17"/>
        <v>0</v>
      </c>
      <c r="BI120" s="203">
        <f t="shared" si="18"/>
        <v>0</v>
      </c>
      <c r="BJ120" s="24" t="s">
        <v>82</v>
      </c>
      <c r="BK120" s="203">
        <f t="shared" si="19"/>
        <v>0</v>
      </c>
      <c r="BL120" s="24" t="s">
        <v>294</v>
      </c>
      <c r="BM120" s="24" t="s">
        <v>1018</v>
      </c>
    </row>
    <row r="121" spans="2:65" s="1" customFormat="1" ht="31.5" customHeight="1">
      <c r="B121" s="40"/>
      <c r="C121" s="192" t="s">
        <v>355</v>
      </c>
      <c r="D121" s="192" t="s">
        <v>146</v>
      </c>
      <c r="E121" s="193" t="s">
        <v>1978</v>
      </c>
      <c r="F121" s="194" t="s">
        <v>1979</v>
      </c>
      <c r="G121" s="195" t="s">
        <v>1034</v>
      </c>
      <c r="H121" s="275"/>
      <c r="I121" s="197"/>
      <c r="J121" s="198">
        <f t="shared" si="10"/>
        <v>0</v>
      </c>
      <c r="K121" s="194" t="s">
        <v>150</v>
      </c>
      <c r="L121" s="60"/>
      <c r="M121" s="199" t="s">
        <v>21</v>
      </c>
      <c r="N121" s="200" t="s">
        <v>45</v>
      </c>
      <c r="O121" s="41"/>
      <c r="P121" s="201">
        <f t="shared" si="11"/>
        <v>0</v>
      </c>
      <c r="Q121" s="201">
        <v>0</v>
      </c>
      <c r="R121" s="201">
        <f t="shared" si="12"/>
        <v>0</v>
      </c>
      <c r="S121" s="201">
        <v>0</v>
      </c>
      <c r="T121" s="202">
        <f t="shared" si="13"/>
        <v>0</v>
      </c>
      <c r="AR121" s="24" t="s">
        <v>294</v>
      </c>
      <c r="AT121" s="24" t="s">
        <v>146</v>
      </c>
      <c r="AU121" s="24" t="s">
        <v>84</v>
      </c>
      <c r="AY121" s="24" t="s">
        <v>143</v>
      </c>
      <c r="BE121" s="203">
        <f t="shared" si="14"/>
        <v>0</v>
      </c>
      <c r="BF121" s="203">
        <f t="shared" si="15"/>
        <v>0</v>
      </c>
      <c r="BG121" s="203">
        <f t="shared" si="16"/>
        <v>0</v>
      </c>
      <c r="BH121" s="203">
        <f t="shared" si="17"/>
        <v>0</v>
      </c>
      <c r="BI121" s="203">
        <f t="shared" si="18"/>
        <v>0</v>
      </c>
      <c r="BJ121" s="24" t="s">
        <v>82</v>
      </c>
      <c r="BK121" s="203">
        <f t="shared" si="19"/>
        <v>0</v>
      </c>
      <c r="BL121" s="24" t="s">
        <v>294</v>
      </c>
      <c r="BM121" s="24" t="s">
        <v>1980</v>
      </c>
    </row>
    <row r="122" spans="2:63" s="10" customFormat="1" ht="29.85" customHeight="1">
      <c r="B122" s="175"/>
      <c r="C122" s="176"/>
      <c r="D122" s="189" t="s">
        <v>73</v>
      </c>
      <c r="E122" s="190" t="s">
        <v>1981</v>
      </c>
      <c r="F122" s="190" t="s">
        <v>1982</v>
      </c>
      <c r="G122" s="176"/>
      <c r="H122" s="176"/>
      <c r="I122" s="179"/>
      <c r="J122" s="191">
        <f>BK122</f>
        <v>0</v>
      </c>
      <c r="K122" s="176"/>
      <c r="L122" s="181"/>
      <c r="M122" s="182"/>
      <c r="N122" s="183"/>
      <c r="O122" s="183"/>
      <c r="P122" s="184">
        <f>SUM(P123:P135)</f>
        <v>0</v>
      </c>
      <c r="Q122" s="183"/>
      <c r="R122" s="184">
        <f>SUM(R123:R135)</f>
        <v>0</v>
      </c>
      <c r="S122" s="183"/>
      <c r="T122" s="185">
        <f>SUM(T123:T135)</f>
        <v>0</v>
      </c>
      <c r="AR122" s="186" t="s">
        <v>84</v>
      </c>
      <c r="AT122" s="187" t="s">
        <v>73</v>
      </c>
      <c r="AU122" s="187" t="s">
        <v>82</v>
      </c>
      <c r="AY122" s="186" t="s">
        <v>143</v>
      </c>
      <c r="BK122" s="188">
        <f>SUM(BK123:BK135)</f>
        <v>0</v>
      </c>
    </row>
    <row r="123" spans="2:65" s="1" customFormat="1" ht="22.5" customHeight="1">
      <c r="B123" s="40"/>
      <c r="C123" s="192" t="s">
        <v>410</v>
      </c>
      <c r="D123" s="192" t="s">
        <v>146</v>
      </c>
      <c r="E123" s="193" t="s">
        <v>1983</v>
      </c>
      <c r="F123" s="194" t="s">
        <v>1984</v>
      </c>
      <c r="G123" s="195" t="s">
        <v>492</v>
      </c>
      <c r="H123" s="196">
        <v>30</v>
      </c>
      <c r="I123" s="197"/>
      <c r="J123" s="198">
        <f aca="true" t="shared" si="20" ref="J123:J135">ROUND(I123*H123,2)</f>
        <v>0</v>
      </c>
      <c r="K123" s="194" t="s">
        <v>21</v>
      </c>
      <c r="L123" s="60"/>
      <c r="M123" s="199" t="s">
        <v>21</v>
      </c>
      <c r="N123" s="200" t="s">
        <v>45</v>
      </c>
      <c r="O123" s="41"/>
      <c r="P123" s="201">
        <f aca="true" t="shared" si="21" ref="P123:P135">O123*H123</f>
        <v>0</v>
      </c>
      <c r="Q123" s="201">
        <v>0</v>
      </c>
      <c r="R123" s="201">
        <f aca="true" t="shared" si="22" ref="R123:R135">Q123*H123</f>
        <v>0</v>
      </c>
      <c r="S123" s="201">
        <v>0</v>
      </c>
      <c r="T123" s="202">
        <f aca="true" t="shared" si="23" ref="T123:T135">S123*H123</f>
        <v>0</v>
      </c>
      <c r="AR123" s="24" t="s">
        <v>294</v>
      </c>
      <c r="AT123" s="24" t="s">
        <v>146</v>
      </c>
      <c r="AU123" s="24" t="s">
        <v>84</v>
      </c>
      <c r="AY123" s="24" t="s">
        <v>143</v>
      </c>
      <c r="BE123" s="203">
        <f aca="true" t="shared" si="24" ref="BE123:BE135">IF(N123="základní",J123,0)</f>
        <v>0</v>
      </c>
      <c r="BF123" s="203">
        <f aca="true" t="shared" si="25" ref="BF123:BF135">IF(N123="snížená",J123,0)</f>
        <v>0</v>
      </c>
      <c r="BG123" s="203">
        <f aca="true" t="shared" si="26" ref="BG123:BG135">IF(N123="zákl. přenesená",J123,0)</f>
        <v>0</v>
      </c>
      <c r="BH123" s="203">
        <f aca="true" t="shared" si="27" ref="BH123:BH135">IF(N123="sníž. přenesená",J123,0)</f>
        <v>0</v>
      </c>
      <c r="BI123" s="203">
        <f aca="true" t="shared" si="28" ref="BI123:BI135">IF(N123="nulová",J123,0)</f>
        <v>0</v>
      </c>
      <c r="BJ123" s="24" t="s">
        <v>82</v>
      </c>
      <c r="BK123" s="203">
        <f aca="true" t="shared" si="29" ref="BK123:BK135">ROUND(I123*H123,2)</f>
        <v>0</v>
      </c>
      <c r="BL123" s="24" t="s">
        <v>294</v>
      </c>
      <c r="BM123" s="24" t="s">
        <v>1985</v>
      </c>
    </row>
    <row r="124" spans="2:65" s="1" customFormat="1" ht="22.5" customHeight="1">
      <c r="B124" s="40"/>
      <c r="C124" s="192" t="s">
        <v>418</v>
      </c>
      <c r="D124" s="192" t="s">
        <v>146</v>
      </c>
      <c r="E124" s="193" t="s">
        <v>1986</v>
      </c>
      <c r="F124" s="194" t="s">
        <v>1987</v>
      </c>
      <c r="G124" s="195" t="s">
        <v>1924</v>
      </c>
      <c r="H124" s="196">
        <v>2</v>
      </c>
      <c r="I124" s="197"/>
      <c r="J124" s="198">
        <f t="shared" si="20"/>
        <v>0</v>
      </c>
      <c r="K124" s="194" t="s">
        <v>21</v>
      </c>
      <c r="L124" s="60"/>
      <c r="M124" s="199" t="s">
        <v>21</v>
      </c>
      <c r="N124" s="200" t="s">
        <v>45</v>
      </c>
      <c r="O124" s="41"/>
      <c r="P124" s="201">
        <f t="shared" si="21"/>
        <v>0</v>
      </c>
      <c r="Q124" s="201">
        <v>0</v>
      </c>
      <c r="R124" s="201">
        <f t="shared" si="22"/>
        <v>0</v>
      </c>
      <c r="S124" s="201">
        <v>0</v>
      </c>
      <c r="T124" s="202">
        <f t="shared" si="23"/>
        <v>0</v>
      </c>
      <c r="AR124" s="24" t="s">
        <v>294</v>
      </c>
      <c r="AT124" s="24" t="s">
        <v>146</v>
      </c>
      <c r="AU124" s="24" t="s">
        <v>84</v>
      </c>
      <c r="AY124" s="24" t="s">
        <v>143</v>
      </c>
      <c r="BE124" s="203">
        <f t="shared" si="24"/>
        <v>0</v>
      </c>
      <c r="BF124" s="203">
        <f t="shared" si="25"/>
        <v>0</v>
      </c>
      <c r="BG124" s="203">
        <f t="shared" si="26"/>
        <v>0</v>
      </c>
      <c r="BH124" s="203">
        <f t="shared" si="27"/>
        <v>0</v>
      </c>
      <c r="BI124" s="203">
        <f t="shared" si="28"/>
        <v>0</v>
      </c>
      <c r="BJ124" s="24" t="s">
        <v>82</v>
      </c>
      <c r="BK124" s="203">
        <f t="shared" si="29"/>
        <v>0</v>
      </c>
      <c r="BL124" s="24" t="s">
        <v>294</v>
      </c>
      <c r="BM124" s="24" t="s">
        <v>1988</v>
      </c>
    </row>
    <row r="125" spans="2:65" s="1" customFormat="1" ht="22.5" customHeight="1">
      <c r="B125" s="40"/>
      <c r="C125" s="192" t="s">
        <v>429</v>
      </c>
      <c r="D125" s="192" t="s">
        <v>146</v>
      </c>
      <c r="E125" s="193" t="s">
        <v>1989</v>
      </c>
      <c r="F125" s="194" t="s">
        <v>1990</v>
      </c>
      <c r="G125" s="195" t="s">
        <v>492</v>
      </c>
      <c r="H125" s="196">
        <v>5</v>
      </c>
      <c r="I125" s="197"/>
      <c r="J125" s="198">
        <f t="shared" si="20"/>
        <v>0</v>
      </c>
      <c r="K125" s="194" t="s">
        <v>21</v>
      </c>
      <c r="L125" s="60"/>
      <c r="M125" s="199" t="s">
        <v>21</v>
      </c>
      <c r="N125" s="200" t="s">
        <v>45</v>
      </c>
      <c r="O125" s="41"/>
      <c r="P125" s="201">
        <f t="shared" si="21"/>
        <v>0</v>
      </c>
      <c r="Q125" s="201">
        <v>0</v>
      </c>
      <c r="R125" s="201">
        <f t="shared" si="22"/>
        <v>0</v>
      </c>
      <c r="S125" s="201">
        <v>0</v>
      </c>
      <c r="T125" s="202">
        <f t="shared" si="23"/>
        <v>0</v>
      </c>
      <c r="AR125" s="24" t="s">
        <v>294</v>
      </c>
      <c r="AT125" s="24" t="s">
        <v>146</v>
      </c>
      <c r="AU125" s="24" t="s">
        <v>84</v>
      </c>
      <c r="AY125" s="24" t="s">
        <v>143</v>
      </c>
      <c r="BE125" s="203">
        <f t="shared" si="24"/>
        <v>0</v>
      </c>
      <c r="BF125" s="203">
        <f t="shared" si="25"/>
        <v>0</v>
      </c>
      <c r="BG125" s="203">
        <f t="shared" si="26"/>
        <v>0</v>
      </c>
      <c r="BH125" s="203">
        <f t="shared" si="27"/>
        <v>0</v>
      </c>
      <c r="BI125" s="203">
        <f t="shared" si="28"/>
        <v>0</v>
      </c>
      <c r="BJ125" s="24" t="s">
        <v>82</v>
      </c>
      <c r="BK125" s="203">
        <f t="shared" si="29"/>
        <v>0</v>
      </c>
      <c r="BL125" s="24" t="s">
        <v>294</v>
      </c>
      <c r="BM125" s="24" t="s">
        <v>1991</v>
      </c>
    </row>
    <row r="126" spans="2:65" s="1" customFormat="1" ht="22.5" customHeight="1">
      <c r="B126" s="40"/>
      <c r="C126" s="192" t="s">
        <v>436</v>
      </c>
      <c r="D126" s="192" t="s">
        <v>146</v>
      </c>
      <c r="E126" s="193" t="s">
        <v>1992</v>
      </c>
      <c r="F126" s="194" t="s">
        <v>1993</v>
      </c>
      <c r="G126" s="195" t="s">
        <v>492</v>
      </c>
      <c r="H126" s="196">
        <v>30</v>
      </c>
      <c r="I126" s="197"/>
      <c r="J126" s="198">
        <f t="shared" si="20"/>
        <v>0</v>
      </c>
      <c r="K126" s="194" t="s">
        <v>21</v>
      </c>
      <c r="L126" s="60"/>
      <c r="M126" s="199" t="s">
        <v>21</v>
      </c>
      <c r="N126" s="200" t="s">
        <v>45</v>
      </c>
      <c r="O126" s="41"/>
      <c r="P126" s="201">
        <f t="shared" si="21"/>
        <v>0</v>
      </c>
      <c r="Q126" s="201">
        <v>0</v>
      </c>
      <c r="R126" s="201">
        <f t="shared" si="22"/>
        <v>0</v>
      </c>
      <c r="S126" s="201">
        <v>0</v>
      </c>
      <c r="T126" s="202">
        <f t="shared" si="23"/>
        <v>0</v>
      </c>
      <c r="AR126" s="24" t="s">
        <v>294</v>
      </c>
      <c r="AT126" s="24" t="s">
        <v>146</v>
      </c>
      <c r="AU126" s="24" t="s">
        <v>84</v>
      </c>
      <c r="AY126" s="24" t="s">
        <v>143</v>
      </c>
      <c r="BE126" s="203">
        <f t="shared" si="24"/>
        <v>0</v>
      </c>
      <c r="BF126" s="203">
        <f t="shared" si="25"/>
        <v>0</v>
      </c>
      <c r="BG126" s="203">
        <f t="shared" si="26"/>
        <v>0</v>
      </c>
      <c r="BH126" s="203">
        <f t="shared" si="27"/>
        <v>0</v>
      </c>
      <c r="BI126" s="203">
        <f t="shared" si="28"/>
        <v>0</v>
      </c>
      <c r="BJ126" s="24" t="s">
        <v>82</v>
      </c>
      <c r="BK126" s="203">
        <f t="shared" si="29"/>
        <v>0</v>
      </c>
      <c r="BL126" s="24" t="s">
        <v>294</v>
      </c>
      <c r="BM126" s="24" t="s">
        <v>1994</v>
      </c>
    </row>
    <row r="127" spans="2:65" s="1" customFormat="1" ht="22.5" customHeight="1">
      <c r="B127" s="40"/>
      <c r="C127" s="192" t="s">
        <v>442</v>
      </c>
      <c r="D127" s="192" t="s">
        <v>146</v>
      </c>
      <c r="E127" s="193" t="s">
        <v>1995</v>
      </c>
      <c r="F127" s="194" t="s">
        <v>1996</v>
      </c>
      <c r="G127" s="195" t="s">
        <v>492</v>
      </c>
      <c r="H127" s="196">
        <v>5</v>
      </c>
      <c r="I127" s="197"/>
      <c r="J127" s="198">
        <f t="shared" si="20"/>
        <v>0</v>
      </c>
      <c r="K127" s="194" t="s">
        <v>21</v>
      </c>
      <c r="L127" s="60"/>
      <c r="M127" s="199" t="s">
        <v>21</v>
      </c>
      <c r="N127" s="200" t="s">
        <v>45</v>
      </c>
      <c r="O127" s="41"/>
      <c r="P127" s="201">
        <f t="shared" si="21"/>
        <v>0</v>
      </c>
      <c r="Q127" s="201">
        <v>0</v>
      </c>
      <c r="R127" s="201">
        <f t="shared" si="22"/>
        <v>0</v>
      </c>
      <c r="S127" s="201">
        <v>0</v>
      </c>
      <c r="T127" s="202">
        <f t="shared" si="23"/>
        <v>0</v>
      </c>
      <c r="AR127" s="24" t="s">
        <v>294</v>
      </c>
      <c r="AT127" s="24" t="s">
        <v>146</v>
      </c>
      <c r="AU127" s="24" t="s">
        <v>84</v>
      </c>
      <c r="AY127" s="24" t="s">
        <v>143</v>
      </c>
      <c r="BE127" s="203">
        <f t="shared" si="24"/>
        <v>0</v>
      </c>
      <c r="BF127" s="203">
        <f t="shared" si="25"/>
        <v>0</v>
      </c>
      <c r="BG127" s="203">
        <f t="shared" si="26"/>
        <v>0</v>
      </c>
      <c r="BH127" s="203">
        <f t="shared" si="27"/>
        <v>0</v>
      </c>
      <c r="BI127" s="203">
        <f t="shared" si="28"/>
        <v>0</v>
      </c>
      <c r="BJ127" s="24" t="s">
        <v>82</v>
      </c>
      <c r="BK127" s="203">
        <f t="shared" si="29"/>
        <v>0</v>
      </c>
      <c r="BL127" s="24" t="s">
        <v>294</v>
      </c>
      <c r="BM127" s="24" t="s">
        <v>1997</v>
      </c>
    </row>
    <row r="128" spans="2:65" s="1" customFormat="1" ht="22.5" customHeight="1">
      <c r="B128" s="40"/>
      <c r="C128" s="192" t="s">
        <v>446</v>
      </c>
      <c r="D128" s="192" t="s">
        <v>146</v>
      </c>
      <c r="E128" s="193" t="s">
        <v>1998</v>
      </c>
      <c r="F128" s="194" t="s">
        <v>1999</v>
      </c>
      <c r="G128" s="195" t="s">
        <v>1924</v>
      </c>
      <c r="H128" s="196">
        <v>1</v>
      </c>
      <c r="I128" s="197"/>
      <c r="J128" s="198">
        <f t="shared" si="20"/>
        <v>0</v>
      </c>
      <c r="K128" s="194" t="s">
        <v>21</v>
      </c>
      <c r="L128" s="60"/>
      <c r="M128" s="199" t="s">
        <v>21</v>
      </c>
      <c r="N128" s="200" t="s">
        <v>45</v>
      </c>
      <c r="O128" s="41"/>
      <c r="P128" s="201">
        <f t="shared" si="21"/>
        <v>0</v>
      </c>
      <c r="Q128" s="201">
        <v>0</v>
      </c>
      <c r="R128" s="201">
        <f t="shared" si="22"/>
        <v>0</v>
      </c>
      <c r="S128" s="201">
        <v>0</v>
      </c>
      <c r="T128" s="202">
        <f t="shared" si="23"/>
        <v>0</v>
      </c>
      <c r="AR128" s="24" t="s">
        <v>294</v>
      </c>
      <c r="AT128" s="24" t="s">
        <v>146</v>
      </c>
      <c r="AU128" s="24" t="s">
        <v>84</v>
      </c>
      <c r="AY128" s="24" t="s">
        <v>143</v>
      </c>
      <c r="BE128" s="203">
        <f t="shared" si="24"/>
        <v>0</v>
      </c>
      <c r="BF128" s="203">
        <f t="shared" si="25"/>
        <v>0</v>
      </c>
      <c r="BG128" s="203">
        <f t="shared" si="26"/>
        <v>0</v>
      </c>
      <c r="BH128" s="203">
        <f t="shared" si="27"/>
        <v>0</v>
      </c>
      <c r="BI128" s="203">
        <f t="shared" si="28"/>
        <v>0</v>
      </c>
      <c r="BJ128" s="24" t="s">
        <v>82</v>
      </c>
      <c r="BK128" s="203">
        <f t="shared" si="29"/>
        <v>0</v>
      </c>
      <c r="BL128" s="24" t="s">
        <v>294</v>
      </c>
      <c r="BM128" s="24" t="s">
        <v>2000</v>
      </c>
    </row>
    <row r="129" spans="2:65" s="1" customFormat="1" ht="22.5" customHeight="1">
      <c r="B129" s="40"/>
      <c r="C129" s="192" t="s">
        <v>392</v>
      </c>
      <c r="D129" s="192" t="s">
        <v>146</v>
      </c>
      <c r="E129" s="193" t="s">
        <v>2001</v>
      </c>
      <c r="F129" s="194" t="s">
        <v>2002</v>
      </c>
      <c r="G129" s="195" t="s">
        <v>1924</v>
      </c>
      <c r="H129" s="196">
        <v>1</v>
      </c>
      <c r="I129" s="197"/>
      <c r="J129" s="198">
        <f t="shared" si="20"/>
        <v>0</v>
      </c>
      <c r="K129" s="194" t="s">
        <v>21</v>
      </c>
      <c r="L129" s="60"/>
      <c r="M129" s="199" t="s">
        <v>21</v>
      </c>
      <c r="N129" s="200" t="s">
        <v>45</v>
      </c>
      <c r="O129" s="41"/>
      <c r="P129" s="201">
        <f t="shared" si="21"/>
        <v>0</v>
      </c>
      <c r="Q129" s="201">
        <v>0</v>
      </c>
      <c r="R129" s="201">
        <f t="shared" si="22"/>
        <v>0</v>
      </c>
      <c r="S129" s="201">
        <v>0</v>
      </c>
      <c r="T129" s="202">
        <f t="shared" si="23"/>
        <v>0</v>
      </c>
      <c r="AR129" s="24" t="s">
        <v>294</v>
      </c>
      <c r="AT129" s="24" t="s">
        <v>146</v>
      </c>
      <c r="AU129" s="24" t="s">
        <v>84</v>
      </c>
      <c r="AY129" s="24" t="s">
        <v>143</v>
      </c>
      <c r="BE129" s="203">
        <f t="shared" si="24"/>
        <v>0</v>
      </c>
      <c r="BF129" s="203">
        <f t="shared" si="25"/>
        <v>0</v>
      </c>
      <c r="BG129" s="203">
        <f t="shared" si="26"/>
        <v>0</v>
      </c>
      <c r="BH129" s="203">
        <f t="shared" si="27"/>
        <v>0</v>
      </c>
      <c r="BI129" s="203">
        <f t="shared" si="28"/>
        <v>0</v>
      </c>
      <c r="BJ129" s="24" t="s">
        <v>82</v>
      </c>
      <c r="BK129" s="203">
        <f t="shared" si="29"/>
        <v>0</v>
      </c>
      <c r="BL129" s="24" t="s">
        <v>294</v>
      </c>
      <c r="BM129" s="24" t="s">
        <v>2003</v>
      </c>
    </row>
    <row r="130" spans="2:65" s="1" customFormat="1" ht="22.5" customHeight="1">
      <c r="B130" s="40"/>
      <c r="C130" s="192" t="s">
        <v>461</v>
      </c>
      <c r="D130" s="192" t="s">
        <v>146</v>
      </c>
      <c r="E130" s="193" t="s">
        <v>2004</v>
      </c>
      <c r="F130" s="194" t="s">
        <v>2005</v>
      </c>
      <c r="G130" s="195" t="s">
        <v>1924</v>
      </c>
      <c r="H130" s="196">
        <v>1</v>
      </c>
      <c r="I130" s="197"/>
      <c r="J130" s="198">
        <f t="shared" si="20"/>
        <v>0</v>
      </c>
      <c r="K130" s="194" t="s">
        <v>21</v>
      </c>
      <c r="L130" s="60"/>
      <c r="M130" s="199" t="s">
        <v>21</v>
      </c>
      <c r="N130" s="200" t="s">
        <v>45</v>
      </c>
      <c r="O130" s="41"/>
      <c r="P130" s="201">
        <f t="shared" si="21"/>
        <v>0</v>
      </c>
      <c r="Q130" s="201">
        <v>0</v>
      </c>
      <c r="R130" s="201">
        <f t="shared" si="22"/>
        <v>0</v>
      </c>
      <c r="S130" s="201">
        <v>0</v>
      </c>
      <c r="T130" s="202">
        <f t="shared" si="23"/>
        <v>0</v>
      </c>
      <c r="AR130" s="24" t="s">
        <v>294</v>
      </c>
      <c r="AT130" s="24" t="s">
        <v>146</v>
      </c>
      <c r="AU130" s="24" t="s">
        <v>84</v>
      </c>
      <c r="AY130" s="24" t="s">
        <v>143</v>
      </c>
      <c r="BE130" s="203">
        <f t="shared" si="24"/>
        <v>0</v>
      </c>
      <c r="BF130" s="203">
        <f t="shared" si="25"/>
        <v>0</v>
      </c>
      <c r="BG130" s="203">
        <f t="shared" si="26"/>
        <v>0</v>
      </c>
      <c r="BH130" s="203">
        <f t="shared" si="27"/>
        <v>0</v>
      </c>
      <c r="BI130" s="203">
        <f t="shared" si="28"/>
        <v>0</v>
      </c>
      <c r="BJ130" s="24" t="s">
        <v>82</v>
      </c>
      <c r="BK130" s="203">
        <f t="shared" si="29"/>
        <v>0</v>
      </c>
      <c r="BL130" s="24" t="s">
        <v>294</v>
      </c>
      <c r="BM130" s="24" t="s">
        <v>2006</v>
      </c>
    </row>
    <row r="131" spans="2:65" s="1" customFormat="1" ht="22.5" customHeight="1">
      <c r="B131" s="40"/>
      <c r="C131" s="192" t="s">
        <v>467</v>
      </c>
      <c r="D131" s="192" t="s">
        <v>146</v>
      </c>
      <c r="E131" s="193" t="s">
        <v>2007</v>
      </c>
      <c r="F131" s="194" t="s">
        <v>2008</v>
      </c>
      <c r="G131" s="195" t="s">
        <v>1924</v>
      </c>
      <c r="H131" s="196">
        <v>1</v>
      </c>
      <c r="I131" s="197"/>
      <c r="J131" s="198">
        <f t="shared" si="20"/>
        <v>0</v>
      </c>
      <c r="K131" s="194" t="s">
        <v>21</v>
      </c>
      <c r="L131" s="60"/>
      <c r="M131" s="199" t="s">
        <v>21</v>
      </c>
      <c r="N131" s="200" t="s">
        <v>45</v>
      </c>
      <c r="O131" s="41"/>
      <c r="P131" s="201">
        <f t="shared" si="21"/>
        <v>0</v>
      </c>
      <c r="Q131" s="201">
        <v>0</v>
      </c>
      <c r="R131" s="201">
        <f t="shared" si="22"/>
        <v>0</v>
      </c>
      <c r="S131" s="201">
        <v>0</v>
      </c>
      <c r="T131" s="202">
        <f t="shared" si="23"/>
        <v>0</v>
      </c>
      <c r="AR131" s="24" t="s">
        <v>294</v>
      </c>
      <c r="AT131" s="24" t="s">
        <v>146</v>
      </c>
      <c r="AU131" s="24" t="s">
        <v>84</v>
      </c>
      <c r="AY131" s="24" t="s">
        <v>143</v>
      </c>
      <c r="BE131" s="203">
        <f t="shared" si="24"/>
        <v>0</v>
      </c>
      <c r="BF131" s="203">
        <f t="shared" si="25"/>
        <v>0</v>
      </c>
      <c r="BG131" s="203">
        <f t="shared" si="26"/>
        <v>0</v>
      </c>
      <c r="BH131" s="203">
        <f t="shared" si="27"/>
        <v>0</v>
      </c>
      <c r="BI131" s="203">
        <f t="shared" si="28"/>
        <v>0</v>
      </c>
      <c r="BJ131" s="24" t="s">
        <v>82</v>
      </c>
      <c r="BK131" s="203">
        <f t="shared" si="29"/>
        <v>0</v>
      </c>
      <c r="BL131" s="24" t="s">
        <v>294</v>
      </c>
      <c r="BM131" s="24" t="s">
        <v>2009</v>
      </c>
    </row>
    <row r="132" spans="2:65" s="1" customFormat="1" ht="22.5" customHeight="1">
      <c r="B132" s="40"/>
      <c r="C132" s="192" t="s">
        <v>474</v>
      </c>
      <c r="D132" s="192" t="s">
        <v>146</v>
      </c>
      <c r="E132" s="193" t="s">
        <v>2010</v>
      </c>
      <c r="F132" s="194" t="s">
        <v>2011</v>
      </c>
      <c r="G132" s="195" t="s">
        <v>1924</v>
      </c>
      <c r="H132" s="196">
        <v>1</v>
      </c>
      <c r="I132" s="197"/>
      <c r="J132" s="198">
        <f t="shared" si="20"/>
        <v>0</v>
      </c>
      <c r="K132" s="194" t="s">
        <v>21</v>
      </c>
      <c r="L132" s="60"/>
      <c r="M132" s="199" t="s">
        <v>21</v>
      </c>
      <c r="N132" s="200" t="s">
        <v>45</v>
      </c>
      <c r="O132" s="41"/>
      <c r="P132" s="201">
        <f t="shared" si="21"/>
        <v>0</v>
      </c>
      <c r="Q132" s="201">
        <v>0</v>
      </c>
      <c r="R132" s="201">
        <f t="shared" si="22"/>
        <v>0</v>
      </c>
      <c r="S132" s="201">
        <v>0</v>
      </c>
      <c r="T132" s="202">
        <f t="shared" si="23"/>
        <v>0</v>
      </c>
      <c r="AR132" s="24" t="s">
        <v>294</v>
      </c>
      <c r="AT132" s="24" t="s">
        <v>146</v>
      </c>
      <c r="AU132" s="24" t="s">
        <v>84</v>
      </c>
      <c r="AY132" s="24" t="s">
        <v>143</v>
      </c>
      <c r="BE132" s="203">
        <f t="shared" si="24"/>
        <v>0</v>
      </c>
      <c r="BF132" s="203">
        <f t="shared" si="25"/>
        <v>0</v>
      </c>
      <c r="BG132" s="203">
        <f t="shared" si="26"/>
        <v>0</v>
      </c>
      <c r="BH132" s="203">
        <f t="shared" si="27"/>
        <v>0</v>
      </c>
      <c r="BI132" s="203">
        <f t="shared" si="28"/>
        <v>0</v>
      </c>
      <c r="BJ132" s="24" t="s">
        <v>82</v>
      </c>
      <c r="BK132" s="203">
        <f t="shared" si="29"/>
        <v>0</v>
      </c>
      <c r="BL132" s="24" t="s">
        <v>294</v>
      </c>
      <c r="BM132" s="24" t="s">
        <v>2012</v>
      </c>
    </row>
    <row r="133" spans="2:65" s="1" customFormat="1" ht="22.5" customHeight="1">
      <c r="B133" s="40"/>
      <c r="C133" s="192" t="s">
        <v>480</v>
      </c>
      <c r="D133" s="192" t="s">
        <v>146</v>
      </c>
      <c r="E133" s="193" t="s">
        <v>2013</v>
      </c>
      <c r="F133" s="194" t="s">
        <v>2014</v>
      </c>
      <c r="G133" s="195" t="s">
        <v>1924</v>
      </c>
      <c r="H133" s="196">
        <v>2</v>
      </c>
      <c r="I133" s="197"/>
      <c r="J133" s="198">
        <f t="shared" si="20"/>
        <v>0</v>
      </c>
      <c r="K133" s="194" t="s">
        <v>21</v>
      </c>
      <c r="L133" s="60"/>
      <c r="M133" s="199" t="s">
        <v>21</v>
      </c>
      <c r="N133" s="200" t="s">
        <v>45</v>
      </c>
      <c r="O133" s="41"/>
      <c r="P133" s="201">
        <f t="shared" si="21"/>
        <v>0</v>
      </c>
      <c r="Q133" s="201">
        <v>0</v>
      </c>
      <c r="R133" s="201">
        <f t="shared" si="22"/>
        <v>0</v>
      </c>
      <c r="S133" s="201">
        <v>0</v>
      </c>
      <c r="T133" s="202">
        <f t="shared" si="23"/>
        <v>0</v>
      </c>
      <c r="AR133" s="24" t="s">
        <v>294</v>
      </c>
      <c r="AT133" s="24" t="s">
        <v>146</v>
      </c>
      <c r="AU133" s="24" t="s">
        <v>84</v>
      </c>
      <c r="AY133" s="24" t="s">
        <v>143</v>
      </c>
      <c r="BE133" s="203">
        <f t="shared" si="24"/>
        <v>0</v>
      </c>
      <c r="BF133" s="203">
        <f t="shared" si="25"/>
        <v>0</v>
      </c>
      <c r="BG133" s="203">
        <f t="shared" si="26"/>
        <v>0</v>
      </c>
      <c r="BH133" s="203">
        <f t="shared" si="27"/>
        <v>0</v>
      </c>
      <c r="BI133" s="203">
        <f t="shared" si="28"/>
        <v>0</v>
      </c>
      <c r="BJ133" s="24" t="s">
        <v>82</v>
      </c>
      <c r="BK133" s="203">
        <f t="shared" si="29"/>
        <v>0</v>
      </c>
      <c r="BL133" s="24" t="s">
        <v>294</v>
      </c>
      <c r="BM133" s="24" t="s">
        <v>2015</v>
      </c>
    </row>
    <row r="134" spans="2:65" s="1" customFormat="1" ht="22.5" customHeight="1">
      <c r="B134" s="40"/>
      <c r="C134" s="192" t="s">
        <v>485</v>
      </c>
      <c r="D134" s="192" t="s">
        <v>146</v>
      </c>
      <c r="E134" s="193" t="s">
        <v>2016</v>
      </c>
      <c r="F134" s="194" t="s">
        <v>2017</v>
      </c>
      <c r="G134" s="195" t="s">
        <v>1924</v>
      </c>
      <c r="H134" s="196">
        <v>1</v>
      </c>
      <c r="I134" s="197"/>
      <c r="J134" s="198">
        <f t="shared" si="20"/>
        <v>0</v>
      </c>
      <c r="K134" s="194" t="s">
        <v>21</v>
      </c>
      <c r="L134" s="60"/>
      <c r="M134" s="199" t="s">
        <v>21</v>
      </c>
      <c r="N134" s="200" t="s">
        <v>45</v>
      </c>
      <c r="O134" s="41"/>
      <c r="P134" s="201">
        <f t="shared" si="21"/>
        <v>0</v>
      </c>
      <c r="Q134" s="201">
        <v>0</v>
      </c>
      <c r="R134" s="201">
        <f t="shared" si="22"/>
        <v>0</v>
      </c>
      <c r="S134" s="201">
        <v>0</v>
      </c>
      <c r="T134" s="202">
        <f t="shared" si="23"/>
        <v>0</v>
      </c>
      <c r="AR134" s="24" t="s">
        <v>294</v>
      </c>
      <c r="AT134" s="24" t="s">
        <v>146</v>
      </c>
      <c r="AU134" s="24" t="s">
        <v>84</v>
      </c>
      <c r="AY134" s="24" t="s">
        <v>143</v>
      </c>
      <c r="BE134" s="203">
        <f t="shared" si="24"/>
        <v>0</v>
      </c>
      <c r="BF134" s="203">
        <f t="shared" si="25"/>
        <v>0</v>
      </c>
      <c r="BG134" s="203">
        <f t="shared" si="26"/>
        <v>0</v>
      </c>
      <c r="BH134" s="203">
        <f t="shared" si="27"/>
        <v>0</v>
      </c>
      <c r="BI134" s="203">
        <f t="shared" si="28"/>
        <v>0</v>
      </c>
      <c r="BJ134" s="24" t="s">
        <v>82</v>
      </c>
      <c r="BK134" s="203">
        <f t="shared" si="29"/>
        <v>0</v>
      </c>
      <c r="BL134" s="24" t="s">
        <v>294</v>
      </c>
      <c r="BM134" s="24" t="s">
        <v>2018</v>
      </c>
    </row>
    <row r="135" spans="2:65" s="1" customFormat="1" ht="31.5" customHeight="1">
      <c r="B135" s="40"/>
      <c r="C135" s="192" t="s">
        <v>489</v>
      </c>
      <c r="D135" s="192" t="s">
        <v>146</v>
      </c>
      <c r="E135" s="193" t="s">
        <v>2019</v>
      </c>
      <c r="F135" s="194" t="s">
        <v>2020</v>
      </c>
      <c r="G135" s="195" t="s">
        <v>1034</v>
      </c>
      <c r="H135" s="275"/>
      <c r="I135" s="197"/>
      <c r="J135" s="198">
        <f t="shared" si="20"/>
        <v>0</v>
      </c>
      <c r="K135" s="194" t="s">
        <v>150</v>
      </c>
      <c r="L135" s="60"/>
      <c r="M135" s="199" t="s">
        <v>21</v>
      </c>
      <c r="N135" s="200" t="s">
        <v>45</v>
      </c>
      <c r="O135" s="41"/>
      <c r="P135" s="201">
        <f t="shared" si="21"/>
        <v>0</v>
      </c>
      <c r="Q135" s="201">
        <v>0</v>
      </c>
      <c r="R135" s="201">
        <f t="shared" si="22"/>
        <v>0</v>
      </c>
      <c r="S135" s="201">
        <v>0</v>
      </c>
      <c r="T135" s="202">
        <f t="shared" si="23"/>
        <v>0</v>
      </c>
      <c r="AR135" s="24" t="s">
        <v>294</v>
      </c>
      <c r="AT135" s="24" t="s">
        <v>146</v>
      </c>
      <c r="AU135" s="24" t="s">
        <v>84</v>
      </c>
      <c r="AY135" s="24" t="s">
        <v>143</v>
      </c>
      <c r="BE135" s="203">
        <f t="shared" si="24"/>
        <v>0</v>
      </c>
      <c r="BF135" s="203">
        <f t="shared" si="25"/>
        <v>0</v>
      </c>
      <c r="BG135" s="203">
        <f t="shared" si="26"/>
        <v>0</v>
      </c>
      <c r="BH135" s="203">
        <f t="shared" si="27"/>
        <v>0</v>
      </c>
      <c r="BI135" s="203">
        <f t="shared" si="28"/>
        <v>0</v>
      </c>
      <c r="BJ135" s="24" t="s">
        <v>82</v>
      </c>
      <c r="BK135" s="203">
        <f t="shared" si="29"/>
        <v>0</v>
      </c>
      <c r="BL135" s="24" t="s">
        <v>294</v>
      </c>
      <c r="BM135" s="24" t="s">
        <v>2021</v>
      </c>
    </row>
    <row r="136" spans="2:63" s="10" customFormat="1" ht="29.85" customHeight="1">
      <c r="B136" s="175"/>
      <c r="C136" s="176"/>
      <c r="D136" s="189" t="s">
        <v>73</v>
      </c>
      <c r="E136" s="190" t="s">
        <v>2022</v>
      </c>
      <c r="F136" s="190" t="s">
        <v>2023</v>
      </c>
      <c r="G136" s="176"/>
      <c r="H136" s="176"/>
      <c r="I136" s="179"/>
      <c r="J136" s="191">
        <f>BK136</f>
        <v>0</v>
      </c>
      <c r="K136" s="176"/>
      <c r="L136" s="181"/>
      <c r="M136" s="182"/>
      <c r="N136" s="183"/>
      <c r="O136" s="183"/>
      <c r="P136" s="184">
        <f>SUM(P137:P143)</f>
        <v>0</v>
      </c>
      <c r="Q136" s="183"/>
      <c r="R136" s="184">
        <f>SUM(R137:R143)</f>
        <v>0</v>
      </c>
      <c r="S136" s="183"/>
      <c r="T136" s="185">
        <f>SUM(T137:T143)</f>
        <v>0</v>
      </c>
      <c r="AR136" s="186" t="s">
        <v>84</v>
      </c>
      <c r="AT136" s="187" t="s">
        <v>73</v>
      </c>
      <c r="AU136" s="187" t="s">
        <v>82</v>
      </c>
      <c r="AY136" s="186" t="s">
        <v>143</v>
      </c>
      <c r="BK136" s="188">
        <f>SUM(BK137:BK143)</f>
        <v>0</v>
      </c>
    </row>
    <row r="137" spans="2:65" s="1" customFormat="1" ht="22.5" customHeight="1">
      <c r="B137" s="40"/>
      <c r="C137" s="192" t="s">
        <v>495</v>
      </c>
      <c r="D137" s="192" t="s">
        <v>146</v>
      </c>
      <c r="E137" s="193" t="s">
        <v>2024</v>
      </c>
      <c r="F137" s="194" t="s">
        <v>2025</v>
      </c>
      <c r="G137" s="195" t="s">
        <v>1924</v>
      </c>
      <c r="H137" s="196">
        <v>1</v>
      </c>
      <c r="I137" s="197"/>
      <c r="J137" s="198">
        <f aca="true" t="shared" si="30" ref="J137:J143">ROUND(I137*H137,2)</f>
        <v>0</v>
      </c>
      <c r="K137" s="194" t="s">
        <v>21</v>
      </c>
      <c r="L137" s="60"/>
      <c r="M137" s="199" t="s">
        <v>21</v>
      </c>
      <c r="N137" s="200" t="s">
        <v>45</v>
      </c>
      <c r="O137" s="41"/>
      <c r="P137" s="201">
        <f aca="true" t="shared" si="31" ref="P137:P143">O137*H137</f>
        <v>0</v>
      </c>
      <c r="Q137" s="201">
        <v>0</v>
      </c>
      <c r="R137" s="201">
        <f aca="true" t="shared" si="32" ref="R137:R143">Q137*H137</f>
        <v>0</v>
      </c>
      <c r="S137" s="201">
        <v>0</v>
      </c>
      <c r="T137" s="202">
        <f aca="true" t="shared" si="33" ref="T137:T143">S137*H137</f>
        <v>0</v>
      </c>
      <c r="AR137" s="24" t="s">
        <v>294</v>
      </c>
      <c r="AT137" s="24" t="s">
        <v>146</v>
      </c>
      <c r="AU137" s="24" t="s">
        <v>84</v>
      </c>
      <c r="AY137" s="24" t="s">
        <v>143</v>
      </c>
      <c r="BE137" s="203">
        <f aca="true" t="shared" si="34" ref="BE137:BE143">IF(N137="základní",J137,0)</f>
        <v>0</v>
      </c>
      <c r="BF137" s="203">
        <f aca="true" t="shared" si="35" ref="BF137:BF143">IF(N137="snížená",J137,0)</f>
        <v>0</v>
      </c>
      <c r="BG137" s="203">
        <f aca="true" t="shared" si="36" ref="BG137:BG143">IF(N137="zákl. přenesená",J137,0)</f>
        <v>0</v>
      </c>
      <c r="BH137" s="203">
        <f aca="true" t="shared" si="37" ref="BH137:BH143">IF(N137="sníž. přenesená",J137,0)</f>
        <v>0</v>
      </c>
      <c r="BI137" s="203">
        <f aca="true" t="shared" si="38" ref="BI137:BI143">IF(N137="nulová",J137,0)</f>
        <v>0</v>
      </c>
      <c r="BJ137" s="24" t="s">
        <v>82</v>
      </c>
      <c r="BK137" s="203">
        <f aca="true" t="shared" si="39" ref="BK137:BK143">ROUND(I137*H137,2)</f>
        <v>0</v>
      </c>
      <c r="BL137" s="24" t="s">
        <v>294</v>
      </c>
      <c r="BM137" s="24" t="s">
        <v>729</v>
      </c>
    </row>
    <row r="138" spans="2:65" s="1" customFormat="1" ht="22.5" customHeight="1">
      <c r="B138" s="40"/>
      <c r="C138" s="192" t="s">
        <v>500</v>
      </c>
      <c r="D138" s="192" t="s">
        <v>146</v>
      </c>
      <c r="E138" s="193" t="s">
        <v>2026</v>
      </c>
      <c r="F138" s="194" t="s">
        <v>2027</v>
      </c>
      <c r="G138" s="195" t="s">
        <v>1924</v>
      </c>
      <c r="H138" s="196">
        <v>1</v>
      </c>
      <c r="I138" s="197"/>
      <c r="J138" s="198">
        <f t="shared" si="30"/>
        <v>0</v>
      </c>
      <c r="K138" s="194" t="s">
        <v>21</v>
      </c>
      <c r="L138" s="60"/>
      <c r="M138" s="199" t="s">
        <v>21</v>
      </c>
      <c r="N138" s="200" t="s">
        <v>45</v>
      </c>
      <c r="O138" s="41"/>
      <c r="P138" s="201">
        <f t="shared" si="31"/>
        <v>0</v>
      </c>
      <c r="Q138" s="201">
        <v>0</v>
      </c>
      <c r="R138" s="201">
        <f t="shared" si="32"/>
        <v>0</v>
      </c>
      <c r="S138" s="201">
        <v>0</v>
      </c>
      <c r="T138" s="202">
        <f t="shared" si="33"/>
        <v>0</v>
      </c>
      <c r="AR138" s="24" t="s">
        <v>294</v>
      </c>
      <c r="AT138" s="24" t="s">
        <v>146</v>
      </c>
      <c r="AU138" s="24" t="s">
        <v>84</v>
      </c>
      <c r="AY138" s="24" t="s">
        <v>143</v>
      </c>
      <c r="BE138" s="203">
        <f t="shared" si="34"/>
        <v>0</v>
      </c>
      <c r="BF138" s="203">
        <f t="shared" si="35"/>
        <v>0</v>
      </c>
      <c r="BG138" s="203">
        <f t="shared" si="36"/>
        <v>0</v>
      </c>
      <c r="BH138" s="203">
        <f t="shared" si="37"/>
        <v>0</v>
      </c>
      <c r="BI138" s="203">
        <f t="shared" si="38"/>
        <v>0</v>
      </c>
      <c r="BJ138" s="24" t="s">
        <v>82</v>
      </c>
      <c r="BK138" s="203">
        <f t="shared" si="39"/>
        <v>0</v>
      </c>
      <c r="BL138" s="24" t="s">
        <v>294</v>
      </c>
      <c r="BM138" s="24" t="s">
        <v>749</v>
      </c>
    </row>
    <row r="139" spans="2:65" s="1" customFormat="1" ht="22.5" customHeight="1">
      <c r="B139" s="40"/>
      <c r="C139" s="192" t="s">
        <v>504</v>
      </c>
      <c r="D139" s="192" t="s">
        <v>146</v>
      </c>
      <c r="E139" s="193" t="s">
        <v>2028</v>
      </c>
      <c r="F139" s="194" t="s">
        <v>2029</v>
      </c>
      <c r="G139" s="195" t="s">
        <v>1924</v>
      </c>
      <c r="H139" s="196">
        <v>1</v>
      </c>
      <c r="I139" s="197"/>
      <c r="J139" s="198">
        <f t="shared" si="30"/>
        <v>0</v>
      </c>
      <c r="K139" s="194" t="s">
        <v>21</v>
      </c>
      <c r="L139" s="60"/>
      <c r="M139" s="199" t="s">
        <v>21</v>
      </c>
      <c r="N139" s="200" t="s">
        <v>45</v>
      </c>
      <c r="O139" s="41"/>
      <c r="P139" s="201">
        <f t="shared" si="31"/>
        <v>0</v>
      </c>
      <c r="Q139" s="201">
        <v>0</v>
      </c>
      <c r="R139" s="201">
        <f t="shared" si="32"/>
        <v>0</v>
      </c>
      <c r="S139" s="201">
        <v>0</v>
      </c>
      <c r="T139" s="202">
        <f t="shared" si="33"/>
        <v>0</v>
      </c>
      <c r="AR139" s="24" t="s">
        <v>294</v>
      </c>
      <c r="AT139" s="24" t="s">
        <v>146</v>
      </c>
      <c r="AU139" s="24" t="s">
        <v>84</v>
      </c>
      <c r="AY139" s="24" t="s">
        <v>143</v>
      </c>
      <c r="BE139" s="203">
        <f t="shared" si="34"/>
        <v>0</v>
      </c>
      <c r="BF139" s="203">
        <f t="shared" si="35"/>
        <v>0</v>
      </c>
      <c r="BG139" s="203">
        <f t="shared" si="36"/>
        <v>0</v>
      </c>
      <c r="BH139" s="203">
        <f t="shared" si="37"/>
        <v>0</v>
      </c>
      <c r="BI139" s="203">
        <f t="shared" si="38"/>
        <v>0</v>
      </c>
      <c r="BJ139" s="24" t="s">
        <v>82</v>
      </c>
      <c r="BK139" s="203">
        <f t="shared" si="39"/>
        <v>0</v>
      </c>
      <c r="BL139" s="24" t="s">
        <v>294</v>
      </c>
      <c r="BM139" s="24" t="s">
        <v>781</v>
      </c>
    </row>
    <row r="140" spans="2:65" s="1" customFormat="1" ht="22.5" customHeight="1">
      <c r="B140" s="40"/>
      <c r="C140" s="192" t="s">
        <v>508</v>
      </c>
      <c r="D140" s="192" t="s">
        <v>146</v>
      </c>
      <c r="E140" s="193" t="s">
        <v>2030</v>
      </c>
      <c r="F140" s="194" t="s">
        <v>2031</v>
      </c>
      <c r="G140" s="195" t="s">
        <v>1924</v>
      </c>
      <c r="H140" s="196">
        <v>2</v>
      </c>
      <c r="I140" s="197"/>
      <c r="J140" s="198">
        <f t="shared" si="30"/>
        <v>0</v>
      </c>
      <c r="K140" s="194" t="s">
        <v>21</v>
      </c>
      <c r="L140" s="60"/>
      <c r="M140" s="199" t="s">
        <v>21</v>
      </c>
      <c r="N140" s="200" t="s">
        <v>45</v>
      </c>
      <c r="O140" s="41"/>
      <c r="P140" s="201">
        <f t="shared" si="31"/>
        <v>0</v>
      </c>
      <c r="Q140" s="201">
        <v>0</v>
      </c>
      <c r="R140" s="201">
        <f t="shared" si="32"/>
        <v>0</v>
      </c>
      <c r="S140" s="201">
        <v>0</v>
      </c>
      <c r="T140" s="202">
        <f t="shared" si="33"/>
        <v>0</v>
      </c>
      <c r="AR140" s="24" t="s">
        <v>294</v>
      </c>
      <c r="AT140" s="24" t="s">
        <v>146</v>
      </c>
      <c r="AU140" s="24" t="s">
        <v>84</v>
      </c>
      <c r="AY140" s="24" t="s">
        <v>143</v>
      </c>
      <c r="BE140" s="203">
        <f t="shared" si="34"/>
        <v>0</v>
      </c>
      <c r="BF140" s="203">
        <f t="shared" si="35"/>
        <v>0</v>
      </c>
      <c r="BG140" s="203">
        <f t="shared" si="36"/>
        <v>0</v>
      </c>
      <c r="BH140" s="203">
        <f t="shared" si="37"/>
        <v>0</v>
      </c>
      <c r="BI140" s="203">
        <f t="shared" si="38"/>
        <v>0</v>
      </c>
      <c r="BJ140" s="24" t="s">
        <v>82</v>
      </c>
      <c r="BK140" s="203">
        <f t="shared" si="39"/>
        <v>0</v>
      </c>
      <c r="BL140" s="24" t="s">
        <v>294</v>
      </c>
      <c r="BM140" s="24" t="s">
        <v>790</v>
      </c>
    </row>
    <row r="141" spans="2:65" s="1" customFormat="1" ht="22.5" customHeight="1">
      <c r="B141" s="40"/>
      <c r="C141" s="192" t="s">
        <v>515</v>
      </c>
      <c r="D141" s="192" t="s">
        <v>146</v>
      </c>
      <c r="E141" s="193" t="s">
        <v>2032</v>
      </c>
      <c r="F141" s="194" t="s">
        <v>2033</v>
      </c>
      <c r="G141" s="195" t="s">
        <v>1924</v>
      </c>
      <c r="H141" s="196">
        <v>1</v>
      </c>
      <c r="I141" s="197"/>
      <c r="J141" s="198">
        <f t="shared" si="30"/>
        <v>0</v>
      </c>
      <c r="K141" s="194" t="s">
        <v>21</v>
      </c>
      <c r="L141" s="60"/>
      <c r="M141" s="199" t="s">
        <v>21</v>
      </c>
      <c r="N141" s="200" t="s">
        <v>45</v>
      </c>
      <c r="O141" s="41"/>
      <c r="P141" s="201">
        <f t="shared" si="31"/>
        <v>0</v>
      </c>
      <c r="Q141" s="201">
        <v>0</v>
      </c>
      <c r="R141" s="201">
        <f t="shared" si="32"/>
        <v>0</v>
      </c>
      <c r="S141" s="201">
        <v>0</v>
      </c>
      <c r="T141" s="202">
        <f t="shared" si="33"/>
        <v>0</v>
      </c>
      <c r="AR141" s="24" t="s">
        <v>294</v>
      </c>
      <c r="AT141" s="24" t="s">
        <v>146</v>
      </c>
      <c r="AU141" s="24" t="s">
        <v>84</v>
      </c>
      <c r="AY141" s="24" t="s">
        <v>143</v>
      </c>
      <c r="BE141" s="203">
        <f t="shared" si="34"/>
        <v>0</v>
      </c>
      <c r="BF141" s="203">
        <f t="shared" si="35"/>
        <v>0</v>
      </c>
      <c r="BG141" s="203">
        <f t="shared" si="36"/>
        <v>0</v>
      </c>
      <c r="BH141" s="203">
        <f t="shared" si="37"/>
        <v>0</v>
      </c>
      <c r="BI141" s="203">
        <f t="shared" si="38"/>
        <v>0</v>
      </c>
      <c r="BJ141" s="24" t="s">
        <v>82</v>
      </c>
      <c r="BK141" s="203">
        <f t="shared" si="39"/>
        <v>0</v>
      </c>
      <c r="BL141" s="24" t="s">
        <v>294</v>
      </c>
      <c r="BM141" s="24" t="s">
        <v>949</v>
      </c>
    </row>
    <row r="142" spans="2:65" s="1" customFormat="1" ht="22.5" customHeight="1">
      <c r="B142" s="40"/>
      <c r="C142" s="192" t="s">
        <v>541</v>
      </c>
      <c r="D142" s="192" t="s">
        <v>146</v>
      </c>
      <c r="E142" s="193" t="s">
        <v>2034</v>
      </c>
      <c r="F142" s="194" t="s">
        <v>2035</v>
      </c>
      <c r="G142" s="195" t="s">
        <v>1924</v>
      </c>
      <c r="H142" s="196">
        <v>1</v>
      </c>
      <c r="I142" s="197"/>
      <c r="J142" s="198">
        <f t="shared" si="30"/>
        <v>0</v>
      </c>
      <c r="K142" s="194" t="s">
        <v>21</v>
      </c>
      <c r="L142" s="60"/>
      <c r="M142" s="199" t="s">
        <v>21</v>
      </c>
      <c r="N142" s="200" t="s">
        <v>45</v>
      </c>
      <c r="O142" s="41"/>
      <c r="P142" s="201">
        <f t="shared" si="31"/>
        <v>0</v>
      </c>
      <c r="Q142" s="201">
        <v>0</v>
      </c>
      <c r="R142" s="201">
        <f t="shared" si="32"/>
        <v>0</v>
      </c>
      <c r="S142" s="201">
        <v>0</v>
      </c>
      <c r="T142" s="202">
        <f t="shared" si="33"/>
        <v>0</v>
      </c>
      <c r="AR142" s="24" t="s">
        <v>294</v>
      </c>
      <c r="AT142" s="24" t="s">
        <v>146</v>
      </c>
      <c r="AU142" s="24" t="s">
        <v>84</v>
      </c>
      <c r="AY142" s="24" t="s">
        <v>143</v>
      </c>
      <c r="BE142" s="203">
        <f t="shared" si="34"/>
        <v>0</v>
      </c>
      <c r="BF142" s="203">
        <f t="shared" si="35"/>
        <v>0</v>
      </c>
      <c r="BG142" s="203">
        <f t="shared" si="36"/>
        <v>0</v>
      </c>
      <c r="BH142" s="203">
        <f t="shared" si="37"/>
        <v>0</v>
      </c>
      <c r="BI142" s="203">
        <f t="shared" si="38"/>
        <v>0</v>
      </c>
      <c r="BJ142" s="24" t="s">
        <v>82</v>
      </c>
      <c r="BK142" s="203">
        <f t="shared" si="39"/>
        <v>0</v>
      </c>
      <c r="BL142" s="24" t="s">
        <v>294</v>
      </c>
      <c r="BM142" s="24" t="s">
        <v>966</v>
      </c>
    </row>
    <row r="143" spans="2:65" s="1" customFormat="1" ht="31.5" customHeight="1">
      <c r="B143" s="40"/>
      <c r="C143" s="192" t="s">
        <v>550</v>
      </c>
      <c r="D143" s="192" t="s">
        <v>146</v>
      </c>
      <c r="E143" s="193" t="s">
        <v>2036</v>
      </c>
      <c r="F143" s="194" t="s">
        <v>2037</v>
      </c>
      <c r="G143" s="195" t="s">
        <v>1034</v>
      </c>
      <c r="H143" s="275"/>
      <c r="I143" s="197"/>
      <c r="J143" s="198">
        <f t="shared" si="30"/>
        <v>0</v>
      </c>
      <c r="K143" s="194" t="s">
        <v>150</v>
      </c>
      <c r="L143" s="60"/>
      <c r="M143" s="199" t="s">
        <v>21</v>
      </c>
      <c r="N143" s="200" t="s">
        <v>45</v>
      </c>
      <c r="O143" s="41"/>
      <c r="P143" s="201">
        <f t="shared" si="31"/>
        <v>0</v>
      </c>
      <c r="Q143" s="201">
        <v>0</v>
      </c>
      <c r="R143" s="201">
        <f t="shared" si="32"/>
        <v>0</v>
      </c>
      <c r="S143" s="201">
        <v>0</v>
      </c>
      <c r="T143" s="202">
        <f t="shared" si="33"/>
        <v>0</v>
      </c>
      <c r="AR143" s="24" t="s">
        <v>294</v>
      </c>
      <c r="AT143" s="24" t="s">
        <v>146</v>
      </c>
      <c r="AU143" s="24" t="s">
        <v>84</v>
      </c>
      <c r="AY143" s="24" t="s">
        <v>143</v>
      </c>
      <c r="BE143" s="203">
        <f t="shared" si="34"/>
        <v>0</v>
      </c>
      <c r="BF143" s="203">
        <f t="shared" si="35"/>
        <v>0</v>
      </c>
      <c r="BG143" s="203">
        <f t="shared" si="36"/>
        <v>0</v>
      </c>
      <c r="BH143" s="203">
        <f t="shared" si="37"/>
        <v>0</v>
      </c>
      <c r="BI143" s="203">
        <f t="shared" si="38"/>
        <v>0</v>
      </c>
      <c r="BJ143" s="24" t="s">
        <v>82</v>
      </c>
      <c r="BK143" s="203">
        <f t="shared" si="39"/>
        <v>0</v>
      </c>
      <c r="BL143" s="24" t="s">
        <v>294</v>
      </c>
      <c r="BM143" s="24" t="s">
        <v>2038</v>
      </c>
    </row>
    <row r="144" spans="2:63" s="10" customFormat="1" ht="29.85" customHeight="1">
      <c r="B144" s="175"/>
      <c r="C144" s="176"/>
      <c r="D144" s="189" t="s">
        <v>73</v>
      </c>
      <c r="E144" s="190" t="s">
        <v>2039</v>
      </c>
      <c r="F144" s="190" t="s">
        <v>2040</v>
      </c>
      <c r="G144" s="176"/>
      <c r="H144" s="176"/>
      <c r="I144" s="179"/>
      <c r="J144" s="191">
        <f>BK144</f>
        <v>0</v>
      </c>
      <c r="K144" s="176"/>
      <c r="L144" s="181"/>
      <c r="M144" s="182"/>
      <c r="N144" s="183"/>
      <c r="O144" s="183"/>
      <c r="P144" s="184">
        <f>SUM(P145:P167)</f>
        <v>0</v>
      </c>
      <c r="Q144" s="183"/>
      <c r="R144" s="184">
        <f>SUM(R145:R167)</f>
        <v>0</v>
      </c>
      <c r="S144" s="183"/>
      <c r="T144" s="185">
        <f>SUM(T145:T167)</f>
        <v>0</v>
      </c>
      <c r="AR144" s="186" t="s">
        <v>84</v>
      </c>
      <c r="AT144" s="187" t="s">
        <v>73</v>
      </c>
      <c r="AU144" s="187" t="s">
        <v>82</v>
      </c>
      <c r="AY144" s="186" t="s">
        <v>143</v>
      </c>
      <c r="BK144" s="188">
        <f>SUM(BK145:BK167)</f>
        <v>0</v>
      </c>
    </row>
    <row r="145" spans="2:65" s="1" customFormat="1" ht="22.5" customHeight="1">
      <c r="B145" s="40"/>
      <c r="C145" s="192" t="s">
        <v>554</v>
      </c>
      <c r="D145" s="192" t="s">
        <v>146</v>
      </c>
      <c r="E145" s="193" t="s">
        <v>2041</v>
      </c>
      <c r="F145" s="194" t="s">
        <v>2042</v>
      </c>
      <c r="G145" s="195" t="s">
        <v>1924</v>
      </c>
      <c r="H145" s="196">
        <v>5</v>
      </c>
      <c r="I145" s="197"/>
      <c r="J145" s="198">
        <f aca="true" t="shared" si="40" ref="J145:J167">ROUND(I145*H145,2)</f>
        <v>0</v>
      </c>
      <c r="K145" s="194" t="s">
        <v>21</v>
      </c>
      <c r="L145" s="60"/>
      <c r="M145" s="199" t="s">
        <v>21</v>
      </c>
      <c r="N145" s="200" t="s">
        <v>45</v>
      </c>
      <c r="O145" s="41"/>
      <c r="P145" s="201">
        <f aca="true" t="shared" si="41" ref="P145:P167">O145*H145</f>
        <v>0</v>
      </c>
      <c r="Q145" s="201">
        <v>0</v>
      </c>
      <c r="R145" s="201">
        <f aca="true" t="shared" si="42" ref="R145:R167">Q145*H145</f>
        <v>0</v>
      </c>
      <c r="S145" s="201">
        <v>0</v>
      </c>
      <c r="T145" s="202">
        <f aca="true" t="shared" si="43" ref="T145:T167">S145*H145</f>
        <v>0</v>
      </c>
      <c r="AR145" s="24" t="s">
        <v>294</v>
      </c>
      <c r="AT145" s="24" t="s">
        <v>146</v>
      </c>
      <c r="AU145" s="24" t="s">
        <v>84</v>
      </c>
      <c r="AY145" s="24" t="s">
        <v>143</v>
      </c>
      <c r="BE145" s="203">
        <f aca="true" t="shared" si="44" ref="BE145:BE167">IF(N145="základní",J145,0)</f>
        <v>0</v>
      </c>
      <c r="BF145" s="203">
        <f aca="true" t="shared" si="45" ref="BF145:BF167">IF(N145="snížená",J145,0)</f>
        <v>0</v>
      </c>
      <c r="BG145" s="203">
        <f aca="true" t="shared" si="46" ref="BG145:BG167">IF(N145="zákl. přenesená",J145,0)</f>
        <v>0</v>
      </c>
      <c r="BH145" s="203">
        <f aca="true" t="shared" si="47" ref="BH145:BH167">IF(N145="sníž. přenesená",J145,0)</f>
        <v>0</v>
      </c>
      <c r="BI145" s="203">
        <f aca="true" t="shared" si="48" ref="BI145:BI167">IF(N145="nulová",J145,0)</f>
        <v>0</v>
      </c>
      <c r="BJ145" s="24" t="s">
        <v>82</v>
      </c>
      <c r="BK145" s="203">
        <f aca="true" t="shared" si="49" ref="BK145:BK167">ROUND(I145*H145,2)</f>
        <v>0</v>
      </c>
      <c r="BL145" s="24" t="s">
        <v>294</v>
      </c>
      <c r="BM145" s="24" t="s">
        <v>84</v>
      </c>
    </row>
    <row r="146" spans="2:65" s="1" customFormat="1" ht="22.5" customHeight="1">
      <c r="B146" s="40"/>
      <c r="C146" s="192" t="s">
        <v>559</v>
      </c>
      <c r="D146" s="192" t="s">
        <v>146</v>
      </c>
      <c r="E146" s="193" t="s">
        <v>2043</v>
      </c>
      <c r="F146" s="194" t="s">
        <v>2044</v>
      </c>
      <c r="G146" s="195" t="s">
        <v>1924</v>
      </c>
      <c r="H146" s="196">
        <v>5</v>
      </c>
      <c r="I146" s="197"/>
      <c r="J146" s="198">
        <f t="shared" si="40"/>
        <v>0</v>
      </c>
      <c r="K146" s="194" t="s">
        <v>21</v>
      </c>
      <c r="L146" s="60"/>
      <c r="M146" s="199" t="s">
        <v>21</v>
      </c>
      <c r="N146" s="200" t="s">
        <v>45</v>
      </c>
      <c r="O146" s="41"/>
      <c r="P146" s="201">
        <f t="shared" si="41"/>
        <v>0</v>
      </c>
      <c r="Q146" s="201">
        <v>0</v>
      </c>
      <c r="R146" s="201">
        <f t="shared" si="42"/>
        <v>0</v>
      </c>
      <c r="S146" s="201">
        <v>0</v>
      </c>
      <c r="T146" s="202">
        <f t="shared" si="43"/>
        <v>0</v>
      </c>
      <c r="AR146" s="24" t="s">
        <v>294</v>
      </c>
      <c r="AT146" s="24" t="s">
        <v>146</v>
      </c>
      <c r="AU146" s="24" t="s">
        <v>84</v>
      </c>
      <c r="AY146" s="24" t="s">
        <v>143</v>
      </c>
      <c r="BE146" s="203">
        <f t="shared" si="44"/>
        <v>0</v>
      </c>
      <c r="BF146" s="203">
        <f t="shared" si="45"/>
        <v>0</v>
      </c>
      <c r="BG146" s="203">
        <f t="shared" si="46"/>
        <v>0</v>
      </c>
      <c r="BH146" s="203">
        <f t="shared" si="47"/>
        <v>0</v>
      </c>
      <c r="BI146" s="203">
        <f t="shared" si="48"/>
        <v>0</v>
      </c>
      <c r="BJ146" s="24" t="s">
        <v>82</v>
      </c>
      <c r="BK146" s="203">
        <f t="shared" si="49"/>
        <v>0</v>
      </c>
      <c r="BL146" s="24" t="s">
        <v>294</v>
      </c>
      <c r="BM146" s="24" t="s">
        <v>208</v>
      </c>
    </row>
    <row r="147" spans="2:65" s="1" customFormat="1" ht="22.5" customHeight="1">
      <c r="B147" s="40"/>
      <c r="C147" s="192" t="s">
        <v>563</v>
      </c>
      <c r="D147" s="192" t="s">
        <v>146</v>
      </c>
      <c r="E147" s="193" t="s">
        <v>2045</v>
      </c>
      <c r="F147" s="194" t="s">
        <v>2046</v>
      </c>
      <c r="G147" s="195" t="s">
        <v>1924</v>
      </c>
      <c r="H147" s="196">
        <v>5</v>
      </c>
      <c r="I147" s="197"/>
      <c r="J147" s="198">
        <f t="shared" si="40"/>
        <v>0</v>
      </c>
      <c r="K147" s="194" t="s">
        <v>21</v>
      </c>
      <c r="L147" s="60"/>
      <c r="M147" s="199" t="s">
        <v>21</v>
      </c>
      <c r="N147" s="200" t="s">
        <v>45</v>
      </c>
      <c r="O147" s="41"/>
      <c r="P147" s="201">
        <f t="shared" si="41"/>
        <v>0</v>
      </c>
      <c r="Q147" s="201">
        <v>0</v>
      </c>
      <c r="R147" s="201">
        <f t="shared" si="42"/>
        <v>0</v>
      </c>
      <c r="S147" s="201">
        <v>0</v>
      </c>
      <c r="T147" s="202">
        <f t="shared" si="43"/>
        <v>0</v>
      </c>
      <c r="AR147" s="24" t="s">
        <v>294</v>
      </c>
      <c r="AT147" s="24" t="s">
        <v>146</v>
      </c>
      <c r="AU147" s="24" t="s">
        <v>84</v>
      </c>
      <c r="AY147" s="24" t="s">
        <v>143</v>
      </c>
      <c r="BE147" s="203">
        <f t="shared" si="44"/>
        <v>0</v>
      </c>
      <c r="BF147" s="203">
        <f t="shared" si="45"/>
        <v>0</v>
      </c>
      <c r="BG147" s="203">
        <f t="shared" si="46"/>
        <v>0</v>
      </c>
      <c r="BH147" s="203">
        <f t="shared" si="47"/>
        <v>0</v>
      </c>
      <c r="BI147" s="203">
        <f t="shared" si="48"/>
        <v>0</v>
      </c>
      <c r="BJ147" s="24" t="s">
        <v>82</v>
      </c>
      <c r="BK147" s="203">
        <f t="shared" si="49"/>
        <v>0</v>
      </c>
      <c r="BL147" s="24" t="s">
        <v>294</v>
      </c>
      <c r="BM147" s="24" t="s">
        <v>236</v>
      </c>
    </row>
    <row r="148" spans="2:65" s="1" customFormat="1" ht="22.5" customHeight="1">
      <c r="B148" s="40"/>
      <c r="C148" s="192" t="s">
        <v>569</v>
      </c>
      <c r="D148" s="192" t="s">
        <v>146</v>
      </c>
      <c r="E148" s="193" t="s">
        <v>2047</v>
      </c>
      <c r="F148" s="194" t="s">
        <v>2048</v>
      </c>
      <c r="G148" s="195" t="s">
        <v>1924</v>
      </c>
      <c r="H148" s="196">
        <v>5</v>
      </c>
      <c r="I148" s="197"/>
      <c r="J148" s="198">
        <f t="shared" si="40"/>
        <v>0</v>
      </c>
      <c r="K148" s="194" t="s">
        <v>21</v>
      </c>
      <c r="L148" s="60"/>
      <c r="M148" s="199" t="s">
        <v>21</v>
      </c>
      <c r="N148" s="200" t="s">
        <v>45</v>
      </c>
      <c r="O148" s="41"/>
      <c r="P148" s="201">
        <f t="shared" si="41"/>
        <v>0</v>
      </c>
      <c r="Q148" s="201">
        <v>0</v>
      </c>
      <c r="R148" s="201">
        <f t="shared" si="42"/>
        <v>0</v>
      </c>
      <c r="S148" s="201">
        <v>0</v>
      </c>
      <c r="T148" s="202">
        <f t="shared" si="43"/>
        <v>0</v>
      </c>
      <c r="AR148" s="24" t="s">
        <v>294</v>
      </c>
      <c r="AT148" s="24" t="s">
        <v>146</v>
      </c>
      <c r="AU148" s="24" t="s">
        <v>84</v>
      </c>
      <c r="AY148" s="24" t="s">
        <v>143</v>
      </c>
      <c r="BE148" s="203">
        <f t="shared" si="44"/>
        <v>0</v>
      </c>
      <c r="BF148" s="203">
        <f t="shared" si="45"/>
        <v>0</v>
      </c>
      <c r="BG148" s="203">
        <f t="shared" si="46"/>
        <v>0</v>
      </c>
      <c r="BH148" s="203">
        <f t="shared" si="47"/>
        <v>0</v>
      </c>
      <c r="BI148" s="203">
        <f t="shared" si="48"/>
        <v>0</v>
      </c>
      <c r="BJ148" s="24" t="s">
        <v>82</v>
      </c>
      <c r="BK148" s="203">
        <f t="shared" si="49"/>
        <v>0</v>
      </c>
      <c r="BL148" s="24" t="s">
        <v>294</v>
      </c>
      <c r="BM148" s="24" t="s">
        <v>234</v>
      </c>
    </row>
    <row r="149" spans="2:65" s="1" customFormat="1" ht="22.5" customHeight="1">
      <c r="B149" s="40"/>
      <c r="C149" s="192" t="s">
        <v>575</v>
      </c>
      <c r="D149" s="192" t="s">
        <v>146</v>
      </c>
      <c r="E149" s="193" t="s">
        <v>2049</v>
      </c>
      <c r="F149" s="194" t="s">
        <v>2050</v>
      </c>
      <c r="G149" s="195" t="s">
        <v>1924</v>
      </c>
      <c r="H149" s="196">
        <v>8</v>
      </c>
      <c r="I149" s="197"/>
      <c r="J149" s="198">
        <f t="shared" si="40"/>
        <v>0</v>
      </c>
      <c r="K149" s="194" t="s">
        <v>21</v>
      </c>
      <c r="L149" s="60"/>
      <c r="M149" s="199" t="s">
        <v>21</v>
      </c>
      <c r="N149" s="200" t="s">
        <v>45</v>
      </c>
      <c r="O149" s="41"/>
      <c r="P149" s="201">
        <f t="shared" si="41"/>
        <v>0</v>
      </c>
      <c r="Q149" s="201">
        <v>0</v>
      </c>
      <c r="R149" s="201">
        <f t="shared" si="42"/>
        <v>0</v>
      </c>
      <c r="S149" s="201">
        <v>0</v>
      </c>
      <c r="T149" s="202">
        <f t="shared" si="43"/>
        <v>0</v>
      </c>
      <c r="AR149" s="24" t="s">
        <v>294</v>
      </c>
      <c r="AT149" s="24" t="s">
        <v>146</v>
      </c>
      <c r="AU149" s="24" t="s">
        <v>84</v>
      </c>
      <c r="AY149" s="24" t="s">
        <v>143</v>
      </c>
      <c r="BE149" s="203">
        <f t="shared" si="44"/>
        <v>0</v>
      </c>
      <c r="BF149" s="203">
        <f t="shared" si="45"/>
        <v>0</v>
      </c>
      <c r="BG149" s="203">
        <f t="shared" si="46"/>
        <v>0</v>
      </c>
      <c r="BH149" s="203">
        <f t="shared" si="47"/>
        <v>0</v>
      </c>
      <c r="BI149" s="203">
        <f t="shared" si="48"/>
        <v>0</v>
      </c>
      <c r="BJ149" s="24" t="s">
        <v>82</v>
      </c>
      <c r="BK149" s="203">
        <f t="shared" si="49"/>
        <v>0</v>
      </c>
      <c r="BL149" s="24" t="s">
        <v>294</v>
      </c>
      <c r="BM149" s="24" t="s">
        <v>260</v>
      </c>
    </row>
    <row r="150" spans="2:65" s="1" customFormat="1" ht="22.5" customHeight="1">
      <c r="B150" s="40"/>
      <c r="C150" s="192" t="s">
        <v>579</v>
      </c>
      <c r="D150" s="192" t="s">
        <v>146</v>
      </c>
      <c r="E150" s="193" t="s">
        <v>2051</v>
      </c>
      <c r="F150" s="194" t="s">
        <v>2052</v>
      </c>
      <c r="G150" s="195" t="s">
        <v>1924</v>
      </c>
      <c r="H150" s="196">
        <v>1</v>
      </c>
      <c r="I150" s="197"/>
      <c r="J150" s="198">
        <f t="shared" si="40"/>
        <v>0</v>
      </c>
      <c r="K150" s="194" t="s">
        <v>21</v>
      </c>
      <c r="L150" s="60"/>
      <c r="M150" s="199" t="s">
        <v>21</v>
      </c>
      <c r="N150" s="200" t="s">
        <v>45</v>
      </c>
      <c r="O150" s="41"/>
      <c r="P150" s="201">
        <f t="shared" si="41"/>
        <v>0</v>
      </c>
      <c r="Q150" s="201">
        <v>0</v>
      </c>
      <c r="R150" s="201">
        <f t="shared" si="42"/>
        <v>0</v>
      </c>
      <c r="S150" s="201">
        <v>0</v>
      </c>
      <c r="T150" s="202">
        <f t="shared" si="43"/>
        <v>0</v>
      </c>
      <c r="AR150" s="24" t="s">
        <v>294</v>
      </c>
      <c r="AT150" s="24" t="s">
        <v>146</v>
      </c>
      <c r="AU150" s="24" t="s">
        <v>84</v>
      </c>
      <c r="AY150" s="24" t="s">
        <v>143</v>
      </c>
      <c r="BE150" s="203">
        <f t="shared" si="44"/>
        <v>0</v>
      </c>
      <c r="BF150" s="203">
        <f t="shared" si="45"/>
        <v>0</v>
      </c>
      <c r="BG150" s="203">
        <f t="shared" si="46"/>
        <v>0</v>
      </c>
      <c r="BH150" s="203">
        <f t="shared" si="47"/>
        <v>0</v>
      </c>
      <c r="BI150" s="203">
        <f t="shared" si="48"/>
        <v>0</v>
      </c>
      <c r="BJ150" s="24" t="s">
        <v>82</v>
      </c>
      <c r="BK150" s="203">
        <f t="shared" si="49"/>
        <v>0</v>
      </c>
      <c r="BL150" s="24" t="s">
        <v>294</v>
      </c>
      <c r="BM150" s="24" t="s">
        <v>275</v>
      </c>
    </row>
    <row r="151" spans="2:65" s="1" customFormat="1" ht="22.5" customHeight="1">
      <c r="B151" s="40"/>
      <c r="C151" s="192" t="s">
        <v>513</v>
      </c>
      <c r="D151" s="192" t="s">
        <v>146</v>
      </c>
      <c r="E151" s="193" t="s">
        <v>2053</v>
      </c>
      <c r="F151" s="194" t="s">
        <v>2054</v>
      </c>
      <c r="G151" s="195" t="s">
        <v>1924</v>
      </c>
      <c r="H151" s="196">
        <v>4</v>
      </c>
      <c r="I151" s="197"/>
      <c r="J151" s="198">
        <f t="shared" si="40"/>
        <v>0</v>
      </c>
      <c r="K151" s="194" t="s">
        <v>21</v>
      </c>
      <c r="L151" s="60"/>
      <c r="M151" s="199" t="s">
        <v>21</v>
      </c>
      <c r="N151" s="200" t="s">
        <v>45</v>
      </c>
      <c r="O151" s="41"/>
      <c r="P151" s="201">
        <f t="shared" si="41"/>
        <v>0</v>
      </c>
      <c r="Q151" s="201">
        <v>0</v>
      </c>
      <c r="R151" s="201">
        <f t="shared" si="42"/>
        <v>0</v>
      </c>
      <c r="S151" s="201">
        <v>0</v>
      </c>
      <c r="T151" s="202">
        <f t="shared" si="43"/>
        <v>0</v>
      </c>
      <c r="AR151" s="24" t="s">
        <v>294</v>
      </c>
      <c r="AT151" s="24" t="s">
        <v>146</v>
      </c>
      <c r="AU151" s="24" t="s">
        <v>84</v>
      </c>
      <c r="AY151" s="24" t="s">
        <v>143</v>
      </c>
      <c r="BE151" s="203">
        <f t="shared" si="44"/>
        <v>0</v>
      </c>
      <c r="BF151" s="203">
        <f t="shared" si="45"/>
        <v>0</v>
      </c>
      <c r="BG151" s="203">
        <f t="shared" si="46"/>
        <v>0</v>
      </c>
      <c r="BH151" s="203">
        <f t="shared" si="47"/>
        <v>0</v>
      </c>
      <c r="BI151" s="203">
        <f t="shared" si="48"/>
        <v>0</v>
      </c>
      <c r="BJ151" s="24" t="s">
        <v>82</v>
      </c>
      <c r="BK151" s="203">
        <f t="shared" si="49"/>
        <v>0</v>
      </c>
      <c r="BL151" s="24" t="s">
        <v>294</v>
      </c>
      <c r="BM151" s="24" t="s">
        <v>294</v>
      </c>
    </row>
    <row r="152" spans="2:65" s="1" customFormat="1" ht="22.5" customHeight="1">
      <c r="B152" s="40"/>
      <c r="C152" s="192" t="s">
        <v>590</v>
      </c>
      <c r="D152" s="192" t="s">
        <v>146</v>
      </c>
      <c r="E152" s="193" t="s">
        <v>2055</v>
      </c>
      <c r="F152" s="194" t="s">
        <v>2056</v>
      </c>
      <c r="G152" s="195" t="s">
        <v>1924</v>
      </c>
      <c r="H152" s="196">
        <v>2</v>
      </c>
      <c r="I152" s="197"/>
      <c r="J152" s="198">
        <f t="shared" si="40"/>
        <v>0</v>
      </c>
      <c r="K152" s="194" t="s">
        <v>21</v>
      </c>
      <c r="L152" s="60"/>
      <c r="M152" s="199" t="s">
        <v>21</v>
      </c>
      <c r="N152" s="200" t="s">
        <v>45</v>
      </c>
      <c r="O152" s="41"/>
      <c r="P152" s="201">
        <f t="shared" si="41"/>
        <v>0</v>
      </c>
      <c r="Q152" s="201">
        <v>0</v>
      </c>
      <c r="R152" s="201">
        <f t="shared" si="42"/>
        <v>0</v>
      </c>
      <c r="S152" s="201">
        <v>0</v>
      </c>
      <c r="T152" s="202">
        <f t="shared" si="43"/>
        <v>0</v>
      </c>
      <c r="AR152" s="24" t="s">
        <v>294</v>
      </c>
      <c r="AT152" s="24" t="s">
        <v>146</v>
      </c>
      <c r="AU152" s="24" t="s">
        <v>84</v>
      </c>
      <c r="AY152" s="24" t="s">
        <v>143</v>
      </c>
      <c r="BE152" s="203">
        <f t="shared" si="44"/>
        <v>0</v>
      </c>
      <c r="BF152" s="203">
        <f t="shared" si="45"/>
        <v>0</v>
      </c>
      <c r="BG152" s="203">
        <f t="shared" si="46"/>
        <v>0</v>
      </c>
      <c r="BH152" s="203">
        <f t="shared" si="47"/>
        <v>0</v>
      </c>
      <c r="BI152" s="203">
        <f t="shared" si="48"/>
        <v>0</v>
      </c>
      <c r="BJ152" s="24" t="s">
        <v>82</v>
      </c>
      <c r="BK152" s="203">
        <f t="shared" si="49"/>
        <v>0</v>
      </c>
      <c r="BL152" s="24" t="s">
        <v>294</v>
      </c>
      <c r="BM152" s="24" t="s">
        <v>305</v>
      </c>
    </row>
    <row r="153" spans="2:65" s="1" customFormat="1" ht="22.5" customHeight="1">
      <c r="B153" s="40"/>
      <c r="C153" s="192" t="s">
        <v>595</v>
      </c>
      <c r="D153" s="192" t="s">
        <v>146</v>
      </c>
      <c r="E153" s="193" t="s">
        <v>2057</v>
      </c>
      <c r="F153" s="194" t="s">
        <v>2058</v>
      </c>
      <c r="G153" s="195" t="s">
        <v>1924</v>
      </c>
      <c r="H153" s="196">
        <v>2</v>
      </c>
      <c r="I153" s="197"/>
      <c r="J153" s="198">
        <f t="shared" si="40"/>
        <v>0</v>
      </c>
      <c r="K153" s="194" t="s">
        <v>21</v>
      </c>
      <c r="L153" s="60"/>
      <c r="M153" s="199" t="s">
        <v>21</v>
      </c>
      <c r="N153" s="200" t="s">
        <v>45</v>
      </c>
      <c r="O153" s="41"/>
      <c r="P153" s="201">
        <f t="shared" si="41"/>
        <v>0</v>
      </c>
      <c r="Q153" s="201">
        <v>0</v>
      </c>
      <c r="R153" s="201">
        <f t="shared" si="42"/>
        <v>0</v>
      </c>
      <c r="S153" s="201">
        <v>0</v>
      </c>
      <c r="T153" s="202">
        <f t="shared" si="43"/>
        <v>0</v>
      </c>
      <c r="AR153" s="24" t="s">
        <v>294</v>
      </c>
      <c r="AT153" s="24" t="s">
        <v>146</v>
      </c>
      <c r="AU153" s="24" t="s">
        <v>84</v>
      </c>
      <c r="AY153" s="24" t="s">
        <v>143</v>
      </c>
      <c r="BE153" s="203">
        <f t="shared" si="44"/>
        <v>0</v>
      </c>
      <c r="BF153" s="203">
        <f t="shared" si="45"/>
        <v>0</v>
      </c>
      <c r="BG153" s="203">
        <f t="shared" si="46"/>
        <v>0</v>
      </c>
      <c r="BH153" s="203">
        <f t="shared" si="47"/>
        <v>0</v>
      </c>
      <c r="BI153" s="203">
        <f t="shared" si="48"/>
        <v>0</v>
      </c>
      <c r="BJ153" s="24" t="s">
        <v>82</v>
      </c>
      <c r="BK153" s="203">
        <f t="shared" si="49"/>
        <v>0</v>
      </c>
      <c r="BL153" s="24" t="s">
        <v>294</v>
      </c>
      <c r="BM153" s="24" t="s">
        <v>316</v>
      </c>
    </row>
    <row r="154" spans="2:65" s="1" customFormat="1" ht="22.5" customHeight="1">
      <c r="B154" s="40"/>
      <c r="C154" s="192" t="s">
        <v>599</v>
      </c>
      <c r="D154" s="192" t="s">
        <v>146</v>
      </c>
      <c r="E154" s="193" t="s">
        <v>2059</v>
      </c>
      <c r="F154" s="194" t="s">
        <v>2060</v>
      </c>
      <c r="G154" s="195" t="s">
        <v>1924</v>
      </c>
      <c r="H154" s="196">
        <v>2</v>
      </c>
      <c r="I154" s="197"/>
      <c r="J154" s="198">
        <f t="shared" si="40"/>
        <v>0</v>
      </c>
      <c r="K154" s="194" t="s">
        <v>21</v>
      </c>
      <c r="L154" s="60"/>
      <c r="M154" s="199" t="s">
        <v>21</v>
      </c>
      <c r="N154" s="200" t="s">
        <v>45</v>
      </c>
      <c r="O154" s="41"/>
      <c r="P154" s="201">
        <f t="shared" si="41"/>
        <v>0</v>
      </c>
      <c r="Q154" s="201">
        <v>0</v>
      </c>
      <c r="R154" s="201">
        <f t="shared" si="42"/>
        <v>0</v>
      </c>
      <c r="S154" s="201">
        <v>0</v>
      </c>
      <c r="T154" s="202">
        <f t="shared" si="43"/>
        <v>0</v>
      </c>
      <c r="AR154" s="24" t="s">
        <v>294</v>
      </c>
      <c r="AT154" s="24" t="s">
        <v>146</v>
      </c>
      <c r="AU154" s="24" t="s">
        <v>84</v>
      </c>
      <c r="AY154" s="24" t="s">
        <v>143</v>
      </c>
      <c r="BE154" s="203">
        <f t="shared" si="44"/>
        <v>0</v>
      </c>
      <c r="BF154" s="203">
        <f t="shared" si="45"/>
        <v>0</v>
      </c>
      <c r="BG154" s="203">
        <f t="shared" si="46"/>
        <v>0</v>
      </c>
      <c r="BH154" s="203">
        <f t="shared" si="47"/>
        <v>0</v>
      </c>
      <c r="BI154" s="203">
        <f t="shared" si="48"/>
        <v>0</v>
      </c>
      <c r="BJ154" s="24" t="s">
        <v>82</v>
      </c>
      <c r="BK154" s="203">
        <f t="shared" si="49"/>
        <v>0</v>
      </c>
      <c r="BL154" s="24" t="s">
        <v>294</v>
      </c>
      <c r="BM154" s="24" t="s">
        <v>327</v>
      </c>
    </row>
    <row r="155" spans="2:65" s="1" customFormat="1" ht="22.5" customHeight="1">
      <c r="B155" s="40"/>
      <c r="C155" s="192" t="s">
        <v>604</v>
      </c>
      <c r="D155" s="192" t="s">
        <v>146</v>
      </c>
      <c r="E155" s="193" t="s">
        <v>2061</v>
      </c>
      <c r="F155" s="194" t="s">
        <v>2062</v>
      </c>
      <c r="G155" s="195" t="s">
        <v>1924</v>
      </c>
      <c r="H155" s="196">
        <v>4</v>
      </c>
      <c r="I155" s="197"/>
      <c r="J155" s="198">
        <f t="shared" si="40"/>
        <v>0</v>
      </c>
      <c r="K155" s="194" t="s">
        <v>21</v>
      </c>
      <c r="L155" s="60"/>
      <c r="M155" s="199" t="s">
        <v>21</v>
      </c>
      <c r="N155" s="200" t="s">
        <v>45</v>
      </c>
      <c r="O155" s="41"/>
      <c r="P155" s="201">
        <f t="shared" si="41"/>
        <v>0</v>
      </c>
      <c r="Q155" s="201">
        <v>0</v>
      </c>
      <c r="R155" s="201">
        <f t="shared" si="42"/>
        <v>0</v>
      </c>
      <c r="S155" s="201">
        <v>0</v>
      </c>
      <c r="T155" s="202">
        <f t="shared" si="43"/>
        <v>0</v>
      </c>
      <c r="AR155" s="24" t="s">
        <v>294</v>
      </c>
      <c r="AT155" s="24" t="s">
        <v>146</v>
      </c>
      <c r="AU155" s="24" t="s">
        <v>84</v>
      </c>
      <c r="AY155" s="24" t="s">
        <v>143</v>
      </c>
      <c r="BE155" s="203">
        <f t="shared" si="44"/>
        <v>0</v>
      </c>
      <c r="BF155" s="203">
        <f t="shared" si="45"/>
        <v>0</v>
      </c>
      <c r="BG155" s="203">
        <f t="shared" si="46"/>
        <v>0</v>
      </c>
      <c r="BH155" s="203">
        <f t="shared" si="47"/>
        <v>0</v>
      </c>
      <c r="BI155" s="203">
        <f t="shared" si="48"/>
        <v>0</v>
      </c>
      <c r="BJ155" s="24" t="s">
        <v>82</v>
      </c>
      <c r="BK155" s="203">
        <f t="shared" si="49"/>
        <v>0</v>
      </c>
      <c r="BL155" s="24" t="s">
        <v>294</v>
      </c>
      <c r="BM155" s="24" t="s">
        <v>351</v>
      </c>
    </row>
    <row r="156" spans="2:65" s="1" customFormat="1" ht="22.5" customHeight="1">
      <c r="B156" s="40"/>
      <c r="C156" s="192" t="s">
        <v>610</v>
      </c>
      <c r="D156" s="192" t="s">
        <v>146</v>
      </c>
      <c r="E156" s="193" t="s">
        <v>2063</v>
      </c>
      <c r="F156" s="194" t="s">
        <v>2064</v>
      </c>
      <c r="G156" s="195" t="s">
        <v>1924</v>
      </c>
      <c r="H156" s="196">
        <v>2</v>
      </c>
      <c r="I156" s="197"/>
      <c r="J156" s="198">
        <f t="shared" si="40"/>
        <v>0</v>
      </c>
      <c r="K156" s="194" t="s">
        <v>21</v>
      </c>
      <c r="L156" s="60"/>
      <c r="M156" s="199" t="s">
        <v>21</v>
      </c>
      <c r="N156" s="200" t="s">
        <v>45</v>
      </c>
      <c r="O156" s="41"/>
      <c r="P156" s="201">
        <f t="shared" si="41"/>
        <v>0</v>
      </c>
      <c r="Q156" s="201">
        <v>0</v>
      </c>
      <c r="R156" s="201">
        <f t="shared" si="42"/>
        <v>0</v>
      </c>
      <c r="S156" s="201">
        <v>0</v>
      </c>
      <c r="T156" s="202">
        <f t="shared" si="43"/>
        <v>0</v>
      </c>
      <c r="AR156" s="24" t="s">
        <v>294</v>
      </c>
      <c r="AT156" s="24" t="s">
        <v>146</v>
      </c>
      <c r="AU156" s="24" t="s">
        <v>84</v>
      </c>
      <c r="AY156" s="24" t="s">
        <v>143</v>
      </c>
      <c r="BE156" s="203">
        <f t="shared" si="44"/>
        <v>0</v>
      </c>
      <c r="BF156" s="203">
        <f t="shared" si="45"/>
        <v>0</v>
      </c>
      <c r="BG156" s="203">
        <f t="shared" si="46"/>
        <v>0</v>
      </c>
      <c r="BH156" s="203">
        <f t="shared" si="47"/>
        <v>0</v>
      </c>
      <c r="BI156" s="203">
        <f t="shared" si="48"/>
        <v>0</v>
      </c>
      <c r="BJ156" s="24" t="s">
        <v>82</v>
      </c>
      <c r="BK156" s="203">
        <f t="shared" si="49"/>
        <v>0</v>
      </c>
      <c r="BL156" s="24" t="s">
        <v>294</v>
      </c>
      <c r="BM156" s="24" t="s">
        <v>362</v>
      </c>
    </row>
    <row r="157" spans="2:65" s="1" customFormat="1" ht="22.5" customHeight="1">
      <c r="B157" s="40"/>
      <c r="C157" s="192" t="s">
        <v>624</v>
      </c>
      <c r="D157" s="192" t="s">
        <v>146</v>
      </c>
      <c r="E157" s="193" t="s">
        <v>2065</v>
      </c>
      <c r="F157" s="194" t="s">
        <v>2066</v>
      </c>
      <c r="G157" s="195" t="s">
        <v>1924</v>
      </c>
      <c r="H157" s="196">
        <v>2</v>
      </c>
      <c r="I157" s="197"/>
      <c r="J157" s="198">
        <f t="shared" si="40"/>
        <v>0</v>
      </c>
      <c r="K157" s="194" t="s">
        <v>21</v>
      </c>
      <c r="L157" s="60"/>
      <c r="M157" s="199" t="s">
        <v>21</v>
      </c>
      <c r="N157" s="200" t="s">
        <v>45</v>
      </c>
      <c r="O157" s="41"/>
      <c r="P157" s="201">
        <f t="shared" si="41"/>
        <v>0</v>
      </c>
      <c r="Q157" s="201">
        <v>0</v>
      </c>
      <c r="R157" s="201">
        <f t="shared" si="42"/>
        <v>0</v>
      </c>
      <c r="S157" s="201">
        <v>0</v>
      </c>
      <c r="T157" s="202">
        <f t="shared" si="43"/>
        <v>0</v>
      </c>
      <c r="AR157" s="24" t="s">
        <v>294</v>
      </c>
      <c r="AT157" s="24" t="s">
        <v>146</v>
      </c>
      <c r="AU157" s="24" t="s">
        <v>84</v>
      </c>
      <c r="AY157" s="24" t="s">
        <v>143</v>
      </c>
      <c r="BE157" s="203">
        <f t="shared" si="44"/>
        <v>0</v>
      </c>
      <c r="BF157" s="203">
        <f t="shared" si="45"/>
        <v>0</v>
      </c>
      <c r="BG157" s="203">
        <f t="shared" si="46"/>
        <v>0</v>
      </c>
      <c r="BH157" s="203">
        <f t="shared" si="47"/>
        <v>0</v>
      </c>
      <c r="BI157" s="203">
        <f t="shared" si="48"/>
        <v>0</v>
      </c>
      <c r="BJ157" s="24" t="s">
        <v>82</v>
      </c>
      <c r="BK157" s="203">
        <f t="shared" si="49"/>
        <v>0</v>
      </c>
      <c r="BL157" s="24" t="s">
        <v>294</v>
      </c>
      <c r="BM157" s="24" t="s">
        <v>379</v>
      </c>
    </row>
    <row r="158" spans="2:65" s="1" customFormat="1" ht="22.5" customHeight="1">
      <c r="B158" s="40"/>
      <c r="C158" s="192" t="s">
        <v>627</v>
      </c>
      <c r="D158" s="192" t="s">
        <v>146</v>
      </c>
      <c r="E158" s="193" t="s">
        <v>2067</v>
      </c>
      <c r="F158" s="194" t="s">
        <v>2068</v>
      </c>
      <c r="G158" s="195" t="s">
        <v>1924</v>
      </c>
      <c r="H158" s="196">
        <v>1</v>
      </c>
      <c r="I158" s="197"/>
      <c r="J158" s="198">
        <f t="shared" si="40"/>
        <v>0</v>
      </c>
      <c r="K158" s="194" t="s">
        <v>21</v>
      </c>
      <c r="L158" s="60"/>
      <c r="M158" s="199" t="s">
        <v>21</v>
      </c>
      <c r="N158" s="200" t="s">
        <v>45</v>
      </c>
      <c r="O158" s="41"/>
      <c r="P158" s="201">
        <f t="shared" si="41"/>
        <v>0</v>
      </c>
      <c r="Q158" s="201">
        <v>0</v>
      </c>
      <c r="R158" s="201">
        <f t="shared" si="42"/>
        <v>0</v>
      </c>
      <c r="S158" s="201">
        <v>0</v>
      </c>
      <c r="T158" s="202">
        <f t="shared" si="43"/>
        <v>0</v>
      </c>
      <c r="AR158" s="24" t="s">
        <v>294</v>
      </c>
      <c r="AT158" s="24" t="s">
        <v>146</v>
      </c>
      <c r="AU158" s="24" t="s">
        <v>84</v>
      </c>
      <c r="AY158" s="24" t="s">
        <v>143</v>
      </c>
      <c r="BE158" s="203">
        <f t="shared" si="44"/>
        <v>0</v>
      </c>
      <c r="BF158" s="203">
        <f t="shared" si="45"/>
        <v>0</v>
      </c>
      <c r="BG158" s="203">
        <f t="shared" si="46"/>
        <v>0</v>
      </c>
      <c r="BH158" s="203">
        <f t="shared" si="47"/>
        <v>0</v>
      </c>
      <c r="BI158" s="203">
        <f t="shared" si="48"/>
        <v>0</v>
      </c>
      <c r="BJ158" s="24" t="s">
        <v>82</v>
      </c>
      <c r="BK158" s="203">
        <f t="shared" si="49"/>
        <v>0</v>
      </c>
      <c r="BL158" s="24" t="s">
        <v>294</v>
      </c>
      <c r="BM158" s="24" t="s">
        <v>394</v>
      </c>
    </row>
    <row r="159" spans="2:65" s="1" customFormat="1" ht="22.5" customHeight="1">
      <c r="B159" s="40"/>
      <c r="C159" s="192" t="s">
        <v>631</v>
      </c>
      <c r="D159" s="192" t="s">
        <v>146</v>
      </c>
      <c r="E159" s="193" t="s">
        <v>2069</v>
      </c>
      <c r="F159" s="194" t="s">
        <v>2070</v>
      </c>
      <c r="G159" s="195" t="s">
        <v>1924</v>
      </c>
      <c r="H159" s="196">
        <v>1</v>
      </c>
      <c r="I159" s="197"/>
      <c r="J159" s="198">
        <f t="shared" si="40"/>
        <v>0</v>
      </c>
      <c r="K159" s="194" t="s">
        <v>21</v>
      </c>
      <c r="L159" s="60"/>
      <c r="M159" s="199" t="s">
        <v>21</v>
      </c>
      <c r="N159" s="200" t="s">
        <v>45</v>
      </c>
      <c r="O159" s="41"/>
      <c r="P159" s="201">
        <f t="shared" si="41"/>
        <v>0</v>
      </c>
      <c r="Q159" s="201">
        <v>0</v>
      </c>
      <c r="R159" s="201">
        <f t="shared" si="42"/>
        <v>0</v>
      </c>
      <c r="S159" s="201">
        <v>0</v>
      </c>
      <c r="T159" s="202">
        <f t="shared" si="43"/>
        <v>0</v>
      </c>
      <c r="AR159" s="24" t="s">
        <v>294</v>
      </c>
      <c r="AT159" s="24" t="s">
        <v>146</v>
      </c>
      <c r="AU159" s="24" t="s">
        <v>84</v>
      </c>
      <c r="AY159" s="24" t="s">
        <v>143</v>
      </c>
      <c r="BE159" s="203">
        <f t="shared" si="44"/>
        <v>0</v>
      </c>
      <c r="BF159" s="203">
        <f t="shared" si="45"/>
        <v>0</v>
      </c>
      <c r="BG159" s="203">
        <f t="shared" si="46"/>
        <v>0</v>
      </c>
      <c r="BH159" s="203">
        <f t="shared" si="47"/>
        <v>0</v>
      </c>
      <c r="BI159" s="203">
        <f t="shared" si="48"/>
        <v>0</v>
      </c>
      <c r="BJ159" s="24" t="s">
        <v>82</v>
      </c>
      <c r="BK159" s="203">
        <f t="shared" si="49"/>
        <v>0</v>
      </c>
      <c r="BL159" s="24" t="s">
        <v>294</v>
      </c>
      <c r="BM159" s="24" t="s">
        <v>355</v>
      </c>
    </row>
    <row r="160" spans="2:65" s="1" customFormat="1" ht="22.5" customHeight="1">
      <c r="B160" s="40"/>
      <c r="C160" s="192" t="s">
        <v>633</v>
      </c>
      <c r="D160" s="192" t="s">
        <v>146</v>
      </c>
      <c r="E160" s="193" t="s">
        <v>2071</v>
      </c>
      <c r="F160" s="194" t="s">
        <v>2072</v>
      </c>
      <c r="G160" s="195" t="s">
        <v>1924</v>
      </c>
      <c r="H160" s="196">
        <v>1</v>
      </c>
      <c r="I160" s="197"/>
      <c r="J160" s="198">
        <f t="shared" si="40"/>
        <v>0</v>
      </c>
      <c r="K160" s="194" t="s">
        <v>21</v>
      </c>
      <c r="L160" s="60"/>
      <c r="M160" s="199" t="s">
        <v>21</v>
      </c>
      <c r="N160" s="200" t="s">
        <v>45</v>
      </c>
      <c r="O160" s="41"/>
      <c r="P160" s="201">
        <f t="shared" si="41"/>
        <v>0</v>
      </c>
      <c r="Q160" s="201">
        <v>0</v>
      </c>
      <c r="R160" s="201">
        <f t="shared" si="42"/>
        <v>0</v>
      </c>
      <c r="S160" s="201">
        <v>0</v>
      </c>
      <c r="T160" s="202">
        <f t="shared" si="43"/>
        <v>0</v>
      </c>
      <c r="AR160" s="24" t="s">
        <v>294</v>
      </c>
      <c r="AT160" s="24" t="s">
        <v>146</v>
      </c>
      <c r="AU160" s="24" t="s">
        <v>84</v>
      </c>
      <c r="AY160" s="24" t="s">
        <v>143</v>
      </c>
      <c r="BE160" s="203">
        <f t="shared" si="44"/>
        <v>0</v>
      </c>
      <c r="BF160" s="203">
        <f t="shared" si="45"/>
        <v>0</v>
      </c>
      <c r="BG160" s="203">
        <f t="shared" si="46"/>
        <v>0</v>
      </c>
      <c r="BH160" s="203">
        <f t="shared" si="47"/>
        <v>0</v>
      </c>
      <c r="BI160" s="203">
        <f t="shared" si="48"/>
        <v>0</v>
      </c>
      <c r="BJ160" s="24" t="s">
        <v>82</v>
      </c>
      <c r="BK160" s="203">
        <f t="shared" si="49"/>
        <v>0</v>
      </c>
      <c r="BL160" s="24" t="s">
        <v>294</v>
      </c>
      <c r="BM160" s="24" t="s">
        <v>436</v>
      </c>
    </row>
    <row r="161" spans="2:65" s="1" customFormat="1" ht="22.5" customHeight="1">
      <c r="B161" s="40"/>
      <c r="C161" s="192" t="s">
        <v>637</v>
      </c>
      <c r="D161" s="192" t="s">
        <v>146</v>
      </c>
      <c r="E161" s="193" t="s">
        <v>2073</v>
      </c>
      <c r="F161" s="194" t="s">
        <v>2074</v>
      </c>
      <c r="G161" s="195" t="s">
        <v>1924</v>
      </c>
      <c r="H161" s="196">
        <v>2</v>
      </c>
      <c r="I161" s="197"/>
      <c r="J161" s="198">
        <f t="shared" si="40"/>
        <v>0</v>
      </c>
      <c r="K161" s="194" t="s">
        <v>21</v>
      </c>
      <c r="L161" s="60"/>
      <c r="M161" s="199" t="s">
        <v>21</v>
      </c>
      <c r="N161" s="200" t="s">
        <v>45</v>
      </c>
      <c r="O161" s="41"/>
      <c r="P161" s="201">
        <f t="shared" si="41"/>
        <v>0</v>
      </c>
      <c r="Q161" s="201">
        <v>0</v>
      </c>
      <c r="R161" s="201">
        <f t="shared" si="42"/>
        <v>0</v>
      </c>
      <c r="S161" s="201">
        <v>0</v>
      </c>
      <c r="T161" s="202">
        <f t="shared" si="43"/>
        <v>0</v>
      </c>
      <c r="AR161" s="24" t="s">
        <v>294</v>
      </c>
      <c r="AT161" s="24" t="s">
        <v>146</v>
      </c>
      <c r="AU161" s="24" t="s">
        <v>84</v>
      </c>
      <c r="AY161" s="24" t="s">
        <v>143</v>
      </c>
      <c r="BE161" s="203">
        <f t="shared" si="44"/>
        <v>0</v>
      </c>
      <c r="BF161" s="203">
        <f t="shared" si="45"/>
        <v>0</v>
      </c>
      <c r="BG161" s="203">
        <f t="shared" si="46"/>
        <v>0</v>
      </c>
      <c r="BH161" s="203">
        <f t="shared" si="47"/>
        <v>0</v>
      </c>
      <c r="BI161" s="203">
        <f t="shared" si="48"/>
        <v>0</v>
      </c>
      <c r="BJ161" s="24" t="s">
        <v>82</v>
      </c>
      <c r="BK161" s="203">
        <f t="shared" si="49"/>
        <v>0</v>
      </c>
      <c r="BL161" s="24" t="s">
        <v>294</v>
      </c>
      <c r="BM161" s="24" t="s">
        <v>446</v>
      </c>
    </row>
    <row r="162" spans="2:65" s="1" customFormat="1" ht="22.5" customHeight="1">
      <c r="B162" s="40"/>
      <c r="C162" s="192" t="s">
        <v>642</v>
      </c>
      <c r="D162" s="192" t="s">
        <v>146</v>
      </c>
      <c r="E162" s="193" t="s">
        <v>2075</v>
      </c>
      <c r="F162" s="194" t="s">
        <v>2076</v>
      </c>
      <c r="G162" s="195" t="s">
        <v>1924</v>
      </c>
      <c r="H162" s="196">
        <v>8</v>
      </c>
      <c r="I162" s="197"/>
      <c r="J162" s="198">
        <f t="shared" si="40"/>
        <v>0</v>
      </c>
      <c r="K162" s="194" t="s">
        <v>21</v>
      </c>
      <c r="L162" s="60"/>
      <c r="M162" s="199" t="s">
        <v>21</v>
      </c>
      <c r="N162" s="200" t="s">
        <v>45</v>
      </c>
      <c r="O162" s="41"/>
      <c r="P162" s="201">
        <f t="shared" si="41"/>
        <v>0</v>
      </c>
      <c r="Q162" s="201">
        <v>0</v>
      </c>
      <c r="R162" s="201">
        <f t="shared" si="42"/>
        <v>0</v>
      </c>
      <c r="S162" s="201">
        <v>0</v>
      </c>
      <c r="T162" s="202">
        <f t="shared" si="43"/>
        <v>0</v>
      </c>
      <c r="AR162" s="24" t="s">
        <v>294</v>
      </c>
      <c r="AT162" s="24" t="s">
        <v>146</v>
      </c>
      <c r="AU162" s="24" t="s">
        <v>84</v>
      </c>
      <c r="AY162" s="24" t="s">
        <v>143</v>
      </c>
      <c r="BE162" s="203">
        <f t="shared" si="44"/>
        <v>0</v>
      </c>
      <c r="BF162" s="203">
        <f t="shared" si="45"/>
        <v>0</v>
      </c>
      <c r="BG162" s="203">
        <f t="shared" si="46"/>
        <v>0</v>
      </c>
      <c r="BH162" s="203">
        <f t="shared" si="47"/>
        <v>0</v>
      </c>
      <c r="BI162" s="203">
        <f t="shared" si="48"/>
        <v>0</v>
      </c>
      <c r="BJ162" s="24" t="s">
        <v>82</v>
      </c>
      <c r="BK162" s="203">
        <f t="shared" si="49"/>
        <v>0</v>
      </c>
      <c r="BL162" s="24" t="s">
        <v>294</v>
      </c>
      <c r="BM162" s="24" t="s">
        <v>461</v>
      </c>
    </row>
    <row r="163" spans="2:65" s="1" customFormat="1" ht="22.5" customHeight="1">
      <c r="B163" s="40"/>
      <c r="C163" s="192" t="s">
        <v>649</v>
      </c>
      <c r="D163" s="192" t="s">
        <v>146</v>
      </c>
      <c r="E163" s="193" t="s">
        <v>2077</v>
      </c>
      <c r="F163" s="194" t="s">
        <v>2078</v>
      </c>
      <c r="G163" s="195" t="s">
        <v>1924</v>
      </c>
      <c r="H163" s="196">
        <v>2</v>
      </c>
      <c r="I163" s="197"/>
      <c r="J163" s="198">
        <f t="shared" si="40"/>
        <v>0</v>
      </c>
      <c r="K163" s="194" t="s">
        <v>21</v>
      </c>
      <c r="L163" s="60"/>
      <c r="M163" s="199" t="s">
        <v>21</v>
      </c>
      <c r="N163" s="200" t="s">
        <v>45</v>
      </c>
      <c r="O163" s="41"/>
      <c r="P163" s="201">
        <f t="shared" si="41"/>
        <v>0</v>
      </c>
      <c r="Q163" s="201">
        <v>0</v>
      </c>
      <c r="R163" s="201">
        <f t="shared" si="42"/>
        <v>0</v>
      </c>
      <c r="S163" s="201">
        <v>0</v>
      </c>
      <c r="T163" s="202">
        <f t="shared" si="43"/>
        <v>0</v>
      </c>
      <c r="AR163" s="24" t="s">
        <v>294</v>
      </c>
      <c r="AT163" s="24" t="s">
        <v>146</v>
      </c>
      <c r="AU163" s="24" t="s">
        <v>84</v>
      </c>
      <c r="AY163" s="24" t="s">
        <v>143</v>
      </c>
      <c r="BE163" s="203">
        <f t="shared" si="44"/>
        <v>0</v>
      </c>
      <c r="BF163" s="203">
        <f t="shared" si="45"/>
        <v>0</v>
      </c>
      <c r="BG163" s="203">
        <f t="shared" si="46"/>
        <v>0</v>
      </c>
      <c r="BH163" s="203">
        <f t="shared" si="47"/>
        <v>0</v>
      </c>
      <c r="BI163" s="203">
        <f t="shared" si="48"/>
        <v>0</v>
      </c>
      <c r="BJ163" s="24" t="s">
        <v>82</v>
      </c>
      <c r="BK163" s="203">
        <f t="shared" si="49"/>
        <v>0</v>
      </c>
      <c r="BL163" s="24" t="s">
        <v>294</v>
      </c>
      <c r="BM163" s="24" t="s">
        <v>474</v>
      </c>
    </row>
    <row r="164" spans="2:65" s="1" customFormat="1" ht="22.5" customHeight="1">
      <c r="B164" s="40"/>
      <c r="C164" s="192" t="s">
        <v>653</v>
      </c>
      <c r="D164" s="192" t="s">
        <v>146</v>
      </c>
      <c r="E164" s="193" t="s">
        <v>2079</v>
      </c>
      <c r="F164" s="194" t="s">
        <v>2080</v>
      </c>
      <c r="G164" s="195" t="s">
        <v>1924</v>
      </c>
      <c r="H164" s="196">
        <v>1</v>
      </c>
      <c r="I164" s="197"/>
      <c r="J164" s="198">
        <f t="shared" si="40"/>
        <v>0</v>
      </c>
      <c r="K164" s="194" t="s">
        <v>21</v>
      </c>
      <c r="L164" s="60"/>
      <c r="M164" s="199" t="s">
        <v>21</v>
      </c>
      <c r="N164" s="200" t="s">
        <v>45</v>
      </c>
      <c r="O164" s="41"/>
      <c r="P164" s="201">
        <f t="shared" si="41"/>
        <v>0</v>
      </c>
      <c r="Q164" s="201">
        <v>0</v>
      </c>
      <c r="R164" s="201">
        <f t="shared" si="42"/>
        <v>0</v>
      </c>
      <c r="S164" s="201">
        <v>0</v>
      </c>
      <c r="T164" s="202">
        <f t="shared" si="43"/>
        <v>0</v>
      </c>
      <c r="AR164" s="24" t="s">
        <v>294</v>
      </c>
      <c r="AT164" s="24" t="s">
        <v>146</v>
      </c>
      <c r="AU164" s="24" t="s">
        <v>84</v>
      </c>
      <c r="AY164" s="24" t="s">
        <v>143</v>
      </c>
      <c r="BE164" s="203">
        <f t="shared" si="44"/>
        <v>0</v>
      </c>
      <c r="BF164" s="203">
        <f t="shared" si="45"/>
        <v>0</v>
      </c>
      <c r="BG164" s="203">
        <f t="shared" si="46"/>
        <v>0</v>
      </c>
      <c r="BH164" s="203">
        <f t="shared" si="47"/>
        <v>0</v>
      </c>
      <c r="BI164" s="203">
        <f t="shared" si="48"/>
        <v>0</v>
      </c>
      <c r="BJ164" s="24" t="s">
        <v>82</v>
      </c>
      <c r="BK164" s="203">
        <f t="shared" si="49"/>
        <v>0</v>
      </c>
      <c r="BL164" s="24" t="s">
        <v>294</v>
      </c>
      <c r="BM164" s="24" t="s">
        <v>485</v>
      </c>
    </row>
    <row r="165" spans="2:65" s="1" customFormat="1" ht="22.5" customHeight="1">
      <c r="B165" s="40"/>
      <c r="C165" s="192" t="s">
        <v>656</v>
      </c>
      <c r="D165" s="192" t="s">
        <v>146</v>
      </c>
      <c r="E165" s="193" t="s">
        <v>2081</v>
      </c>
      <c r="F165" s="194" t="s">
        <v>2082</v>
      </c>
      <c r="G165" s="195" t="s">
        <v>1924</v>
      </c>
      <c r="H165" s="196">
        <v>4</v>
      </c>
      <c r="I165" s="197"/>
      <c r="J165" s="198">
        <f t="shared" si="40"/>
        <v>0</v>
      </c>
      <c r="K165" s="194" t="s">
        <v>21</v>
      </c>
      <c r="L165" s="60"/>
      <c r="M165" s="199" t="s">
        <v>21</v>
      </c>
      <c r="N165" s="200" t="s">
        <v>45</v>
      </c>
      <c r="O165" s="41"/>
      <c r="P165" s="201">
        <f t="shared" si="41"/>
        <v>0</v>
      </c>
      <c r="Q165" s="201">
        <v>0</v>
      </c>
      <c r="R165" s="201">
        <f t="shared" si="42"/>
        <v>0</v>
      </c>
      <c r="S165" s="201">
        <v>0</v>
      </c>
      <c r="T165" s="202">
        <f t="shared" si="43"/>
        <v>0</v>
      </c>
      <c r="AR165" s="24" t="s">
        <v>294</v>
      </c>
      <c r="AT165" s="24" t="s">
        <v>146</v>
      </c>
      <c r="AU165" s="24" t="s">
        <v>84</v>
      </c>
      <c r="AY165" s="24" t="s">
        <v>143</v>
      </c>
      <c r="BE165" s="203">
        <f t="shared" si="44"/>
        <v>0</v>
      </c>
      <c r="BF165" s="203">
        <f t="shared" si="45"/>
        <v>0</v>
      </c>
      <c r="BG165" s="203">
        <f t="shared" si="46"/>
        <v>0</v>
      </c>
      <c r="BH165" s="203">
        <f t="shared" si="47"/>
        <v>0</v>
      </c>
      <c r="BI165" s="203">
        <f t="shared" si="48"/>
        <v>0</v>
      </c>
      <c r="BJ165" s="24" t="s">
        <v>82</v>
      </c>
      <c r="BK165" s="203">
        <f t="shared" si="49"/>
        <v>0</v>
      </c>
      <c r="BL165" s="24" t="s">
        <v>294</v>
      </c>
      <c r="BM165" s="24" t="s">
        <v>495</v>
      </c>
    </row>
    <row r="166" spans="2:65" s="1" customFormat="1" ht="22.5" customHeight="1">
      <c r="B166" s="40"/>
      <c r="C166" s="192" t="s">
        <v>661</v>
      </c>
      <c r="D166" s="192" t="s">
        <v>146</v>
      </c>
      <c r="E166" s="193" t="s">
        <v>2083</v>
      </c>
      <c r="F166" s="194" t="s">
        <v>2084</v>
      </c>
      <c r="G166" s="195" t="s">
        <v>1924</v>
      </c>
      <c r="H166" s="196">
        <v>1</v>
      </c>
      <c r="I166" s="197"/>
      <c r="J166" s="198">
        <f t="shared" si="40"/>
        <v>0</v>
      </c>
      <c r="K166" s="194" t="s">
        <v>21</v>
      </c>
      <c r="L166" s="60"/>
      <c r="M166" s="199" t="s">
        <v>21</v>
      </c>
      <c r="N166" s="200" t="s">
        <v>45</v>
      </c>
      <c r="O166" s="41"/>
      <c r="P166" s="201">
        <f t="shared" si="41"/>
        <v>0</v>
      </c>
      <c r="Q166" s="201">
        <v>0</v>
      </c>
      <c r="R166" s="201">
        <f t="shared" si="42"/>
        <v>0</v>
      </c>
      <c r="S166" s="201">
        <v>0</v>
      </c>
      <c r="T166" s="202">
        <f t="shared" si="43"/>
        <v>0</v>
      </c>
      <c r="AR166" s="24" t="s">
        <v>294</v>
      </c>
      <c r="AT166" s="24" t="s">
        <v>146</v>
      </c>
      <c r="AU166" s="24" t="s">
        <v>84</v>
      </c>
      <c r="AY166" s="24" t="s">
        <v>143</v>
      </c>
      <c r="BE166" s="203">
        <f t="shared" si="44"/>
        <v>0</v>
      </c>
      <c r="BF166" s="203">
        <f t="shared" si="45"/>
        <v>0</v>
      </c>
      <c r="BG166" s="203">
        <f t="shared" si="46"/>
        <v>0</v>
      </c>
      <c r="BH166" s="203">
        <f t="shared" si="47"/>
        <v>0</v>
      </c>
      <c r="BI166" s="203">
        <f t="shared" si="48"/>
        <v>0</v>
      </c>
      <c r="BJ166" s="24" t="s">
        <v>82</v>
      </c>
      <c r="BK166" s="203">
        <f t="shared" si="49"/>
        <v>0</v>
      </c>
      <c r="BL166" s="24" t="s">
        <v>294</v>
      </c>
      <c r="BM166" s="24" t="s">
        <v>504</v>
      </c>
    </row>
    <row r="167" spans="2:65" s="1" customFormat="1" ht="31.5" customHeight="1">
      <c r="B167" s="40"/>
      <c r="C167" s="192" t="s">
        <v>668</v>
      </c>
      <c r="D167" s="192" t="s">
        <v>146</v>
      </c>
      <c r="E167" s="193" t="s">
        <v>2085</v>
      </c>
      <c r="F167" s="194" t="s">
        <v>2086</v>
      </c>
      <c r="G167" s="195" t="s">
        <v>1034</v>
      </c>
      <c r="H167" s="275"/>
      <c r="I167" s="197"/>
      <c r="J167" s="198">
        <f t="shared" si="40"/>
        <v>0</v>
      </c>
      <c r="K167" s="194" t="s">
        <v>150</v>
      </c>
      <c r="L167" s="60"/>
      <c r="M167" s="199" t="s">
        <v>21</v>
      </c>
      <c r="N167" s="200" t="s">
        <v>45</v>
      </c>
      <c r="O167" s="41"/>
      <c r="P167" s="201">
        <f t="shared" si="41"/>
        <v>0</v>
      </c>
      <c r="Q167" s="201">
        <v>0</v>
      </c>
      <c r="R167" s="201">
        <f t="shared" si="42"/>
        <v>0</v>
      </c>
      <c r="S167" s="201">
        <v>0</v>
      </c>
      <c r="T167" s="202">
        <f t="shared" si="43"/>
        <v>0</v>
      </c>
      <c r="AR167" s="24" t="s">
        <v>294</v>
      </c>
      <c r="AT167" s="24" t="s">
        <v>146</v>
      </c>
      <c r="AU167" s="24" t="s">
        <v>84</v>
      </c>
      <c r="AY167" s="24" t="s">
        <v>143</v>
      </c>
      <c r="BE167" s="203">
        <f t="shared" si="44"/>
        <v>0</v>
      </c>
      <c r="BF167" s="203">
        <f t="shared" si="45"/>
        <v>0</v>
      </c>
      <c r="BG167" s="203">
        <f t="shared" si="46"/>
        <v>0</v>
      </c>
      <c r="BH167" s="203">
        <f t="shared" si="47"/>
        <v>0</v>
      </c>
      <c r="BI167" s="203">
        <f t="shared" si="48"/>
        <v>0</v>
      </c>
      <c r="BJ167" s="24" t="s">
        <v>82</v>
      </c>
      <c r="BK167" s="203">
        <f t="shared" si="49"/>
        <v>0</v>
      </c>
      <c r="BL167" s="24" t="s">
        <v>294</v>
      </c>
      <c r="BM167" s="24" t="s">
        <v>2087</v>
      </c>
    </row>
    <row r="168" spans="2:63" s="10" customFormat="1" ht="29.85" customHeight="1">
      <c r="B168" s="175"/>
      <c r="C168" s="176"/>
      <c r="D168" s="189" t="s">
        <v>73</v>
      </c>
      <c r="E168" s="190" t="s">
        <v>2088</v>
      </c>
      <c r="F168" s="190" t="s">
        <v>2089</v>
      </c>
      <c r="G168" s="176"/>
      <c r="H168" s="176"/>
      <c r="I168" s="179"/>
      <c r="J168" s="191">
        <f>BK168</f>
        <v>0</v>
      </c>
      <c r="K168" s="176"/>
      <c r="L168" s="181"/>
      <c r="M168" s="182"/>
      <c r="N168" s="183"/>
      <c r="O168" s="183"/>
      <c r="P168" s="184">
        <f>SUM(P169:P172)</f>
        <v>0</v>
      </c>
      <c r="Q168" s="183"/>
      <c r="R168" s="184">
        <f>SUM(R169:R172)</f>
        <v>0</v>
      </c>
      <c r="S168" s="183"/>
      <c r="T168" s="185">
        <f>SUM(T169:T172)</f>
        <v>0</v>
      </c>
      <c r="AR168" s="186" t="s">
        <v>84</v>
      </c>
      <c r="AT168" s="187" t="s">
        <v>73</v>
      </c>
      <c r="AU168" s="187" t="s">
        <v>82</v>
      </c>
      <c r="AY168" s="186" t="s">
        <v>143</v>
      </c>
      <c r="BK168" s="188">
        <f>SUM(BK169:BK172)</f>
        <v>0</v>
      </c>
    </row>
    <row r="169" spans="2:65" s="1" customFormat="1" ht="22.5" customHeight="1">
      <c r="B169" s="40"/>
      <c r="C169" s="192" t="s">
        <v>680</v>
      </c>
      <c r="D169" s="192" t="s">
        <v>146</v>
      </c>
      <c r="E169" s="193" t="s">
        <v>2090</v>
      </c>
      <c r="F169" s="194" t="s">
        <v>2091</v>
      </c>
      <c r="G169" s="195" t="s">
        <v>2092</v>
      </c>
      <c r="H169" s="196">
        <v>48</v>
      </c>
      <c r="I169" s="197"/>
      <c r="J169" s="198">
        <f>ROUND(I169*H169,2)</f>
        <v>0</v>
      </c>
      <c r="K169" s="194" t="s">
        <v>21</v>
      </c>
      <c r="L169" s="60"/>
      <c r="M169" s="199" t="s">
        <v>21</v>
      </c>
      <c r="N169" s="200" t="s">
        <v>45</v>
      </c>
      <c r="O169" s="41"/>
      <c r="P169" s="201">
        <f>O169*H169</f>
        <v>0</v>
      </c>
      <c r="Q169" s="201">
        <v>0</v>
      </c>
      <c r="R169" s="201">
        <f>Q169*H169</f>
        <v>0</v>
      </c>
      <c r="S169" s="201">
        <v>0</v>
      </c>
      <c r="T169" s="202">
        <f>S169*H169</f>
        <v>0</v>
      </c>
      <c r="AR169" s="24" t="s">
        <v>294</v>
      </c>
      <c r="AT169" s="24" t="s">
        <v>146</v>
      </c>
      <c r="AU169" s="24" t="s">
        <v>84</v>
      </c>
      <c r="AY169" s="24" t="s">
        <v>143</v>
      </c>
      <c r="BE169" s="203">
        <f>IF(N169="základní",J169,0)</f>
        <v>0</v>
      </c>
      <c r="BF169" s="203">
        <f>IF(N169="snížená",J169,0)</f>
        <v>0</v>
      </c>
      <c r="BG169" s="203">
        <f>IF(N169="zákl. přenesená",J169,0)</f>
        <v>0</v>
      </c>
      <c r="BH169" s="203">
        <f>IF(N169="sníž. přenesená",J169,0)</f>
        <v>0</v>
      </c>
      <c r="BI169" s="203">
        <f>IF(N169="nulová",J169,0)</f>
        <v>0</v>
      </c>
      <c r="BJ169" s="24" t="s">
        <v>82</v>
      </c>
      <c r="BK169" s="203">
        <f>ROUND(I169*H169,2)</f>
        <v>0</v>
      </c>
      <c r="BL169" s="24" t="s">
        <v>294</v>
      </c>
      <c r="BM169" s="24" t="s">
        <v>1038</v>
      </c>
    </row>
    <row r="170" spans="2:65" s="1" customFormat="1" ht="22.5" customHeight="1">
      <c r="B170" s="40"/>
      <c r="C170" s="192" t="s">
        <v>685</v>
      </c>
      <c r="D170" s="192" t="s">
        <v>146</v>
      </c>
      <c r="E170" s="193" t="s">
        <v>2093</v>
      </c>
      <c r="F170" s="194" t="s">
        <v>2094</v>
      </c>
      <c r="G170" s="195" t="s">
        <v>2092</v>
      </c>
      <c r="H170" s="196">
        <v>12</v>
      </c>
      <c r="I170" s="197"/>
      <c r="J170" s="198">
        <f>ROUND(I170*H170,2)</f>
        <v>0</v>
      </c>
      <c r="K170" s="194" t="s">
        <v>21</v>
      </c>
      <c r="L170" s="60"/>
      <c r="M170" s="199" t="s">
        <v>21</v>
      </c>
      <c r="N170" s="200" t="s">
        <v>45</v>
      </c>
      <c r="O170" s="41"/>
      <c r="P170" s="201">
        <f>O170*H170</f>
        <v>0</v>
      </c>
      <c r="Q170" s="201">
        <v>0</v>
      </c>
      <c r="R170" s="201">
        <f>Q170*H170</f>
        <v>0</v>
      </c>
      <c r="S170" s="201">
        <v>0</v>
      </c>
      <c r="T170" s="202">
        <f>S170*H170</f>
        <v>0</v>
      </c>
      <c r="AR170" s="24" t="s">
        <v>294</v>
      </c>
      <c r="AT170" s="24" t="s">
        <v>146</v>
      </c>
      <c r="AU170" s="24" t="s">
        <v>84</v>
      </c>
      <c r="AY170" s="24" t="s">
        <v>143</v>
      </c>
      <c r="BE170" s="203">
        <f>IF(N170="základní",J170,0)</f>
        <v>0</v>
      </c>
      <c r="BF170" s="203">
        <f>IF(N170="snížená",J170,0)</f>
        <v>0</v>
      </c>
      <c r="BG170" s="203">
        <f>IF(N170="zákl. přenesená",J170,0)</f>
        <v>0</v>
      </c>
      <c r="BH170" s="203">
        <f>IF(N170="sníž. přenesená",J170,0)</f>
        <v>0</v>
      </c>
      <c r="BI170" s="203">
        <f>IF(N170="nulová",J170,0)</f>
        <v>0</v>
      </c>
      <c r="BJ170" s="24" t="s">
        <v>82</v>
      </c>
      <c r="BK170" s="203">
        <f>ROUND(I170*H170,2)</f>
        <v>0</v>
      </c>
      <c r="BL170" s="24" t="s">
        <v>294</v>
      </c>
      <c r="BM170" s="24" t="s">
        <v>1050</v>
      </c>
    </row>
    <row r="171" spans="2:65" s="1" customFormat="1" ht="22.5" customHeight="1">
      <c r="B171" s="40"/>
      <c r="C171" s="192" t="s">
        <v>689</v>
      </c>
      <c r="D171" s="192" t="s">
        <v>146</v>
      </c>
      <c r="E171" s="193" t="s">
        <v>2095</v>
      </c>
      <c r="F171" s="194" t="s">
        <v>2096</v>
      </c>
      <c r="G171" s="195" t="s">
        <v>1924</v>
      </c>
      <c r="H171" s="196">
        <v>1</v>
      </c>
      <c r="I171" s="197"/>
      <c r="J171" s="198">
        <f>ROUND(I171*H171,2)</f>
        <v>0</v>
      </c>
      <c r="K171" s="194" t="s">
        <v>21</v>
      </c>
      <c r="L171" s="60"/>
      <c r="M171" s="199" t="s">
        <v>21</v>
      </c>
      <c r="N171" s="200" t="s">
        <v>45</v>
      </c>
      <c r="O171" s="41"/>
      <c r="P171" s="201">
        <f>O171*H171</f>
        <v>0</v>
      </c>
      <c r="Q171" s="201">
        <v>0</v>
      </c>
      <c r="R171" s="201">
        <f>Q171*H171</f>
        <v>0</v>
      </c>
      <c r="S171" s="201">
        <v>0</v>
      </c>
      <c r="T171" s="202">
        <f>S171*H171</f>
        <v>0</v>
      </c>
      <c r="AR171" s="24" t="s">
        <v>294</v>
      </c>
      <c r="AT171" s="24" t="s">
        <v>146</v>
      </c>
      <c r="AU171" s="24" t="s">
        <v>84</v>
      </c>
      <c r="AY171" s="24" t="s">
        <v>143</v>
      </c>
      <c r="BE171" s="203">
        <f>IF(N171="základní",J171,0)</f>
        <v>0</v>
      </c>
      <c r="BF171" s="203">
        <f>IF(N171="snížená",J171,0)</f>
        <v>0</v>
      </c>
      <c r="BG171" s="203">
        <f>IF(N171="zákl. přenesená",J171,0)</f>
        <v>0</v>
      </c>
      <c r="BH171" s="203">
        <f>IF(N171="sníž. přenesená",J171,0)</f>
        <v>0</v>
      </c>
      <c r="BI171" s="203">
        <f>IF(N171="nulová",J171,0)</f>
        <v>0</v>
      </c>
      <c r="BJ171" s="24" t="s">
        <v>82</v>
      </c>
      <c r="BK171" s="203">
        <f>ROUND(I171*H171,2)</f>
        <v>0</v>
      </c>
      <c r="BL171" s="24" t="s">
        <v>294</v>
      </c>
      <c r="BM171" s="24" t="s">
        <v>1299</v>
      </c>
    </row>
    <row r="172" spans="2:65" s="1" customFormat="1" ht="22.5" customHeight="1">
      <c r="B172" s="40"/>
      <c r="C172" s="192" t="s">
        <v>697</v>
      </c>
      <c r="D172" s="192" t="s">
        <v>146</v>
      </c>
      <c r="E172" s="193" t="s">
        <v>2097</v>
      </c>
      <c r="F172" s="194" t="s">
        <v>2098</v>
      </c>
      <c r="G172" s="195" t="s">
        <v>1924</v>
      </c>
      <c r="H172" s="196">
        <v>1</v>
      </c>
      <c r="I172" s="197"/>
      <c r="J172" s="198">
        <f>ROUND(I172*H172,2)</f>
        <v>0</v>
      </c>
      <c r="K172" s="194" t="s">
        <v>21</v>
      </c>
      <c r="L172" s="60"/>
      <c r="M172" s="199" t="s">
        <v>21</v>
      </c>
      <c r="N172" s="200" t="s">
        <v>45</v>
      </c>
      <c r="O172" s="41"/>
      <c r="P172" s="201">
        <f>O172*H172</f>
        <v>0</v>
      </c>
      <c r="Q172" s="201">
        <v>0</v>
      </c>
      <c r="R172" s="201">
        <f>Q172*H172</f>
        <v>0</v>
      </c>
      <c r="S172" s="201">
        <v>0</v>
      </c>
      <c r="T172" s="202">
        <f>S172*H172</f>
        <v>0</v>
      </c>
      <c r="AR172" s="24" t="s">
        <v>294</v>
      </c>
      <c r="AT172" s="24" t="s">
        <v>146</v>
      </c>
      <c r="AU172" s="24" t="s">
        <v>84</v>
      </c>
      <c r="AY172" s="24" t="s">
        <v>143</v>
      </c>
      <c r="BE172" s="203">
        <f>IF(N172="základní",J172,0)</f>
        <v>0</v>
      </c>
      <c r="BF172" s="203">
        <f>IF(N172="snížená",J172,0)</f>
        <v>0</v>
      </c>
      <c r="BG172" s="203">
        <f>IF(N172="zákl. přenesená",J172,0)</f>
        <v>0</v>
      </c>
      <c r="BH172" s="203">
        <f>IF(N172="sníž. přenesená",J172,0)</f>
        <v>0</v>
      </c>
      <c r="BI172" s="203">
        <f>IF(N172="nulová",J172,0)</f>
        <v>0</v>
      </c>
      <c r="BJ172" s="24" t="s">
        <v>82</v>
      </c>
      <c r="BK172" s="203">
        <f>ROUND(I172*H172,2)</f>
        <v>0</v>
      </c>
      <c r="BL172" s="24" t="s">
        <v>294</v>
      </c>
      <c r="BM172" s="24" t="s">
        <v>2099</v>
      </c>
    </row>
    <row r="173" spans="2:63" s="10" customFormat="1" ht="29.85" customHeight="1">
      <c r="B173" s="175"/>
      <c r="C173" s="176"/>
      <c r="D173" s="189" t="s">
        <v>73</v>
      </c>
      <c r="E173" s="190" t="s">
        <v>1870</v>
      </c>
      <c r="F173" s="190" t="s">
        <v>1871</v>
      </c>
      <c r="G173" s="176"/>
      <c r="H173" s="176"/>
      <c r="I173" s="179"/>
      <c r="J173" s="191">
        <f>BK173</f>
        <v>0</v>
      </c>
      <c r="K173" s="176"/>
      <c r="L173" s="181"/>
      <c r="M173" s="182"/>
      <c r="N173" s="183"/>
      <c r="O173" s="183"/>
      <c r="P173" s="184">
        <f>SUM(P174:P175)</f>
        <v>0</v>
      </c>
      <c r="Q173" s="183"/>
      <c r="R173" s="184">
        <f>SUM(R174:R175)</f>
        <v>0</v>
      </c>
      <c r="S173" s="183"/>
      <c r="T173" s="185">
        <f>SUM(T174:T175)</f>
        <v>0</v>
      </c>
      <c r="AR173" s="186" t="s">
        <v>84</v>
      </c>
      <c r="AT173" s="187" t="s">
        <v>73</v>
      </c>
      <c r="AU173" s="187" t="s">
        <v>82</v>
      </c>
      <c r="AY173" s="186" t="s">
        <v>143</v>
      </c>
      <c r="BK173" s="188">
        <f>SUM(BK174:BK175)</f>
        <v>0</v>
      </c>
    </row>
    <row r="174" spans="2:65" s="1" customFormat="1" ht="22.5" customHeight="1">
      <c r="B174" s="40"/>
      <c r="C174" s="192" t="s">
        <v>702</v>
      </c>
      <c r="D174" s="192" t="s">
        <v>146</v>
      </c>
      <c r="E174" s="193" t="s">
        <v>2100</v>
      </c>
      <c r="F174" s="194" t="s">
        <v>2101</v>
      </c>
      <c r="G174" s="195" t="s">
        <v>492</v>
      </c>
      <c r="H174" s="196">
        <v>5</v>
      </c>
      <c r="I174" s="197"/>
      <c r="J174" s="198">
        <f>ROUND(I174*H174,2)</f>
        <v>0</v>
      </c>
      <c r="K174" s="194" t="s">
        <v>21</v>
      </c>
      <c r="L174" s="60"/>
      <c r="M174" s="199" t="s">
        <v>21</v>
      </c>
      <c r="N174" s="200" t="s">
        <v>45</v>
      </c>
      <c r="O174" s="41"/>
      <c r="P174" s="201">
        <f>O174*H174</f>
        <v>0</v>
      </c>
      <c r="Q174" s="201">
        <v>0</v>
      </c>
      <c r="R174" s="201">
        <f>Q174*H174</f>
        <v>0</v>
      </c>
      <c r="S174" s="201">
        <v>0</v>
      </c>
      <c r="T174" s="202">
        <f>S174*H174</f>
        <v>0</v>
      </c>
      <c r="AR174" s="24" t="s">
        <v>294</v>
      </c>
      <c r="AT174" s="24" t="s">
        <v>146</v>
      </c>
      <c r="AU174" s="24" t="s">
        <v>84</v>
      </c>
      <c r="AY174" s="24" t="s">
        <v>143</v>
      </c>
      <c r="BE174" s="203">
        <f>IF(N174="základní",J174,0)</f>
        <v>0</v>
      </c>
      <c r="BF174" s="203">
        <f>IF(N174="snížená",J174,0)</f>
        <v>0</v>
      </c>
      <c r="BG174" s="203">
        <f>IF(N174="zákl. přenesená",J174,0)</f>
        <v>0</v>
      </c>
      <c r="BH174" s="203">
        <f>IF(N174="sníž. přenesená",J174,0)</f>
        <v>0</v>
      </c>
      <c r="BI174" s="203">
        <f>IF(N174="nulová",J174,0)</f>
        <v>0</v>
      </c>
      <c r="BJ174" s="24" t="s">
        <v>82</v>
      </c>
      <c r="BK174" s="203">
        <f>ROUND(I174*H174,2)</f>
        <v>0</v>
      </c>
      <c r="BL174" s="24" t="s">
        <v>294</v>
      </c>
      <c r="BM174" s="24" t="s">
        <v>2102</v>
      </c>
    </row>
    <row r="175" spans="2:65" s="1" customFormat="1" ht="22.5" customHeight="1">
      <c r="B175" s="40"/>
      <c r="C175" s="192" t="s">
        <v>706</v>
      </c>
      <c r="D175" s="192" t="s">
        <v>146</v>
      </c>
      <c r="E175" s="193" t="s">
        <v>2103</v>
      </c>
      <c r="F175" s="194" t="s">
        <v>2104</v>
      </c>
      <c r="G175" s="195" t="s">
        <v>249</v>
      </c>
      <c r="H175" s="196">
        <v>1</v>
      </c>
      <c r="I175" s="197"/>
      <c r="J175" s="198">
        <f>ROUND(I175*H175,2)</f>
        <v>0</v>
      </c>
      <c r="K175" s="194" t="s">
        <v>21</v>
      </c>
      <c r="L175" s="60"/>
      <c r="M175" s="199" t="s">
        <v>21</v>
      </c>
      <c r="N175" s="276" t="s">
        <v>45</v>
      </c>
      <c r="O175" s="207"/>
      <c r="P175" s="277">
        <f>O175*H175</f>
        <v>0</v>
      </c>
      <c r="Q175" s="277">
        <v>0</v>
      </c>
      <c r="R175" s="277">
        <f>Q175*H175</f>
        <v>0</v>
      </c>
      <c r="S175" s="277">
        <v>0</v>
      </c>
      <c r="T175" s="278">
        <f>S175*H175</f>
        <v>0</v>
      </c>
      <c r="AR175" s="24" t="s">
        <v>294</v>
      </c>
      <c r="AT175" s="24" t="s">
        <v>146</v>
      </c>
      <c r="AU175" s="24" t="s">
        <v>84</v>
      </c>
      <c r="AY175" s="24" t="s">
        <v>143</v>
      </c>
      <c r="BE175" s="203">
        <f>IF(N175="základní",J175,0)</f>
        <v>0</v>
      </c>
      <c r="BF175" s="203">
        <f>IF(N175="snížená",J175,0)</f>
        <v>0</v>
      </c>
      <c r="BG175" s="203">
        <f>IF(N175="zákl. přenesená",J175,0)</f>
        <v>0</v>
      </c>
      <c r="BH175" s="203">
        <f>IF(N175="sníž. přenesená",J175,0)</f>
        <v>0</v>
      </c>
      <c r="BI175" s="203">
        <f>IF(N175="nulová",J175,0)</f>
        <v>0</v>
      </c>
      <c r="BJ175" s="24" t="s">
        <v>82</v>
      </c>
      <c r="BK175" s="203">
        <f>ROUND(I175*H175,2)</f>
        <v>0</v>
      </c>
      <c r="BL175" s="24" t="s">
        <v>294</v>
      </c>
      <c r="BM175" s="24" t="s">
        <v>2105</v>
      </c>
    </row>
    <row r="176" spans="2:12" s="1" customFormat="1" ht="6.95" customHeight="1">
      <c r="B176" s="55"/>
      <c r="C176" s="56"/>
      <c r="D176" s="56"/>
      <c r="E176" s="56"/>
      <c r="F176" s="56"/>
      <c r="G176" s="56"/>
      <c r="H176" s="56"/>
      <c r="I176" s="138"/>
      <c r="J176" s="56"/>
      <c r="K176" s="56"/>
      <c r="L176" s="60"/>
    </row>
  </sheetData>
  <sheetProtection algorithmName="SHA-512" hashValue="1AcxsxC/ZszsWjo42n1EwCiHyTX0UAEdA1ySyzj0vOBvdRDTdiViKhyNSam+S0WxMUnbkhWywD+S53BnRmYLig==" saltValue="JSim5q9BSHvz5aDfs8xKGQ==" spinCount="100000" sheet="1" objects="1" scenarios="1" formatCells="0" formatColumns="0" formatRows="0" sort="0" autoFilter="0"/>
  <autoFilter ref="C83:K175"/>
  <mergeCells count="9">
    <mergeCell ref="E74:H74"/>
    <mergeCell ref="E76:H76"/>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R130"/>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1"/>
      <c r="C1" s="111"/>
      <c r="D1" s="112" t="s">
        <v>1</v>
      </c>
      <c r="E1" s="111"/>
      <c r="F1" s="113" t="s">
        <v>110</v>
      </c>
      <c r="G1" s="403" t="s">
        <v>111</v>
      </c>
      <c r="H1" s="403"/>
      <c r="I1" s="114"/>
      <c r="J1" s="113" t="s">
        <v>112</v>
      </c>
      <c r="K1" s="112" t="s">
        <v>113</v>
      </c>
      <c r="L1" s="113" t="s">
        <v>114</v>
      </c>
      <c r="M1" s="113"/>
      <c r="N1" s="113"/>
      <c r="O1" s="113"/>
      <c r="P1" s="113"/>
      <c r="Q1" s="113"/>
      <c r="R1" s="113"/>
      <c r="S1" s="113"/>
      <c r="T1" s="113"/>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62"/>
      <c r="M2" s="362"/>
      <c r="N2" s="362"/>
      <c r="O2" s="362"/>
      <c r="P2" s="362"/>
      <c r="Q2" s="362"/>
      <c r="R2" s="362"/>
      <c r="S2" s="362"/>
      <c r="T2" s="362"/>
      <c r="U2" s="362"/>
      <c r="V2" s="362"/>
      <c r="AT2" s="24" t="s">
        <v>93</v>
      </c>
    </row>
    <row r="3" spans="2:46" ht="6.95" customHeight="1">
      <c r="B3" s="25"/>
      <c r="C3" s="26"/>
      <c r="D3" s="26"/>
      <c r="E3" s="26"/>
      <c r="F3" s="26"/>
      <c r="G3" s="26"/>
      <c r="H3" s="26"/>
      <c r="I3" s="115"/>
      <c r="J3" s="26"/>
      <c r="K3" s="27"/>
      <c r="AT3" s="24" t="s">
        <v>84</v>
      </c>
    </row>
    <row r="4" spans="2:46" ht="36.95" customHeight="1">
      <c r="B4" s="28"/>
      <c r="C4" s="29"/>
      <c r="D4" s="30" t="s">
        <v>115</v>
      </c>
      <c r="E4" s="29"/>
      <c r="F4" s="29"/>
      <c r="G4" s="29"/>
      <c r="H4" s="29"/>
      <c r="I4" s="116"/>
      <c r="J4" s="29"/>
      <c r="K4" s="31"/>
      <c r="M4" s="32" t="s">
        <v>12</v>
      </c>
      <c r="AT4" s="24" t="s">
        <v>6</v>
      </c>
    </row>
    <row r="5" spans="2:11" ht="6.95" customHeight="1">
      <c r="B5" s="28"/>
      <c r="C5" s="29"/>
      <c r="D5" s="29"/>
      <c r="E5" s="29"/>
      <c r="F5" s="29"/>
      <c r="G5" s="29"/>
      <c r="H5" s="29"/>
      <c r="I5" s="116"/>
      <c r="J5" s="29"/>
      <c r="K5" s="31"/>
    </row>
    <row r="6" spans="2:11" ht="15">
      <c r="B6" s="28"/>
      <c r="C6" s="29"/>
      <c r="D6" s="37" t="s">
        <v>18</v>
      </c>
      <c r="E6" s="29"/>
      <c r="F6" s="29"/>
      <c r="G6" s="29"/>
      <c r="H6" s="29"/>
      <c r="I6" s="116"/>
      <c r="J6" s="29"/>
      <c r="K6" s="31"/>
    </row>
    <row r="7" spans="2:11" ht="22.5" customHeight="1">
      <c r="B7" s="28"/>
      <c r="C7" s="29"/>
      <c r="D7" s="29"/>
      <c r="E7" s="404" t="str">
        <f>'Rekapitulace stavby'!K6</f>
        <v>Novostavba budovy Fokus Turnov</v>
      </c>
      <c r="F7" s="405"/>
      <c r="G7" s="405"/>
      <c r="H7" s="405"/>
      <c r="I7" s="116"/>
      <c r="J7" s="29"/>
      <c r="K7" s="31"/>
    </row>
    <row r="8" spans="2:11" s="1" customFormat="1" ht="15">
      <c r="B8" s="40"/>
      <c r="C8" s="41"/>
      <c r="D8" s="37" t="s">
        <v>116</v>
      </c>
      <c r="E8" s="41"/>
      <c r="F8" s="41"/>
      <c r="G8" s="41"/>
      <c r="H8" s="41"/>
      <c r="I8" s="117"/>
      <c r="J8" s="41"/>
      <c r="K8" s="44"/>
    </row>
    <row r="9" spans="2:11" s="1" customFormat="1" ht="36.95" customHeight="1">
      <c r="B9" s="40"/>
      <c r="C9" s="41"/>
      <c r="D9" s="41"/>
      <c r="E9" s="406" t="s">
        <v>2106</v>
      </c>
      <c r="F9" s="407"/>
      <c r="G9" s="407"/>
      <c r="H9" s="407"/>
      <c r="I9" s="117"/>
      <c r="J9" s="41"/>
      <c r="K9" s="44"/>
    </row>
    <row r="10" spans="2:11" s="1" customFormat="1" ht="13.5">
      <c r="B10" s="40"/>
      <c r="C10" s="41"/>
      <c r="D10" s="41"/>
      <c r="E10" s="41"/>
      <c r="F10" s="41"/>
      <c r="G10" s="41"/>
      <c r="H10" s="41"/>
      <c r="I10" s="117"/>
      <c r="J10" s="41"/>
      <c r="K10" s="44"/>
    </row>
    <row r="11" spans="2:11" s="1" customFormat="1" ht="14.45" customHeight="1">
      <c r="B11" s="40"/>
      <c r="C11" s="41"/>
      <c r="D11" s="37" t="s">
        <v>20</v>
      </c>
      <c r="E11" s="41"/>
      <c r="F11" s="35" t="s">
        <v>21</v>
      </c>
      <c r="G11" s="41"/>
      <c r="H11" s="41"/>
      <c r="I11" s="118" t="s">
        <v>22</v>
      </c>
      <c r="J11" s="35" t="s">
        <v>21</v>
      </c>
      <c r="K11" s="44"/>
    </row>
    <row r="12" spans="2:11" s="1" customFormat="1" ht="14.45" customHeight="1">
      <c r="B12" s="40"/>
      <c r="C12" s="41"/>
      <c r="D12" s="37" t="s">
        <v>23</v>
      </c>
      <c r="E12" s="41"/>
      <c r="F12" s="35" t="s">
        <v>24</v>
      </c>
      <c r="G12" s="41"/>
      <c r="H12" s="41"/>
      <c r="I12" s="118" t="s">
        <v>25</v>
      </c>
      <c r="J12" s="119">
        <f>'Rekapitulace stavby'!AN8</f>
        <v>43776</v>
      </c>
      <c r="K12" s="44"/>
    </row>
    <row r="13" spans="2:11" s="1" customFormat="1" ht="10.9" customHeight="1">
      <c r="B13" s="40"/>
      <c r="C13" s="41"/>
      <c r="D13" s="41"/>
      <c r="E13" s="41"/>
      <c r="F13" s="41"/>
      <c r="G13" s="41"/>
      <c r="H13" s="41"/>
      <c r="I13" s="117"/>
      <c r="J13" s="41"/>
      <c r="K13" s="44"/>
    </row>
    <row r="14" spans="2:11" s="1" customFormat="1" ht="14.45" customHeight="1">
      <c r="B14" s="40"/>
      <c r="C14" s="41"/>
      <c r="D14" s="37" t="s">
        <v>26</v>
      </c>
      <c r="E14" s="41"/>
      <c r="F14" s="41"/>
      <c r="G14" s="41"/>
      <c r="H14" s="41"/>
      <c r="I14" s="118" t="s">
        <v>27</v>
      </c>
      <c r="J14" s="35" t="s">
        <v>28</v>
      </c>
      <c r="K14" s="44"/>
    </row>
    <row r="15" spans="2:11" s="1" customFormat="1" ht="18" customHeight="1">
      <c r="B15" s="40"/>
      <c r="C15" s="41"/>
      <c r="D15" s="41"/>
      <c r="E15" s="35" t="s">
        <v>29</v>
      </c>
      <c r="F15" s="41"/>
      <c r="G15" s="41"/>
      <c r="H15" s="41"/>
      <c r="I15" s="118" t="s">
        <v>30</v>
      </c>
      <c r="J15" s="35" t="s">
        <v>31</v>
      </c>
      <c r="K15" s="44"/>
    </row>
    <row r="16" spans="2:11" s="1" customFormat="1" ht="6.95" customHeight="1">
      <c r="B16" s="40"/>
      <c r="C16" s="41"/>
      <c r="D16" s="41"/>
      <c r="E16" s="41"/>
      <c r="F16" s="41"/>
      <c r="G16" s="41"/>
      <c r="H16" s="41"/>
      <c r="I16" s="117"/>
      <c r="J16" s="41"/>
      <c r="K16" s="44"/>
    </row>
    <row r="17" spans="2:11" s="1" customFormat="1" ht="14.45" customHeight="1">
      <c r="B17" s="40"/>
      <c r="C17" s="41"/>
      <c r="D17" s="37" t="s">
        <v>32</v>
      </c>
      <c r="E17" s="41"/>
      <c r="F17" s="41"/>
      <c r="G17" s="41"/>
      <c r="H17" s="41"/>
      <c r="I17" s="118" t="s">
        <v>27</v>
      </c>
      <c r="J17" s="35" t="str">
        <f>IF('Rekapitulace stavby'!AN13="Vyplň údaj","",IF('Rekapitulace stavby'!AN13="","",'Rekapitulace stavby'!AN13))</f>
        <v/>
      </c>
      <c r="K17" s="44"/>
    </row>
    <row r="18" spans="2:11" s="1" customFormat="1" ht="18" customHeight="1">
      <c r="B18" s="40"/>
      <c r="C18" s="41"/>
      <c r="D18" s="41"/>
      <c r="E18" s="35" t="str">
        <f>IF('Rekapitulace stavby'!E14="Vyplň údaj","",IF('Rekapitulace stavby'!E14="","",'Rekapitulace stavby'!E14))</f>
        <v/>
      </c>
      <c r="F18" s="41"/>
      <c r="G18" s="41"/>
      <c r="H18" s="41"/>
      <c r="I18" s="118" t="s">
        <v>30</v>
      </c>
      <c r="J18" s="35" t="str">
        <f>IF('Rekapitulace stavby'!AN14="Vyplň údaj","",IF('Rekapitulace stavby'!AN14="","",'Rekapitulace stavby'!AN14))</f>
        <v/>
      </c>
      <c r="K18" s="44"/>
    </row>
    <row r="19" spans="2:11" s="1" customFormat="1" ht="6.95" customHeight="1">
      <c r="B19" s="40"/>
      <c r="C19" s="41"/>
      <c r="D19" s="41"/>
      <c r="E19" s="41"/>
      <c r="F19" s="41"/>
      <c r="G19" s="41"/>
      <c r="H19" s="41"/>
      <c r="I19" s="117"/>
      <c r="J19" s="41"/>
      <c r="K19" s="44"/>
    </row>
    <row r="20" spans="2:11" s="1" customFormat="1" ht="14.45" customHeight="1">
      <c r="B20" s="40"/>
      <c r="C20" s="41"/>
      <c r="D20" s="37" t="s">
        <v>34</v>
      </c>
      <c r="E20" s="41"/>
      <c r="F20" s="41"/>
      <c r="G20" s="41"/>
      <c r="H20" s="41"/>
      <c r="I20" s="118" t="s">
        <v>27</v>
      </c>
      <c r="J20" s="35" t="s">
        <v>35</v>
      </c>
      <c r="K20" s="44"/>
    </row>
    <row r="21" spans="2:11" s="1" customFormat="1" ht="18" customHeight="1">
      <c r="B21" s="40"/>
      <c r="C21" s="41"/>
      <c r="D21" s="41"/>
      <c r="E21" s="35" t="s">
        <v>36</v>
      </c>
      <c r="F21" s="41"/>
      <c r="G21" s="41"/>
      <c r="H21" s="41"/>
      <c r="I21" s="118" t="s">
        <v>30</v>
      </c>
      <c r="J21" s="35" t="s">
        <v>37</v>
      </c>
      <c r="K21" s="44"/>
    </row>
    <row r="22" spans="2:11" s="1" customFormat="1" ht="6.95" customHeight="1">
      <c r="B22" s="40"/>
      <c r="C22" s="41"/>
      <c r="D22" s="41"/>
      <c r="E22" s="41"/>
      <c r="F22" s="41"/>
      <c r="G22" s="41"/>
      <c r="H22" s="41"/>
      <c r="I22" s="117"/>
      <c r="J22" s="41"/>
      <c r="K22" s="44"/>
    </row>
    <row r="23" spans="2:11" s="1" customFormat="1" ht="14.45" customHeight="1">
      <c r="B23" s="40"/>
      <c r="C23" s="41"/>
      <c r="D23" s="37" t="s">
        <v>39</v>
      </c>
      <c r="E23" s="41"/>
      <c r="F23" s="41"/>
      <c r="G23" s="41"/>
      <c r="H23" s="41"/>
      <c r="I23" s="117"/>
      <c r="J23" s="41"/>
      <c r="K23" s="44"/>
    </row>
    <row r="24" spans="2:11" s="6" customFormat="1" ht="22.5" customHeight="1">
      <c r="B24" s="120"/>
      <c r="C24" s="121"/>
      <c r="D24" s="121"/>
      <c r="E24" s="396" t="s">
        <v>21</v>
      </c>
      <c r="F24" s="396"/>
      <c r="G24" s="396"/>
      <c r="H24" s="396"/>
      <c r="I24" s="122"/>
      <c r="J24" s="121"/>
      <c r="K24" s="123"/>
    </row>
    <row r="25" spans="2:11" s="1" customFormat="1" ht="6.95" customHeight="1">
      <c r="B25" s="40"/>
      <c r="C25" s="41"/>
      <c r="D25" s="41"/>
      <c r="E25" s="41"/>
      <c r="F25" s="41"/>
      <c r="G25" s="41"/>
      <c r="H25" s="41"/>
      <c r="I25" s="117"/>
      <c r="J25" s="41"/>
      <c r="K25" s="44"/>
    </row>
    <row r="26" spans="2:11" s="1" customFormat="1" ht="6.95" customHeight="1">
      <c r="B26" s="40"/>
      <c r="C26" s="41"/>
      <c r="D26" s="84"/>
      <c r="E26" s="84"/>
      <c r="F26" s="84"/>
      <c r="G26" s="84"/>
      <c r="H26" s="84"/>
      <c r="I26" s="124"/>
      <c r="J26" s="84"/>
      <c r="K26" s="125"/>
    </row>
    <row r="27" spans="2:11" s="1" customFormat="1" ht="25.35" customHeight="1">
      <c r="B27" s="40"/>
      <c r="C27" s="41"/>
      <c r="D27" s="126" t="s">
        <v>40</v>
      </c>
      <c r="E27" s="41"/>
      <c r="F27" s="41"/>
      <c r="G27" s="41"/>
      <c r="H27" s="41"/>
      <c r="I27" s="117"/>
      <c r="J27" s="127">
        <f>ROUND(J83,2)</f>
        <v>0</v>
      </c>
      <c r="K27" s="44"/>
    </row>
    <row r="28" spans="2:11" s="1" customFormat="1" ht="6.95" customHeight="1">
      <c r="B28" s="40"/>
      <c r="C28" s="41"/>
      <c r="D28" s="84"/>
      <c r="E28" s="84"/>
      <c r="F28" s="84"/>
      <c r="G28" s="84"/>
      <c r="H28" s="84"/>
      <c r="I28" s="124"/>
      <c r="J28" s="84"/>
      <c r="K28" s="125"/>
    </row>
    <row r="29" spans="2:11" s="1" customFormat="1" ht="14.45" customHeight="1">
      <c r="B29" s="40"/>
      <c r="C29" s="41"/>
      <c r="D29" s="41"/>
      <c r="E29" s="41"/>
      <c r="F29" s="45" t="s">
        <v>42</v>
      </c>
      <c r="G29" s="41"/>
      <c r="H29" s="41"/>
      <c r="I29" s="128" t="s">
        <v>41</v>
      </c>
      <c r="J29" s="45" t="s">
        <v>43</v>
      </c>
      <c r="K29" s="44"/>
    </row>
    <row r="30" spans="2:11" s="1" customFormat="1" ht="14.45" customHeight="1">
      <c r="B30" s="40"/>
      <c r="C30" s="41"/>
      <c r="D30" s="48" t="s">
        <v>44</v>
      </c>
      <c r="E30" s="48" t="s">
        <v>45</v>
      </c>
      <c r="F30" s="129">
        <f>ROUND(SUM(BE83:BE129),2)</f>
        <v>0</v>
      </c>
      <c r="G30" s="41"/>
      <c r="H30" s="41"/>
      <c r="I30" s="130">
        <v>0.21</v>
      </c>
      <c r="J30" s="129">
        <f>ROUND(ROUND((SUM(BE83:BE129)),2)*I30,2)</f>
        <v>0</v>
      </c>
      <c r="K30" s="44"/>
    </row>
    <row r="31" spans="2:11" s="1" customFormat="1" ht="14.45" customHeight="1">
      <c r="B31" s="40"/>
      <c r="C31" s="41"/>
      <c r="D31" s="41"/>
      <c r="E31" s="48" t="s">
        <v>46</v>
      </c>
      <c r="F31" s="129">
        <f>ROUND(SUM(BF83:BF129),2)</f>
        <v>0</v>
      </c>
      <c r="G31" s="41"/>
      <c r="H31" s="41"/>
      <c r="I31" s="130">
        <v>0.15</v>
      </c>
      <c r="J31" s="129">
        <f>ROUND(ROUND((SUM(BF83:BF129)),2)*I31,2)</f>
        <v>0</v>
      </c>
      <c r="K31" s="44"/>
    </row>
    <row r="32" spans="2:11" s="1" customFormat="1" ht="14.45" customHeight="1" hidden="1">
      <c r="B32" s="40"/>
      <c r="C32" s="41"/>
      <c r="D32" s="41"/>
      <c r="E32" s="48" t="s">
        <v>47</v>
      </c>
      <c r="F32" s="129">
        <f>ROUND(SUM(BG83:BG129),2)</f>
        <v>0</v>
      </c>
      <c r="G32" s="41"/>
      <c r="H32" s="41"/>
      <c r="I32" s="130">
        <v>0.21</v>
      </c>
      <c r="J32" s="129">
        <v>0</v>
      </c>
      <c r="K32" s="44"/>
    </row>
    <row r="33" spans="2:11" s="1" customFormat="1" ht="14.45" customHeight="1" hidden="1">
      <c r="B33" s="40"/>
      <c r="C33" s="41"/>
      <c r="D33" s="41"/>
      <c r="E33" s="48" t="s">
        <v>48</v>
      </c>
      <c r="F33" s="129">
        <f>ROUND(SUM(BH83:BH129),2)</f>
        <v>0</v>
      </c>
      <c r="G33" s="41"/>
      <c r="H33" s="41"/>
      <c r="I33" s="130">
        <v>0.15</v>
      </c>
      <c r="J33" s="129">
        <v>0</v>
      </c>
      <c r="K33" s="44"/>
    </row>
    <row r="34" spans="2:11" s="1" customFormat="1" ht="14.45" customHeight="1" hidden="1">
      <c r="B34" s="40"/>
      <c r="C34" s="41"/>
      <c r="D34" s="41"/>
      <c r="E34" s="48" t="s">
        <v>49</v>
      </c>
      <c r="F34" s="129">
        <f>ROUND(SUM(BI83:BI129),2)</f>
        <v>0</v>
      </c>
      <c r="G34" s="41"/>
      <c r="H34" s="41"/>
      <c r="I34" s="130">
        <v>0</v>
      </c>
      <c r="J34" s="129">
        <v>0</v>
      </c>
      <c r="K34" s="44"/>
    </row>
    <row r="35" spans="2:11" s="1" customFormat="1" ht="6.95" customHeight="1">
      <c r="B35" s="40"/>
      <c r="C35" s="41"/>
      <c r="D35" s="41"/>
      <c r="E35" s="41"/>
      <c r="F35" s="41"/>
      <c r="G35" s="41"/>
      <c r="H35" s="41"/>
      <c r="I35" s="117"/>
      <c r="J35" s="41"/>
      <c r="K35" s="44"/>
    </row>
    <row r="36" spans="2:11" s="1" customFormat="1" ht="25.35" customHeight="1">
      <c r="B36" s="40"/>
      <c r="C36" s="131"/>
      <c r="D36" s="132" t="s">
        <v>50</v>
      </c>
      <c r="E36" s="78"/>
      <c r="F36" s="78"/>
      <c r="G36" s="133" t="s">
        <v>51</v>
      </c>
      <c r="H36" s="134" t="s">
        <v>52</v>
      </c>
      <c r="I36" s="135"/>
      <c r="J36" s="136">
        <f>SUM(J27:J34)</f>
        <v>0</v>
      </c>
      <c r="K36" s="137"/>
    </row>
    <row r="37" spans="2:11" s="1" customFormat="1" ht="14.45" customHeight="1">
      <c r="B37" s="55"/>
      <c r="C37" s="56"/>
      <c r="D37" s="56"/>
      <c r="E37" s="56"/>
      <c r="F37" s="56"/>
      <c r="G37" s="56"/>
      <c r="H37" s="56"/>
      <c r="I37" s="138"/>
      <c r="J37" s="56"/>
      <c r="K37" s="57"/>
    </row>
    <row r="41" spans="2:11" s="1" customFormat="1" ht="6.95" customHeight="1">
      <c r="B41" s="139"/>
      <c r="C41" s="140"/>
      <c r="D41" s="140"/>
      <c r="E41" s="140"/>
      <c r="F41" s="140"/>
      <c r="G41" s="140"/>
      <c r="H41" s="140"/>
      <c r="I41" s="141"/>
      <c r="J41" s="140"/>
      <c r="K41" s="142"/>
    </row>
    <row r="42" spans="2:11" s="1" customFormat="1" ht="36.95" customHeight="1">
      <c r="B42" s="40"/>
      <c r="C42" s="30" t="s">
        <v>118</v>
      </c>
      <c r="D42" s="41"/>
      <c r="E42" s="41"/>
      <c r="F42" s="41"/>
      <c r="G42" s="41"/>
      <c r="H42" s="41"/>
      <c r="I42" s="117"/>
      <c r="J42" s="41"/>
      <c r="K42" s="44"/>
    </row>
    <row r="43" spans="2:11" s="1" customFormat="1" ht="6.95" customHeight="1">
      <c r="B43" s="40"/>
      <c r="C43" s="41"/>
      <c r="D43" s="41"/>
      <c r="E43" s="41"/>
      <c r="F43" s="41"/>
      <c r="G43" s="41"/>
      <c r="H43" s="41"/>
      <c r="I43" s="117"/>
      <c r="J43" s="41"/>
      <c r="K43" s="44"/>
    </row>
    <row r="44" spans="2:11" s="1" customFormat="1" ht="14.45" customHeight="1">
      <c r="B44" s="40"/>
      <c r="C44" s="37" t="s">
        <v>18</v>
      </c>
      <c r="D44" s="41"/>
      <c r="E44" s="41"/>
      <c r="F44" s="41"/>
      <c r="G44" s="41"/>
      <c r="H44" s="41"/>
      <c r="I44" s="117"/>
      <c r="J44" s="41"/>
      <c r="K44" s="44"/>
    </row>
    <row r="45" spans="2:11" s="1" customFormat="1" ht="22.5" customHeight="1">
      <c r="B45" s="40"/>
      <c r="C45" s="41"/>
      <c r="D45" s="41"/>
      <c r="E45" s="404" t="str">
        <f>E7</f>
        <v>Novostavba budovy Fokus Turnov</v>
      </c>
      <c r="F45" s="405"/>
      <c r="G45" s="405"/>
      <c r="H45" s="405"/>
      <c r="I45" s="117"/>
      <c r="J45" s="41"/>
      <c r="K45" s="44"/>
    </row>
    <row r="46" spans="2:11" s="1" customFormat="1" ht="14.45" customHeight="1">
      <c r="B46" s="40"/>
      <c r="C46" s="37" t="s">
        <v>116</v>
      </c>
      <c r="D46" s="41"/>
      <c r="E46" s="41"/>
      <c r="F46" s="41"/>
      <c r="G46" s="41"/>
      <c r="H46" s="41"/>
      <c r="I46" s="117"/>
      <c r="J46" s="41"/>
      <c r="K46" s="44"/>
    </row>
    <row r="47" spans="2:11" s="1" customFormat="1" ht="23.25" customHeight="1">
      <c r="B47" s="40"/>
      <c r="C47" s="41"/>
      <c r="D47" s="41"/>
      <c r="E47" s="406" t="str">
        <f>E9</f>
        <v>SO 02c - Vytápění</v>
      </c>
      <c r="F47" s="407"/>
      <c r="G47" s="407"/>
      <c r="H47" s="407"/>
      <c r="I47" s="117"/>
      <c r="J47" s="41"/>
      <c r="K47" s="44"/>
    </row>
    <row r="48" spans="2:11" s="1" customFormat="1" ht="6.95" customHeight="1">
      <c r="B48" s="40"/>
      <c r="C48" s="41"/>
      <c r="D48" s="41"/>
      <c r="E48" s="41"/>
      <c r="F48" s="41"/>
      <c r="G48" s="41"/>
      <c r="H48" s="41"/>
      <c r="I48" s="117"/>
      <c r="J48" s="41"/>
      <c r="K48" s="44"/>
    </row>
    <row r="49" spans="2:11" s="1" customFormat="1" ht="18" customHeight="1">
      <c r="B49" s="40"/>
      <c r="C49" s="37" t="s">
        <v>23</v>
      </c>
      <c r="D49" s="41"/>
      <c r="E49" s="41"/>
      <c r="F49" s="35" t="str">
        <f>F12</f>
        <v>Skálova 415, 511 01 Turnov</v>
      </c>
      <c r="G49" s="41"/>
      <c r="H49" s="41"/>
      <c r="I49" s="118" t="s">
        <v>25</v>
      </c>
      <c r="J49" s="119">
        <f>IF(J12="","",J12)</f>
        <v>43776</v>
      </c>
      <c r="K49" s="44"/>
    </row>
    <row r="50" spans="2:11" s="1" customFormat="1" ht="6.95" customHeight="1">
      <c r="B50" s="40"/>
      <c r="C50" s="41"/>
      <c r="D50" s="41"/>
      <c r="E50" s="41"/>
      <c r="F50" s="41"/>
      <c r="G50" s="41"/>
      <c r="H50" s="41"/>
      <c r="I50" s="117"/>
      <c r="J50" s="41"/>
      <c r="K50" s="44"/>
    </row>
    <row r="51" spans="2:11" s="1" customFormat="1" ht="15">
      <c r="B51" s="40"/>
      <c r="C51" s="37" t="s">
        <v>26</v>
      </c>
      <c r="D51" s="41"/>
      <c r="E51" s="41"/>
      <c r="F51" s="35" t="str">
        <f>E15</f>
        <v>Město Turnov, A. dvořáka 335, 511 01 Turnov</v>
      </c>
      <c r="G51" s="41"/>
      <c r="H51" s="41"/>
      <c r="I51" s="118" t="s">
        <v>34</v>
      </c>
      <c r="J51" s="35" t="str">
        <f>E21</f>
        <v>In. Point s.r.o, Čajkovského 1710/26, 130 00 Praha</v>
      </c>
      <c r="K51" s="44"/>
    </row>
    <row r="52" spans="2:11" s="1" customFormat="1" ht="14.45" customHeight="1">
      <c r="B52" s="40"/>
      <c r="C52" s="37" t="s">
        <v>32</v>
      </c>
      <c r="D52" s="41"/>
      <c r="E52" s="41"/>
      <c r="F52" s="35" t="str">
        <f>IF(E18="","",E18)</f>
        <v/>
      </c>
      <c r="G52" s="41"/>
      <c r="H52" s="41"/>
      <c r="I52" s="117"/>
      <c r="J52" s="41"/>
      <c r="K52" s="44"/>
    </row>
    <row r="53" spans="2:11" s="1" customFormat="1" ht="10.35" customHeight="1">
      <c r="B53" s="40"/>
      <c r="C53" s="41"/>
      <c r="D53" s="41"/>
      <c r="E53" s="41"/>
      <c r="F53" s="41"/>
      <c r="G53" s="41"/>
      <c r="H53" s="41"/>
      <c r="I53" s="117"/>
      <c r="J53" s="41"/>
      <c r="K53" s="44"/>
    </row>
    <row r="54" spans="2:11" s="1" customFormat="1" ht="29.25" customHeight="1">
      <c r="B54" s="40"/>
      <c r="C54" s="143" t="s">
        <v>119</v>
      </c>
      <c r="D54" s="131"/>
      <c r="E54" s="131"/>
      <c r="F54" s="131"/>
      <c r="G54" s="131"/>
      <c r="H54" s="131"/>
      <c r="I54" s="144"/>
      <c r="J54" s="145" t="s">
        <v>120</v>
      </c>
      <c r="K54" s="146"/>
    </row>
    <row r="55" spans="2:11" s="1" customFormat="1" ht="10.35" customHeight="1">
      <c r="B55" s="40"/>
      <c r="C55" s="41"/>
      <c r="D55" s="41"/>
      <c r="E55" s="41"/>
      <c r="F55" s="41"/>
      <c r="G55" s="41"/>
      <c r="H55" s="41"/>
      <c r="I55" s="117"/>
      <c r="J55" s="41"/>
      <c r="K55" s="44"/>
    </row>
    <row r="56" spans="2:47" s="1" customFormat="1" ht="29.25" customHeight="1">
      <c r="B56" s="40"/>
      <c r="C56" s="147" t="s">
        <v>121</v>
      </c>
      <c r="D56" s="41"/>
      <c r="E56" s="41"/>
      <c r="F56" s="41"/>
      <c r="G56" s="41"/>
      <c r="H56" s="41"/>
      <c r="I56" s="117"/>
      <c r="J56" s="127">
        <f>J83</f>
        <v>0</v>
      </c>
      <c r="K56" s="44"/>
      <c r="AU56" s="24" t="s">
        <v>122</v>
      </c>
    </row>
    <row r="57" spans="2:11" s="7" customFormat="1" ht="24.95" customHeight="1">
      <c r="B57" s="148"/>
      <c r="C57" s="149"/>
      <c r="D57" s="150" t="s">
        <v>184</v>
      </c>
      <c r="E57" s="151"/>
      <c r="F57" s="151"/>
      <c r="G57" s="151"/>
      <c r="H57" s="151"/>
      <c r="I57" s="152"/>
      <c r="J57" s="153">
        <f>J84</f>
        <v>0</v>
      </c>
      <c r="K57" s="154"/>
    </row>
    <row r="58" spans="2:11" s="8" customFormat="1" ht="19.9" customHeight="1">
      <c r="B58" s="155"/>
      <c r="C58" s="156"/>
      <c r="D58" s="157" t="s">
        <v>2107</v>
      </c>
      <c r="E58" s="158"/>
      <c r="F58" s="158"/>
      <c r="G58" s="158"/>
      <c r="H58" s="158"/>
      <c r="I58" s="159"/>
      <c r="J58" s="160">
        <f>J85</f>
        <v>0</v>
      </c>
      <c r="K58" s="161"/>
    </row>
    <row r="59" spans="2:11" s="8" customFormat="1" ht="19.9" customHeight="1">
      <c r="B59" s="155"/>
      <c r="C59" s="156"/>
      <c r="D59" s="157" t="s">
        <v>2108</v>
      </c>
      <c r="E59" s="158"/>
      <c r="F59" s="158"/>
      <c r="G59" s="158"/>
      <c r="H59" s="158"/>
      <c r="I59" s="159"/>
      <c r="J59" s="160">
        <f>J95</f>
        <v>0</v>
      </c>
      <c r="K59" s="161"/>
    </row>
    <row r="60" spans="2:11" s="8" customFormat="1" ht="19.9" customHeight="1">
      <c r="B60" s="155"/>
      <c r="C60" s="156"/>
      <c r="D60" s="157" t="s">
        <v>2109</v>
      </c>
      <c r="E60" s="158"/>
      <c r="F60" s="158"/>
      <c r="G60" s="158"/>
      <c r="H60" s="158"/>
      <c r="I60" s="159"/>
      <c r="J60" s="160">
        <f>J106</f>
        <v>0</v>
      </c>
      <c r="K60" s="161"/>
    </row>
    <row r="61" spans="2:11" s="8" customFormat="1" ht="19.9" customHeight="1">
      <c r="B61" s="155"/>
      <c r="C61" s="156"/>
      <c r="D61" s="157" t="s">
        <v>2110</v>
      </c>
      <c r="E61" s="158"/>
      <c r="F61" s="158"/>
      <c r="G61" s="158"/>
      <c r="H61" s="158"/>
      <c r="I61" s="159"/>
      <c r="J61" s="160">
        <f>J113</f>
        <v>0</v>
      </c>
      <c r="K61" s="161"/>
    </row>
    <row r="62" spans="2:11" s="8" customFormat="1" ht="19.9" customHeight="1">
      <c r="B62" s="155"/>
      <c r="C62" s="156"/>
      <c r="D62" s="157" t="s">
        <v>2111</v>
      </c>
      <c r="E62" s="158"/>
      <c r="F62" s="158"/>
      <c r="G62" s="158"/>
      <c r="H62" s="158"/>
      <c r="I62" s="159"/>
      <c r="J62" s="160">
        <f>J118</f>
        <v>0</v>
      </c>
      <c r="K62" s="161"/>
    </row>
    <row r="63" spans="2:11" s="8" customFormat="1" ht="19.9" customHeight="1">
      <c r="B63" s="155"/>
      <c r="C63" s="156"/>
      <c r="D63" s="157" t="s">
        <v>2112</v>
      </c>
      <c r="E63" s="158"/>
      <c r="F63" s="158"/>
      <c r="G63" s="158"/>
      <c r="H63" s="158"/>
      <c r="I63" s="159"/>
      <c r="J63" s="160">
        <f>J126</f>
        <v>0</v>
      </c>
      <c r="K63" s="161"/>
    </row>
    <row r="64" spans="2:11" s="1" customFormat="1" ht="21.75" customHeight="1">
      <c r="B64" s="40"/>
      <c r="C64" s="41"/>
      <c r="D64" s="41"/>
      <c r="E64" s="41"/>
      <c r="F64" s="41"/>
      <c r="G64" s="41"/>
      <c r="H64" s="41"/>
      <c r="I64" s="117"/>
      <c r="J64" s="41"/>
      <c r="K64" s="44"/>
    </row>
    <row r="65" spans="2:11" s="1" customFormat="1" ht="6.95" customHeight="1">
      <c r="B65" s="55"/>
      <c r="C65" s="56"/>
      <c r="D65" s="56"/>
      <c r="E65" s="56"/>
      <c r="F65" s="56"/>
      <c r="G65" s="56"/>
      <c r="H65" s="56"/>
      <c r="I65" s="138"/>
      <c r="J65" s="56"/>
      <c r="K65" s="57"/>
    </row>
    <row r="69" spans="2:12" s="1" customFormat="1" ht="6.95" customHeight="1">
      <c r="B69" s="58"/>
      <c r="C69" s="59"/>
      <c r="D69" s="59"/>
      <c r="E69" s="59"/>
      <c r="F69" s="59"/>
      <c r="G69" s="59"/>
      <c r="H69" s="59"/>
      <c r="I69" s="141"/>
      <c r="J69" s="59"/>
      <c r="K69" s="59"/>
      <c r="L69" s="60"/>
    </row>
    <row r="70" spans="2:12" s="1" customFormat="1" ht="36.95" customHeight="1">
      <c r="B70" s="40"/>
      <c r="C70" s="61" t="s">
        <v>127</v>
      </c>
      <c r="D70" s="62"/>
      <c r="E70" s="62"/>
      <c r="F70" s="62"/>
      <c r="G70" s="62"/>
      <c r="H70" s="62"/>
      <c r="I70" s="162"/>
      <c r="J70" s="62"/>
      <c r="K70" s="62"/>
      <c r="L70" s="60"/>
    </row>
    <row r="71" spans="2:12" s="1" customFormat="1" ht="6.95" customHeight="1">
      <c r="B71" s="40"/>
      <c r="C71" s="62"/>
      <c r="D71" s="62"/>
      <c r="E71" s="62"/>
      <c r="F71" s="62"/>
      <c r="G71" s="62"/>
      <c r="H71" s="62"/>
      <c r="I71" s="162"/>
      <c r="J71" s="62"/>
      <c r="K71" s="62"/>
      <c r="L71" s="60"/>
    </row>
    <row r="72" spans="2:12" s="1" customFormat="1" ht="14.45" customHeight="1">
      <c r="B72" s="40"/>
      <c r="C72" s="64" t="s">
        <v>18</v>
      </c>
      <c r="D72" s="62"/>
      <c r="E72" s="62"/>
      <c r="F72" s="62"/>
      <c r="G72" s="62"/>
      <c r="H72" s="62"/>
      <c r="I72" s="162"/>
      <c r="J72" s="62"/>
      <c r="K72" s="62"/>
      <c r="L72" s="60"/>
    </row>
    <row r="73" spans="2:12" s="1" customFormat="1" ht="22.5" customHeight="1">
      <c r="B73" s="40"/>
      <c r="C73" s="62"/>
      <c r="D73" s="62"/>
      <c r="E73" s="400" t="str">
        <f>E7</f>
        <v>Novostavba budovy Fokus Turnov</v>
      </c>
      <c r="F73" s="401"/>
      <c r="G73" s="401"/>
      <c r="H73" s="401"/>
      <c r="I73" s="162"/>
      <c r="J73" s="62"/>
      <c r="K73" s="62"/>
      <c r="L73" s="60"/>
    </row>
    <row r="74" spans="2:12" s="1" customFormat="1" ht="14.45" customHeight="1">
      <c r="B74" s="40"/>
      <c r="C74" s="64" t="s">
        <v>116</v>
      </c>
      <c r="D74" s="62"/>
      <c r="E74" s="62"/>
      <c r="F74" s="62"/>
      <c r="G74" s="62"/>
      <c r="H74" s="62"/>
      <c r="I74" s="162"/>
      <c r="J74" s="62"/>
      <c r="K74" s="62"/>
      <c r="L74" s="60"/>
    </row>
    <row r="75" spans="2:12" s="1" customFormat="1" ht="23.25" customHeight="1">
      <c r="B75" s="40"/>
      <c r="C75" s="62"/>
      <c r="D75" s="62"/>
      <c r="E75" s="368" t="str">
        <f>E9</f>
        <v>SO 02c - Vytápění</v>
      </c>
      <c r="F75" s="402"/>
      <c r="G75" s="402"/>
      <c r="H75" s="402"/>
      <c r="I75" s="162"/>
      <c r="J75" s="62"/>
      <c r="K75" s="62"/>
      <c r="L75" s="60"/>
    </row>
    <row r="76" spans="2:12" s="1" customFormat="1" ht="6.95" customHeight="1">
      <c r="B76" s="40"/>
      <c r="C76" s="62"/>
      <c r="D76" s="62"/>
      <c r="E76" s="62"/>
      <c r="F76" s="62"/>
      <c r="G76" s="62"/>
      <c r="H76" s="62"/>
      <c r="I76" s="162"/>
      <c r="J76" s="62"/>
      <c r="K76" s="62"/>
      <c r="L76" s="60"/>
    </row>
    <row r="77" spans="2:12" s="1" customFormat="1" ht="18" customHeight="1">
      <c r="B77" s="40"/>
      <c r="C77" s="64" t="s">
        <v>23</v>
      </c>
      <c r="D77" s="62"/>
      <c r="E77" s="62"/>
      <c r="F77" s="163" t="str">
        <f>F12</f>
        <v>Skálova 415, 511 01 Turnov</v>
      </c>
      <c r="G77" s="62"/>
      <c r="H77" s="62"/>
      <c r="I77" s="164" t="s">
        <v>25</v>
      </c>
      <c r="J77" s="72">
        <f>IF(J12="","",J12)</f>
        <v>43776</v>
      </c>
      <c r="K77" s="62"/>
      <c r="L77" s="60"/>
    </row>
    <row r="78" spans="2:12" s="1" customFormat="1" ht="6.95" customHeight="1">
      <c r="B78" s="40"/>
      <c r="C78" s="62"/>
      <c r="D78" s="62"/>
      <c r="E78" s="62"/>
      <c r="F78" s="62"/>
      <c r="G78" s="62"/>
      <c r="H78" s="62"/>
      <c r="I78" s="162"/>
      <c r="J78" s="62"/>
      <c r="K78" s="62"/>
      <c r="L78" s="60"/>
    </row>
    <row r="79" spans="2:12" s="1" customFormat="1" ht="15">
      <c r="B79" s="40"/>
      <c r="C79" s="64" t="s">
        <v>26</v>
      </c>
      <c r="D79" s="62"/>
      <c r="E79" s="62"/>
      <c r="F79" s="163" t="str">
        <f>E15</f>
        <v>Město Turnov, A. dvořáka 335, 511 01 Turnov</v>
      </c>
      <c r="G79" s="62"/>
      <c r="H79" s="62"/>
      <c r="I79" s="164" t="s">
        <v>34</v>
      </c>
      <c r="J79" s="163" t="str">
        <f>E21</f>
        <v>In. Point s.r.o, Čajkovského 1710/26, 130 00 Praha</v>
      </c>
      <c r="K79" s="62"/>
      <c r="L79" s="60"/>
    </row>
    <row r="80" spans="2:12" s="1" customFormat="1" ht="14.45" customHeight="1">
      <c r="B80" s="40"/>
      <c r="C80" s="64" t="s">
        <v>32</v>
      </c>
      <c r="D80" s="62"/>
      <c r="E80" s="62"/>
      <c r="F80" s="163" t="str">
        <f>IF(E18="","",E18)</f>
        <v/>
      </c>
      <c r="G80" s="62"/>
      <c r="H80" s="62"/>
      <c r="I80" s="162"/>
      <c r="J80" s="62"/>
      <c r="K80" s="62"/>
      <c r="L80" s="60"/>
    </row>
    <row r="81" spans="2:12" s="1" customFormat="1" ht="10.35" customHeight="1">
      <c r="B81" s="40"/>
      <c r="C81" s="62"/>
      <c r="D81" s="62"/>
      <c r="E81" s="62"/>
      <c r="F81" s="62"/>
      <c r="G81" s="62"/>
      <c r="H81" s="62"/>
      <c r="I81" s="162"/>
      <c r="J81" s="62"/>
      <c r="K81" s="62"/>
      <c r="L81" s="60"/>
    </row>
    <row r="82" spans="2:20" s="9" customFormat="1" ht="29.25" customHeight="1">
      <c r="B82" s="165"/>
      <c r="C82" s="166" t="s">
        <v>128</v>
      </c>
      <c r="D82" s="167" t="s">
        <v>59</v>
      </c>
      <c r="E82" s="167" t="s">
        <v>55</v>
      </c>
      <c r="F82" s="167" t="s">
        <v>129</v>
      </c>
      <c r="G82" s="167" t="s">
        <v>130</v>
      </c>
      <c r="H82" s="167" t="s">
        <v>131</v>
      </c>
      <c r="I82" s="168" t="s">
        <v>132</v>
      </c>
      <c r="J82" s="167" t="s">
        <v>120</v>
      </c>
      <c r="K82" s="169" t="s">
        <v>133</v>
      </c>
      <c r="L82" s="170"/>
      <c r="M82" s="80" t="s">
        <v>134</v>
      </c>
      <c r="N82" s="81" t="s">
        <v>44</v>
      </c>
      <c r="O82" s="81" t="s">
        <v>135</v>
      </c>
      <c r="P82" s="81" t="s">
        <v>136</v>
      </c>
      <c r="Q82" s="81" t="s">
        <v>137</v>
      </c>
      <c r="R82" s="81" t="s">
        <v>138</v>
      </c>
      <c r="S82" s="81" t="s">
        <v>139</v>
      </c>
      <c r="T82" s="82" t="s">
        <v>140</v>
      </c>
    </row>
    <row r="83" spans="2:63" s="1" customFormat="1" ht="29.25" customHeight="1">
      <c r="B83" s="40"/>
      <c r="C83" s="86" t="s">
        <v>121</v>
      </c>
      <c r="D83" s="62"/>
      <c r="E83" s="62"/>
      <c r="F83" s="62"/>
      <c r="G83" s="62"/>
      <c r="H83" s="62"/>
      <c r="I83" s="162"/>
      <c r="J83" s="171">
        <f>BK83</f>
        <v>0</v>
      </c>
      <c r="K83" s="62"/>
      <c r="L83" s="60"/>
      <c r="M83" s="83"/>
      <c r="N83" s="84"/>
      <c r="O83" s="84"/>
      <c r="P83" s="172">
        <f>P84</f>
        <v>0</v>
      </c>
      <c r="Q83" s="84"/>
      <c r="R83" s="172">
        <f>R84</f>
        <v>0</v>
      </c>
      <c r="S83" s="84"/>
      <c r="T83" s="173">
        <f>T84</f>
        <v>0</v>
      </c>
      <c r="AT83" s="24" t="s">
        <v>73</v>
      </c>
      <c r="AU83" s="24" t="s">
        <v>122</v>
      </c>
      <c r="BK83" s="174">
        <f>BK84</f>
        <v>0</v>
      </c>
    </row>
    <row r="84" spans="2:63" s="10" customFormat="1" ht="37.35" customHeight="1">
      <c r="B84" s="175"/>
      <c r="C84" s="176"/>
      <c r="D84" s="177" t="s">
        <v>73</v>
      </c>
      <c r="E84" s="178" t="s">
        <v>996</v>
      </c>
      <c r="F84" s="178" t="s">
        <v>997</v>
      </c>
      <c r="G84" s="176"/>
      <c r="H84" s="176"/>
      <c r="I84" s="179"/>
      <c r="J84" s="180">
        <f>BK84</f>
        <v>0</v>
      </c>
      <c r="K84" s="176"/>
      <c r="L84" s="181"/>
      <c r="M84" s="182"/>
      <c r="N84" s="183"/>
      <c r="O84" s="183"/>
      <c r="P84" s="184">
        <f>P85+P95+P106+P113+P118+P126</f>
        <v>0</v>
      </c>
      <c r="Q84" s="183"/>
      <c r="R84" s="184">
        <f>R85+R95+R106+R113+R118+R126</f>
        <v>0</v>
      </c>
      <c r="S84" s="183"/>
      <c r="T84" s="185">
        <f>T85+T95+T106+T113+T118+T126</f>
        <v>0</v>
      </c>
      <c r="AR84" s="186" t="s">
        <v>84</v>
      </c>
      <c r="AT84" s="187" t="s">
        <v>73</v>
      </c>
      <c r="AU84" s="187" t="s">
        <v>74</v>
      </c>
      <c r="AY84" s="186" t="s">
        <v>143</v>
      </c>
      <c r="BK84" s="188">
        <f>BK85+BK95+BK106+BK113+BK118+BK126</f>
        <v>0</v>
      </c>
    </row>
    <row r="85" spans="2:63" s="10" customFormat="1" ht="19.9" customHeight="1">
      <c r="B85" s="175"/>
      <c r="C85" s="176"/>
      <c r="D85" s="189" t="s">
        <v>73</v>
      </c>
      <c r="E85" s="190" t="s">
        <v>2113</v>
      </c>
      <c r="F85" s="190" t="s">
        <v>2114</v>
      </c>
      <c r="G85" s="176"/>
      <c r="H85" s="176"/>
      <c r="I85" s="179"/>
      <c r="J85" s="191">
        <f>BK85</f>
        <v>0</v>
      </c>
      <c r="K85" s="176"/>
      <c r="L85" s="181"/>
      <c r="M85" s="182"/>
      <c r="N85" s="183"/>
      <c r="O85" s="183"/>
      <c r="P85" s="184">
        <f>SUM(P86:P94)</f>
        <v>0</v>
      </c>
      <c r="Q85" s="183"/>
      <c r="R85" s="184">
        <f>SUM(R86:R94)</f>
        <v>0</v>
      </c>
      <c r="S85" s="183"/>
      <c r="T85" s="185">
        <f>SUM(T86:T94)</f>
        <v>0</v>
      </c>
      <c r="AR85" s="186" t="s">
        <v>84</v>
      </c>
      <c r="AT85" s="187" t="s">
        <v>73</v>
      </c>
      <c r="AU85" s="187" t="s">
        <v>82</v>
      </c>
      <c r="AY85" s="186" t="s">
        <v>143</v>
      </c>
      <c r="BK85" s="188">
        <f>SUM(BK86:BK94)</f>
        <v>0</v>
      </c>
    </row>
    <row r="86" spans="2:65" s="1" customFormat="1" ht="44.25" customHeight="1">
      <c r="B86" s="40"/>
      <c r="C86" s="192" t="s">
        <v>82</v>
      </c>
      <c r="D86" s="192" t="s">
        <v>146</v>
      </c>
      <c r="E86" s="193" t="s">
        <v>2115</v>
      </c>
      <c r="F86" s="194" t="s">
        <v>2116</v>
      </c>
      <c r="G86" s="195" t="s">
        <v>1924</v>
      </c>
      <c r="H86" s="196">
        <v>1</v>
      </c>
      <c r="I86" s="197"/>
      <c r="J86" s="198">
        <f aca="true" t="shared" si="0" ref="J86:J94">ROUND(I86*H86,2)</f>
        <v>0</v>
      </c>
      <c r="K86" s="194" t="s">
        <v>21</v>
      </c>
      <c r="L86" s="60"/>
      <c r="M86" s="199" t="s">
        <v>21</v>
      </c>
      <c r="N86" s="200" t="s">
        <v>45</v>
      </c>
      <c r="O86" s="41"/>
      <c r="P86" s="201">
        <f aca="true" t="shared" si="1" ref="P86:P94">O86*H86</f>
        <v>0</v>
      </c>
      <c r="Q86" s="201">
        <v>0</v>
      </c>
      <c r="R86" s="201">
        <f aca="true" t="shared" si="2" ref="R86:R94">Q86*H86</f>
        <v>0</v>
      </c>
      <c r="S86" s="201">
        <v>0</v>
      </c>
      <c r="T86" s="202">
        <f aca="true" t="shared" si="3" ref="T86:T94">S86*H86</f>
        <v>0</v>
      </c>
      <c r="AR86" s="24" t="s">
        <v>294</v>
      </c>
      <c r="AT86" s="24" t="s">
        <v>146</v>
      </c>
      <c r="AU86" s="24" t="s">
        <v>84</v>
      </c>
      <c r="AY86" s="24" t="s">
        <v>143</v>
      </c>
      <c r="BE86" s="203">
        <f aca="true" t="shared" si="4" ref="BE86:BE94">IF(N86="základní",J86,0)</f>
        <v>0</v>
      </c>
      <c r="BF86" s="203">
        <f aca="true" t="shared" si="5" ref="BF86:BF94">IF(N86="snížená",J86,0)</f>
        <v>0</v>
      </c>
      <c r="BG86" s="203">
        <f aca="true" t="shared" si="6" ref="BG86:BG94">IF(N86="zákl. přenesená",J86,0)</f>
        <v>0</v>
      </c>
      <c r="BH86" s="203">
        <f aca="true" t="shared" si="7" ref="BH86:BH94">IF(N86="sníž. přenesená",J86,0)</f>
        <v>0</v>
      </c>
      <c r="BI86" s="203">
        <f aca="true" t="shared" si="8" ref="BI86:BI94">IF(N86="nulová",J86,0)</f>
        <v>0</v>
      </c>
      <c r="BJ86" s="24" t="s">
        <v>82</v>
      </c>
      <c r="BK86" s="203">
        <f aca="true" t="shared" si="9" ref="BK86:BK94">ROUND(I86*H86,2)</f>
        <v>0</v>
      </c>
      <c r="BL86" s="24" t="s">
        <v>294</v>
      </c>
      <c r="BM86" s="24" t="s">
        <v>84</v>
      </c>
    </row>
    <row r="87" spans="2:65" s="1" customFormat="1" ht="22.5" customHeight="1">
      <c r="B87" s="40"/>
      <c r="C87" s="192" t="s">
        <v>84</v>
      </c>
      <c r="D87" s="192" t="s">
        <v>146</v>
      </c>
      <c r="E87" s="193" t="s">
        <v>2117</v>
      </c>
      <c r="F87" s="194" t="s">
        <v>2118</v>
      </c>
      <c r="G87" s="195" t="s">
        <v>1924</v>
      </c>
      <c r="H87" s="196">
        <v>1</v>
      </c>
      <c r="I87" s="197"/>
      <c r="J87" s="198">
        <f t="shared" si="0"/>
        <v>0</v>
      </c>
      <c r="K87" s="194" t="s">
        <v>21</v>
      </c>
      <c r="L87" s="60"/>
      <c r="M87" s="199" t="s">
        <v>21</v>
      </c>
      <c r="N87" s="200" t="s">
        <v>45</v>
      </c>
      <c r="O87" s="41"/>
      <c r="P87" s="201">
        <f t="shared" si="1"/>
        <v>0</v>
      </c>
      <c r="Q87" s="201">
        <v>0</v>
      </c>
      <c r="R87" s="201">
        <f t="shared" si="2"/>
        <v>0</v>
      </c>
      <c r="S87" s="201">
        <v>0</v>
      </c>
      <c r="T87" s="202">
        <f t="shared" si="3"/>
        <v>0</v>
      </c>
      <c r="AR87" s="24" t="s">
        <v>294</v>
      </c>
      <c r="AT87" s="24" t="s">
        <v>146</v>
      </c>
      <c r="AU87" s="24" t="s">
        <v>84</v>
      </c>
      <c r="AY87" s="24" t="s">
        <v>143</v>
      </c>
      <c r="BE87" s="203">
        <f t="shared" si="4"/>
        <v>0</v>
      </c>
      <c r="BF87" s="203">
        <f t="shared" si="5"/>
        <v>0</v>
      </c>
      <c r="BG87" s="203">
        <f t="shared" si="6"/>
        <v>0</v>
      </c>
      <c r="BH87" s="203">
        <f t="shared" si="7"/>
        <v>0</v>
      </c>
      <c r="BI87" s="203">
        <f t="shared" si="8"/>
        <v>0</v>
      </c>
      <c r="BJ87" s="24" t="s">
        <v>82</v>
      </c>
      <c r="BK87" s="203">
        <f t="shared" si="9"/>
        <v>0</v>
      </c>
      <c r="BL87" s="24" t="s">
        <v>294</v>
      </c>
      <c r="BM87" s="24" t="s">
        <v>208</v>
      </c>
    </row>
    <row r="88" spans="2:65" s="1" customFormat="1" ht="31.5" customHeight="1">
      <c r="B88" s="40"/>
      <c r="C88" s="192" t="s">
        <v>161</v>
      </c>
      <c r="D88" s="192" t="s">
        <v>146</v>
      </c>
      <c r="E88" s="193" t="s">
        <v>2119</v>
      </c>
      <c r="F88" s="194" t="s">
        <v>2120</v>
      </c>
      <c r="G88" s="195" t="s">
        <v>1924</v>
      </c>
      <c r="H88" s="196">
        <v>1</v>
      </c>
      <c r="I88" s="197"/>
      <c r="J88" s="198">
        <f t="shared" si="0"/>
        <v>0</v>
      </c>
      <c r="K88" s="194" t="s">
        <v>21</v>
      </c>
      <c r="L88" s="60"/>
      <c r="M88" s="199" t="s">
        <v>21</v>
      </c>
      <c r="N88" s="200" t="s">
        <v>45</v>
      </c>
      <c r="O88" s="41"/>
      <c r="P88" s="201">
        <f t="shared" si="1"/>
        <v>0</v>
      </c>
      <c r="Q88" s="201">
        <v>0</v>
      </c>
      <c r="R88" s="201">
        <f t="shared" si="2"/>
        <v>0</v>
      </c>
      <c r="S88" s="201">
        <v>0</v>
      </c>
      <c r="T88" s="202">
        <f t="shared" si="3"/>
        <v>0</v>
      </c>
      <c r="AR88" s="24" t="s">
        <v>294</v>
      </c>
      <c r="AT88" s="24" t="s">
        <v>146</v>
      </c>
      <c r="AU88" s="24" t="s">
        <v>84</v>
      </c>
      <c r="AY88" s="24" t="s">
        <v>143</v>
      </c>
      <c r="BE88" s="203">
        <f t="shared" si="4"/>
        <v>0</v>
      </c>
      <c r="BF88" s="203">
        <f t="shared" si="5"/>
        <v>0</v>
      </c>
      <c r="BG88" s="203">
        <f t="shared" si="6"/>
        <v>0</v>
      </c>
      <c r="BH88" s="203">
        <f t="shared" si="7"/>
        <v>0</v>
      </c>
      <c r="BI88" s="203">
        <f t="shared" si="8"/>
        <v>0</v>
      </c>
      <c r="BJ88" s="24" t="s">
        <v>82</v>
      </c>
      <c r="BK88" s="203">
        <f t="shared" si="9"/>
        <v>0</v>
      </c>
      <c r="BL88" s="24" t="s">
        <v>294</v>
      </c>
      <c r="BM88" s="24" t="s">
        <v>236</v>
      </c>
    </row>
    <row r="89" spans="2:65" s="1" customFormat="1" ht="31.5" customHeight="1">
      <c r="B89" s="40"/>
      <c r="C89" s="192" t="s">
        <v>208</v>
      </c>
      <c r="D89" s="192" t="s">
        <v>146</v>
      </c>
      <c r="E89" s="193" t="s">
        <v>2121</v>
      </c>
      <c r="F89" s="194" t="s">
        <v>2122</v>
      </c>
      <c r="G89" s="195" t="s">
        <v>1924</v>
      </c>
      <c r="H89" s="196">
        <v>1</v>
      </c>
      <c r="I89" s="197"/>
      <c r="J89" s="198">
        <f t="shared" si="0"/>
        <v>0</v>
      </c>
      <c r="K89" s="194" t="s">
        <v>21</v>
      </c>
      <c r="L89" s="60"/>
      <c r="M89" s="199" t="s">
        <v>21</v>
      </c>
      <c r="N89" s="200" t="s">
        <v>45</v>
      </c>
      <c r="O89" s="41"/>
      <c r="P89" s="201">
        <f t="shared" si="1"/>
        <v>0</v>
      </c>
      <c r="Q89" s="201">
        <v>0</v>
      </c>
      <c r="R89" s="201">
        <f t="shared" si="2"/>
        <v>0</v>
      </c>
      <c r="S89" s="201">
        <v>0</v>
      </c>
      <c r="T89" s="202">
        <f t="shared" si="3"/>
        <v>0</v>
      </c>
      <c r="AR89" s="24" t="s">
        <v>294</v>
      </c>
      <c r="AT89" s="24" t="s">
        <v>146</v>
      </c>
      <c r="AU89" s="24" t="s">
        <v>84</v>
      </c>
      <c r="AY89" s="24" t="s">
        <v>143</v>
      </c>
      <c r="BE89" s="203">
        <f t="shared" si="4"/>
        <v>0</v>
      </c>
      <c r="BF89" s="203">
        <f t="shared" si="5"/>
        <v>0</v>
      </c>
      <c r="BG89" s="203">
        <f t="shared" si="6"/>
        <v>0</v>
      </c>
      <c r="BH89" s="203">
        <f t="shared" si="7"/>
        <v>0</v>
      </c>
      <c r="BI89" s="203">
        <f t="shared" si="8"/>
        <v>0</v>
      </c>
      <c r="BJ89" s="24" t="s">
        <v>82</v>
      </c>
      <c r="BK89" s="203">
        <f t="shared" si="9"/>
        <v>0</v>
      </c>
      <c r="BL89" s="24" t="s">
        <v>294</v>
      </c>
      <c r="BM89" s="24" t="s">
        <v>234</v>
      </c>
    </row>
    <row r="90" spans="2:65" s="1" customFormat="1" ht="22.5" customHeight="1">
      <c r="B90" s="40"/>
      <c r="C90" s="192" t="s">
        <v>142</v>
      </c>
      <c r="D90" s="192" t="s">
        <v>146</v>
      </c>
      <c r="E90" s="193" t="s">
        <v>2123</v>
      </c>
      <c r="F90" s="194" t="s">
        <v>2124</v>
      </c>
      <c r="G90" s="195" t="s">
        <v>1924</v>
      </c>
      <c r="H90" s="196">
        <v>2</v>
      </c>
      <c r="I90" s="197"/>
      <c r="J90" s="198">
        <f t="shared" si="0"/>
        <v>0</v>
      </c>
      <c r="K90" s="194" t="s">
        <v>21</v>
      </c>
      <c r="L90" s="60"/>
      <c r="M90" s="199" t="s">
        <v>21</v>
      </c>
      <c r="N90" s="200" t="s">
        <v>45</v>
      </c>
      <c r="O90" s="41"/>
      <c r="P90" s="201">
        <f t="shared" si="1"/>
        <v>0</v>
      </c>
      <c r="Q90" s="201">
        <v>0</v>
      </c>
      <c r="R90" s="201">
        <f t="shared" si="2"/>
        <v>0</v>
      </c>
      <c r="S90" s="201">
        <v>0</v>
      </c>
      <c r="T90" s="202">
        <f t="shared" si="3"/>
        <v>0</v>
      </c>
      <c r="AR90" s="24" t="s">
        <v>294</v>
      </c>
      <c r="AT90" s="24" t="s">
        <v>146</v>
      </c>
      <c r="AU90" s="24" t="s">
        <v>84</v>
      </c>
      <c r="AY90" s="24" t="s">
        <v>143</v>
      </c>
      <c r="BE90" s="203">
        <f t="shared" si="4"/>
        <v>0</v>
      </c>
      <c r="BF90" s="203">
        <f t="shared" si="5"/>
        <v>0</v>
      </c>
      <c r="BG90" s="203">
        <f t="shared" si="6"/>
        <v>0</v>
      </c>
      <c r="BH90" s="203">
        <f t="shared" si="7"/>
        <v>0</v>
      </c>
      <c r="BI90" s="203">
        <f t="shared" si="8"/>
        <v>0</v>
      </c>
      <c r="BJ90" s="24" t="s">
        <v>82</v>
      </c>
      <c r="BK90" s="203">
        <f t="shared" si="9"/>
        <v>0</v>
      </c>
      <c r="BL90" s="24" t="s">
        <v>294</v>
      </c>
      <c r="BM90" s="24" t="s">
        <v>260</v>
      </c>
    </row>
    <row r="91" spans="2:65" s="1" customFormat="1" ht="22.5" customHeight="1">
      <c r="B91" s="40"/>
      <c r="C91" s="192" t="s">
        <v>236</v>
      </c>
      <c r="D91" s="192" t="s">
        <v>146</v>
      </c>
      <c r="E91" s="193" t="s">
        <v>2125</v>
      </c>
      <c r="F91" s="194" t="s">
        <v>2126</v>
      </c>
      <c r="G91" s="195" t="s">
        <v>1924</v>
      </c>
      <c r="H91" s="196">
        <v>7</v>
      </c>
      <c r="I91" s="197"/>
      <c r="J91" s="198">
        <f t="shared" si="0"/>
        <v>0</v>
      </c>
      <c r="K91" s="194" t="s">
        <v>21</v>
      </c>
      <c r="L91" s="60"/>
      <c r="M91" s="199" t="s">
        <v>21</v>
      </c>
      <c r="N91" s="200" t="s">
        <v>45</v>
      </c>
      <c r="O91" s="41"/>
      <c r="P91" s="201">
        <f t="shared" si="1"/>
        <v>0</v>
      </c>
      <c r="Q91" s="201">
        <v>0</v>
      </c>
      <c r="R91" s="201">
        <f t="shared" si="2"/>
        <v>0</v>
      </c>
      <c r="S91" s="201">
        <v>0</v>
      </c>
      <c r="T91" s="202">
        <f t="shared" si="3"/>
        <v>0</v>
      </c>
      <c r="AR91" s="24" t="s">
        <v>294</v>
      </c>
      <c r="AT91" s="24" t="s">
        <v>146</v>
      </c>
      <c r="AU91" s="24" t="s">
        <v>84</v>
      </c>
      <c r="AY91" s="24" t="s">
        <v>143</v>
      </c>
      <c r="BE91" s="203">
        <f t="shared" si="4"/>
        <v>0</v>
      </c>
      <c r="BF91" s="203">
        <f t="shared" si="5"/>
        <v>0</v>
      </c>
      <c r="BG91" s="203">
        <f t="shared" si="6"/>
        <v>0</v>
      </c>
      <c r="BH91" s="203">
        <f t="shared" si="7"/>
        <v>0</v>
      </c>
      <c r="BI91" s="203">
        <f t="shared" si="8"/>
        <v>0</v>
      </c>
      <c r="BJ91" s="24" t="s">
        <v>82</v>
      </c>
      <c r="BK91" s="203">
        <f t="shared" si="9"/>
        <v>0</v>
      </c>
      <c r="BL91" s="24" t="s">
        <v>294</v>
      </c>
      <c r="BM91" s="24" t="s">
        <v>275</v>
      </c>
    </row>
    <row r="92" spans="2:65" s="1" customFormat="1" ht="22.5" customHeight="1">
      <c r="B92" s="40"/>
      <c r="C92" s="192" t="s">
        <v>240</v>
      </c>
      <c r="D92" s="192" t="s">
        <v>146</v>
      </c>
      <c r="E92" s="193" t="s">
        <v>2127</v>
      </c>
      <c r="F92" s="194" t="s">
        <v>2128</v>
      </c>
      <c r="G92" s="195" t="s">
        <v>1924</v>
      </c>
      <c r="H92" s="196">
        <v>1</v>
      </c>
      <c r="I92" s="197"/>
      <c r="J92" s="198">
        <f t="shared" si="0"/>
        <v>0</v>
      </c>
      <c r="K92" s="194" t="s">
        <v>21</v>
      </c>
      <c r="L92" s="60"/>
      <c r="M92" s="199" t="s">
        <v>21</v>
      </c>
      <c r="N92" s="200" t="s">
        <v>45</v>
      </c>
      <c r="O92" s="41"/>
      <c r="P92" s="201">
        <f t="shared" si="1"/>
        <v>0</v>
      </c>
      <c r="Q92" s="201">
        <v>0</v>
      </c>
      <c r="R92" s="201">
        <f t="shared" si="2"/>
        <v>0</v>
      </c>
      <c r="S92" s="201">
        <v>0</v>
      </c>
      <c r="T92" s="202">
        <f t="shared" si="3"/>
        <v>0</v>
      </c>
      <c r="AR92" s="24" t="s">
        <v>294</v>
      </c>
      <c r="AT92" s="24" t="s">
        <v>146</v>
      </c>
      <c r="AU92" s="24" t="s">
        <v>84</v>
      </c>
      <c r="AY92" s="24" t="s">
        <v>143</v>
      </c>
      <c r="BE92" s="203">
        <f t="shared" si="4"/>
        <v>0</v>
      </c>
      <c r="BF92" s="203">
        <f t="shared" si="5"/>
        <v>0</v>
      </c>
      <c r="BG92" s="203">
        <f t="shared" si="6"/>
        <v>0</v>
      </c>
      <c r="BH92" s="203">
        <f t="shared" si="7"/>
        <v>0</v>
      </c>
      <c r="BI92" s="203">
        <f t="shared" si="8"/>
        <v>0</v>
      </c>
      <c r="BJ92" s="24" t="s">
        <v>82</v>
      </c>
      <c r="BK92" s="203">
        <f t="shared" si="9"/>
        <v>0</v>
      </c>
      <c r="BL92" s="24" t="s">
        <v>294</v>
      </c>
      <c r="BM92" s="24" t="s">
        <v>284</v>
      </c>
    </row>
    <row r="93" spans="2:65" s="1" customFormat="1" ht="22.5" customHeight="1">
      <c r="B93" s="40"/>
      <c r="C93" s="192" t="s">
        <v>234</v>
      </c>
      <c r="D93" s="192" t="s">
        <v>146</v>
      </c>
      <c r="E93" s="193" t="s">
        <v>2129</v>
      </c>
      <c r="F93" s="194" t="s">
        <v>2130</v>
      </c>
      <c r="G93" s="195" t="s">
        <v>1924</v>
      </c>
      <c r="H93" s="196">
        <v>1</v>
      </c>
      <c r="I93" s="197"/>
      <c r="J93" s="198">
        <f t="shared" si="0"/>
        <v>0</v>
      </c>
      <c r="K93" s="194" t="s">
        <v>21</v>
      </c>
      <c r="L93" s="60"/>
      <c r="M93" s="199" t="s">
        <v>21</v>
      </c>
      <c r="N93" s="200" t="s">
        <v>45</v>
      </c>
      <c r="O93" s="41"/>
      <c r="P93" s="201">
        <f t="shared" si="1"/>
        <v>0</v>
      </c>
      <c r="Q93" s="201">
        <v>0</v>
      </c>
      <c r="R93" s="201">
        <f t="shared" si="2"/>
        <v>0</v>
      </c>
      <c r="S93" s="201">
        <v>0</v>
      </c>
      <c r="T93" s="202">
        <f t="shared" si="3"/>
        <v>0</v>
      </c>
      <c r="AR93" s="24" t="s">
        <v>294</v>
      </c>
      <c r="AT93" s="24" t="s">
        <v>146</v>
      </c>
      <c r="AU93" s="24" t="s">
        <v>84</v>
      </c>
      <c r="AY93" s="24" t="s">
        <v>143</v>
      </c>
      <c r="BE93" s="203">
        <f t="shared" si="4"/>
        <v>0</v>
      </c>
      <c r="BF93" s="203">
        <f t="shared" si="5"/>
        <v>0</v>
      </c>
      <c r="BG93" s="203">
        <f t="shared" si="6"/>
        <v>0</v>
      </c>
      <c r="BH93" s="203">
        <f t="shared" si="7"/>
        <v>0</v>
      </c>
      <c r="BI93" s="203">
        <f t="shared" si="8"/>
        <v>0</v>
      </c>
      <c r="BJ93" s="24" t="s">
        <v>82</v>
      </c>
      <c r="BK93" s="203">
        <f t="shared" si="9"/>
        <v>0</v>
      </c>
      <c r="BL93" s="24" t="s">
        <v>294</v>
      </c>
      <c r="BM93" s="24" t="s">
        <v>294</v>
      </c>
    </row>
    <row r="94" spans="2:65" s="1" customFormat="1" ht="31.5" customHeight="1">
      <c r="B94" s="40"/>
      <c r="C94" s="192" t="s">
        <v>254</v>
      </c>
      <c r="D94" s="192" t="s">
        <v>146</v>
      </c>
      <c r="E94" s="193" t="s">
        <v>2131</v>
      </c>
      <c r="F94" s="194" t="s">
        <v>2132</v>
      </c>
      <c r="G94" s="195" t="s">
        <v>1034</v>
      </c>
      <c r="H94" s="275"/>
      <c r="I94" s="197"/>
      <c r="J94" s="198">
        <f t="shared" si="0"/>
        <v>0</v>
      </c>
      <c r="K94" s="194" t="s">
        <v>150</v>
      </c>
      <c r="L94" s="60"/>
      <c r="M94" s="199" t="s">
        <v>21</v>
      </c>
      <c r="N94" s="200" t="s">
        <v>45</v>
      </c>
      <c r="O94" s="41"/>
      <c r="P94" s="201">
        <f t="shared" si="1"/>
        <v>0</v>
      </c>
      <c r="Q94" s="201">
        <v>0</v>
      </c>
      <c r="R94" s="201">
        <f t="shared" si="2"/>
        <v>0</v>
      </c>
      <c r="S94" s="201">
        <v>0</v>
      </c>
      <c r="T94" s="202">
        <f t="shared" si="3"/>
        <v>0</v>
      </c>
      <c r="AR94" s="24" t="s">
        <v>294</v>
      </c>
      <c r="AT94" s="24" t="s">
        <v>146</v>
      </c>
      <c r="AU94" s="24" t="s">
        <v>84</v>
      </c>
      <c r="AY94" s="24" t="s">
        <v>143</v>
      </c>
      <c r="BE94" s="203">
        <f t="shared" si="4"/>
        <v>0</v>
      </c>
      <c r="BF94" s="203">
        <f t="shared" si="5"/>
        <v>0</v>
      </c>
      <c r="BG94" s="203">
        <f t="shared" si="6"/>
        <v>0</v>
      </c>
      <c r="BH94" s="203">
        <f t="shared" si="7"/>
        <v>0</v>
      </c>
      <c r="BI94" s="203">
        <f t="shared" si="8"/>
        <v>0</v>
      </c>
      <c r="BJ94" s="24" t="s">
        <v>82</v>
      </c>
      <c r="BK94" s="203">
        <f t="shared" si="9"/>
        <v>0</v>
      </c>
      <c r="BL94" s="24" t="s">
        <v>294</v>
      </c>
      <c r="BM94" s="24" t="s">
        <v>2133</v>
      </c>
    </row>
    <row r="95" spans="2:63" s="10" customFormat="1" ht="29.85" customHeight="1">
      <c r="B95" s="175"/>
      <c r="C95" s="176"/>
      <c r="D95" s="189" t="s">
        <v>73</v>
      </c>
      <c r="E95" s="190" t="s">
        <v>2134</v>
      </c>
      <c r="F95" s="190" t="s">
        <v>2135</v>
      </c>
      <c r="G95" s="176"/>
      <c r="H95" s="176"/>
      <c r="I95" s="179"/>
      <c r="J95" s="191">
        <f>BK95</f>
        <v>0</v>
      </c>
      <c r="K95" s="176"/>
      <c r="L95" s="181"/>
      <c r="M95" s="182"/>
      <c r="N95" s="183"/>
      <c r="O95" s="183"/>
      <c r="P95" s="184">
        <f>SUM(P96:P105)</f>
        <v>0</v>
      </c>
      <c r="Q95" s="183"/>
      <c r="R95" s="184">
        <f>SUM(R96:R105)</f>
        <v>0</v>
      </c>
      <c r="S95" s="183"/>
      <c r="T95" s="185">
        <f>SUM(T96:T105)</f>
        <v>0</v>
      </c>
      <c r="AR95" s="186" t="s">
        <v>84</v>
      </c>
      <c r="AT95" s="187" t="s">
        <v>73</v>
      </c>
      <c r="AU95" s="187" t="s">
        <v>82</v>
      </c>
      <c r="AY95" s="186" t="s">
        <v>143</v>
      </c>
      <c r="BK95" s="188">
        <f>SUM(BK96:BK105)</f>
        <v>0</v>
      </c>
    </row>
    <row r="96" spans="2:65" s="1" customFormat="1" ht="22.5" customHeight="1">
      <c r="B96" s="40"/>
      <c r="C96" s="192" t="s">
        <v>260</v>
      </c>
      <c r="D96" s="192" t="s">
        <v>146</v>
      </c>
      <c r="E96" s="193" t="s">
        <v>2136</v>
      </c>
      <c r="F96" s="194" t="s">
        <v>2137</v>
      </c>
      <c r="G96" s="195" t="s">
        <v>492</v>
      </c>
      <c r="H96" s="196">
        <v>1350</v>
      </c>
      <c r="I96" s="197"/>
      <c r="J96" s="198">
        <f aca="true" t="shared" si="10" ref="J96:J105">ROUND(I96*H96,2)</f>
        <v>0</v>
      </c>
      <c r="K96" s="194" t="s">
        <v>21</v>
      </c>
      <c r="L96" s="60"/>
      <c r="M96" s="199" t="s">
        <v>21</v>
      </c>
      <c r="N96" s="200" t="s">
        <v>45</v>
      </c>
      <c r="O96" s="41"/>
      <c r="P96" s="201">
        <f aca="true" t="shared" si="11" ref="P96:P105">O96*H96</f>
        <v>0</v>
      </c>
      <c r="Q96" s="201">
        <v>0</v>
      </c>
      <c r="R96" s="201">
        <f aca="true" t="shared" si="12" ref="R96:R105">Q96*H96</f>
        <v>0</v>
      </c>
      <c r="S96" s="201">
        <v>0</v>
      </c>
      <c r="T96" s="202">
        <f aca="true" t="shared" si="13" ref="T96:T105">S96*H96</f>
        <v>0</v>
      </c>
      <c r="AR96" s="24" t="s">
        <v>294</v>
      </c>
      <c r="AT96" s="24" t="s">
        <v>146</v>
      </c>
      <c r="AU96" s="24" t="s">
        <v>84</v>
      </c>
      <c r="AY96" s="24" t="s">
        <v>143</v>
      </c>
      <c r="BE96" s="203">
        <f aca="true" t="shared" si="14" ref="BE96:BE105">IF(N96="základní",J96,0)</f>
        <v>0</v>
      </c>
      <c r="BF96" s="203">
        <f aca="true" t="shared" si="15" ref="BF96:BF105">IF(N96="snížená",J96,0)</f>
        <v>0</v>
      </c>
      <c r="BG96" s="203">
        <f aca="true" t="shared" si="16" ref="BG96:BG105">IF(N96="zákl. přenesená",J96,0)</f>
        <v>0</v>
      </c>
      <c r="BH96" s="203">
        <f aca="true" t="shared" si="17" ref="BH96:BH105">IF(N96="sníž. přenesená",J96,0)</f>
        <v>0</v>
      </c>
      <c r="BI96" s="203">
        <f aca="true" t="shared" si="18" ref="BI96:BI105">IF(N96="nulová",J96,0)</f>
        <v>0</v>
      </c>
      <c r="BJ96" s="24" t="s">
        <v>82</v>
      </c>
      <c r="BK96" s="203">
        <f aca="true" t="shared" si="19" ref="BK96:BK105">ROUND(I96*H96,2)</f>
        <v>0</v>
      </c>
      <c r="BL96" s="24" t="s">
        <v>294</v>
      </c>
      <c r="BM96" s="24" t="s">
        <v>305</v>
      </c>
    </row>
    <row r="97" spans="2:65" s="1" customFormat="1" ht="22.5" customHeight="1">
      <c r="B97" s="40"/>
      <c r="C97" s="192" t="s">
        <v>269</v>
      </c>
      <c r="D97" s="192" t="s">
        <v>146</v>
      </c>
      <c r="E97" s="193" t="s">
        <v>2138</v>
      </c>
      <c r="F97" s="194" t="s">
        <v>2139</v>
      </c>
      <c r="G97" s="195" t="s">
        <v>492</v>
      </c>
      <c r="H97" s="196">
        <v>10</v>
      </c>
      <c r="I97" s="197"/>
      <c r="J97" s="198">
        <f t="shared" si="10"/>
        <v>0</v>
      </c>
      <c r="K97" s="194" t="s">
        <v>21</v>
      </c>
      <c r="L97" s="60"/>
      <c r="M97" s="199" t="s">
        <v>21</v>
      </c>
      <c r="N97" s="200" t="s">
        <v>45</v>
      </c>
      <c r="O97" s="41"/>
      <c r="P97" s="201">
        <f t="shared" si="11"/>
        <v>0</v>
      </c>
      <c r="Q97" s="201">
        <v>0</v>
      </c>
      <c r="R97" s="201">
        <f t="shared" si="12"/>
        <v>0</v>
      </c>
      <c r="S97" s="201">
        <v>0</v>
      </c>
      <c r="T97" s="202">
        <f t="shared" si="13"/>
        <v>0</v>
      </c>
      <c r="AR97" s="24" t="s">
        <v>294</v>
      </c>
      <c r="AT97" s="24" t="s">
        <v>146</v>
      </c>
      <c r="AU97" s="24" t="s">
        <v>84</v>
      </c>
      <c r="AY97" s="24" t="s">
        <v>143</v>
      </c>
      <c r="BE97" s="203">
        <f t="shared" si="14"/>
        <v>0</v>
      </c>
      <c r="BF97" s="203">
        <f t="shared" si="15"/>
        <v>0</v>
      </c>
      <c r="BG97" s="203">
        <f t="shared" si="16"/>
        <v>0</v>
      </c>
      <c r="BH97" s="203">
        <f t="shared" si="17"/>
        <v>0</v>
      </c>
      <c r="BI97" s="203">
        <f t="shared" si="18"/>
        <v>0</v>
      </c>
      <c r="BJ97" s="24" t="s">
        <v>82</v>
      </c>
      <c r="BK97" s="203">
        <f t="shared" si="19"/>
        <v>0</v>
      </c>
      <c r="BL97" s="24" t="s">
        <v>294</v>
      </c>
      <c r="BM97" s="24" t="s">
        <v>316</v>
      </c>
    </row>
    <row r="98" spans="2:65" s="1" customFormat="1" ht="22.5" customHeight="1">
      <c r="B98" s="40"/>
      <c r="C98" s="192" t="s">
        <v>275</v>
      </c>
      <c r="D98" s="192" t="s">
        <v>146</v>
      </c>
      <c r="E98" s="193" t="s">
        <v>2140</v>
      </c>
      <c r="F98" s="194" t="s">
        <v>2141</v>
      </c>
      <c r="G98" s="195" t="s">
        <v>492</v>
      </c>
      <c r="H98" s="196">
        <v>80</v>
      </c>
      <c r="I98" s="197"/>
      <c r="J98" s="198">
        <f t="shared" si="10"/>
        <v>0</v>
      </c>
      <c r="K98" s="194" t="s">
        <v>21</v>
      </c>
      <c r="L98" s="60"/>
      <c r="M98" s="199" t="s">
        <v>21</v>
      </c>
      <c r="N98" s="200" t="s">
        <v>45</v>
      </c>
      <c r="O98" s="41"/>
      <c r="P98" s="201">
        <f t="shared" si="11"/>
        <v>0</v>
      </c>
      <c r="Q98" s="201">
        <v>0</v>
      </c>
      <c r="R98" s="201">
        <f t="shared" si="12"/>
        <v>0</v>
      </c>
      <c r="S98" s="201">
        <v>0</v>
      </c>
      <c r="T98" s="202">
        <f t="shared" si="13"/>
        <v>0</v>
      </c>
      <c r="AR98" s="24" t="s">
        <v>294</v>
      </c>
      <c r="AT98" s="24" t="s">
        <v>146</v>
      </c>
      <c r="AU98" s="24" t="s">
        <v>84</v>
      </c>
      <c r="AY98" s="24" t="s">
        <v>143</v>
      </c>
      <c r="BE98" s="203">
        <f t="shared" si="14"/>
        <v>0</v>
      </c>
      <c r="BF98" s="203">
        <f t="shared" si="15"/>
        <v>0</v>
      </c>
      <c r="BG98" s="203">
        <f t="shared" si="16"/>
        <v>0</v>
      </c>
      <c r="BH98" s="203">
        <f t="shared" si="17"/>
        <v>0</v>
      </c>
      <c r="BI98" s="203">
        <f t="shared" si="18"/>
        <v>0</v>
      </c>
      <c r="BJ98" s="24" t="s">
        <v>82</v>
      </c>
      <c r="BK98" s="203">
        <f t="shared" si="19"/>
        <v>0</v>
      </c>
      <c r="BL98" s="24" t="s">
        <v>294</v>
      </c>
      <c r="BM98" s="24" t="s">
        <v>327</v>
      </c>
    </row>
    <row r="99" spans="2:65" s="1" customFormat="1" ht="22.5" customHeight="1">
      <c r="B99" s="40"/>
      <c r="C99" s="192" t="s">
        <v>280</v>
      </c>
      <c r="D99" s="192" t="s">
        <v>146</v>
      </c>
      <c r="E99" s="193" t="s">
        <v>2142</v>
      </c>
      <c r="F99" s="194" t="s">
        <v>2143</v>
      </c>
      <c r="G99" s="195" t="s">
        <v>492</v>
      </c>
      <c r="H99" s="196">
        <v>1440</v>
      </c>
      <c r="I99" s="197"/>
      <c r="J99" s="198">
        <f t="shared" si="10"/>
        <v>0</v>
      </c>
      <c r="K99" s="194" t="s">
        <v>21</v>
      </c>
      <c r="L99" s="60"/>
      <c r="M99" s="199" t="s">
        <v>21</v>
      </c>
      <c r="N99" s="200" t="s">
        <v>45</v>
      </c>
      <c r="O99" s="41"/>
      <c r="P99" s="201">
        <f t="shared" si="11"/>
        <v>0</v>
      </c>
      <c r="Q99" s="201">
        <v>0</v>
      </c>
      <c r="R99" s="201">
        <f t="shared" si="12"/>
        <v>0</v>
      </c>
      <c r="S99" s="201">
        <v>0</v>
      </c>
      <c r="T99" s="202">
        <f t="shared" si="13"/>
        <v>0</v>
      </c>
      <c r="AR99" s="24" t="s">
        <v>294</v>
      </c>
      <c r="AT99" s="24" t="s">
        <v>146</v>
      </c>
      <c r="AU99" s="24" t="s">
        <v>84</v>
      </c>
      <c r="AY99" s="24" t="s">
        <v>143</v>
      </c>
      <c r="BE99" s="203">
        <f t="shared" si="14"/>
        <v>0</v>
      </c>
      <c r="BF99" s="203">
        <f t="shared" si="15"/>
        <v>0</v>
      </c>
      <c r="BG99" s="203">
        <f t="shared" si="16"/>
        <v>0</v>
      </c>
      <c r="BH99" s="203">
        <f t="shared" si="17"/>
        <v>0</v>
      </c>
      <c r="BI99" s="203">
        <f t="shared" si="18"/>
        <v>0</v>
      </c>
      <c r="BJ99" s="24" t="s">
        <v>82</v>
      </c>
      <c r="BK99" s="203">
        <f t="shared" si="19"/>
        <v>0</v>
      </c>
      <c r="BL99" s="24" t="s">
        <v>294</v>
      </c>
      <c r="BM99" s="24" t="s">
        <v>337</v>
      </c>
    </row>
    <row r="100" spans="2:65" s="1" customFormat="1" ht="22.5" customHeight="1">
      <c r="B100" s="40"/>
      <c r="C100" s="192" t="s">
        <v>284</v>
      </c>
      <c r="D100" s="192" t="s">
        <v>146</v>
      </c>
      <c r="E100" s="193" t="s">
        <v>2144</v>
      </c>
      <c r="F100" s="194" t="s">
        <v>1999</v>
      </c>
      <c r="G100" s="195" t="s">
        <v>1924</v>
      </c>
      <c r="H100" s="196">
        <v>1</v>
      </c>
      <c r="I100" s="197"/>
      <c r="J100" s="198">
        <f t="shared" si="10"/>
        <v>0</v>
      </c>
      <c r="K100" s="194" t="s">
        <v>21</v>
      </c>
      <c r="L100" s="60"/>
      <c r="M100" s="199" t="s">
        <v>21</v>
      </c>
      <c r="N100" s="200" t="s">
        <v>45</v>
      </c>
      <c r="O100" s="41"/>
      <c r="P100" s="201">
        <f t="shared" si="11"/>
        <v>0</v>
      </c>
      <c r="Q100" s="201">
        <v>0</v>
      </c>
      <c r="R100" s="201">
        <f t="shared" si="12"/>
        <v>0</v>
      </c>
      <c r="S100" s="201">
        <v>0</v>
      </c>
      <c r="T100" s="202">
        <f t="shared" si="13"/>
        <v>0</v>
      </c>
      <c r="AR100" s="24" t="s">
        <v>294</v>
      </c>
      <c r="AT100" s="24" t="s">
        <v>146</v>
      </c>
      <c r="AU100" s="24" t="s">
        <v>84</v>
      </c>
      <c r="AY100" s="24" t="s">
        <v>143</v>
      </c>
      <c r="BE100" s="203">
        <f t="shared" si="14"/>
        <v>0</v>
      </c>
      <c r="BF100" s="203">
        <f t="shared" si="15"/>
        <v>0</v>
      </c>
      <c r="BG100" s="203">
        <f t="shared" si="16"/>
        <v>0</v>
      </c>
      <c r="BH100" s="203">
        <f t="shared" si="17"/>
        <v>0</v>
      </c>
      <c r="BI100" s="203">
        <f t="shared" si="18"/>
        <v>0</v>
      </c>
      <c r="BJ100" s="24" t="s">
        <v>82</v>
      </c>
      <c r="BK100" s="203">
        <f t="shared" si="19"/>
        <v>0</v>
      </c>
      <c r="BL100" s="24" t="s">
        <v>294</v>
      </c>
      <c r="BM100" s="24" t="s">
        <v>351</v>
      </c>
    </row>
    <row r="101" spans="2:65" s="1" customFormat="1" ht="22.5" customHeight="1">
      <c r="B101" s="40"/>
      <c r="C101" s="192" t="s">
        <v>10</v>
      </c>
      <c r="D101" s="192" t="s">
        <v>146</v>
      </c>
      <c r="E101" s="193" t="s">
        <v>2145</v>
      </c>
      <c r="F101" s="194" t="s">
        <v>2146</v>
      </c>
      <c r="G101" s="195" t="s">
        <v>492</v>
      </c>
      <c r="H101" s="196">
        <v>60</v>
      </c>
      <c r="I101" s="197"/>
      <c r="J101" s="198">
        <f t="shared" si="10"/>
        <v>0</v>
      </c>
      <c r="K101" s="194" t="s">
        <v>21</v>
      </c>
      <c r="L101" s="60"/>
      <c r="M101" s="199" t="s">
        <v>21</v>
      </c>
      <c r="N101" s="200" t="s">
        <v>45</v>
      </c>
      <c r="O101" s="41"/>
      <c r="P101" s="201">
        <f t="shared" si="11"/>
        <v>0</v>
      </c>
      <c r="Q101" s="201">
        <v>0</v>
      </c>
      <c r="R101" s="201">
        <f t="shared" si="12"/>
        <v>0</v>
      </c>
      <c r="S101" s="201">
        <v>0</v>
      </c>
      <c r="T101" s="202">
        <f t="shared" si="13"/>
        <v>0</v>
      </c>
      <c r="AR101" s="24" t="s">
        <v>294</v>
      </c>
      <c r="AT101" s="24" t="s">
        <v>146</v>
      </c>
      <c r="AU101" s="24" t="s">
        <v>84</v>
      </c>
      <c r="AY101" s="24" t="s">
        <v>143</v>
      </c>
      <c r="BE101" s="203">
        <f t="shared" si="14"/>
        <v>0</v>
      </c>
      <c r="BF101" s="203">
        <f t="shared" si="15"/>
        <v>0</v>
      </c>
      <c r="BG101" s="203">
        <f t="shared" si="16"/>
        <v>0</v>
      </c>
      <c r="BH101" s="203">
        <f t="shared" si="17"/>
        <v>0</v>
      </c>
      <c r="BI101" s="203">
        <f t="shared" si="18"/>
        <v>0</v>
      </c>
      <c r="BJ101" s="24" t="s">
        <v>82</v>
      </c>
      <c r="BK101" s="203">
        <f t="shared" si="19"/>
        <v>0</v>
      </c>
      <c r="BL101" s="24" t="s">
        <v>294</v>
      </c>
      <c r="BM101" s="24" t="s">
        <v>559</v>
      </c>
    </row>
    <row r="102" spans="2:65" s="1" customFormat="1" ht="22.5" customHeight="1">
      <c r="B102" s="40"/>
      <c r="C102" s="192" t="s">
        <v>294</v>
      </c>
      <c r="D102" s="192" t="s">
        <v>146</v>
      </c>
      <c r="E102" s="193" t="s">
        <v>2147</v>
      </c>
      <c r="F102" s="194" t="s">
        <v>2148</v>
      </c>
      <c r="G102" s="195" t="s">
        <v>492</v>
      </c>
      <c r="H102" s="196">
        <v>10</v>
      </c>
      <c r="I102" s="197"/>
      <c r="J102" s="198">
        <f t="shared" si="10"/>
        <v>0</v>
      </c>
      <c r="K102" s="194" t="s">
        <v>21</v>
      </c>
      <c r="L102" s="60"/>
      <c r="M102" s="199" t="s">
        <v>21</v>
      </c>
      <c r="N102" s="200" t="s">
        <v>45</v>
      </c>
      <c r="O102" s="41"/>
      <c r="P102" s="201">
        <f t="shared" si="11"/>
        <v>0</v>
      </c>
      <c r="Q102" s="201">
        <v>0</v>
      </c>
      <c r="R102" s="201">
        <f t="shared" si="12"/>
        <v>0</v>
      </c>
      <c r="S102" s="201">
        <v>0</v>
      </c>
      <c r="T102" s="202">
        <f t="shared" si="13"/>
        <v>0</v>
      </c>
      <c r="AR102" s="24" t="s">
        <v>294</v>
      </c>
      <c r="AT102" s="24" t="s">
        <v>146</v>
      </c>
      <c r="AU102" s="24" t="s">
        <v>84</v>
      </c>
      <c r="AY102" s="24" t="s">
        <v>143</v>
      </c>
      <c r="BE102" s="203">
        <f t="shared" si="14"/>
        <v>0</v>
      </c>
      <c r="BF102" s="203">
        <f t="shared" si="15"/>
        <v>0</v>
      </c>
      <c r="BG102" s="203">
        <f t="shared" si="16"/>
        <v>0</v>
      </c>
      <c r="BH102" s="203">
        <f t="shared" si="17"/>
        <v>0</v>
      </c>
      <c r="BI102" s="203">
        <f t="shared" si="18"/>
        <v>0</v>
      </c>
      <c r="BJ102" s="24" t="s">
        <v>82</v>
      </c>
      <c r="BK102" s="203">
        <f t="shared" si="19"/>
        <v>0</v>
      </c>
      <c r="BL102" s="24" t="s">
        <v>294</v>
      </c>
      <c r="BM102" s="24" t="s">
        <v>569</v>
      </c>
    </row>
    <row r="103" spans="2:65" s="1" customFormat="1" ht="22.5" customHeight="1">
      <c r="B103" s="40"/>
      <c r="C103" s="192" t="s">
        <v>300</v>
      </c>
      <c r="D103" s="192" t="s">
        <v>146</v>
      </c>
      <c r="E103" s="193" t="s">
        <v>2149</v>
      </c>
      <c r="F103" s="194" t="s">
        <v>2150</v>
      </c>
      <c r="G103" s="195" t="s">
        <v>492</v>
      </c>
      <c r="H103" s="196">
        <v>80</v>
      </c>
      <c r="I103" s="197"/>
      <c r="J103" s="198">
        <f t="shared" si="10"/>
        <v>0</v>
      </c>
      <c r="K103" s="194" t="s">
        <v>21</v>
      </c>
      <c r="L103" s="60"/>
      <c r="M103" s="199" t="s">
        <v>21</v>
      </c>
      <c r="N103" s="200" t="s">
        <v>45</v>
      </c>
      <c r="O103" s="41"/>
      <c r="P103" s="201">
        <f t="shared" si="11"/>
        <v>0</v>
      </c>
      <c r="Q103" s="201">
        <v>0</v>
      </c>
      <c r="R103" s="201">
        <f t="shared" si="12"/>
        <v>0</v>
      </c>
      <c r="S103" s="201">
        <v>0</v>
      </c>
      <c r="T103" s="202">
        <f t="shared" si="13"/>
        <v>0</v>
      </c>
      <c r="AR103" s="24" t="s">
        <v>294</v>
      </c>
      <c r="AT103" s="24" t="s">
        <v>146</v>
      </c>
      <c r="AU103" s="24" t="s">
        <v>84</v>
      </c>
      <c r="AY103" s="24" t="s">
        <v>143</v>
      </c>
      <c r="BE103" s="203">
        <f t="shared" si="14"/>
        <v>0</v>
      </c>
      <c r="BF103" s="203">
        <f t="shared" si="15"/>
        <v>0</v>
      </c>
      <c r="BG103" s="203">
        <f t="shared" si="16"/>
        <v>0</v>
      </c>
      <c r="BH103" s="203">
        <f t="shared" si="17"/>
        <v>0</v>
      </c>
      <c r="BI103" s="203">
        <f t="shared" si="18"/>
        <v>0</v>
      </c>
      <c r="BJ103" s="24" t="s">
        <v>82</v>
      </c>
      <c r="BK103" s="203">
        <f t="shared" si="19"/>
        <v>0</v>
      </c>
      <c r="BL103" s="24" t="s">
        <v>294</v>
      </c>
      <c r="BM103" s="24" t="s">
        <v>579</v>
      </c>
    </row>
    <row r="104" spans="2:65" s="1" customFormat="1" ht="22.5" customHeight="1">
      <c r="B104" s="40"/>
      <c r="C104" s="192" t="s">
        <v>305</v>
      </c>
      <c r="D104" s="192" t="s">
        <v>146</v>
      </c>
      <c r="E104" s="193" t="s">
        <v>2151</v>
      </c>
      <c r="F104" s="194" t="s">
        <v>2152</v>
      </c>
      <c r="G104" s="195" t="s">
        <v>1924</v>
      </c>
      <c r="H104" s="196">
        <v>1</v>
      </c>
      <c r="I104" s="197"/>
      <c r="J104" s="198">
        <f t="shared" si="10"/>
        <v>0</v>
      </c>
      <c r="K104" s="194" t="s">
        <v>21</v>
      </c>
      <c r="L104" s="60"/>
      <c r="M104" s="199" t="s">
        <v>21</v>
      </c>
      <c r="N104" s="200" t="s">
        <v>45</v>
      </c>
      <c r="O104" s="41"/>
      <c r="P104" s="201">
        <f t="shared" si="11"/>
        <v>0</v>
      </c>
      <c r="Q104" s="201">
        <v>0</v>
      </c>
      <c r="R104" s="201">
        <f t="shared" si="12"/>
        <v>0</v>
      </c>
      <c r="S104" s="201">
        <v>0</v>
      </c>
      <c r="T104" s="202">
        <f t="shared" si="13"/>
        <v>0</v>
      </c>
      <c r="AR104" s="24" t="s">
        <v>294</v>
      </c>
      <c r="AT104" s="24" t="s">
        <v>146</v>
      </c>
      <c r="AU104" s="24" t="s">
        <v>84</v>
      </c>
      <c r="AY104" s="24" t="s">
        <v>143</v>
      </c>
      <c r="BE104" s="203">
        <f t="shared" si="14"/>
        <v>0</v>
      </c>
      <c r="BF104" s="203">
        <f t="shared" si="15"/>
        <v>0</v>
      </c>
      <c r="BG104" s="203">
        <f t="shared" si="16"/>
        <v>0</v>
      </c>
      <c r="BH104" s="203">
        <f t="shared" si="17"/>
        <v>0</v>
      </c>
      <c r="BI104" s="203">
        <f t="shared" si="18"/>
        <v>0</v>
      </c>
      <c r="BJ104" s="24" t="s">
        <v>82</v>
      </c>
      <c r="BK104" s="203">
        <f t="shared" si="19"/>
        <v>0</v>
      </c>
      <c r="BL104" s="24" t="s">
        <v>294</v>
      </c>
      <c r="BM104" s="24" t="s">
        <v>590</v>
      </c>
    </row>
    <row r="105" spans="2:65" s="1" customFormat="1" ht="31.5" customHeight="1">
      <c r="B105" s="40"/>
      <c r="C105" s="192" t="s">
        <v>309</v>
      </c>
      <c r="D105" s="192" t="s">
        <v>146</v>
      </c>
      <c r="E105" s="193" t="s">
        <v>2153</v>
      </c>
      <c r="F105" s="194" t="s">
        <v>2154</v>
      </c>
      <c r="G105" s="195" t="s">
        <v>1034</v>
      </c>
      <c r="H105" s="275"/>
      <c r="I105" s="197"/>
      <c r="J105" s="198">
        <f t="shared" si="10"/>
        <v>0</v>
      </c>
      <c r="K105" s="194" t="s">
        <v>150</v>
      </c>
      <c r="L105" s="60"/>
      <c r="M105" s="199" t="s">
        <v>21</v>
      </c>
      <c r="N105" s="200" t="s">
        <v>45</v>
      </c>
      <c r="O105" s="41"/>
      <c r="P105" s="201">
        <f t="shared" si="11"/>
        <v>0</v>
      </c>
      <c r="Q105" s="201">
        <v>0</v>
      </c>
      <c r="R105" s="201">
        <f t="shared" si="12"/>
        <v>0</v>
      </c>
      <c r="S105" s="201">
        <v>0</v>
      </c>
      <c r="T105" s="202">
        <f t="shared" si="13"/>
        <v>0</v>
      </c>
      <c r="AR105" s="24" t="s">
        <v>294</v>
      </c>
      <c r="AT105" s="24" t="s">
        <v>146</v>
      </c>
      <c r="AU105" s="24" t="s">
        <v>84</v>
      </c>
      <c r="AY105" s="24" t="s">
        <v>143</v>
      </c>
      <c r="BE105" s="203">
        <f t="shared" si="14"/>
        <v>0</v>
      </c>
      <c r="BF105" s="203">
        <f t="shared" si="15"/>
        <v>0</v>
      </c>
      <c r="BG105" s="203">
        <f t="shared" si="16"/>
        <v>0</v>
      </c>
      <c r="BH105" s="203">
        <f t="shared" si="17"/>
        <v>0</v>
      </c>
      <c r="BI105" s="203">
        <f t="shared" si="18"/>
        <v>0</v>
      </c>
      <c r="BJ105" s="24" t="s">
        <v>82</v>
      </c>
      <c r="BK105" s="203">
        <f t="shared" si="19"/>
        <v>0</v>
      </c>
      <c r="BL105" s="24" t="s">
        <v>294</v>
      </c>
      <c r="BM105" s="24" t="s">
        <v>2155</v>
      </c>
    </row>
    <row r="106" spans="2:63" s="10" customFormat="1" ht="29.85" customHeight="1">
      <c r="B106" s="175"/>
      <c r="C106" s="176"/>
      <c r="D106" s="189" t="s">
        <v>73</v>
      </c>
      <c r="E106" s="190" t="s">
        <v>2156</v>
      </c>
      <c r="F106" s="190" t="s">
        <v>2157</v>
      </c>
      <c r="G106" s="176"/>
      <c r="H106" s="176"/>
      <c r="I106" s="179"/>
      <c r="J106" s="191">
        <f>BK106</f>
        <v>0</v>
      </c>
      <c r="K106" s="176"/>
      <c r="L106" s="181"/>
      <c r="M106" s="182"/>
      <c r="N106" s="183"/>
      <c r="O106" s="183"/>
      <c r="P106" s="184">
        <f>SUM(P107:P112)</f>
        <v>0</v>
      </c>
      <c r="Q106" s="183"/>
      <c r="R106" s="184">
        <f>SUM(R107:R112)</f>
        <v>0</v>
      </c>
      <c r="S106" s="183"/>
      <c r="T106" s="185">
        <f>SUM(T107:T112)</f>
        <v>0</v>
      </c>
      <c r="AR106" s="186" t="s">
        <v>84</v>
      </c>
      <c r="AT106" s="187" t="s">
        <v>73</v>
      </c>
      <c r="AU106" s="187" t="s">
        <v>82</v>
      </c>
      <c r="AY106" s="186" t="s">
        <v>143</v>
      </c>
      <c r="BK106" s="188">
        <f>SUM(BK107:BK112)</f>
        <v>0</v>
      </c>
    </row>
    <row r="107" spans="2:65" s="1" customFormat="1" ht="31.5" customHeight="1">
      <c r="B107" s="40"/>
      <c r="C107" s="192" t="s">
        <v>316</v>
      </c>
      <c r="D107" s="192" t="s">
        <v>146</v>
      </c>
      <c r="E107" s="193" t="s">
        <v>2158</v>
      </c>
      <c r="F107" s="194" t="s">
        <v>2159</v>
      </c>
      <c r="G107" s="195" t="s">
        <v>1924</v>
      </c>
      <c r="H107" s="196">
        <v>8</v>
      </c>
      <c r="I107" s="197"/>
      <c r="J107" s="198">
        <f aca="true" t="shared" si="20" ref="J107:J112">ROUND(I107*H107,2)</f>
        <v>0</v>
      </c>
      <c r="K107" s="194" t="s">
        <v>21</v>
      </c>
      <c r="L107" s="60"/>
      <c r="M107" s="199" t="s">
        <v>21</v>
      </c>
      <c r="N107" s="200" t="s">
        <v>45</v>
      </c>
      <c r="O107" s="41"/>
      <c r="P107" s="201">
        <f aca="true" t="shared" si="21" ref="P107:P112">O107*H107</f>
        <v>0</v>
      </c>
      <c r="Q107" s="201">
        <v>0</v>
      </c>
      <c r="R107" s="201">
        <f aca="true" t="shared" si="22" ref="R107:R112">Q107*H107</f>
        <v>0</v>
      </c>
      <c r="S107" s="201">
        <v>0</v>
      </c>
      <c r="T107" s="202">
        <f aca="true" t="shared" si="23" ref="T107:T112">S107*H107</f>
        <v>0</v>
      </c>
      <c r="AR107" s="24" t="s">
        <v>294</v>
      </c>
      <c r="AT107" s="24" t="s">
        <v>146</v>
      </c>
      <c r="AU107" s="24" t="s">
        <v>84</v>
      </c>
      <c r="AY107" s="24" t="s">
        <v>143</v>
      </c>
      <c r="BE107" s="203">
        <f aca="true" t="shared" si="24" ref="BE107:BE112">IF(N107="základní",J107,0)</f>
        <v>0</v>
      </c>
      <c r="BF107" s="203">
        <f aca="true" t="shared" si="25" ref="BF107:BF112">IF(N107="snížená",J107,0)</f>
        <v>0</v>
      </c>
      <c r="BG107" s="203">
        <f aca="true" t="shared" si="26" ref="BG107:BG112">IF(N107="zákl. přenesená",J107,0)</f>
        <v>0</v>
      </c>
      <c r="BH107" s="203">
        <f aca="true" t="shared" si="27" ref="BH107:BH112">IF(N107="sníž. přenesená",J107,0)</f>
        <v>0</v>
      </c>
      <c r="BI107" s="203">
        <f aca="true" t="shared" si="28" ref="BI107:BI112">IF(N107="nulová",J107,0)</f>
        <v>0</v>
      </c>
      <c r="BJ107" s="24" t="s">
        <v>82</v>
      </c>
      <c r="BK107" s="203">
        <f aca="true" t="shared" si="29" ref="BK107:BK112">ROUND(I107*H107,2)</f>
        <v>0</v>
      </c>
      <c r="BL107" s="24" t="s">
        <v>294</v>
      </c>
      <c r="BM107" s="24" t="s">
        <v>446</v>
      </c>
    </row>
    <row r="108" spans="2:65" s="1" customFormat="1" ht="22.5" customHeight="1">
      <c r="B108" s="40"/>
      <c r="C108" s="192" t="s">
        <v>9</v>
      </c>
      <c r="D108" s="192" t="s">
        <v>146</v>
      </c>
      <c r="E108" s="193" t="s">
        <v>2160</v>
      </c>
      <c r="F108" s="194" t="s">
        <v>1967</v>
      </c>
      <c r="G108" s="195" t="s">
        <v>1924</v>
      </c>
      <c r="H108" s="196">
        <v>3</v>
      </c>
      <c r="I108" s="197"/>
      <c r="J108" s="198">
        <f t="shared" si="20"/>
        <v>0</v>
      </c>
      <c r="K108" s="194" t="s">
        <v>21</v>
      </c>
      <c r="L108" s="60"/>
      <c r="M108" s="199" t="s">
        <v>21</v>
      </c>
      <c r="N108" s="200" t="s">
        <v>45</v>
      </c>
      <c r="O108" s="41"/>
      <c r="P108" s="201">
        <f t="shared" si="21"/>
        <v>0</v>
      </c>
      <c r="Q108" s="201">
        <v>0</v>
      </c>
      <c r="R108" s="201">
        <f t="shared" si="22"/>
        <v>0</v>
      </c>
      <c r="S108" s="201">
        <v>0</v>
      </c>
      <c r="T108" s="202">
        <f t="shared" si="23"/>
        <v>0</v>
      </c>
      <c r="AR108" s="24" t="s">
        <v>294</v>
      </c>
      <c r="AT108" s="24" t="s">
        <v>146</v>
      </c>
      <c r="AU108" s="24" t="s">
        <v>84</v>
      </c>
      <c r="AY108" s="24" t="s">
        <v>143</v>
      </c>
      <c r="BE108" s="203">
        <f t="shared" si="24"/>
        <v>0</v>
      </c>
      <c r="BF108" s="203">
        <f t="shared" si="25"/>
        <v>0</v>
      </c>
      <c r="BG108" s="203">
        <f t="shared" si="26"/>
        <v>0</v>
      </c>
      <c r="BH108" s="203">
        <f t="shared" si="27"/>
        <v>0</v>
      </c>
      <c r="BI108" s="203">
        <f t="shared" si="28"/>
        <v>0</v>
      </c>
      <c r="BJ108" s="24" t="s">
        <v>82</v>
      </c>
      <c r="BK108" s="203">
        <f t="shared" si="29"/>
        <v>0</v>
      </c>
      <c r="BL108" s="24" t="s">
        <v>294</v>
      </c>
      <c r="BM108" s="24" t="s">
        <v>495</v>
      </c>
    </row>
    <row r="109" spans="2:65" s="1" customFormat="1" ht="22.5" customHeight="1">
      <c r="B109" s="40"/>
      <c r="C109" s="192" t="s">
        <v>327</v>
      </c>
      <c r="D109" s="192" t="s">
        <v>146</v>
      </c>
      <c r="E109" s="193" t="s">
        <v>2161</v>
      </c>
      <c r="F109" s="194" t="s">
        <v>2162</v>
      </c>
      <c r="G109" s="195" t="s">
        <v>1924</v>
      </c>
      <c r="H109" s="196">
        <v>3</v>
      </c>
      <c r="I109" s="197"/>
      <c r="J109" s="198">
        <f t="shared" si="20"/>
        <v>0</v>
      </c>
      <c r="K109" s="194" t="s">
        <v>21</v>
      </c>
      <c r="L109" s="60"/>
      <c r="M109" s="199" t="s">
        <v>21</v>
      </c>
      <c r="N109" s="200" t="s">
        <v>45</v>
      </c>
      <c r="O109" s="41"/>
      <c r="P109" s="201">
        <f t="shared" si="21"/>
        <v>0</v>
      </c>
      <c r="Q109" s="201">
        <v>0</v>
      </c>
      <c r="R109" s="201">
        <f t="shared" si="22"/>
        <v>0</v>
      </c>
      <c r="S109" s="201">
        <v>0</v>
      </c>
      <c r="T109" s="202">
        <f t="shared" si="23"/>
        <v>0</v>
      </c>
      <c r="AR109" s="24" t="s">
        <v>294</v>
      </c>
      <c r="AT109" s="24" t="s">
        <v>146</v>
      </c>
      <c r="AU109" s="24" t="s">
        <v>84</v>
      </c>
      <c r="AY109" s="24" t="s">
        <v>143</v>
      </c>
      <c r="BE109" s="203">
        <f t="shared" si="24"/>
        <v>0</v>
      </c>
      <c r="BF109" s="203">
        <f t="shared" si="25"/>
        <v>0</v>
      </c>
      <c r="BG109" s="203">
        <f t="shared" si="26"/>
        <v>0</v>
      </c>
      <c r="BH109" s="203">
        <f t="shared" si="27"/>
        <v>0</v>
      </c>
      <c r="BI109" s="203">
        <f t="shared" si="28"/>
        <v>0</v>
      </c>
      <c r="BJ109" s="24" t="s">
        <v>82</v>
      </c>
      <c r="BK109" s="203">
        <f t="shared" si="29"/>
        <v>0</v>
      </c>
      <c r="BL109" s="24" t="s">
        <v>294</v>
      </c>
      <c r="BM109" s="24" t="s">
        <v>504</v>
      </c>
    </row>
    <row r="110" spans="2:65" s="1" customFormat="1" ht="22.5" customHeight="1">
      <c r="B110" s="40"/>
      <c r="C110" s="192" t="s">
        <v>331</v>
      </c>
      <c r="D110" s="192" t="s">
        <v>146</v>
      </c>
      <c r="E110" s="193" t="s">
        <v>2163</v>
      </c>
      <c r="F110" s="194" t="s">
        <v>2164</v>
      </c>
      <c r="G110" s="195" t="s">
        <v>1924</v>
      </c>
      <c r="H110" s="196">
        <v>7</v>
      </c>
      <c r="I110" s="197"/>
      <c r="J110" s="198">
        <f t="shared" si="20"/>
        <v>0</v>
      </c>
      <c r="K110" s="194" t="s">
        <v>21</v>
      </c>
      <c r="L110" s="60"/>
      <c r="M110" s="199" t="s">
        <v>21</v>
      </c>
      <c r="N110" s="200" t="s">
        <v>45</v>
      </c>
      <c r="O110" s="41"/>
      <c r="P110" s="201">
        <f t="shared" si="21"/>
        <v>0</v>
      </c>
      <c r="Q110" s="201">
        <v>0</v>
      </c>
      <c r="R110" s="201">
        <f t="shared" si="22"/>
        <v>0</v>
      </c>
      <c r="S110" s="201">
        <v>0</v>
      </c>
      <c r="T110" s="202">
        <f t="shared" si="23"/>
        <v>0</v>
      </c>
      <c r="AR110" s="24" t="s">
        <v>294</v>
      </c>
      <c r="AT110" s="24" t="s">
        <v>146</v>
      </c>
      <c r="AU110" s="24" t="s">
        <v>84</v>
      </c>
      <c r="AY110" s="24" t="s">
        <v>143</v>
      </c>
      <c r="BE110" s="203">
        <f t="shared" si="24"/>
        <v>0</v>
      </c>
      <c r="BF110" s="203">
        <f t="shared" si="25"/>
        <v>0</v>
      </c>
      <c r="BG110" s="203">
        <f t="shared" si="26"/>
        <v>0</v>
      </c>
      <c r="BH110" s="203">
        <f t="shared" si="27"/>
        <v>0</v>
      </c>
      <c r="BI110" s="203">
        <f t="shared" si="28"/>
        <v>0</v>
      </c>
      <c r="BJ110" s="24" t="s">
        <v>82</v>
      </c>
      <c r="BK110" s="203">
        <f t="shared" si="29"/>
        <v>0</v>
      </c>
      <c r="BL110" s="24" t="s">
        <v>294</v>
      </c>
      <c r="BM110" s="24" t="s">
        <v>515</v>
      </c>
    </row>
    <row r="111" spans="2:65" s="1" customFormat="1" ht="22.5" customHeight="1">
      <c r="B111" s="40"/>
      <c r="C111" s="192" t="s">
        <v>337</v>
      </c>
      <c r="D111" s="192" t="s">
        <v>146</v>
      </c>
      <c r="E111" s="193" t="s">
        <v>2165</v>
      </c>
      <c r="F111" s="194" t="s">
        <v>2166</v>
      </c>
      <c r="G111" s="195" t="s">
        <v>1924</v>
      </c>
      <c r="H111" s="196">
        <v>1</v>
      </c>
      <c r="I111" s="197"/>
      <c r="J111" s="198">
        <f t="shared" si="20"/>
        <v>0</v>
      </c>
      <c r="K111" s="194" t="s">
        <v>21</v>
      </c>
      <c r="L111" s="60"/>
      <c r="M111" s="199" t="s">
        <v>21</v>
      </c>
      <c r="N111" s="200" t="s">
        <v>45</v>
      </c>
      <c r="O111" s="41"/>
      <c r="P111" s="201">
        <f t="shared" si="21"/>
        <v>0</v>
      </c>
      <c r="Q111" s="201">
        <v>0</v>
      </c>
      <c r="R111" s="201">
        <f t="shared" si="22"/>
        <v>0</v>
      </c>
      <c r="S111" s="201">
        <v>0</v>
      </c>
      <c r="T111" s="202">
        <f t="shared" si="23"/>
        <v>0</v>
      </c>
      <c r="AR111" s="24" t="s">
        <v>294</v>
      </c>
      <c r="AT111" s="24" t="s">
        <v>146</v>
      </c>
      <c r="AU111" s="24" t="s">
        <v>84</v>
      </c>
      <c r="AY111" s="24" t="s">
        <v>143</v>
      </c>
      <c r="BE111" s="203">
        <f t="shared" si="24"/>
        <v>0</v>
      </c>
      <c r="BF111" s="203">
        <f t="shared" si="25"/>
        <v>0</v>
      </c>
      <c r="BG111" s="203">
        <f t="shared" si="26"/>
        <v>0</v>
      </c>
      <c r="BH111" s="203">
        <f t="shared" si="27"/>
        <v>0</v>
      </c>
      <c r="BI111" s="203">
        <f t="shared" si="28"/>
        <v>0</v>
      </c>
      <c r="BJ111" s="24" t="s">
        <v>82</v>
      </c>
      <c r="BK111" s="203">
        <f t="shared" si="29"/>
        <v>0</v>
      </c>
      <c r="BL111" s="24" t="s">
        <v>294</v>
      </c>
      <c r="BM111" s="24" t="s">
        <v>550</v>
      </c>
    </row>
    <row r="112" spans="2:65" s="1" customFormat="1" ht="31.5" customHeight="1">
      <c r="B112" s="40"/>
      <c r="C112" s="192" t="s">
        <v>345</v>
      </c>
      <c r="D112" s="192" t="s">
        <v>146</v>
      </c>
      <c r="E112" s="193" t="s">
        <v>2167</v>
      </c>
      <c r="F112" s="194" t="s">
        <v>2168</v>
      </c>
      <c r="G112" s="195" t="s">
        <v>1034</v>
      </c>
      <c r="H112" s="275"/>
      <c r="I112" s="197"/>
      <c r="J112" s="198">
        <f t="shared" si="20"/>
        <v>0</v>
      </c>
      <c r="K112" s="194" t="s">
        <v>150</v>
      </c>
      <c r="L112" s="60"/>
      <c r="M112" s="199" t="s">
        <v>21</v>
      </c>
      <c r="N112" s="200" t="s">
        <v>45</v>
      </c>
      <c r="O112" s="41"/>
      <c r="P112" s="201">
        <f t="shared" si="21"/>
        <v>0</v>
      </c>
      <c r="Q112" s="201">
        <v>0</v>
      </c>
      <c r="R112" s="201">
        <f t="shared" si="22"/>
        <v>0</v>
      </c>
      <c r="S112" s="201">
        <v>0</v>
      </c>
      <c r="T112" s="202">
        <f t="shared" si="23"/>
        <v>0</v>
      </c>
      <c r="AR112" s="24" t="s">
        <v>294</v>
      </c>
      <c r="AT112" s="24" t="s">
        <v>146</v>
      </c>
      <c r="AU112" s="24" t="s">
        <v>84</v>
      </c>
      <c r="AY112" s="24" t="s">
        <v>143</v>
      </c>
      <c r="BE112" s="203">
        <f t="shared" si="24"/>
        <v>0</v>
      </c>
      <c r="BF112" s="203">
        <f t="shared" si="25"/>
        <v>0</v>
      </c>
      <c r="BG112" s="203">
        <f t="shared" si="26"/>
        <v>0</v>
      </c>
      <c r="BH112" s="203">
        <f t="shared" si="27"/>
        <v>0</v>
      </c>
      <c r="BI112" s="203">
        <f t="shared" si="28"/>
        <v>0</v>
      </c>
      <c r="BJ112" s="24" t="s">
        <v>82</v>
      </c>
      <c r="BK112" s="203">
        <f t="shared" si="29"/>
        <v>0</v>
      </c>
      <c r="BL112" s="24" t="s">
        <v>294</v>
      </c>
      <c r="BM112" s="24" t="s">
        <v>2169</v>
      </c>
    </row>
    <row r="113" spans="2:63" s="10" customFormat="1" ht="29.85" customHeight="1">
      <c r="B113" s="175"/>
      <c r="C113" s="176"/>
      <c r="D113" s="189" t="s">
        <v>73</v>
      </c>
      <c r="E113" s="190" t="s">
        <v>2170</v>
      </c>
      <c r="F113" s="190" t="s">
        <v>2171</v>
      </c>
      <c r="G113" s="176"/>
      <c r="H113" s="176"/>
      <c r="I113" s="179"/>
      <c r="J113" s="191">
        <f>BK113</f>
        <v>0</v>
      </c>
      <c r="K113" s="176"/>
      <c r="L113" s="181"/>
      <c r="M113" s="182"/>
      <c r="N113" s="183"/>
      <c r="O113" s="183"/>
      <c r="P113" s="184">
        <f>SUM(P114:P117)</f>
        <v>0</v>
      </c>
      <c r="Q113" s="183"/>
      <c r="R113" s="184">
        <f>SUM(R114:R117)</f>
        <v>0</v>
      </c>
      <c r="S113" s="183"/>
      <c r="T113" s="185">
        <f>SUM(T114:T117)</f>
        <v>0</v>
      </c>
      <c r="AR113" s="186" t="s">
        <v>84</v>
      </c>
      <c r="AT113" s="187" t="s">
        <v>73</v>
      </c>
      <c r="AU113" s="187" t="s">
        <v>82</v>
      </c>
      <c r="AY113" s="186" t="s">
        <v>143</v>
      </c>
      <c r="BK113" s="188">
        <f>SUM(BK114:BK117)</f>
        <v>0</v>
      </c>
    </row>
    <row r="114" spans="2:65" s="1" customFormat="1" ht="22.5" customHeight="1">
      <c r="B114" s="40"/>
      <c r="C114" s="192" t="s">
        <v>351</v>
      </c>
      <c r="D114" s="192" t="s">
        <v>146</v>
      </c>
      <c r="E114" s="193" t="s">
        <v>2172</v>
      </c>
      <c r="F114" s="194" t="s">
        <v>2173</v>
      </c>
      <c r="G114" s="195" t="s">
        <v>1924</v>
      </c>
      <c r="H114" s="196">
        <v>6</v>
      </c>
      <c r="I114" s="197"/>
      <c r="J114" s="198">
        <f>ROUND(I114*H114,2)</f>
        <v>0</v>
      </c>
      <c r="K114" s="194" t="s">
        <v>21</v>
      </c>
      <c r="L114" s="60"/>
      <c r="M114" s="199" t="s">
        <v>21</v>
      </c>
      <c r="N114" s="200" t="s">
        <v>45</v>
      </c>
      <c r="O114" s="41"/>
      <c r="P114" s="201">
        <f>O114*H114</f>
        <v>0</v>
      </c>
      <c r="Q114" s="201">
        <v>0</v>
      </c>
      <c r="R114" s="201">
        <f>Q114*H114</f>
        <v>0</v>
      </c>
      <c r="S114" s="201">
        <v>0</v>
      </c>
      <c r="T114" s="202">
        <f>S114*H114</f>
        <v>0</v>
      </c>
      <c r="AR114" s="24" t="s">
        <v>294</v>
      </c>
      <c r="AT114" s="24" t="s">
        <v>146</v>
      </c>
      <c r="AU114" s="24" t="s">
        <v>84</v>
      </c>
      <c r="AY114" s="24" t="s">
        <v>143</v>
      </c>
      <c r="BE114" s="203">
        <f>IF(N114="základní",J114,0)</f>
        <v>0</v>
      </c>
      <c r="BF114" s="203">
        <f>IF(N114="snížená",J114,0)</f>
        <v>0</v>
      </c>
      <c r="BG114" s="203">
        <f>IF(N114="zákl. přenesená",J114,0)</f>
        <v>0</v>
      </c>
      <c r="BH114" s="203">
        <f>IF(N114="sníž. přenesená",J114,0)</f>
        <v>0</v>
      </c>
      <c r="BI114" s="203">
        <f>IF(N114="nulová",J114,0)</f>
        <v>0</v>
      </c>
      <c r="BJ114" s="24" t="s">
        <v>82</v>
      </c>
      <c r="BK114" s="203">
        <f>ROUND(I114*H114,2)</f>
        <v>0</v>
      </c>
      <c r="BL114" s="24" t="s">
        <v>294</v>
      </c>
      <c r="BM114" s="24" t="s">
        <v>461</v>
      </c>
    </row>
    <row r="115" spans="2:65" s="1" customFormat="1" ht="22.5" customHeight="1">
      <c r="B115" s="40"/>
      <c r="C115" s="192" t="s">
        <v>267</v>
      </c>
      <c r="D115" s="192" t="s">
        <v>146</v>
      </c>
      <c r="E115" s="193" t="s">
        <v>2174</v>
      </c>
      <c r="F115" s="194" t="s">
        <v>2175</v>
      </c>
      <c r="G115" s="195" t="s">
        <v>1924</v>
      </c>
      <c r="H115" s="196">
        <v>1</v>
      </c>
      <c r="I115" s="197"/>
      <c r="J115" s="198">
        <f>ROUND(I115*H115,2)</f>
        <v>0</v>
      </c>
      <c r="K115" s="194" t="s">
        <v>21</v>
      </c>
      <c r="L115" s="60"/>
      <c r="M115" s="199" t="s">
        <v>21</v>
      </c>
      <c r="N115" s="200" t="s">
        <v>45</v>
      </c>
      <c r="O115" s="41"/>
      <c r="P115" s="201">
        <f>O115*H115</f>
        <v>0</v>
      </c>
      <c r="Q115" s="201">
        <v>0</v>
      </c>
      <c r="R115" s="201">
        <f>Q115*H115</f>
        <v>0</v>
      </c>
      <c r="S115" s="201">
        <v>0</v>
      </c>
      <c r="T115" s="202">
        <f>S115*H115</f>
        <v>0</v>
      </c>
      <c r="AR115" s="24" t="s">
        <v>294</v>
      </c>
      <c r="AT115" s="24" t="s">
        <v>146</v>
      </c>
      <c r="AU115" s="24" t="s">
        <v>84</v>
      </c>
      <c r="AY115" s="24" t="s">
        <v>143</v>
      </c>
      <c r="BE115" s="203">
        <f>IF(N115="základní",J115,0)</f>
        <v>0</v>
      </c>
      <c r="BF115" s="203">
        <f>IF(N115="snížená",J115,0)</f>
        <v>0</v>
      </c>
      <c r="BG115" s="203">
        <f>IF(N115="zákl. přenesená",J115,0)</f>
        <v>0</v>
      </c>
      <c r="BH115" s="203">
        <f>IF(N115="sníž. přenesená",J115,0)</f>
        <v>0</v>
      </c>
      <c r="BI115" s="203">
        <f>IF(N115="nulová",J115,0)</f>
        <v>0</v>
      </c>
      <c r="BJ115" s="24" t="s">
        <v>82</v>
      </c>
      <c r="BK115" s="203">
        <f>ROUND(I115*H115,2)</f>
        <v>0</v>
      </c>
      <c r="BL115" s="24" t="s">
        <v>294</v>
      </c>
      <c r="BM115" s="24" t="s">
        <v>474</v>
      </c>
    </row>
    <row r="116" spans="2:65" s="1" customFormat="1" ht="22.5" customHeight="1">
      <c r="B116" s="40"/>
      <c r="C116" s="192" t="s">
        <v>362</v>
      </c>
      <c r="D116" s="192" t="s">
        <v>146</v>
      </c>
      <c r="E116" s="193" t="s">
        <v>2176</v>
      </c>
      <c r="F116" s="194" t="s">
        <v>2177</v>
      </c>
      <c r="G116" s="195" t="s">
        <v>1924</v>
      </c>
      <c r="H116" s="196">
        <v>1</v>
      </c>
      <c r="I116" s="197"/>
      <c r="J116" s="198">
        <f>ROUND(I116*H116,2)</f>
        <v>0</v>
      </c>
      <c r="K116" s="194" t="s">
        <v>21</v>
      </c>
      <c r="L116" s="60"/>
      <c r="M116" s="199" t="s">
        <v>21</v>
      </c>
      <c r="N116" s="200" t="s">
        <v>45</v>
      </c>
      <c r="O116" s="41"/>
      <c r="P116" s="201">
        <f>O116*H116</f>
        <v>0</v>
      </c>
      <c r="Q116" s="201">
        <v>0</v>
      </c>
      <c r="R116" s="201">
        <f>Q116*H116</f>
        <v>0</v>
      </c>
      <c r="S116" s="201">
        <v>0</v>
      </c>
      <c r="T116" s="202">
        <f>S116*H116</f>
        <v>0</v>
      </c>
      <c r="AR116" s="24" t="s">
        <v>294</v>
      </c>
      <c r="AT116" s="24" t="s">
        <v>146</v>
      </c>
      <c r="AU116" s="24" t="s">
        <v>84</v>
      </c>
      <c r="AY116" s="24" t="s">
        <v>143</v>
      </c>
      <c r="BE116" s="203">
        <f>IF(N116="základní",J116,0)</f>
        <v>0</v>
      </c>
      <c r="BF116" s="203">
        <f>IF(N116="snížená",J116,0)</f>
        <v>0</v>
      </c>
      <c r="BG116" s="203">
        <f>IF(N116="zákl. přenesená",J116,0)</f>
        <v>0</v>
      </c>
      <c r="BH116" s="203">
        <f>IF(N116="sníž. přenesená",J116,0)</f>
        <v>0</v>
      </c>
      <c r="BI116" s="203">
        <f>IF(N116="nulová",J116,0)</f>
        <v>0</v>
      </c>
      <c r="BJ116" s="24" t="s">
        <v>82</v>
      </c>
      <c r="BK116" s="203">
        <f>ROUND(I116*H116,2)</f>
        <v>0</v>
      </c>
      <c r="BL116" s="24" t="s">
        <v>294</v>
      </c>
      <c r="BM116" s="24" t="s">
        <v>485</v>
      </c>
    </row>
    <row r="117" spans="2:65" s="1" customFormat="1" ht="31.5" customHeight="1">
      <c r="B117" s="40"/>
      <c r="C117" s="192" t="s">
        <v>372</v>
      </c>
      <c r="D117" s="192" t="s">
        <v>146</v>
      </c>
      <c r="E117" s="193" t="s">
        <v>2178</v>
      </c>
      <c r="F117" s="194" t="s">
        <v>2179</v>
      </c>
      <c r="G117" s="195" t="s">
        <v>1034</v>
      </c>
      <c r="H117" s="275"/>
      <c r="I117" s="197"/>
      <c r="J117" s="198">
        <f>ROUND(I117*H117,2)</f>
        <v>0</v>
      </c>
      <c r="K117" s="194" t="s">
        <v>150</v>
      </c>
      <c r="L117" s="60"/>
      <c r="M117" s="199" t="s">
        <v>21</v>
      </c>
      <c r="N117" s="200" t="s">
        <v>45</v>
      </c>
      <c r="O117" s="41"/>
      <c r="P117" s="201">
        <f>O117*H117</f>
        <v>0</v>
      </c>
      <c r="Q117" s="201">
        <v>0</v>
      </c>
      <c r="R117" s="201">
        <f>Q117*H117</f>
        <v>0</v>
      </c>
      <c r="S117" s="201">
        <v>0</v>
      </c>
      <c r="T117" s="202">
        <f>S117*H117</f>
        <v>0</v>
      </c>
      <c r="AR117" s="24" t="s">
        <v>294</v>
      </c>
      <c r="AT117" s="24" t="s">
        <v>146</v>
      </c>
      <c r="AU117" s="24" t="s">
        <v>84</v>
      </c>
      <c r="AY117" s="24" t="s">
        <v>143</v>
      </c>
      <c r="BE117" s="203">
        <f>IF(N117="základní",J117,0)</f>
        <v>0</v>
      </c>
      <c r="BF117" s="203">
        <f>IF(N117="snížená",J117,0)</f>
        <v>0</v>
      </c>
      <c r="BG117" s="203">
        <f>IF(N117="zákl. přenesená",J117,0)</f>
        <v>0</v>
      </c>
      <c r="BH117" s="203">
        <f>IF(N117="sníž. přenesená",J117,0)</f>
        <v>0</v>
      </c>
      <c r="BI117" s="203">
        <f>IF(N117="nulová",J117,0)</f>
        <v>0</v>
      </c>
      <c r="BJ117" s="24" t="s">
        <v>82</v>
      </c>
      <c r="BK117" s="203">
        <f>ROUND(I117*H117,2)</f>
        <v>0</v>
      </c>
      <c r="BL117" s="24" t="s">
        <v>294</v>
      </c>
      <c r="BM117" s="24" t="s">
        <v>2180</v>
      </c>
    </row>
    <row r="118" spans="2:63" s="10" customFormat="1" ht="29.85" customHeight="1">
      <c r="B118" s="175"/>
      <c r="C118" s="176"/>
      <c r="D118" s="189" t="s">
        <v>73</v>
      </c>
      <c r="E118" s="190" t="s">
        <v>2181</v>
      </c>
      <c r="F118" s="190" t="s">
        <v>2182</v>
      </c>
      <c r="G118" s="176"/>
      <c r="H118" s="176"/>
      <c r="I118" s="179"/>
      <c r="J118" s="191">
        <f>BK118</f>
        <v>0</v>
      </c>
      <c r="K118" s="176"/>
      <c r="L118" s="181"/>
      <c r="M118" s="182"/>
      <c r="N118" s="183"/>
      <c r="O118" s="183"/>
      <c r="P118" s="184">
        <f>SUM(P119:P125)</f>
        <v>0</v>
      </c>
      <c r="Q118" s="183"/>
      <c r="R118" s="184">
        <f>SUM(R119:R125)</f>
        <v>0</v>
      </c>
      <c r="S118" s="183"/>
      <c r="T118" s="185">
        <f>SUM(T119:T125)</f>
        <v>0</v>
      </c>
      <c r="AR118" s="186" t="s">
        <v>84</v>
      </c>
      <c r="AT118" s="187" t="s">
        <v>73</v>
      </c>
      <c r="AU118" s="187" t="s">
        <v>82</v>
      </c>
      <c r="AY118" s="186" t="s">
        <v>143</v>
      </c>
      <c r="BK118" s="188">
        <f>SUM(BK119:BK125)</f>
        <v>0</v>
      </c>
    </row>
    <row r="119" spans="2:65" s="1" customFormat="1" ht="22.5" customHeight="1">
      <c r="B119" s="40"/>
      <c r="C119" s="192" t="s">
        <v>379</v>
      </c>
      <c r="D119" s="192" t="s">
        <v>146</v>
      </c>
      <c r="E119" s="193" t="s">
        <v>2183</v>
      </c>
      <c r="F119" s="194" t="s">
        <v>2184</v>
      </c>
      <c r="G119" s="195" t="s">
        <v>249</v>
      </c>
      <c r="H119" s="196">
        <v>250</v>
      </c>
      <c r="I119" s="197"/>
      <c r="J119" s="198">
        <f aca="true" t="shared" si="30" ref="J119:J125">ROUND(I119*H119,2)</f>
        <v>0</v>
      </c>
      <c r="K119" s="194" t="s">
        <v>21</v>
      </c>
      <c r="L119" s="60"/>
      <c r="M119" s="199" t="s">
        <v>21</v>
      </c>
      <c r="N119" s="200" t="s">
        <v>45</v>
      </c>
      <c r="O119" s="41"/>
      <c r="P119" s="201">
        <f aca="true" t="shared" si="31" ref="P119:P125">O119*H119</f>
        <v>0</v>
      </c>
      <c r="Q119" s="201">
        <v>0</v>
      </c>
      <c r="R119" s="201">
        <f aca="true" t="shared" si="32" ref="R119:R125">Q119*H119</f>
        <v>0</v>
      </c>
      <c r="S119" s="201">
        <v>0</v>
      </c>
      <c r="T119" s="202">
        <f aca="true" t="shared" si="33" ref="T119:T125">S119*H119</f>
        <v>0</v>
      </c>
      <c r="AR119" s="24" t="s">
        <v>294</v>
      </c>
      <c r="AT119" s="24" t="s">
        <v>146</v>
      </c>
      <c r="AU119" s="24" t="s">
        <v>84</v>
      </c>
      <c r="AY119" s="24" t="s">
        <v>143</v>
      </c>
      <c r="BE119" s="203">
        <f aca="true" t="shared" si="34" ref="BE119:BE125">IF(N119="základní",J119,0)</f>
        <v>0</v>
      </c>
      <c r="BF119" s="203">
        <f aca="true" t="shared" si="35" ref="BF119:BF125">IF(N119="snížená",J119,0)</f>
        <v>0</v>
      </c>
      <c r="BG119" s="203">
        <f aca="true" t="shared" si="36" ref="BG119:BG125">IF(N119="zákl. přenesená",J119,0)</f>
        <v>0</v>
      </c>
      <c r="BH119" s="203">
        <f aca="true" t="shared" si="37" ref="BH119:BH125">IF(N119="sníž. přenesená",J119,0)</f>
        <v>0</v>
      </c>
      <c r="BI119" s="203">
        <f aca="true" t="shared" si="38" ref="BI119:BI125">IF(N119="nulová",J119,0)</f>
        <v>0</v>
      </c>
      <c r="BJ119" s="24" t="s">
        <v>82</v>
      </c>
      <c r="BK119" s="203">
        <f aca="true" t="shared" si="39" ref="BK119:BK125">ROUND(I119*H119,2)</f>
        <v>0</v>
      </c>
      <c r="BL119" s="24" t="s">
        <v>294</v>
      </c>
      <c r="BM119" s="24" t="s">
        <v>362</v>
      </c>
    </row>
    <row r="120" spans="2:65" s="1" customFormat="1" ht="31.5" customHeight="1">
      <c r="B120" s="40"/>
      <c r="C120" s="192" t="s">
        <v>384</v>
      </c>
      <c r="D120" s="192" t="s">
        <v>146</v>
      </c>
      <c r="E120" s="193" t="s">
        <v>2185</v>
      </c>
      <c r="F120" s="194" t="s">
        <v>2186</v>
      </c>
      <c r="G120" s="195" t="s">
        <v>1924</v>
      </c>
      <c r="H120" s="196">
        <v>1</v>
      </c>
      <c r="I120" s="197"/>
      <c r="J120" s="198">
        <f t="shared" si="30"/>
        <v>0</v>
      </c>
      <c r="K120" s="194" t="s">
        <v>21</v>
      </c>
      <c r="L120" s="60"/>
      <c r="M120" s="199" t="s">
        <v>21</v>
      </c>
      <c r="N120" s="200" t="s">
        <v>45</v>
      </c>
      <c r="O120" s="41"/>
      <c r="P120" s="201">
        <f t="shared" si="31"/>
        <v>0</v>
      </c>
      <c r="Q120" s="201">
        <v>0</v>
      </c>
      <c r="R120" s="201">
        <f t="shared" si="32"/>
        <v>0</v>
      </c>
      <c r="S120" s="201">
        <v>0</v>
      </c>
      <c r="T120" s="202">
        <f t="shared" si="33"/>
        <v>0</v>
      </c>
      <c r="AR120" s="24" t="s">
        <v>294</v>
      </c>
      <c r="AT120" s="24" t="s">
        <v>146</v>
      </c>
      <c r="AU120" s="24" t="s">
        <v>84</v>
      </c>
      <c r="AY120" s="24" t="s">
        <v>143</v>
      </c>
      <c r="BE120" s="203">
        <f t="shared" si="34"/>
        <v>0</v>
      </c>
      <c r="BF120" s="203">
        <f t="shared" si="35"/>
        <v>0</v>
      </c>
      <c r="BG120" s="203">
        <f t="shared" si="36"/>
        <v>0</v>
      </c>
      <c r="BH120" s="203">
        <f t="shared" si="37"/>
        <v>0</v>
      </c>
      <c r="BI120" s="203">
        <f t="shared" si="38"/>
        <v>0</v>
      </c>
      <c r="BJ120" s="24" t="s">
        <v>82</v>
      </c>
      <c r="BK120" s="203">
        <f t="shared" si="39"/>
        <v>0</v>
      </c>
      <c r="BL120" s="24" t="s">
        <v>294</v>
      </c>
      <c r="BM120" s="24" t="s">
        <v>379</v>
      </c>
    </row>
    <row r="121" spans="2:65" s="1" customFormat="1" ht="31.5" customHeight="1">
      <c r="B121" s="40"/>
      <c r="C121" s="192" t="s">
        <v>394</v>
      </c>
      <c r="D121" s="192" t="s">
        <v>146</v>
      </c>
      <c r="E121" s="193" t="s">
        <v>2187</v>
      </c>
      <c r="F121" s="194" t="s">
        <v>2188</v>
      </c>
      <c r="G121" s="195" t="s">
        <v>1924</v>
      </c>
      <c r="H121" s="196">
        <v>1</v>
      </c>
      <c r="I121" s="197"/>
      <c r="J121" s="198">
        <f t="shared" si="30"/>
        <v>0</v>
      </c>
      <c r="K121" s="194" t="s">
        <v>21</v>
      </c>
      <c r="L121" s="60"/>
      <c r="M121" s="199" t="s">
        <v>21</v>
      </c>
      <c r="N121" s="200" t="s">
        <v>45</v>
      </c>
      <c r="O121" s="41"/>
      <c r="P121" s="201">
        <f t="shared" si="31"/>
        <v>0</v>
      </c>
      <c r="Q121" s="201">
        <v>0</v>
      </c>
      <c r="R121" s="201">
        <f t="shared" si="32"/>
        <v>0</v>
      </c>
      <c r="S121" s="201">
        <v>0</v>
      </c>
      <c r="T121" s="202">
        <f t="shared" si="33"/>
        <v>0</v>
      </c>
      <c r="AR121" s="24" t="s">
        <v>294</v>
      </c>
      <c r="AT121" s="24" t="s">
        <v>146</v>
      </c>
      <c r="AU121" s="24" t="s">
        <v>84</v>
      </c>
      <c r="AY121" s="24" t="s">
        <v>143</v>
      </c>
      <c r="BE121" s="203">
        <f t="shared" si="34"/>
        <v>0</v>
      </c>
      <c r="BF121" s="203">
        <f t="shared" si="35"/>
        <v>0</v>
      </c>
      <c r="BG121" s="203">
        <f t="shared" si="36"/>
        <v>0</v>
      </c>
      <c r="BH121" s="203">
        <f t="shared" si="37"/>
        <v>0</v>
      </c>
      <c r="BI121" s="203">
        <f t="shared" si="38"/>
        <v>0</v>
      </c>
      <c r="BJ121" s="24" t="s">
        <v>82</v>
      </c>
      <c r="BK121" s="203">
        <f t="shared" si="39"/>
        <v>0</v>
      </c>
      <c r="BL121" s="24" t="s">
        <v>294</v>
      </c>
      <c r="BM121" s="24" t="s">
        <v>394</v>
      </c>
    </row>
    <row r="122" spans="2:65" s="1" customFormat="1" ht="31.5" customHeight="1">
      <c r="B122" s="40"/>
      <c r="C122" s="192" t="s">
        <v>400</v>
      </c>
      <c r="D122" s="192" t="s">
        <v>146</v>
      </c>
      <c r="E122" s="193" t="s">
        <v>2189</v>
      </c>
      <c r="F122" s="194" t="s">
        <v>2190</v>
      </c>
      <c r="G122" s="195" t="s">
        <v>1924</v>
      </c>
      <c r="H122" s="196">
        <v>1</v>
      </c>
      <c r="I122" s="197"/>
      <c r="J122" s="198">
        <f t="shared" si="30"/>
        <v>0</v>
      </c>
      <c r="K122" s="194" t="s">
        <v>21</v>
      </c>
      <c r="L122" s="60"/>
      <c r="M122" s="199" t="s">
        <v>21</v>
      </c>
      <c r="N122" s="200" t="s">
        <v>45</v>
      </c>
      <c r="O122" s="41"/>
      <c r="P122" s="201">
        <f t="shared" si="31"/>
        <v>0</v>
      </c>
      <c r="Q122" s="201">
        <v>0</v>
      </c>
      <c r="R122" s="201">
        <f t="shared" si="32"/>
        <v>0</v>
      </c>
      <c r="S122" s="201">
        <v>0</v>
      </c>
      <c r="T122" s="202">
        <f t="shared" si="33"/>
        <v>0</v>
      </c>
      <c r="AR122" s="24" t="s">
        <v>294</v>
      </c>
      <c r="AT122" s="24" t="s">
        <v>146</v>
      </c>
      <c r="AU122" s="24" t="s">
        <v>84</v>
      </c>
      <c r="AY122" s="24" t="s">
        <v>143</v>
      </c>
      <c r="BE122" s="203">
        <f t="shared" si="34"/>
        <v>0</v>
      </c>
      <c r="BF122" s="203">
        <f t="shared" si="35"/>
        <v>0</v>
      </c>
      <c r="BG122" s="203">
        <f t="shared" si="36"/>
        <v>0</v>
      </c>
      <c r="BH122" s="203">
        <f t="shared" si="37"/>
        <v>0</v>
      </c>
      <c r="BI122" s="203">
        <f t="shared" si="38"/>
        <v>0</v>
      </c>
      <c r="BJ122" s="24" t="s">
        <v>82</v>
      </c>
      <c r="BK122" s="203">
        <f t="shared" si="39"/>
        <v>0</v>
      </c>
      <c r="BL122" s="24" t="s">
        <v>294</v>
      </c>
      <c r="BM122" s="24" t="s">
        <v>355</v>
      </c>
    </row>
    <row r="123" spans="2:65" s="1" customFormat="1" ht="22.5" customHeight="1">
      <c r="B123" s="40"/>
      <c r="C123" s="192" t="s">
        <v>355</v>
      </c>
      <c r="D123" s="192" t="s">
        <v>146</v>
      </c>
      <c r="E123" s="193" t="s">
        <v>2191</v>
      </c>
      <c r="F123" s="194" t="s">
        <v>2192</v>
      </c>
      <c r="G123" s="195" t="s">
        <v>492</v>
      </c>
      <c r="H123" s="196">
        <v>280</v>
      </c>
      <c r="I123" s="197"/>
      <c r="J123" s="198">
        <f t="shared" si="30"/>
        <v>0</v>
      </c>
      <c r="K123" s="194" t="s">
        <v>21</v>
      </c>
      <c r="L123" s="60"/>
      <c r="M123" s="199" t="s">
        <v>21</v>
      </c>
      <c r="N123" s="200" t="s">
        <v>45</v>
      </c>
      <c r="O123" s="41"/>
      <c r="P123" s="201">
        <f t="shared" si="31"/>
        <v>0</v>
      </c>
      <c r="Q123" s="201">
        <v>0</v>
      </c>
      <c r="R123" s="201">
        <f t="shared" si="32"/>
        <v>0</v>
      </c>
      <c r="S123" s="201">
        <v>0</v>
      </c>
      <c r="T123" s="202">
        <f t="shared" si="33"/>
        <v>0</v>
      </c>
      <c r="AR123" s="24" t="s">
        <v>294</v>
      </c>
      <c r="AT123" s="24" t="s">
        <v>146</v>
      </c>
      <c r="AU123" s="24" t="s">
        <v>84</v>
      </c>
      <c r="AY123" s="24" t="s">
        <v>143</v>
      </c>
      <c r="BE123" s="203">
        <f t="shared" si="34"/>
        <v>0</v>
      </c>
      <c r="BF123" s="203">
        <f t="shared" si="35"/>
        <v>0</v>
      </c>
      <c r="BG123" s="203">
        <f t="shared" si="36"/>
        <v>0</v>
      </c>
      <c r="BH123" s="203">
        <f t="shared" si="37"/>
        <v>0</v>
      </c>
      <c r="BI123" s="203">
        <f t="shared" si="38"/>
        <v>0</v>
      </c>
      <c r="BJ123" s="24" t="s">
        <v>82</v>
      </c>
      <c r="BK123" s="203">
        <f t="shared" si="39"/>
        <v>0</v>
      </c>
      <c r="BL123" s="24" t="s">
        <v>294</v>
      </c>
      <c r="BM123" s="24" t="s">
        <v>418</v>
      </c>
    </row>
    <row r="124" spans="2:65" s="1" customFormat="1" ht="22.5" customHeight="1">
      <c r="B124" s="40"/>
      <c r="C124" s="192" t="s">
        <v>410</v>
      </c>
      <c r="D124" s="192" t="s">
        <v>146</v>
      </c>
      <c r="E124" s="193" t="s">
        <v>2193</v>
      </c>
      <c r="F124" s="194" t="s">
        <v>2194</v>
      </c>
      <c r="G124" s="195" t="s">
        <v>1924</v>
      </c>
      <c r="H124" s="196">
        <v>1</v>
      </c>
      <c r="I124" s="197"/>
      <c r="J124" s="198">
        <f t="shared" si="30"/>
        <v>0</v>
      </c>
      <c r="K124" s="194" t="s">
        <v>21</v>
      </c>
      <c r="L124" s="60"/>
      <c r="M124" s="199" t="s">
        <v>21</v>
      </c>
      <c r="N124" s="200" t="s">
        <v>45</v>
      </c>
      <c r="O124" s="41"/>
      <c r="P124" s="201">
        <f t="shared" si="31"/>
        <v>0</v>
      </c>
      <c r="Q124" s="201">
        <v>0</v>
      </c>
      <c r="R124" s="201">
        <f t="shared" si="32"/>
        <v>0</v>
      </c>
      <c r="S124" s="201">
        <v>0</v>
      </c>
      <c r="T124" s="202">
        <f t="shared" si="33"/>
        <v>0</v>
      </c>
      <c r="AR124" s="24" t="s">
        <v>294</v>
      </c>
      <c r="AT124" s="24" t="s">
        <v>146</v>
      </c>
      <c r="AU124" s="24" t="s">
        <v>84</v>
      </c>
      <c r="AY124" s="24" t="s">
        <v>143</v>
      </c>
      <c r="BE124" s="203">
        <f t="shared" si="34"/>
        <v>0</v>
      </c>
      <c r="BF124" s="203">
        <f t="shared" si="35"/>
        <v>0</v>
      </c>
      <c r="BG124" s="203">
        <f t="shared" si="36"/>
        <v>0</v>
      </c>
      <c r="BH124" s="203">
        <f t="shared" si="37"/>
        <v>0</v>
      </c>
      <c r="BI124" s="203">
        <f t="shared" si="38"/>
        <v>0</v>
      </c>
      <c r="BJ124" s="24" t="s">
        <v>82</v>
      </c>
      <c r="BK124" s="203">
        <f t="shared" si="39"/>
        <v>0</v>
      </c>
      <c r="BL124" s="24" t="s">
        <v>294</v>
      </c>
      <c r="BM124" s="24" t="s">
        <v>436</v>
      </c>
    </row>
    <row r="125" spans="2:65" s="1" customFormat="1" ht="31.5" customHeight="1">
      <c r="B125" s="40"/>
      <c r="C125" s="192" t="s">
        <v>418</v>
      </c>
      <c r="D125" s="192" t="s">
        <v>146</v>
      </c>
      <c r="E125" s="193" t="s">
        <v>2153</v>
      </c>
      <c r="F125" s="194" t="s">
        <v>2154</v>
      </c>
      <c r="G125" s="195" t="s">
        <v>1034</v>
      </c>
      <c r="H125" s="275"/>
      <c r="I125" s="197"/>
      <c r="J125" s="198">
        <f t="shared" si="30"/>
        <v>0</v>
      </c>
      <c r="K125" s="194" t="s">
        <v>150</v>
      </c>
      <c r="L125" s="60"/>
      <c r="M125" s="199" t="s">
        <v>21</v>
      </c>
      <c r="N125" s="200" t="s">
        <v>45</v>
      </c>
      <c r="O125" s="41"/>
      <c r="P125" s="201">
        <f t="shared" si="31"/>
        <v>0</v>
      </c>
      <c r="Q125" s="201">
        <v>0</v>
      </c>
      <c r="R125" s="201">
        <f t="shared" si="32"/>
        <v>0</v>
      </c>
      <c r="S125" s="201">
        <v>0</v>
      </c>
      <c r="T125" s="202">
        <f t="shared" si="33"/>
        <v>0</v>
      </c>
      <c r="AR125" s="24" t="s">
        <v>294</v>
      </c>
      <c r="AT125" s="24" t="s">
        <v>146</v>
      </c>
      <c r="AU125" s="24" t="s">
        <v>84</v>
      </c>
      <c r="AY125" s="24" t="s">
        <v>143</v>
      </c>
      <c r="BE125" s="203">
        <f t="shared" si="34"/>
        <v>0</v>
      </c>
      <c r="BF125" s="203">
        <f t="shared" si="35"/>
        <v>0</v>
      </c>
      <c r="BG125" s="203">
        <f t="shared" si="36"/>
        <v>0</v>
      </c>
      <c r="BH125" s="203">
        <f t="shared" si="37"/>
        <v>0</v>
      </c>
      <c r="BI125" s="203">
        <f t="shared" si="38"/>
        <v>0</v>
      </c>
      <c r="BJ125" s="24" t="s">
        <v>82</v>
      </c>
      <c r="BK125" s="203">
        <f t="shared" si="39"/>
        <v>0</v>
      </c>
      <c r="BL125" s="24" t="s">
        <v>294</v>
      </c>
      <c r="BM125" s="24" t="s">
        <v>2195</v>
      </c>
    </row>
    <row r="126" spans="2:63" s="10" customFormat="1" ht="29.85" customHeight="1">
      <c r="B126" s="175"/>
      <c r="C126" s="176"/>
      <c r="D126" s="189" t="s">
        <v>73</v>
      </c>
      <c r="E126" s="190" t="s">
        <v>2196</v>
      </c>
      <c r="F126" s="190" t="s">
        <v>2197</v>
      </c>
      <c r="G126" s="176"/>
      <c r="H126" s="176"/>
      <c r="I126" s="179"/>
      <c r="J126" s="191">
        <f>BK126</f>
        <v>0</v>
      </c>
      <c r="K126" s="176"/>
      <c r="L126" s="181"/>
      <c r="M126" s="182"/>
      <c r="N126" s="183"/>
      <c r="O126" s="183"/>
      <c r="P126" s="184">
        <f>SUM(P127:P129)</f>
        <v>0</v>
      </c>
      <c r="Q126" s="183"/>
      <c r="R126" s="184">
        <f>SUM(R127:R129)</f>
        <v>0</v>
      </c>
      <c r="S126" s="183"/>
      <c r="T126" s="185">
        <f>SUM(T127:T129)</f>
        <v>0</v>
      </c>
      <c r="AR126" s="186" t="s">
        <v>84</v>
      </c>
      <c r="AT126" s="187" t="s">
        <v>73</v>
      </c>
      <c r="AU126" s="187" t="s">
        <v>82</v>
      </c>
      <c r="AY126" s="186" t="s">
        <v>143</v>
      </c>
      <c r="BK126" s="188">
        <f>SUM(BK127:BK129)</f>
        <v>0</v>
      </c>
    </row>
    <row r="127" spans="2:65" s="1" customFormat="1" ht="22.5" customHeight="1">
      <c r="B127" s="40"/>
      <c r="C127" s="192" t="s">
        <v>429</v>
      </c>
      <c r="D127" s="192" t="s">
        <v>146</v>
      </c>
      <c r="E127" s="193" t="s">
        <v>2198</v>
      </c>
      <c r="F127" s="194" t="s">
        <v>2199</v>
      </c>
      <c r="G127" s="195" t="s">
        <v>2092</v>
      </c>
      <c r="H127" s="196">
        <v>12</v>
      </c>
      <c r="I127" s="197"/>
      <c r="J127" s="198">
        <f>ROUND(I127*H127,2)</f>
        <v>0</v>
      </c>
      <c r="K127" s="194" t="s">
        <v>21</v>
      </c>
      <c r="L127" s="60"/>
      <c r="M127" s="199" t="s">
        <v>21</v>
      </c>
      <c r="N127" s="200" t="s">
        <v>45</v>
      </c>
      <c r="O127" s="41"/>
      <c r="P127" s="201">
        <f>O127*H127</f>
        <v>0</v>
      </c>
      <c r="Q127" s="201">
        <v>0</v>
      </c>
      <c r="R127" s="201">
        <f>Q127*H127</f>
        <v>0</v>
      </c>
      <c r="S127" s="201">
        <v>0</v>
      </c>
      <c r="T127" s="202">
        <f>S127*H127</f>
        <v>0</v>
      </c>
      <c r="AR127" s="24" t="s">
        <v>294</v>
      </c>
      <c r="AT127" s="24" t="s">
        <v>146</v>
      </c>
      <c r="AU127" s="24" t="s">
        <v>84</v>
      </c>
      <c r="AY127" s="24" t="s">
        <v>143</v>
      </c>
      <c r="BE127" s="203">
        <f>IF(N127="základní",J127,0)</f>
        <v>0</v>
      </c>
      <c r="BF127" s="203">
        <f>IF(N127="snížená",J127,0)</f>
        <v>0</v>
      </c>
      <c r="BG127" s="203">
        <f>IF(N127="zákl. přenesená",J127,0)</f>
        <v>0</v>
      </c>
      <c r="BH127" s="203">
        <f>IF(N127="sníž. přenesená",J127,0)</f>
        <v>0</v>
      </c>
      <c r="BI127" s="203">
        <f>IF(N127="nulová",J127,0)</f>
        <v>0</v>
      </c>
      <c r="BJ127" s="24" t="s">
        <v>82</v>
      </c>
      <c r="BK127" s="203">
        <f>ROUND(I127*H127,2)</f>
        <v>0</v>
      </c>
      <c r="BL127" s="24" t="s">
        <v>294</v>
      </c>
      <c r="BM127" s="24" t="s">
        <v>599</v>
      </c>
    </row>
    <row r="128" spans="2:65" s="1" customFormat="1" ht="22.5" customHeight="1">
      <c r="B128" s="40"/>
      <c r="C128" s="192" t="s">
        <v>436</v>
      </c>
      <c r="D128" s="192" t="s">
        <v>146</v>
      </c>
      <c r="E128" s="193" t="s">
        <v>2200</v>
      </c>
      <c r="F128" s="194" t="s">
        <v>2201</v>
      </c>
      <c r="G128" s="195" t="s">
        <v>2092</v>
      </c>
      <c r="H128" s="196">
        <v>8</v>
      </c>
      <c r="I128" s="197"/>
      <c r="J128" s="198">
        <f>ROUND(I128*H128,2)</f>
        <v>0</v>
      </c>
      <c r="K128" s="194" t="s">
        <v>21</v>
      </c>
      <c r="L128" s="60"/>
      <c r="M128" s="199" t="s">
        <v>21</v>
      </c>
      <c r="N128" s="200" t="s">
        <v>45</v>
      </c>
      <c r="O128" s="41"/>
      <c r="P128" s="201">
        <f>O128*H128</f>
        <v>0</v>
      </c>
      <c r="Q128" s="201">
        <v>0</v>
      </c>
      <c r="R128" s="201">
        <f>Q128*H128</f>
        <v>0</v>
      </c>
      <c r="S128" s="201">
        <v>0</v>
      </c>
      <c r="T128" s="202">
        <f>S128*H128</f>
        <v>0</v>
      </c>
      <c r="AR128" s="24" t="s">
        <v>294</v>
      </c>
      <c r="AT128" s="24" t="s">
        <v>146</v>
      </c>
      <c r="AU128" s="24" t="s">
        <v>84</v>
      </c>
      <c r="AY128" s="24" t="s">
        <v>143</v>
      </c>
      <c r="BE128" s="203">
        <f>IF(N128="základní",J128,0)</f>
        <v>0</v>
      </c>
      <c r="BF128" s="203">
        <f>IF(N128="snížená",J128,0)</f>
        <v>0</v>
      </c>
      <c r="BG128" s="203">
        <f>IF(N128="zákl. přenesená",J128,0)</f>
        <v>0</v>
      </c>
      <c r="BH128" s="203">
        <f>IF(N128="sníž. přenesená",J128,0)</f>
        <v>0</v>
      </c>
      <c r="BI128" s="203">
        <f>IF(N128="nulová",J128,0)</f>
        <v>0</v>
      </c>
      <c r="BJ128" s="24" t="s">
        <v>82</v>
      </c>
      <c r="BK128" s="203">
        <f>ROUND(I128*H128,2)</f>
        <v>0</v>
      </c>
      <c r="BL128" s="24" t="s">
        <v>294</v>
      </c>
      <c r="BM128" s="24" t="s">
        <v>610</v>
      </c>
    </row>
    <row r="129" spans="2:65" s="1" customFormat="1" ht="22.5" customHeight="1">
      <c r="B129" s="40"/>
      <c r="C129" s="192" t="s">
        <v>442</v>
      </c>
      <c r="D129" s="192" t="s">
        <v>146</v>
      </c>
      <c r="E129" s="193" t="s">
        <v>2202</v>
      </c>
      <c r="F129" s="194" t="s">
        <v>2203</v>
      </c>
      <c r="G129" s="195" t="s">
        <v>2092</v>
      </c>
      <c r="H129" s="196">
        <v>8</v>
      </c>
      <c r="I129" s="197"/>
      <c r="J129" s="198">
        <f>ROUND(I129*H129,2)</f>
        <v>0</v>
      </c>
      <c r="K129" s="194" t="s">
        <v>21</v>
      </c>
      <c r="L129" s="60"/>
      <c r="M129" s="199" t="s">
        <v>21</v>
      </c>
      <c r="N129" s="276" t="s">
        <v>45</v>
      </c>
      <c r="O129" s="207"/>
      <c r="P129" s="277">
        <f>O129*H129</f>
        <v>0</v>
      </c>
      <c r="Q129" s="277">
        <v>0</v>
      </c>
      <c r="R129" s="277">
        <f>Q129*H129</f>
        <v>0</v>
      </c>
      <c r="S129" s="277">
        <v>0</v>
      </c>
      <c r="T129" s="278">
        <f>S129*H129</f>
        <v>0</v>
      </c>
      <c r="AR129" s="24" t="s">
        <v>294</v>
      </c>
      <c r="AT129" s="24" t="s">
        <v>146</v>
      </c>
      <c r="AU129" s="24" t="s">
        <v>84</v>
      </c>
      <c r="AY129" s="24" t="s">
        <v>143</v>
      </c>
      <c r="BE129" s="203">
        <f>IF(N129="základní",J129,0)</f>
        <v>0</v>
      </c>
      <c r="BF129" s="203">
        <f>IF(N129="snížená",J129,0)</f>
        <v>0</v>
      </c>
      <c r="BG129" s="203">
        <f>IF(N129="zákl. přenesená",J129,0)</f>
        <v>0</v>
      </c>
      <c r="BH129" s="203">
        <f>IF(N129="sníž. přenesená",J129,0)</f>
        <v>0</v>
      </c>
      <c r="BI129" s="203">
        <f>IF(N129="nulová",J129,0)</f>
        <v>0</v>
      </c>
      <c r="BJ129" s="24" t="s">
        <v>82</v>
      </c>
      <c r="BK129" s="203">
        <f>ROUND(I129*H129,2)</f>
        <v>0</v>
      </c>
      <c r="BL129" s="24" t="s">
        <v>294</v>
      </c>
      <c r="BM129" s="24" t="s">
        <v>627</v>
      </c>
    </row>
    <row r="130" spans="2:12" s="1" customFormat="1" ht="6.95" customHeight="1">
      <c r="B130" s="55"/>
      <c r="C130" s="56"/>
      <c r="D130" s="56"/>
      <c r="E130" s="56"/>
      <c r="F130" s="56"/>
      <c r="G130" s="56"/>
      <c r="H130" s="56"/>
      <c r="I130" s="138"/>
      <c r="J130" s="56"/>
      <c r="K130" s="56"/>
      <c r="L130" s="60"/>
    </row>
  </sheetData>
  <sheetProtection algorithmName="SHA-512" hashValue="PJaEe/wdEzTCcHnbfK2Xn985fBIp2dtSC19AlvTBskwguo7A1kjGknanbfhSulcRPoCqq1ARapUKfBWNRn2y0w==" saltValue="G+ZJQjnhofaA1HeLiAd4lg==" spinCount="100000" sheet="1" objects="1" scenarios="1" formatCells="0" formatColumns="0" formatRows="0" sort="0" autoFilter="0"/>
  <autoFilter ref="C82:K129"/>
  <mergeCells count="9">
    <mergeCell ref="E73:H73"/>
    <mergeCell ref="E75:H75"/>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2"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BR148"/>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1"/>
      <c r="C1" s="111"/>
      <c r="D1" s="112" t="s">
        <v>1</v>
      </c>
      <c r="E1" s="111"/>
      <c r="F1" s="113" t="s">
        <v>110</v>
      </c>
      <c r="G1" s="403" t="s">
        <v>111</v>
      </c>
      <c r="H1" s="403"/>
      <c r="I1" s="114"/>
      <c r="J1" s="113" t="s">
        <v>112</v>
      </c>
      <c r="K1" s="112" t="s">
        <v>113</v>
      </c>
      <c r="L1" s="113" t="s">
        <v>114</v>
      </c>
      <c r="M1" s="113"/>
      <c r="N1" s="113"/>
      <c r="O1" s="113"/>
      <c r="P1" s="113"/>
      <c r="Q1" s="113"/>
      <c r="R1" s="113"/>
      <c r="S1" s="113"/>
      <c r="T1" s="113"/>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62"/>
      <c r="M2" s="362"/>
      <c r="N2" s="362"/>
      <c r="O2" s="362"/>
      <c r="P2" s="362"/>
      <c r="Q2" s="362"/>
      <c r="R2" s="362"/>
      <c r="S2" s="362"/>
      <c r="T2" s="362"/>
      <c r="U2" s="362"/>
      <c r="V2" s="362"/>
      <c r="AT2" s="24" t="s">
        <v>96</v>
      </c>
    </row>
    <row r="3" spans="2:46" ht="6.95" customHeight="1">
      <c r="B3" s="25"/>
      <c r="C3" s="26"/>
      <c r="D3" s="26"/>
      <c r="E3" s="26"/>
      <c r="F3" s="26"/>
      <c r="G3" s="26"/>
      <c r="H3" s="26"/>
      <c r="I3" s="115"/>
      <c r="J3" s="26"/>
      <c r="K3" s="27"/>
      <c r="AT3" s="24" t="s">
        <v>84</v>
      </c>
    </row>
    <row r="4" spans="2:46" ht="36.95" customHeight="1">
      <c r="B4" s="28"/>
      <c r="C4" s="29"/>
      <c r="D4" s="30" t="s">
        <v>115</v>
      </c>
      <c r="E4" s="29"/>
      <c r="F4" s="29"/>
      <c r="G4" s="29"/>
      <c r="H4" s="29"/>
      <c r="I4" s="116"/>
      <c r="J4" s="29"/>
      <c r="K4" s="31"/>
      <c r="M4" s="32" t="s">
        <v>12</v>
      </c>
      <c r="AT4" s="24" t="s">
        <v>6</v>
      </c>
    </row>
    <row r="5" spans="2:11" ht="6.95" customHeight="1">
      <c r="B5" s="28"/>
      <c r="C5" s="29"/>
      <c r="D5" s="29"/>
      <c r="E5" s="29"/>
      <c r="F5" s="29"/>
      <c r="G5" s="29"/>
      <c r="H5" s="29"/>
      <c r="I5" s="116"/>
      <c r="J5" s="29"/>
      <c r="K5" s="31"/>
    </row>
    <row r="6" spans="2:11" ht="15">
      <c r="B6" s="28"/>
      <c r="C6" s="29"/>
      <c r="D6" s="37" t="s">
        <v>18</v>
      </c>
      <c r="E6" s="29"/>
      <c r="F6" s="29"/>
      <c r="G6" s="29"/>
      <c r="H6" s="29"/>
      <c r="I6" s="116"/>
      <c r="J6" s="29"/>
      <c r="K6" s="31"/>
    </row>
    <row r="7" spans="2:11" ht="22.5" customHeight="1">
      <c r="B7" s="28"/>
      <c r="C7" s="29"/>
      <c r="D7" s="29"/>
      <c r="E7" s="404" t="str">
        <f>'Rekapitulace stavby'!K6</f>
        <v>Novostavba budovy Fokus Turnov</v>
      </c>
      <c r="F7" s="405"/>
      <c r="G7" s="405"/>
      <c r="H7" s="405"/>
      <c r="I7" s="116"/>
      <c r="J7" s="29"/>
      <c r="K7" s="31"/>
    </row>
    <row r="8" spans="2:11" s="1" customFormat="1" ht="15">
      <c r="B8" s="40"/>
      <c r="C8" s="41"/>
      <c r="D8" s="37" t="s">
        <v>116</v>
      </c>
      <c r="E8" s="41"/>
      <c r="F8" s="41"/>
      <c r="G8" s="41"/>
      <c r="H8" s="41"/>
      <c r="I8" s="117"/>
      <c r="J8" s="41"/>
      <c r="K8" s="44"/>
    </row>
    <row r="9" spans="2:11" s="1" customFormat="1" ht="36.95" customHeight="1">
      <c r="B9" s="40"/>
      <c r="C9" s="41"/>
      <c r="D9" s="41"/>
      <c r="E9" s="406" t="s">
        <v>2204</v>
      </c>
      <c r="F9" s="407"/>
      <c r="G9" s="407"/>
      <c r="H9" s="407"/>
      <c r="I9" s="117"/>
      <c r="J9" s="41"/>
      <c r="K9" s="44"/>
    </row>
    <row r="10" spans="2:11" s="1" customFormat="1" ht="13.5">
      <c r="B10" s="40"/>
      <c r="C10" s="41"/>
      <c r="D10" s="41"/>
      <c r="E10" s="41"/>
      <c r="F10" s="41"/>
      <c r="G10" s="41"/>
      <c r="H10" s="41"/>
      <c r="I10" s="117"/>
      <c r="J10" s="41"/>
      <c r="K10" s="44"/>
    </row>
    <row r="11" spans="2:11" s="1" customFormat="1" ht="14.45" customHeight="1">
      <c r="B11" s="40"/>
      <c r="C11" s="41"/>
      <c r="D11" s="37" t="s">
        <v>20</v>
      </c>
      <c r="E11" s="41"/>
      <c r="F11" s="35" t="s">
        <v>21</v>
      </c>
      <c r="G11" s="41"/>
      <c r="H11" s="41"/>
      <c r="I11" s="118" t="s">
        <v>22</v>
      </c>
      <c r="J11" s="35" t="s">
        <v>21</v>
      </c>
      <c r="K11" s="44"/>
    </row>
    <row r="12" spans="2:11" s="1" customFormat="1" ht="14.45" customHeight="1">
      <c r="B12" s="40"/>
      <c r="C12" s="41"/>
      <c r="D12" s="37" t="s">
        <v>23</v>
      </c>
      <c r="E12" s="41"/>
      <c r="F12" s="35" t="s">
        <v>24</v>
      </c>
      <c r="G12" s="41"/>
      <c r="H12" s="41"/>
      <c r="I12" s="118" t="s">
        <v>25</v>
      </c>
      <c r="J12" s="119">
        <f>'Rekapitulace stavby'!AN8</f>
        <v>43776</v>
      </c>
      <c r="K12" s="44"/>
    </row>
    <row r="13" spans="2:11" s="1" customFormat="1" ht="10.9" customHeight="1">
      <c r="B13" s="40"/>
      <c r="C13" s="41"/>
      <c r="D13" s="41"/>
      <c r="E13" s="41"/>
      <c r="F13" s="41"/>
      <c r="G13" s="41"/>
      <c r="H13" s="41"/>
      <c r="I13" s="117"/>
      <c r="J13" s="41"/>
      <c r="K13" s="44"/>
    </row>
    <row r="14" spans="2:11" s="1" customFormat="1" ht="14.45" customHeight="1">
      <c r="B14" s="40"/>
      <c r="C14" s="41"/>
      <c r="D14" s="37" t="s">
        <v>26</v>
      </c>
      <c r="E14" s="41"/>
      <c r="F14" s="41"/>
      <c r="G14" s="41"/>
      <c r="H14" s="41"/>
      <c r="I14" s="118" t="s">
        <v>27</v>
      </c>
      <c r="J14" s="35" t="s">
        <v>28</v>
      </c>
      <c r="K14" s="44"/>
    </row>
    <row r="15" spans="2:11" s="1" customFormat="1" ht="18" customHeight="1">
      <c r="B15" s="40"/>
      <c r="C15" s="41"/>
      <c r="D15" s="41"/>
      <c r="E15" s="35" t="s">
        <v>29</v>
      </c>
      <c r="F15" s="41"/>
      <c r="G15" s="41"/>
      <c r="H15" s="41"/>
      <c r="I15" s="118" t="s">
        <v>30</v>
      </c>
      <c r="J15" s="35" t="s">
        <v>31</v>
      </c>
      <c r="K15" s="44"/>
    </row>
    <row r="16" spans="2:11" s="1" customFormat="1" ht="6.95" customHeight="1">
      <c r="B16" s="40"/>
      <c r="C16" s="41"/>
      <c r="D16" s="41"/>
      <c r="E16" s="41"/>
      <c r="F16" s="41"/>
      <c r="G16" s="41"/>
      <c r="H16" s="41"/>
      <c r="I16" s="117"/>
      <c r="J16" s="41"/>
      <c r="K16" s="44"/>
    </row>
    <row r="17" spans="2:11" s="1" customFormat="1" ht="14.45" customHeight="1">
      <c r="B17" s="40"/>
      <c r="C17" s="41"/>
      <c r="D17" s="37" t="s">
        <v>32</v>
      </c>
      <c r="E17" s="41"/>
      <c r="F17" s="41"/>
      <c r="G17" s="41"/>
      <c r="H17" s="41"/>
      <c r="I17" s="118" t="s">
        <v>27</v>
      </c>
      <c r="J17" s="35" t="str">
        <f>IF('Rekapitulace stavby'!AN13="Vyplň údaj","",IF('Rekapitulace stavby'!AN13="","",'Rekapitulace stavby'!AN13))</f>
        <v/>
      </c>
      <c r="K17" s="44"/>
    </row>
    <row r="18" spans="2:11" s="1" customFormat="1" ht="18" customHeight="1">
      <c r="B18" s="40"/>
      <c r="C18" s="41"/>
      <c r="D18" s="41"/>
      <c r="E18" s="35" t="str">
        <f>IF('Rekapitulace stavby'!E14="Vyplň údaj","",IF('Rekapitulace stavby'!E14="","",'Rekapitulace stavby'!E14))</f>
        <v/>
      </c>
      <c r="F18" s="41"/>
      <c r="G18" s="41"/>
      <c r="H18" s="41"/>
      <c r="I18" s="118" t="s">
        <v>30</v>
      </c>
      <c r="J18" s="35" t="str">
        <f>IF('Rekapitulace stavby'!AN14="Vyplň údaj","",IF('Rekapitulace stavby'!AN14="","",'Rekapitulace stavby'!AN14))</f>
        <v/>
      </c>
      <c r="K18" s="44"/>
    </row>
    <row r="19" spans="2:11" s="1" customFormat="1" ht="6.95" customHeight="1">
      <c r="B19" s="40"/>
      <c r="C19" s="41"/>
      <c r="D19" s="41"/>
      <c r="E19" s="41"/>
      <c r="F19" s="41"/>
      <c r="G19" s="41"/>
      <c r="H19" s="41"/>
      <c r="I19" s="117"/>
      <c r="J19" s="41"/>
      <c r="K19" s="44"/>
    </row>
    <row r="20" spans="2:11" s="1" customFormat="1" ht="14.45" customHeight="1">
      <c r="B20" s="40"/>
      <c r="C20" s="41"/>
      <c r="D20" s="37" t="s">
        <v>34</v>
      </c>
      <c r="E20" s="41"/>
      <c r="F20" s="41"/>
      <c r="G20" s="41"/>
      <c r="H20" s="41"/>
      <c r="I20" s="118" t="s">
        <v>27</v>
      </c>
      <c r="J20" s="35" t="s">
        <v>35</v>
      </c>
      <c r="K20" s="44"/>
    </row>
    <row r="21" spans="2:11" s="1" customFormat="1" ht="18" customHeight="1">
      <c r="B21" s="40"/>
      <c r="C21" s="41"/>
      <c r="D21" s="41"/>
      <c r="E21" s="35" t="s">
        <v>36</v>
      </c>
      <c r="F21" s="41"/>
      <c r="G21" s="41"/>
      <c r="H21" s="41"/>
      <c r="I21" s="118" t="s">
        <v>30</v>
      </c>
      <c r="J21" s="35" t="s">
        <v>37</v>
      </c>
      <c r="K21" s="44"/>
    </row>
    <row r="22" spans="2:11" s="1" customFormat="1" ht="6.95" customHeight="1">
      <c r="B22" s="40"/>
      <c r="C22" s="41"/>
      <c r="D22" s="41"/>
      <c r="E22" s="41"/>
      <c r="F22" s="41"/>
      <c r="G22" s="41"/>
      <c r="H22" s="41"/>
      <c r="I22" s="117"/>
      <c r="J22" s="41"/>
      <c r="K22" s="44"/>
    </row>
    <row r="23" spans="2:11" s="1" customFormat="1" ht="14.45" customHeight="1">
      <c r="B23" s="40"/>
      <c r="C23" s="41"/>
      <c r="D23" s="37" t="s">
        <v>39</v>
      </c>
      <c r="E23" s="41"/>
      <c r="F23" s="41"/>
      <c r="G23" s="41"/>
      <c r="H23" s="41"/>
      <c r="I23" s="117"/>
      <c r="J23" s="41"/>
      <c r="K23" s="44"/>
    </row>
    <row r="24" spans="2:11" s="6" customFormat="1" ht="22.5" customHeight="1">
      <c r="B24" s="120"/>
      <c r="C24" s="121"/>
      <c r="D24" s="121"/>
      <c r="E24" s="396" t="s">
        <v>21</v>
      </c>
      <c r="F24" s="396"/>
      <c r="G24" s="396"/>
      <c r="H24" s="396"/>
      <c r="I24" s="122"/>
      <c r="J24" s="121"/>
      <c r="K24" s="123"/>
    </row>
    <row r="25" spans="2:11" s="1" customFormat="1" ht="6.95" customHeight="1">
      <c r="B25" s="40"/>
      <c r="C25" s="41"/>
      <c r="D25" s="41"/>
      <c r="E25" s="41"/>
      <c r="F25" s="41"/>
      <c r="G25" s="41"/>
      <c r="H25" s="41"/>
      <c r="I25" s="117"/>
      <c r="J25" s="41"/>
      <c r="K25" s="44"/>
    </row>
    <row r="26" spans="2:11" s="1" customFormat="1" ht="6.95" customHeight="1">
      <c r="B26" s="40"/>
      <c r="C26" s="41"/>
      <c r="D26" s="84"/>
      <c r="E26" s="84"/>
      <c r="F26" s="84"/>
      <c r="G26" s="84"/>
      <c r="H26" s="84"/>
      <c r="I26" s="124"/>
      <c r="J26" s="84"/>
      <c r="K26" s="125"/>
    </row>
    <row r="27" spans="2:11" s="1" customFormat="1" ht="25.35" customHeight="1">
      <c r="B27" s="40"/>
      <c r="C27" s="41"/>
      <c r="D27" s="126" t="s">
        <v>40</v>
      </c>
      <c r="E27" s="41"/>
      <c r="F27" s="41"/>
      <c r="G27" s="41"/>
      <c r="H27" s="41"/>
      <c r="I27" s="117"/>
      <c r="J27" s="127">
        <f>ROUND(J84,2)</f>
        <v>0</v>
      </c>
      <c r="K27" s="44"/>
    </row>
    <row r="28" spans="2:11" s="1" customFormat="1" ht="6.95" customHeight="1">
      <c r="B28" s="40"/>
      <c r="C28" s="41"/>
      <c r="D28" s="84"/>
      <c r="E28" s="84"/>
      <c r="F28" s="84"/>
      <c r="G28" s="84"/>
      <c r="H28" s="84"/>
      <c r="I28" s="124"/>
      <c r="J28" s="84"/>
      <c r="K28" s="125"/>
    </row>
    <row r="29" spans="2:11" s="1" customFormat="1" ht="14.45" customHeight="1">
      <c r="B29" s="40"/>
      <c r="C29" s="41"/>
      <c r="D29" s="41"/>
      <c r="E29" s="41"/>
      <c r="F29" s="45" t="s">
        <v>42</v>
      </c>
      <c r="G29" s="41"/>
      <c r="H29" s="41"/>
      <c r="I29" s="128" t="s">
        <v>41</v>
      </c>
      <c r="J29" s="45" t="s">
        <v>43</v>
      </c>
      <c r="K29" s="44"/>
    </row>
    <row r="30" spans="2:11" s="1" customFormat="1" ht="14.45" customHeight="1">
      <c r="B30" s="40"/>
      <c r="C30" s="41"/>
      <c r="D30" s="48" t="s">
        <v>44</v>
      </c>
      <c r="E30" s="48" t="s">
        <v>45</v>
      </c>
      <c r="F30" s="129">
        <f>ROUND(SUM(BE84:BE147),2)</f>
        <v>0</v>
      </c>
      <c r="G30" s="41"/>
      <c r="H30" s="41"/>
      <c r="I30" s="130">
        <v>0.21</v>
      </c>
      <c r="J30" s="129">
        <f>ROUND(ROUND((SUM(BE84:BE147)),2)*I30,2)</f>
        <v>0</v>
      </c>
      <c r="K30" s="44"/>
    </row>
    <row r="31" spans="2:11" s="1" customFormat="1" ht="14.45" customHeight="1">
      <c r="B31" s="40"/>
      <c r="C31" s="41"/>
      <c r="D31" s="41"/>
      <c r="E31" s="48" t="s">
        <v>46</v>
      </c>
      <c r="F31" s="129">
        <f>ROUND(SUM(BF84:BF147),2)</f>
        <v>0</v>
      </c>
      <c r="G31" s="41"/>
      <c r="H31" s="41"/>
      <c r="I31" s="130">
        <v>0.15</v>
      </c>
      <c r="J31" s="129">
        <f>ROUND(ROUND((SUM(BF84:BF147)),2)*I31,2)</f>
        <v>0</v>
      </c>
      <c r="K31" s="44"/>
    </row>
    <row r="32" spans="2:11" s="1" customFormat="1" ht="14.45" customHeight="1" hidden="1">
      <c r="B32" s="40"/>
      <c r="C32" s="41"/>
      <c r="D32" s="41"/>
      <c r="E32" s="48" t="s">
        <v>47</v>
      </c>
      <c r="F32" s="129">
        <f>ROUND(SUM(BG84:BG147),2)</f>
        <v>0</v>
      </c>
      <c r="G32" s="41"/>
      <c r="H32" s="41"/>
      <c r="I32" s="130">
        <v>0.21</v>
      </c>
      <c r="J32" s="129">
        <v>0</v>
      </c>
      <c r="K32" s="44"/>
    </row>
    <row r="33" spans="2:11" s="1" customFormat="1" ht="14.45" customHeight="1" hidden="1">
      <c r="B33" s="40"/>
      <c r="C33" s="41"/>
      <c r="D33" s="41"/>
      <c r="E33" s="48" t="s">
        <v>48</v>
      </c>
      <c r="F33" s="129">
        <f>ROUND(SUM(BH84:BH147),2)</f>
        <v>0</v>
      </c>
      <c r="G33" s="41"/>
      <c r="H33" s="41"/>
      <c r="I33" s="130">
        <v>0.15</v>
      </c>
      <c r="J33" s="129">
        <v>0</v>
      </c>
      <c r="K33" s="44"/>
    </row>
    <row r="34" spans="2:11" s="1" customFormat="1" ht="14.45" customHeight="1" hidden="1">
      <c r="B34" s="40"/>
      <c r="C34" s="41"/>
      <c r="D34" s="41"/>
      <c r="E34" s="48" t="s">
        <v>49</v>
      </c>
      <c r="F34" s="129">
        <f>ROUND(SUM(BI84:BI147),2)</f>
        <v>0</v>
      </c>
      <c r="G34" s="41"/>
      <c r="H34" s="41"/>
      <c r="I34" s="130">
        <v>0</v>
      </c>
      <c r="J34" s="129">
        <v>0</v>
      </c>
      <c r="K34" s="44"/>
    </row>
    <row r="35" spans="2:11" s="1" customFormat="1" ht="6.95" customHeight="1">
      <c r="B35" s="40"/>
      <c r="C35" s="41"/>
      <c r="D35" s="41"/>
      <c r="E35" s="41"/>
      <c r="F35" s="41"/>
      <c r="G35" s="41"/>
      <c r="H35" s="41"/>
      <c r="I35" s="117"/>
      <c r="J35" s="41"/>
      <c r="K35" s="44"/>
    </row>
    <row r="36" spans="2:11" s="1" customFormat="1" ht="25.35" customHeight="1">
      <c r="B36" s="40"/>
      <c r="C36" s="131"/>
      <c r="D36" s="132" t="s">
        <v>50</v>
      </c>
      <c r="E36" s="78"/>
      <c r="F36" s="78"/>
      <c r="G36" s="133" t="s">
        <v>51</v>
      </c>
      <c r="H36" s="134" t="s">
        <v>52</v>
      </c>
      <c r="I36" s="135"/>
      <c r="J36" s="136">
        <f>SUM(J27:J34)</f>
        <v>0</v>
      </c>
      <c r="K36" s="137"/>
    </row>
    <row r="37" spans="2:11" s="1" customFormat="1" ht="14.45" customHeight="1">
      <c r="B37" s="55"/>
      <c r="C37" s="56"/>
      <c r="D37" s="56"/>
      <c r="E37" s="56"/>
      <c r="F37" s="56"/>
      <c r="G37" s="56"/>
      <c r="H37" s="56"/>
      <c r="I37" s="138"/>
      <c r="J37" s="56"/>
      <c r="K37" s="57"/>
    </row>
    <row r="41" spans="2:11" s="1" customFormat="1" ht="6.95" customHeight="1">
      <c r="B41" s="139"/>
      <c r="C41" s="140"/>
      <c r="D41" s="140"/>
      <c r="E41" s="140"/>
      <c r="F41" s="140"/>
      <c r="G41" s="140"/>
      <c r="H41" s="140"/>
      <c r="I41" s="141"/>
      <c r="J41" s="140"/>
      <c r="K41" s="142"/>
    </row>
    <row r="42" spans="2:11" s="1" customFormat="1" ht="36.95" customHeight="1">
      <c r="B42" s="40"/>
      <c r="C42" s="30" t="s">
        <v>118</v>
      </c>
      <c r="D42" s="41"/>
      <c r="E42" s="41"/>
      <c r="F42" s="41"/>
      <c r="G42" s="41"/>
      <c r="H42" s="41"/>
      <c r="I42" s="117"/>
      <c r="J42" s="41"/>
      <c r="K42" s="44"/>
    </row>
    <row r="43" spans="2:11" s="1" customFormat="1" ht="6.95" customHeight="1">
      <c r="B43" s="40"/>
      <c r="C43" s="41"/>
      <c r="D43" s="41"/>
      <c r="E43" s="41"/>
      <c r="F43" s="41"/>
      <c r="G43" s="41"/>
      <c r="H43" s="41"/>
      <c r="I43" s="117"/>
      <c r="J43" s="41"/>
      <c r="K43" s="44"/>
    </row>
    <row r="44" spans="2:11" s="1" customFormat="1" ht="14.45" customHeight="1">
      <c r="B44" s="40"/>
      <c r="C44" s="37" t="s">
        <v>18</v>
      </c>
      <c r="D44" s="41"/>
      <c r="E44" s="41"/>
      <c r="F44" s="41"/>
      <c r="G44" s="41"/>
      <c r="H44" s="41"/>
      <c r="I44" s="117"/>
      <c r="J44" s="41"/>
      <c r="K44" s="44"/>
    </row>
    <row r="45" spans="2:11" s="1" customFormat="1" ht="22.5" customHeight="1">
      <c r="B45" s="40"/>
      <c r="C45" s="41"/>
      <c r="D45" s="41"/>
      <c r="E45" s="404" t="str">
        <f>E7</f>
        <v>Novostavba budovy Fokus Turnov</v>
      </c>
      <c r="F45" s="405"/>
      <c r="G45" s="405"/>
      <c r="H45" s="405"/>
      <c r="I45" s="117"/>
      <c r="J45" s="41"/>
      <c r="K45" s="44"/>
    </row>
    <row r="46" spans="2:11" s="1" customFormat="1" ht="14.45" customHeight="1">
      <c r="B46" s="40"/>
      <c r="C46" s="37" t="s">
        <v>116</v>
      </c>
      <c r="D46" s="41"/>
      <c r="E46" s="41"/>
      <c r="F46" s="41"/>
      <c r="G46" s="41"/>
      <c r="H46" s="41"/>
      <c r="I46" s="117"/>
      <c r="J46" s="41"/>
      <c r="K46" s="44"/>
    </row>
    <row r="47" spans="2:11" s="1" customFormat="1" ht="23.25" customHeight="1">
      <c r="B47" s="40"/>
      <c r="C47" s="41"/>
      <c r="D47" s="41"/>
      <c r="E47" s="406" t="str">
        <f>E9</f>
        <v>SO 02d - Vzduchotechnika</v>
      </c>
      <c r="F47" s="407"/>
      <c r="G47" s="407"/>
      <c r="H47" s="407"/>
      <c r="I47" s="117"/>
      <c r="J47" s="41"/>
      <c r="K47" s="44"/>
    </row>
    <row r="48" spans="2:11" s="1" customFormat="1" ht="6.95" customHeight="1">
      <c r="B48" s="40"/>
      <c r="C48" s="41"/>
      <c r="D48" s="41"/>
      <c r="E48" s="41"/>
      <c r="F48" s="41"/>
      <c r="G48" s="41"/>
      <c r="H48" s="41"/>
      <c r="I48" s="117"/>
      <c r="J48" s="41"/>
      <c r="K48" s="44"/>
    </row>
    <row r="49" spans="2:11" s="1" customFormat="1" ht="18" customHeight="1">
      <c r="B49" s="40"/>
      <c r="C49" s="37" t="s">
        <v>23</v>
      </c>
      <c r="D49" s="41"/>
      <c r="E49" s="41"/>
      <c r="F49" s="35" t="str">
        <f>F12</f>
        <v>Skálova 415, 511 01 Turnov</v>
      </c>
      <c r="G49" s="41"/>
      <c r="H49" s="41"/>
      <c r="I49" s="118" t="s">
        <v>25</v>
      </c>
      <c r="J49" s="119">
        <f>IF(J12="","",J12)</f>
        <v>43776</v>
      </c>
      <c r="K49" s="44"/>
    </row>
    <row r="50" spans="2:11" s="1" customFormat="1" ht="6.95" customHeight="1">
      <c r="B50" s="40"/>
      <c r="C50" s="41"/>
      <c r="D50" s="41"/>
      <c r="E50" s="41"/>
      <c r="F50" s="41"/>
      <c r="G50" s="41"/>
      <c r="H50" s="41"/>
      <c r="I50" s="117"/>
      <c r="J50" s="41"/>
      <c r="K50" s="44"/>
    </row>
    <row r="51" spans="2:11" s="1" customFormat="1" ht="15">
      <c r="B51" s="40"/>
      <c r="C51" s="37" t="s">
        <v>26</v>
      </c>
      <c r="D51" s="41"/>
      <c r="E51" s="41"/>
      <c r="F51" s="35" t="str">
        <f>E15</f>
        <v>Město Turnov, A. dvořáka 335, 511 01 Turnov</v>
      </c>
      <c r="G51" s="41"/>
      <c r="H51" s="41"/>
      <c r="I51" s="118" t="s">
        <v>34</v>
      </c>
      <c r="J51" s="35" t="str">
        <f>E21</f>
        <v>In. Point s.r.o, Čajkovského 1710/26, 130 00 Praha</v>
      </c>
      <c r="K51" s="44"/>
    </row>
    <row r="52" spans="2:11" s="1" customFormat="1" ht="14.45" customHeight="1">
      <c r="B52" s="40"/>
      <c r="C52" s="37" t="s">
        <v>32</v>
      </c>
      <c r="D52" s="41"/>
      <c r="E52" s="41"/>
      <c r="F52" s="35" t="str">
        <f>IF(E18="","",E18)</f>
        <v/>
      </c>
      <c r="G52" s="41"/>
      <c r="H52" s="41"/>
      <c r="I52" s="117"/>
      <c r="J52" s="41"/>
      <c r="K52" s="44"/>
    </row>
    <row r="53" spans="2:11" s="1" customFormat="1" ht="10.35" customHeight="1">
      <c r="B53" s="40"/>
      <c r="C53" s="41"/>
      <c r="D53" s="41"/>
      <c r="E53" s="41"/>
      <c r="F53" s="41"/>
      <c r="G53" s="41"/>
      <c r="H53" s="41"/>
      <c r="I53" s="117"/>
      <c r="J53" s="41"/>
      <c r="K53" s="44"/>
    </row>
    <row r="54" spans="2:11" s="1" customFormat="1" ht="29.25" customHeight="1">
      <c r="B54" s="40"/>
      <c r="C54" s="143" t="s">
        <v>119</v>
      </c>
      <c r="D54" s="131"/>
      <c r="E54" s="131"/>
      <c r="F54" s="131"/>
      <c r="G54" s="131"/>
      <c r="H54" s="131"/>
      <c r="I54" s="144"/>
      <c r="J54" s="145" t="s">
        <v>120</v>
      </c>
      <c r="K54" s="146"/>
    </row>
    <row r="55" spans="2:11" s="1" customFormat="1" ht="10.35" customHeight="1">
      <c r="B55" s="40"/>
      <c r="C55" s="41"/>
      <c r="D55" s="41"/>
      <c r="E55" s="41"/>
      <c r="F55" s="41"/>
      <c r="G55" s="41"/>
      <c r="H55" s="41"/>
      <c r="I55" s="117"/>
      <c r="J55" s="41"/>
      <c r="K55" s="44"/>
    </row>
    <row r="56" spans="2:47" s="1" customFormat="1" ht="29.25" customHeight="1">
      <c r="B56" s="40"/>
      <c r="C56" s="147" t="s">
        <v>121</v>
      </c>
      <c r="D56" s="41"/>
      <c r="E56" s="41"/>
      <c r="F56" s="41"/>
      <c r="G56" s="41"/>
      <c r="H56" s="41"/>
      <c r="I56" s="117"/>
      <c r="J56" s="127">
        <f>J84</f>
        <v>0</v>
      </c>
      <c r="K56" s="44"/>
      <c r="AU56" s="24" t="s">
        <v>122</v>
      </c>
    </row>
    <row r="57" spans="2:11" s="7" customFormat="1" ht="24.95" customHeight="1">
      <c r="B57" s="148"/>
      <c r="C57" s="149"/>
      <c r="D57" s="150" t="s">
        <v>184</v>
      </c>
      <c r="E57" s="151"/>
      <c r="F57" s="151"/>
      <c r="G57" s="151"/>
      <c r="H57" s="151"/>
      <c r="I57" s="152"/>
      <c r="J57" s="153">
        <f>J85</f>
        <v>0</v>
      </c>
      <c r="K57" s="154"/>
    </row>
    <row r="58" spans="2:11" s="8" customFormat="1" ht="19.9" customHeight="1">
      <c r="B58" s="155"/>
      <c r="C58" s="156"/>
      <c r="D58" s="157" t="s">
        <v>2205</v>
      </c>
      <c r="E58" s="158"/>
      <c r="F58" s="158"/>
      <c r="G58" s="158"/>
      <c r="H58" s="158"/>
      <c r="I58" s="159"/>
      <c r="J58" s="160">
        <f>J86</f>
        <v>0</v>
      </c>
      <c r="K58" s="161"/>
    </row>
    <row r="59" spans="2:11" s="8" customFormat="1" ht="19.9" customHeight="1">
      <c r="B59" s="155"/>
      <c r="C59" s="156"/>
      <c r="D59" s="157" t="s">
        <v>2206</v>
      </c>
      <c r="E59" s="158"/>
      <c r="F59" s="158"/>
      <c r="G59" s="158"/>
      <c r="H59" s="158"/>
      <c r="I59" s="159"/>
      <c r="J59" s="160">
        <f>J99</f>
        <v>0</v>
      </c>
      <c r="K59" s="161"/>
    </row>
    <row r="60" spans="2:11" s="8" customFormat="1" ht="19.9" customHeight="1">
      <c r="B60" s="155"/>
      <c r="C60" s="156"/>
      <c r="D60" s="157" t="s">
        <v>2207</v>
      </c>
      <c r="E60" s="158"/>
      <c r="F60" s="158"/>
      <c r="G60" s="158"/>
      <c r="H60" s="158"/>
      <c r="I60" s="159"/>
      <c r="J60" s="160">
        <f>J111</f>
        <v>0</v>
      </c>
      <c r="K60" s="161"/>
    </row>
    <row r="61" spans="2:11" s="8" customFormat="1" ht="19.9" customHeight="1">
      <c r="B61" s="155"/>
      <c r="C61" s="156"/>
      <c r="D61" s="157" t="s">
        <v>2208</v>
      </c>
      <c r="E61" s="158"/>
      <c r="F61" s="158"/>
      <c r="G61" s="158"/>
      <c r="H61" s="158"/>
      <c r="I61" s="159"/>
      <c r="J61" s="160">
        <f>J124</f>
        <v>0</v>
      </c>
      <c r="K61" s="161"/>
    </row>
    <row r="62" spans="2:11" s="8" customFormat="1" ht="19.9" customHeight="1">
      <c r="B62" s="155"/>
      <c r="C62" s="156"/>
      <c r="D62" s="157" t="s">
        <v>2209</v>
      </c>
      <c r="E62" s="158"/>
      <c r="F62" s="158"/>
      <c r="G62" s="158"/>
      <c r="H62" s="158"/>
      <c r="I62" s="159"/>
      <c r="J62" s="160">
        <f>J128</f>
        <v>0</v>
      </c>
      <c r="K62" s="161"/>
    </row>
    <row r="63" spans="2:11" s="8" customFormat="1" ht="19.9" customHeight="1">
      <c r="B63" s="155"/>
      <c r="C63" s="156"/>
      <c r="D63" s="157" t="s">
        <v>2210</v>
      </c>
      <c r="E63" s="158"/>
      <c r="F63" s="158"/>
      <c r="G63" s="158"/>
      <c r="H63" s="158"/>
      <c r="I63" s="159"/>
      <c r="J63" s="160">
        <f>J136</f>
        <v>0</v>
      </c>
      <c r="K63" s="161"/>
    </row>
    <row r="64" spans="2:11" s="8" customFormat="1" ht="19.9" customHeight="1">
      <c r="B64" s="155"/>
      <c r="C64" s="156"/>
      <c r="D64" s="157" t="s">
        <v>2211</v>
      </c>
      <c r="E64" s="158"/>
      <c r="F64" s="158"/>
      <c r="G64" s="158"/>
      <c r="H64" s="158"/>
      <c r="I64" s="159"/>
      <c r="J64" s="160">
        <f>J143</f>
        <v>0</v>
      </c>
      <c r="K64" s="161"/>
    </row>
    <row r="65" spans="2:11" s="1" customFormat="1" ht="21.75" customHeight="1">
      <c r="B65" s="40"/>
      <c r="C65" s="41"/>
      <c r="D65" s="41"/>
      <c r="E65" s="41"/>
      <c r="F65" s="41"/>
      <c r="G65" s="41"/>
      <c r="H65" s="41"/>
      <c r="I65" s="117"/>
      <c r="J65" s="41"/>
      <c r="K65" s="44"/>
    </row>
    <row r="66" spans="2:11" s="1" customFormat="1" ht="6.95" customHeight="1">
      <c r="B66" s="55"/>
      <c r="C66" s="56"/>
      <c r="D66" s="56"/>
      <c r="E66" s="56"/>
      <c r="F66" s="56"/>
      <c r="G66" s="56"/>
      <c r="H66" s="56"/>
      <c r="I66" s="138"/>
      <c r="J66" s="56"/>
      <c r="K66" s="57"/>
    </row>
    <row r="70" spans="2:12" s="1" customFormat="1" ht="6.95" customHeight="1">
      <c r="B70" s="58"/>
      <c r="C70" s="59"/>
      <c r="D70" s="59"/>
      <c r="E70" s="59"/>
      <c r="F70" s="59"/>
      <c r="G70" s="59"/>
      <c r="H70" s="59"/>
      <c r="I70" s="141"/>
      <c r="J70" s="59"/>
      <c r="K70" s="59"/>
      <c r="L70" s="60"/>
    </row>
    <row r="71" spans="2:12" s="1" customFormat="1" ht="36.95" customHeight="1">
      <c r="B71" s="40"/>
      <c r="C71" s="61" t="s">
        <v>127</v>
      </c>
      <c r="D71" s="62"/>
      <c r="E71" s="62"/>
      <c r="F71" s="62"/>
      <c r="G71" s="62"/>
      <c r="H71" s="62"/>
      <c r="I71" s="162"/>
      <c r="J71" s="62"/>
      <c r="K71" s="62"/>
      <c r="L71" s="60"/>
    </row>
    <row r="72" spans="2:12" s="1" customFormat="1" ht="6.95" customHeight="1">
      <c r="B72" s="40"/>
      <c r="C72" s="62"/>
      <c r="D72" s="62"/>
      <c r="E72" s="62"/>
      <c r="F72" s="62"/>
      <c r="G72" s="62"/>
      <c r="H72" s="62"/>
      <c r="I72" s="162"/>
      <c r="J72" s="62"/>
      <c r="K72" s="62"/>
      <c r="L72" s="60"/>
    </row>
    <row r="73" spans="2:12" s="1" customFormat="1" ht="14.45" customHeight="1">
      <c r="B73" s="40"/>
      <c r="C73" s="64" t="s">
        <v>18</v>
      </c>
      <c r="D73" s="62"/>
      <c r="E73" s="62"/>
      <c r="F73" s="62"/>
      <c r="G73" s="62"/>
      <c r="H73" s="62"/>
      <c r="I73" s="162"/>
      <c r="J73" s="62"/>
      <c r="K73" s="62"/>
      <c r="L73" s="60"/>
    </row>
    <row r="74" spans="2:12" s="1" customFormat="1" ht="22.5" customHeight="1">
      <c r="B74" s="40"/>
      <c r="C74" s="62"/>
      <c r="D74" s="62"/>
      <c r="E74" s="400" t="str">
        <f>E7</f>
        <v>Novostavba budovy Fokus Turnov</v>
      </c>
      <c r="F74" s="401"/>
      <c r="G74" s="401"/>
      <c r="H74" s="401"/>
      <c r="I74" s="162"/>
      <c r="J74" s="62"/>
      <c r="K74" s="62"/>
      <c r="L74" s="60"/>
    </row>
    <row r="75" spans="2:12" s="1" customFormat="1" ht="14.45" customHeight="1">
      <c r="B75" s="40"/>
      <c r="C75" s="64" t="s">
        <v>116</v>
      </c>
      <c r="D75" s="62"/>
      <c r="E75" s="62"/>
      <c r="F75" s="62"/>
      <c r="G75" s="62"/>
      <c r="H75" s="62"/>
      <c r="I75" s="162"/>
      <c r="J75" s="62"/>
      <c r="K75" s="62"/>
      <c r="L75" s="60"/>
    </row>
    <row r="76" spans="2:12" s="1" customFormat="1" ht="23.25" customHeight="1">
      <c r="B76" s="40"/>
      <c r="C76" s="62"/>
      <c r="D76" s="62"/>
      <c r="E76" s="368" t="str">
        <f>E9</f>
        <v>SO 02d - Vzduchotechnika</v>
      </c>
      <c r="F76" s="402"/>
      <c r="G76" s="402"/>
      <c r="H76" s="402"/>
      <c r="I76" s="162"/>
      <c r="J76" s="62"/>
      <c r="K76" s="62"/>
      <c r="L76" s="60"/>
    </row>
    <row r="77" spans="2:12" s="1" customFormat="1" ht="6.95" customHeight="1">
      <c r="B77" s="40"/>
      <c r="C77" s="62"/>
      <c r="D77" s="62"/>
      <c r="E77" s="62"/>
      <c r="F77" s="62"/>
      <c r="G77" s="62"/>
      <c r="H77" s="62"/>
      <c r="I77" s="162"/>
      <c r="J77" s="62"/>
      <c r="K77" s="62"/>
      <c r="L77" s="60"/>
    </row>
    <row r="78" spans="2:12" s="1" customFormat="1" ht="18" customHeight="1">
      <c r="B78" s="40"/>
      <c r="C78" s="64" t="s">
        <v>23</v>
      </c>
      <c r="D78" s="62"/>
      <c r="E78" s="62"/>
      <c r="F78" s="163" t="str">
        <f>F12</f>
        <v>Skálova 415, 511 01 Turnov</v>
      </c>
      <c r="G78" s="62"/>
      <c r="H78" s="62"/>
      <c r="I78" s="164" t="s">
        <v>25</v>
      </c>
      <c r="J78" s="72">
        <f>IF(J12="","",J12)</f>
        <v>43776</v>
      </c>
      <c r="K78" s="62"/>
      <c r="L78" s="60"/>
    </row>
    <row r="79" spans="2:12" s="1" customFormat="1" ht="6.95" customHeight="1">
      <c r="B79" s="40"/>
      <c r="C79" s="62"/>
      <c r="D79" s="62"/>
      <c r="E79" s="62"/>
      <c r="F79" s="62"/>
      <c r="G79" s="62"/>
      <c r="H79" s="62"/>
      <c r="I79" s="162"/>
      <c r="J79" s="62"/>
      <c r="K79" s="62"/>
      <c r="L79" s="60"/>
    </row>
    <row r="80" spans="2:12" s="1" customFormat="1" ht="15">
      <c r="B80" s="40"/>
      <c r="C80" s="64" t="s">
        <v>26</v>
      </c>
      <c r="D80" s="62"/>
      <c r="E80" s="62"/>
      <c r="F80" s="163" t="str">
        <f>E15</f>
        <v>Město Turnov, A. dvořáka 335, 511 01 Turnov</v>
      </c>
      <c r="G80" s="62"/>
      <c r="H80" s="62"/>
      <c r="I80" s="164" t="s">
        <v>34</v>
      </c>
      <c r="J80" s="163" t="str">
        <f>E21</f>
        <v>In. Point s.r.o, Čajkovského 1710/26, 130 00 Praha</v>
      </c>
      <c r="K80" s="62"/>
      <c r="L80" s="60"/>
    </row>
    <row r="81" spans="2:12" s="1" customFormat="1" ht="14.45" customHeight="1">
      <c r="B81" s="40"/>
      <c r="C81" s="64" t="s">
        <v>32</v>
      </c>
      <c r="D81" s="62"/>
      <c r="E81" s="62"/>
      <c r="F81" s="163" t="str">
        <f>IF(E18="","",E18)</f>
        <v/>
      </c>
      <c r="G81" s="62"/>
      <c r="H81" s="62"/>
      <c r="I81" s="162"/>
      <c r="J81" s="62"/>
      <c r="K81" s="62"/>
      <c r="L81" s="60"/>
    </row>
    <row r="82" spans="2:12" s="1" customFormat="1" ht="10.35" customHeight="1">
      <c r="B82" s="40"/>
      <c r="C82" s="62"/>
      <c r="D82" s="62"/>
      <c r="E82" s="62"/>
      <c r="F82" s="62"/>
      <c r="G82" s="62"/>
      <c r="H82" s="62"/>
      <c r="I82" s="162"/>
      <c r="J82" s="62"/>
      <c r="K82" s="62"/>
      <c r="L82" s="60"/>
    </row>
    <row r="83" spans="2:20" s="9" customFormat="1" ht="29.25" customHeight="1">
      <c r="B83" s="165"/>
      <c r="C83" s="166" t="s">
        <v>128</v>
      </c>
      <c r="D83" s="167" t="s">
        <v>59</v>
      </c>
      <c r="E83" s="167" t="s">
        <v>55</v>
      </c>
      <c r="F83" s="167" t="s">
        <v>129</v>
      </c>
      <c r="G83" s="167" t="s">
        <v>130</v>
      </c>
      <c r="H83" s="167" t="s">
        <v>131</v>
      </c>
      <c r="I83" s="168" t="s">
        <v>132</v>
      </c>
      <c r="J83" s="167" t="s">
        <v>120</v>
      </c>
      <c r="K83" s="169" t="s">
        <v>133</v>
      </c>
      <c r="L83" s="170"/>
      <c r="M83" s="80" t="s">
        <v>134</v>
      </c>
      <c r="N83" s="81" t="s">
        <v>44</v>
      </c>
      <c r="O83" s="81" t="s">
        <v>135</v>
      </c>
      <c r="P83" s="81" t="s">
        <v>136</v>
      </c>
      <c r="Q83" s="81" t="s">
        <v>137</v>
      </c>
      <c r="R83" s="81" t="s">
        <v>138</v>
      </c>
      <c r="S83" s="81" t="s">
        <v>139</v>
      </c>
      <c r="T83" s="82" t="s">
        <v>140</v>
      </c>
    </row>
    <row r="84" spans="2:63" s="1" customFormat="1" ht="29.25" customHeight="1">
      <c r="B84" s="40"/>
      <c r="C84" s="86" t="s">
        <v>121</v>
      </c>
      <c r="D84" s="62"/>
      <c r="E84" s="62"/>
      <c r="F84" s="62"/>
      <c r="G84" s="62"/>
      <c r="H84" s="62"/>
      <c r="I84" s="162"/>
      <c r="J84" s="171">
        <f>BK84</f>
        <v>0</v>
      </c>
      <c r="K84" s="62"/>
      <c r="L84" s="60"/>
      <c r="M84" s="83"/>
      <c r="N84" s="84"/>
      <c r="O84" s="84"/>
      <c r="P84" s="172">
        <f>P85</f>
        <v>0</v>
      </c>
      <c r="Q84" s="84"/>
      <c r="R84" s="172">
        <f>R85</f>
        <v>0</v>
      </c>
      <c r="S84" s="84"/>
      <c r="T84" s="173">
        <f>T85</f>
        <v>0</v>
      </c>
      <c r="AT84" s="24" t="s">
        <v>73</v>
      </c>
      <c r="AU84" s="24" t="s">
        <v>122</v>
      </c>
      <c r="BK84" s="174">
        <f>BK85</f>
        <v>0</v>
      </c>
    </row>
    <row r="85" spans="2:63" s="10" customFormat="1" ht="37.35" customHeight="1">
      <c r="B85" s="175"/>
      <c r="C85" s="176"/>
      <c r="D85" s="177" t="s">
        <v>73</v>
      </c>
      <c r="E85" s="178" t="s">
        <v>996</v>
      </c>
      <c r="F85" s="178" t="s">
        <v>997</v>
      </c>
      <c r="G85" s="176"/>
      <c r="H85" s="176"/>
      <c r="I85" s="179"/>
      <c r="J85" s="180">
        <f>BK85</f>
        <v>0</v>
      </c>
      <c r="K85" s="176"/>
      <c r="L85" s="181"/>
      <c r="M85" s="182"/>
      <c r="N85" s="183"/>
      <c r="O85" s="183"/>
      <c r="P85" s="184">
        <f>P86+P99+P111+P124+P128+P136+P143</f>
        <v>0</v>
      </c>
      <c r="Q85" s="183"/>
      <c r="R85" s="184">
        <f>R86+R99+R111+R124+R128+R136+R143</f>
        <v>0</v>
      </c>
      <c r="S85" s="183"/>
      <c r="T85" s="185">
        <f>T86+T99+T111+T124+T128+T136+T143</f>
        <v>0</v>
      </c>
      <c r="AR85" s="186" t="s">
        <v>84</v>
      </c>
      <c r="AT85" s="187" t="s">
        <v>73</v>
      </c>
      <c r="AU85" s="187" t="s">
        <v>74</v>
      </c>
      <c r="AY85" s="186" t="s">
        <v>143</v>
      </c>
      <c r="BK85" s="188">
        <f>BK86+BK99+BK111+BK124+BK128+BK136+BK143</f>
        <v>0</v>
      </c>
    </row>
    <row r="86" spans="2:63" s="10" customFormat="1" ht="19.9" customHeight="1">
      <c r="B86" s="175"/>
      <c r="C86" s="176"/>
      <c r="D86" s="189" t="s">
        <v>73</v>
      </c>
      <c r="E86" s="190" t="s">
        <v>2212</v>
      </c>
      <c r="F86" s="190" t="s">
        <v>2213</v>
      </c>
      <c r="G86" s="176"/>
      <c r="H86" s="176"/>
      <c r="I86" s="179"/>
      <c r="J86" s="191">
        <f>BK86</f>
        <v>0</v>
      </c>
      <c r="K86" s="176"/>
      <c r="L86" s="181"/>
      <c r="M86" s="182"/>
      <c r="N86" s="183"/>
      <c r="O86" s="183"/>
      <c r="P86" s="184">
        <f>SUM(P87:P98)</f>
        <v>0</v>
      </c>
      <c r="Q86" s="183"/>
      <c r="R86" s="184">
        <f>SUM(R87:R98)</f>
        <v>0</v>
      </c>
      <c r="S86" s="183"/>
      <c r="T86" s="185">
        <f>SUM(T87:T98)</f>
        <v>0</v>
      </c>
      <c r="AR86" s="186" t="s">
        <v>84</v>
      </c>
      <c r="AT86" s="187" t="s">
        <v>73</v>
      </c>
      <c r="AU86" s="187" t="s">
        <v>82</v>
      </c>
      <c r="AY86" s="186" t="s">
        <v>143</v>
      </c>
      <c r="BK86" s="188">
        <f>SUM(BK87:BK98)</f>
        <v>0</v>
      </c>
    </row>
    <row r="87" spans="2:65" s="1" customFormat="1" ht="31.5" customHeight="1">
      <c r="B87" s="40"/>
      <c r="C87" s="192" t="s">
        <v>82</v>
      </c>
      <c r="D87" s="192" t="s">
        <v>146</v>
      </c>
      <c r="E87" s="193" t="s">
        <v>2214</v>
      </c>
      <c r="F87" s="194" t="s">
        <v>2215</v>
      </c>
      <c r="G87" s="195" t="s">
        <v>1924</v>
      </c>
      <c r="H87" s="196">
        <v>1</v>
      </c>
      <c r="I87" s="197"/>
      <c r="J87" s="198">
        <f aca="true" t="shared" si="0" ref="J87:J93">ROUND(I87*H87,2)</f>
        <v>0</v>
      </c>
      <c r="K87" s="194" t="s">
        <v>21</v>
      </c>
      <c r="L87" s="60"/>
      <c r="M87" s="199" t="s">
        <v>21</v>
      </c>
      <c r="N87" s="200" t="s">
        <v>45</v>
      </c>
      <c r="O87" s="41"/>
      <c r="P87" s="201">
        <f aca="true" t="shared" si="1" ref="P87:P93">O87*H87</f>
        <v>0</v>
      </c>
      <c r="Q87" s="201">
        <v>0</v>
      </c>
      <c r="R87" s="201">
        <f aca="true" t="shared" si="2" ref="R87:R93">Q87*H87</f>
        <v>0</v>
      </c>
      <c r="S87" s="201">
        <v>0</v>
      </c>
      <c r="T87" s="202">
        <f aca="true" t="shared" si="3" ref="T87:T93">S87*H87</f>
        <v>0</v>
      </c>
      <c r="AR87" s="24" t="s">
        <v>294</v>
      </c>
      <c r="AT87" s="24" t="s">
        <v>146</v>
      </c>
      <c r="AU87" s="24" t="s">
        <v>84</v>
      </c>
      <c r="AY87" s="24" t="s">
        <v>143</v>
      </c>
      <c r="BE87" s="203">
        <f aca="true" t="shared" si="4" ref="BE87:BE93">IF(N87="základní",J87,0)</f>
        <v>0</v>
      </c>
      <c r="BF87" s="203">
        <f aca="true" t="shared" si="5" ref="BF87:BF93">IF(N87="snížená",J87,0)</f>
        <v>0</v>
      </c>
      <c r="BG87" s="203">
        <f aca="true" t="shared" si="6" ref="BG87:BG93">IF(N87="zákl. přenesená",J87,0)</f>
        <v>0</v>
      </c>
      <c r="BH87" s="203">
        <f aca="true" t="shared" si="7" ref="BH87:BH93">IF(N87="sníž. přenesená",J87,0)</f>
        <v>0</v>
      </c>
      <c r="BI87" s="203">
        <f aca="true" t="shared" si="8" ref="BI87:BI93">IF(N87="nulová",J87,0)</f>
        <v>0</v>
      </c>
      <c r="BJ87" s="24" t="s">
        <v>82</v>
      </c>
      <c r="BK87" s="203">
        <f aca="true" t="shared" si="9" ref="BK87:BK93">ROUND(I87*H87,2)</f>
        <v>0</v>
      </c>
      <c r="BL87" s="24" t="s">
        <v>294</v>
      </c>
      <c r="BM87" s="24" t="s">
        <v>84</v>
      </c>
    </row>
    <row r="88" spans="2:65" s="1" customFormat="1" ht="22.5" customHeight="1">
      <c r="B88" s="40"/>
      <c r="C88" s="192" t="s">
        <v>84</v>
      </c>
      <c r="D88" s="192" t="s">
        <v>146</v>
      </c>
      <c r="E88" s="193" t="s">
        <v>2216</v>
      </c>
      <c r="F88" s="194" t="s">
        <v>2217</v>
      </c>
      <c r="G88" s="195" t="s">
        <v>1924</v>
      </c>
      <c r="H88" s="196">
        <v>2</v>
      </c>
      <c r="I88" s="197"/>
      <c r="J88" s="198">
        <f t="shared" si="0"/>
        <v>0</v>
      </c>
      <c r="K88" s="194" t="s">
        <v>21</v>
      </c>
      <c r="L88" s="60"/>
      <c r="M88" s="199" t="s">
        <v>21</v>
      </c>
      <c r="N88" s="200" t="s">
        <v>45</v>
      </c>
      <c r="O88" s="41"/>
      <c r="P88" s="201">
        <f t="shared" si="1"/>
        <v>0</v>
      </c>
      <c r="Q88" s="201">
        <v>0</v>
      </c>
      <c r="R88" s="201">
        <f t="shared" si="2"/>
        <v>0</v>
      </c>
      <c r="S88" s="201">
        <v>0</v>
      </c>
      <c r="T88" s="202">
        <f t="shared" si="3"/>
        <v>0</v>
      </c>
      <c r="AR88" s="24" t="s">
        <v>294</v>
      </c>
      <c r="AT88" s="24" t="s">
        <v>146</v>
      </c>
      <c r="AU88" s="24" t="s">
        <v>84</v>
      </c>
      <c r="AY88" s="24" t="s">
        <v>143</v>
      </c>
      <c r="BE88" s="203">
        <f t="shared" si="4"/>
        <v>0</v>
      </c>
      <c r="BF88" s="203">
        <f t="shared" si="5"/>
        <v>0</v>
      </c>
      <c r="BG88" s="203">
        <f t="shared" si="6"/>
        <v>0</v>
      </c>
      <c r="BH88" s="203">
        <f t="shared" si="7"/>
        <v>0</v>
      </c>
      <c r="BI88" s="203">
        <f t="shared" si="8"/>
        <v>0</v>
      </c>
      <c r="BJ88" s="24" t="s">
        <v>82</v>
      </c>
      <c r="BK88" s="203">
        <f t="shared" si="9"/>
        <v>0</v>
      </c>
      <c r="BL88" s="24" t="s">
        <v>294</v>
      </c>
      <c r="BM88" s="24" t="s">
        <v>208</v>
      </c>
    </row>
    <row r="89" spans="2:65" s="1" customFormat="1" ht="22.5" customHeight="1">
      <c r="B89" s="40"/>
      <c r="C89" s="192" t="s">
        <v>161</v>
      </c>
      <c r="D89" s="192" t="s">
        <v>146</v>
      </c>
      <c r="E89" s="193" t="s">
        <v>2218</v>
      </c>
      <c r="F89" s="194" t="s">
        <v>2219</v>
      </c>
      <c r="G89" s="195" t="s">
        <v>1924</v>
      </c>
      <c r="H89" s="196">
        <v>1</v>
      </c>
      <c r="I89" s="197"/>
      <c r="J89" s="198">
        <f t="shared" si="0"/>
        <v>0</v>
      </c>
      <c r="K89" s="194" t="s">
        <v>21</v>
      </c>
      <c r="L89" s="60"/>
      <c r="M89" s="199" t="s">
        <v>21</v>
      </c>
      <c r="N89" s="200" t="s">
        <v>45</v>
      </c>
      <c r="O89" s="41"/>
      <c r="P89" s="201">
        <f t="shared" si="1"/>
        <v>0</v>
      </c>
      <c r="Q89" s="201">
        <v>0</v>
      </c>
      <c r="R89" s="201">
        <f t="shared" si="2"/>
        <v>0</v>
      </c>
      <c r="S89" s="201">
        <v>0</v>
      </c>
      <c r="T89" s="202">
        <f t="shared" si="3"/>
        <v>0</v>
      </c>
      <c r="AR89" s="24" t="s">
        <v>294</v>
      </c>
      <c r="AT89" s="24" t="s">
        <v>146</v>
      </c>
      <c r="AU89" s="24" t="s">
        <v>84</v>
      </c>
      <c r="AY89" s="24" t="s">
        <v>143</v>
      </c>
      <c r="BE89" s="203">
        <f t="shared" si="4"/>
        <v>0</v>
      </c>
      <c r="BF89" s="203">
        <f t="shared" si="5"/>
        <v>0</v>
      </c>
      <c r="BG89" s="203">
        <f t="shared" si="6"/>
        <v>0</v>
      </c>
      <c r="BH89" s="203">
        <f t="shared" si="7"/>
        <v>0</v>
      </c>
      <c r="BI89" s="203">
        <f t="shared" si="8"/>
        <v>0</v>
      </c>
      <c r="BJ89" s="24" t="s">
        <v>82</v>
      </c>
      <c r="BK89" s="203">
        <f t="shared" si="9"/>
        <v>0</v>
      </c>
      <c r="BL89" s="24" t="s">
        <v>294</v>
      </c>
      <c r="BM89" s="24" t="s">
        <v>236</v>
      </c>
    </row>
    <row r="90" spans="2:65" s="1" customFormat="1" ht="22.5" customHeight="1">
      <c r="B90" s="40"/>
      <c r="C90" s="192" t="s">
        <v>208</v>
      </c>
      <c r="D90" s="192" t="s">
        <v>146</v>
      </c>
      <c r="E90" s="193" t="s">
        <v>2220</v>
      </c>
      <c r="F90" s="194" t="s">
        <v>2221</v>
      </c>
      <c r="G90" s="195" t="s">
        <v>1924</v>
      </c>
      <c r="H90" s="196">
        <v>1</v>
      </c>
      <c r="I90" s="197"/>
      <c r="J90" s="198">
        <f t="shared" si="0"/>
        <v>0</v>
      </c>
      <c r="K90" s="194" t="s">
        <v>21</v>
      </c>
      <c r="L90" s="60"/>
      <c r="M90" s="199" t="s">
        <v>21</v>
      </c>
      <c r="N90" s="200" t="s">
        <v>45</v>
      </c>
      <c r="O90" s="41"/>
      <c r="P90" s="201">
        <f t="shared" si="1"/>
        <v>0</v>
      </c>
      <c r="Q90" s="201">
        <v>0</v>
      </c>
      <c r="R90" s="201">
        <f t="shared" si="2"/>
        <v>0</v>
      </c>
      <c r="S90" s="201">
        <v>0</v>
      </c>
      <c r="T90" s="202">
        <f t="shared" si="3"/>
        <v>0</v>
      </c>
      <c r="AR90" s="24" t="s">
        <v>294</v>
      </c>
      <c r="AT90" s="24" t="s">
        <v>146</v>
      </c>
      <c r="AU90" s="24" t="s">
        <v>84</v>
      </c>
      <c r="AY90" s="24" t="s">
        <v>143</v>
      </c>
      <c r="BE90" s="203">
        <f t="shared" si="4"/>
        <v>0</v>
      </c>
      <c r="BF90" s="203">
        <f t="shared" si="5"/>
        <v>0</v>
      </c>
      <c r="BG90" s="203">
        <f t="shared" si="6"/>
        <v>0</v>
      </c>
      <c r="BH90" s="203">
        <f t="shared" si="7"/>
        <v>0</v>
      </c>
      <c r="BI90" s="203">
        <f t="shared" si="8"/>
        <v>0</v>
      </c>
      <c r="BJ90" s="24" t="s">
        <v>82</v>
      </c>
      <c r="BK90" s="203">
        <f t="shared" si="9"/>
        <v>0</v>
      </c>
      <c r="BL90" s="24" t="s">
        <v>294</v>
      </c>
      <c r="BM90" s="24" t="s">
        <v>234</v>
      </c>
    </row>
    <row r="91" spans="2:65" s="1" customFormat="1" ht="22.5" customHeight="1">
      <c r="B91" s="40"/>
      <c r="C91" s="192" t="s">
        <v>142</v>
      </c>
      <c r="D91" s="192" t="s">
        <v>146</v>
      </c>
      <c r="E91" s="193" t="s">
        <v>2222</v>
      </c>
      <c r="F91" s="194" t="s">
        <v>2223</v>
      </c>
      <c r="G91" s="195" t="s">
        <v>492</v>
      </c>
      <c r="H91" s="196">
        <v>10</v>
      </c>
      <c r="I91" s="197"/>
      <c r="J91" s="198">
        <f t="shared" si="0"/>
        <v>0</v>
      </c>
      <c r="K91" s="194" t="s">
        <v>21</v>
      </c>
      <c r="L91" s="60"/>
      <c r="M91" s="199" t="s">
        <v>21</v>
      </c>
      <c r="N91" s="200" t="s">
        <v>45</v>
      </c>
      <c r="O91" s="41"/>
      <c r="P91" s="201">
        <f t="shared" si="1"/>
        <v>0</v>
      </c>
      <c r="Q91" s="201">
        <v>0</v>
      </c>
      <c r="R91" s="201">
        <f t="shared" si="2"/>
        <v>0</v>
      </c>
      <c r="S91" s="201">
        <v>0</v>
      </c>
      <c r="T91" s="202">
        <f t="shared" si="3"/>
        <v>0</v>
      </c>
      <c r="AR91" s="24" t="s">
        <v>294</v>
      </c>
      <c r="AT91" s="24" t="s">
        <v>146</v>
      </c>
      <c r="AU91" s="24" t="s">
        <v>84</v>
      </c>
      <c r="AY91" s="24" t="s">
        <v>143</v>
      </c>
      <c r="BE91" s="203">
        <f t="shared" si="4"/>
        <v>0</v>
      </c>
      <c r="BF91" s="203">
        <f t="shared" si="5"/>
        <v>0</v>
      </c>
      <c r="BG91" s="203">
        <f t="shared" si="6"/>
        <v>0</v>
      </c>
      <c r="BH91" s="203">
        <f t="shared" si="7"/>
        <v>0</v>
      </c>
      <c r="BI91" s="203">
        <f t="shared" si="8"/>
        <v>0</v>
      </c>
      <c r="BJ91" s="24" t="s">
        <v>82</v>
      </c>
      <c r="BK91" s="203">
        <f t="shared" si="9"/>
        <v>0</v>
      </c>
      <c r="BL91" s="24" t="s">
        <v>294</v>
      </c>
      <c r="BM91" s="24" t="s">
        <v>260</v>
      </c>
    </row>
    <row r="92" spans="2:65" s="1" customFormat="1" ht="22.5" customHeight="1">
      <c r="B92" s="40"/>
      <c r="C92" s="192" t="s">
        <v>236</v>
      </c>
      <c r="D92" s="192" t="s">
        <v>146</v>
      </c>
      <c r="E92" s="193" t="s">
        <v>2224</v>
      </c>
      <c r="F92" s="194" t="s">
        <v>2225</v>
      </c>
      <c r="G92" s="195" t="s">
        <v>492</v>
      </c>
      <c r="H92" s="196">
        <v>10</v>
      </c>
      <c r="I92" s="197"/>
      <c r="J92" s="198">
        <f t="shared" si="0"/>
        <v>0</v>
      </c>
      <c r="K92" s="194" t="s">
        <v>21</v>
      </c>
      <c r="L92" s="60"/>
      <c r="M92" s="199" t="s">
        <v>21</v>
      </c>
      <c r="N92" s="200" t="s">
        <v>45</v>
      </c>
      <c r="O92" s="41"/>
      <c r="P92" s="201">
        <f t="shared" si="1"/>
        <v>0</v>
      </c>
      <c r="Q92" s="201">
        <v>0</v>
      </c>
      <c r="R92" s="201">
        <f t="shared" si="2"/>
        <v>0</v>
      </c>
      <c r="S92" s="201">
        <v>0</v>
      </c>
      <c r="T92" s="202">
        <f t="shared" si="3"/>
        <v>0</v>
      </c>
      <c r="AR92" s="24" t="s">
        <v>294</v>
      </c>
      <c r="AT92" s="24" t="s">
        <v>146</v>
      </c>
      <c r="AU92" s="24" t="s">
        <v>84</v>
      </c>
      <c r="AY92" s="24" t="s">
        <v>143</v>
      </c>
      <c r="BE92" s="203">
        <f t="shared" si="4"/>
        <v>0</v>
      </c>
      <c r="BF92" s="203">
        <f t="shared" si="5"/>
        <v>0</v>
      </c>
      <c r="BG92" s="203">
        <f t="shared" si="6"/>
        <v>0</v>
      </c>
      <c r="BH92" s="203">
        <f t="shared" si="7"/>
        <v>0</v>
      </c>
      <c r="BI92" s="203">
        <f t="shared" si="8"/>
        <v>0</v>
      </c>
      <c r="BJ92" s="24" t="s">
        <v>82</v>
      </c>
      <c r="BK92" s="203">
        <f t="shared" si="9"/>
        <v>0</v>
      </c>
      <c r="BL92" s="24" t="s">
        <v>294</v>
      </c>
      <c r="BM92" s="24" t="s">
        <v>275</v>
      </c>
    </row>
    <row r="93" spans="2:65" s="1" customFormat="1" ht="22.5" customHeight="1">
      <c r="B93" s="40"/>
      <c r="C93" s="192" t="s">
        <v>240</v>
      </c>
      <c r="D93" s="192" t="s">
        <v>146</v>
      </c>
      <c r="E93" s="193" t="s">
        <v>2226</v>
      </c>
      <c r="F93" s="194" t="s">
        <v>2227</v>
      </c>
      <c r="G93" s="195" t="s">
        <v>1924</v>
      </c>
      <c r="H93" s="196">
        <v>2</v>
      </c>
      <c r="I93" s="197"/>
      <c r="J93" s="198">
        <f t="shared" si="0"/>
        <v>0</v>
      </c>
      <c r="K93" s="194" t="s">
        <v>21</v>
      </c>
      <c r="L93" s="60"/>
      <c r="M93" s="199" t="s">
        <v>21</v>
      </c>
      <c r="N93" s="200" t="s">
        <v>45</v>
      </c>
      <c r="O93" s="41"/>
      <c r="P93" s="201">
        <f t="shared" si="1"/>
        <v>0</v>
      </c>
      <c r="Q93" s="201">
        <v>0</v>
      </c>
      <c r="R93" s="201">
        <f t="shared" si="2"/>
        <v>0</v>
      </c>
      <c r="S93" s="201">
        <v>0</v>
      </c>
      <c r="T93" s="202">
        <f t="shared" si="3"/>
        <v>0</v>
      </c>
      <c r="AR93" s="24" t="s">
        <v>294</v>
      </c>
      <c r="AT93" s="24" t="s">
        <v>146</v>
      </c>
      <c r="AU93" s="24" t="s">
        <v>84</v>
      </c>
      <c r="AY93" s="24" t="s">
        <v>143</v>
      </c>
      <c r="BE93" s="203">
        <f t="shared" si="4"/>
        <v>0</v>
      </c>
      <c r="BF93" s="203">
        <f t="shared" si="5"/>
        <v>0</v>
      </c>
      <c r="BG93" s="203">
        <f t="shared" si="6"/>
        <v>0</v>
      </c>
      <c r="BH93" s="203">
        <f t="shared" si="7"/>
        <v>0</v>
      </c>
      <c r="BI93" s="203">
        <f t="shared" si="8"/>
        <v>0</v>
      </c>
      <c r="BJ93" s="24" t="s">
        <v>82</v>
      </c>
      <c r="BK93" s="203">
        <f t="shared" si="9"/>
        <v>0</v>
      </c>
      <c r="BL93" s="24" t="s">
        <v>294</v>
      </c>
      <c r="BM93" s="24" t="s">
        <v>284</v>
      </c>
    </row>
    <row r="94" spans="2:47" s="1" customFormat="1" ht="27">
      <c r="B94" s="40"/>
      <c r="C94" s="62"/>
      <c r="D94" s="222" t="s">
        <v>165</v>
      </c>
      <c r="E94" s="62"/>
      <c r="F94" s="274" t="s">
        <v>2228</v>
      </c>
      <c r="G94" s="62"/>
      <c r="H94" s="62"/>
      <c r="I94" s="162"/>
      <c r="J94" s="62"/>
      <c r="K94" s="62"/>
      <c r="L94" s="60"/>
      <c r="M94" s="256"/>
      <c r="N94" s="41"/>
      <c r="O94" s="41"/>
      <c r="P94" s="41"/>
      <c r="Q94" s="41"/>
      <c r="R94" s="41"/>
      <c r="S94" s="41"/>
      <c r="T94" s="77"/>
      <c r="AT94" s="24" t="s">
        <v>165</v>
      </c>
      <c r="AU94" s="24" t="s">
        <v>84</v>
      </c>
    </row>
    <row r="95" spans="2:65" s="1" customFormat="1" ht="22.5" customHeight="1">
      <c r="B95" s="40"/>
      <c r="C95" s="192" t="s">
        <v>234</v>
      </c>
      <c r="D95" s="192" t="s">
        <v>146</v>
      </c>
      <c r="E95" s="193" t="s">
        <v>2229</v>
      </c>
      <c r="F95" s="194" t="s">
        <v>2230</v>
      </c>
      <c r="G95" s="195" t="s">
        <v>1924</v>
      </c>
      <c r="H95" s="196">
        <v>1</v>
      </c>
      <c r="I95" s="197"/>
      <c r="J95" s="198">
        <f>ROUND(I95*H95,2)</f>
        <v>0</v>
      </c>
      <c r="K95" s="194" t="s">
        <v>21</v>
      </c>
      <c r="L95" s="60"/>
      <c r="M95" s="199" t="s">
        <v>21</v>
      </c>
      <c r="N95" s="200" t="s">
        <v>45</v>
      </c>
      <c r="O95" s="41"/>
      <c r="P95" s="201">
        <f>O95*H95</f>
        <v>0</v>
      </c>
      <c r="Q95" s="201">
        <v>0</v>
      </c>
      <c r="R95" s="201">
        <f>Q95*H95</f>
        <v>0</v>
      </c>
      <c r="S95" s="201">
        <v>0</v>
      </c>
      <c r="T95" s="202">
        <f>S95*H95</f>
        <v>0</v>
      </c>
      <c r="AR95" s="24" t="s">
        <v>294</v>
      </c>
      <c r="AT95" s="24" t="s">
        <v>146</v>
      </c>
      <c r="AU95" s="24" t="s">
        <v>84</v>
      </c>
      <c r="AY95" s="24" t="s">
        <v>143</v>
      </c>
      <c r="BE95" s="203">
        <f>IF(N95="základní",J95,0)</f>
        <v>0</v>
      </c>
      <c r="BF95" s="203">
        <f>IF(N95="snížená",J95,0)</f>
        <v>0</v>
      </c>
      <c r="BG95" s="203">
        <f>IF(N95="zákl. přenesená",J95,0)</f>
        <v>0</v>
      </c>
      <c r="BH95" s="203">
        <f>IF(N95="sníž. přenesená",J95,0)</f>
        <v>0</v>
      </c>
      <c r="BI95" s="203">
        <f>IF(N95="nulová",J95,0)</f>
        <v>0</v>
      </c>
      <c r="BJ95" s="24" t="s">
        <v>82</v>
      </c>
      <c r="BK95" s="203">
        <f>ROUND(I95*H95,2)</f>
        <v>0</v>
      </c>
      <c r="BL95" s="24" t="s">
        <v>294</v>
      </c>
      <c r="BM95" s="24" t="s">
        <v>294</v>
      </c>
    </row>
    <row r="96" spans="2:65" s="1" customFormat="1" ht="22.5" customHeight="1">
      <c r="B96" s="40"/>
      <c r="C96" s="192" t="s">
        <v>254</v>
      </c>
      <c r="D96" s="192" t="s">
        <v>146</v>
      </c>
      <c r="E96" s="193" t="s">
        <v>2231</v>
      </c>
      <c r="F96" s="194" t="s">
        <v>2232</v>
      </c>
      <c r="G96" s="195" t="s">
        <v>1924</v>
      </c>
      <c r="H96" s="196">
        <v>4</v>
      </c>
      <c r="I96" s="197"/>
      <c r="J96" s="198">
        <f>ROUND(I96*H96,2)</f>
        <v>0</v>
      </c>
      <c r="K96" s="194" t="s">
        <v>21</v>
      </c>
      <c r="L96" s="60"/>
      <c r="M96" s="199" t="s">
        <v>21</v>
      </c>
      <c r="N96" s="200" t="s">
        <v>45</v>
      </c>
      <c r="O96" s="41"/>
      <c r="P96" s="201">
        <f>O96*H96</f>
        <v>0</v>
      </c>
      <c r="Q96" s="201">
        <v>0</v>
      </c>
      <c r="R96" s="201">
        <f>Q96*H96</f>
        <v>0</v>
      </c>
      <c r="S96" s="201">
        <v>0</v>
      </c>
      <c r="T96" s="202">
        <f>S96*H96</f>
        <v>0</v>
      </c>
      <c r="AR96" s="24" t="s">
        <v>294</v>
      </c>
      <c r="AT96" s="24" t="s">
        <v>146</v>
      </c>
      <c r="AU96" s="24" t="s">
        <v>84</v>
      </c>
      <c r="AY96" s="24" t="s">
        <v>143</v>
      </c>
      <c r="BE96" s="203">
        <f>IF(N96="základní",J96,0)</f>
        <v>0</v>
      </c>
      <c r="BF96" s="203">
        <f>IF(N96="snížená",J96,0)</f>
        <v>0</v>
      </c>
      <c r="BG96" s="203">
        <f>IF(N96="zákl. přenesená",J96,0)</f>
        <v>0</v>
      </c>
      <c r="BH96" s="203">
        <f>IF(N96="sníž. přenesená",J96,0)</f>
        <v>0</v>
      </c>
      <c r="BI96" s="203">
        <f>IF(N96="nulová",J96,0)</f>
        <v>0</v>
      </c>
      <c r="BJ96" s="24" t="s">
        <v>82</v>
      </c>
      <c r="BK96" s="203">
        <f>ROUND(I96*H96,2)</f>
        <v>0</v>
      </c>
      <c r="BL96" s="24" t="s">
        <v>294</v>
      </c>
      <c r="BM96" s="24" t="s">
        <v>305</v>
      </c>
    </row>
    <row r="97" spans="2:65" s="1" customFormat="1" ht="22.5" customHeight="1">
      <c r="B97" s="40"/>
      <c r="C97" s="192" t="s">
        <v>260</v>
      </c>
      <c r="D97" s="192" t="s">
        <v>146</v>
      </c>
      <c r="E97" s="193" t="s">
        <v>2233</v>
      </c>
      <c r="F97" s="194" t="s">
        <v>2234</v>
      </c>
      <c r="G97" s="195" t="s">
        <v>1924</v>
      </c>
      <c r="H97" s="196">
        <v>4</v>
      </c>
      <c r="I97" s="197"/>
      <c r="J97" s="198">
        <f>ROUND(I97*H97,2)</f>
        <v>0</v>
      </c>
      <c r="K97" s="194" t="s">
        <v>21</v>
      </c>
      <c r="L97" s="60"/>
      <c r="M97" s="199" t="s">
        <v>21</v>
      </c>
      <c r="N97" s="200" t="s">
        <v>45</v>
      </c>
      <c r="O97" s="41"/>
      <c r="P97" s="201">
        <f>O97*H97</f>
        <v>0</v>
      </c>
      <c r="Q97" s="201">
        <v>0</v>
      </c>
      <c r="R97" s="201">
        <f>Q97*H97</f>
        <v>0</v>
      </c>
      <c r="S97" s="201">
        <v>0</v>
      </c>
      <c r="T97" s="202">
        <f>S97*H97</f>
        <v>0</v>
      </c>
      <c r="AR97" s="24" t="s">
        <v>294</v>
      </c>
      <c r="AT97" s="24" t="s">
        <v>146</v>
      </c>
      <c r="AU97" s="24" t="s">
        <v>84</v>
      </c>
      <c r="AY97" s="24" t="s">
        <v>143</v>
      </c>
      <c r="BE97" s="203">
        <f>IF(N97="základní",J97,0)</f>
        <v>0</v>
      </c>
      <c r="BF97" s="203">
        <f>IF(N97="snížená",J97,0)</f>
        <v>0</v>
      </c>
      <c r="BG97" s="203">
        <f>IF(N97="zákl. přenesená",J97,0)</f>
        <v>0</v>
      </c>
      <c r="BH97" s="203">
        <f>IF(N97="sníž. přenesená",J97,0)</f>
        <v>0</v>
      </c>
      <c r="BI97" s="203">
        <f>IF(N97="nulová",J97,0)</f>
        <v>0</v>
      </c>
      <c r="BJ97" s="24" t="s">
        <v>82</v>
      </c>
      <c r="BK97" s="203">
        <f>ROUND(I97*H97,2)</f>
        <v>0</v>
      </c>
      <c r="BL97" s="24" t="s">
        <v>294</v>
      </c>
      <c r="BM97" s="24" t="s">
        <v>316</v>
      </c>
    </row>
    <row r="98" spans="2:65" s="1" customFormat="1" ht="22.5" customHeight="1">
      <c r="B98" s="40"/>
      <c r="C98" s="192" t="s">
        <v>269</v>
      </c>
      <c r="D98" s="192" t="s">
        <v>146</v>
      </c>
      <c r="E98" s="193" t="s">
        <v>2235</v>
      </c>
      <c r="F98" s="194" t="s">
        <v>2236</v>
      </c>
      <c r="G98" s="195" t="s">
        <v>1641</v>
      </c>
      <c r="H98" s="196">
        <v>5</v>
      </c>
      <c r="I98" s="197"/>
      <c r="J98" s="198">
        <f>ROUND(I98*H98,2)</f>
        <v>0</v>
      </c>
      <c r="K98" s="194" t="s">
        <v>21</v>
      </c>
      <c r="L98" s="60"/>
      <c r="M98" s="199" t="s">
        <v>21</v>
      </c>
      <c r="N98" s="200" t="s">
        <v>45</v>
      </c>
      <c r="O98" s="41"/>
      <c r="P98" s="201">
        <f>O98*H98</f>
        <v>0</v>
      </c>
      <c r="Q98" s="201">
        <v>0</v>
      </c>
      <c r="R98" s="201">
        <f>Q98*H98</f>
        <v>0</v>
      </c>
      <c r="S98" s="201">
        <v>0</v>
      </c>
      <c r="T98" s="202">
        <f>S98*H98</f>
        <v>0</v>
      </c>
      <c r="AR98" s="24" t="s">
        <v>294</v>
      </c>
      <c r="AT98" s="24" t="s">
        <v>146</v>
      </c>
      <c r="AU98" s="24" t="s">
        <v>84</v>
      </c>
      <c r="AY98" s="24" t="s">
        <v>143</v>
      </c>
      <c r="BE98" s="203">
        <f>IF(N98="základní",J98,0)</f>
        <v>0</v>
      </c>
      <c r="BF98" s="203">
        <f>IF(N98="snížená",J98,0)</f>
        <v>0</v>
      </c>
      <c r="BG98" s="203">
        <f>IF(N98="zákl. přenesená",J98,0)</f>
        <v>0</v>
      </c>
      <c r="BH98" s="203">
        <f>IF(N98="sníž. přenesená",J98,0)</f>
        <v>0</v>
      </c>
      <c r="BI98" s="203">
        <f>IF(N98="nulová",J98,0)</f>
        <v>0</v>
      </c>
      <c r="BJ98" s="24" t="s">
        <v>82</v>
      </c>
      <c r="BK98" s="203">
        <f>ROUND(I98*H98,2)</f>
        <v>0</v>
      </c>
      <c r="BL98" s="24" t="s">
        <v>294</v>
      </c>
      <c r="BM98" s="24" t="s">
        <v>327</v>
      </c>
    </row>
    <row r="99" spans="2:63" s="10" customFormat="1" ht="29.85" customHeight="1">
      <c r="B99" s="175"/>
      <c r="C99" s="176"/>
      <c r="D99" s="189" t="s">
        <v>73</v>
      </c>
      <c r="E99" s="190" t="s">
        <v>2237</v>
      </c>
      <c r="F99" s="190" t="s">
        <v>2238</v>
      </c>
      <c r="G99" s="176"/>
      <c r="H99" s="176"/>
      <c r="I99" s="179"/>
      <c r="J99" s="191">
        <f>BK99</f>
        <v>0</v>
      </c>
      <c r="K99" s="176"/>
      <c r="L99" s="181"/>
      <c r="M99" s="182"/>
      <c r="N99" s="183"/>
      <c r="O99" s="183"/>
      <c r="P99" s="184">
        <f>SUM(P100:P110)</f>
        <v>0</v>
      </c>
      <c r="Q99" s="183"/>
      <c r="R99" s="184">
        <f>SUM(R100:R110)</f>
        <v>0</v>
      </c>
      <c r="S99" s="183"/>
      <c r="T99" s="185">
        <f>SUM(T100:T110)</f>
        <v>0</v>
      </c>
      <c r="AR99" s="186" t="s">
        <v>84</v>
      </c>
      <c r="AT99" s="187" t="s">
        <v>73</v>
      </c>
      <c r="AU99" s="187" t="s">
        <v>82</v>
      </c>
      <c r="AY99" s="186" t="s">
        <v>143</v>
      </c>
      <c r="BK99" s="188">
        <f>SUM(BK100:BK110)</f>
        <v>0</v>
      </c>
    </row>
    <row r="100" spans="2:65" s="1" customFormat="1" ht="31.5" customHeight="1">
      <c r="B100" s="40"/>
      <c r="C100" s="192" t="s">
        <v>275</v>
      </c>
      <c r="D100" s="192" t="s">
        <v>146</v>
      </c>
      <c r="E100" s="193" t="s">
        <v>2239</v>
      </c>
      <c r="F100" s="194" t="s">
        <v>2240</v>
      </c>
      <c r="G100" s="195" t="s">
        <v>1924</v>
      </c>
      <c r="H100" s="196">
        <v>1</v>
      </c>
      <c r="I100" s="197"/>
      <c r="J100" s="198">
        <f aca="true" t="shared" si="10" ref="J100:J110">ROUND(I100*H100,2)</f>
        <v>0</v>
      </c>
      <c r="K100" s="194" t="s">
        <v>21</v>
      </c>
      <c r="L100" s="60"/>
      <c r="M100" s="199" t="s">
        <v>21</v>
      </c>
      <c r="N100" s="200" t="s">
        <v>45</v>
      </c>
      <c r="O100" s="41"/>
      <c r="P100" s="201">
        <f aca="true" t="shared" si="11" ref="P100:P110">O100*H100</f>
        <v>0</v>
      </c>
      <c r="Q100" s="201">
        <v>0</v>
      </c>
      <c r="R100" s="201">
        <f aca="true" t="shared" si="12" ref="R100:R110">Q100*H100</f>
        <v>0</v>
      </c>
      <c r="S100" s="201">
        <v>0</v>
      </c>
      <c r="T100" s="202">
        <f aca="true" t="shared" si="13" ref="T100:T110">S100*H100</f>
        <v>0</v>
      </c>
      <c r="AR100" s="24" t="s">
        <v>294</v>
      </c>
      <c r="AT100" s="24" t="s">
        <v>146</v>
      </c>
      <c r="AU100" s="24" t="s">
        <v>84</v>
      </c>
      <c r="AY100" s="24" t="s">
        <v>143</v>
      </c>
      <c r="BE100" s="203">
        <f aca="true" t="shared" si="14" ref="BE100:BE110">IF(N100="základní",J100,0)</f>
        <v>0</v>
      </c>
      <c r="BF100" s="203">
        <f aca="true" t="shared" si="15" ref="BF100:BF110">IF(N100="snížená",J100,0)</f>
        <v>0</v>
      </c>
      <c r="BG100" s="203">
        <f aca="true" t="shared" si="16" ref="BG100:BG110">IF(N100="zákl. přenesená",J100,0)</f>
        <v>0</v>
      </c>
      <c r="BH100" s="203">
        <f aca="true" t="shared" si="17" ref="BH100:BH110">IF(N100="sníž. přenesená",J100,0)</f>
        <v>0</v>
      </c>
      <c r="BI100" s="203">
        <f aca="true" t="shared" si="18" ref="BI100:BI110">IF(N100="nulová",J100,0)</f>
        <v>0</v>
      </c>
      <c r="BJ100" s="24" t="s">
        <v>82</v>
      </c>
      <c r="BK100" s="203">
        <f aca="true" t="shared" si="19" ref="BK100:BK110">ROUND(I100*H100,2)</f>
        <v>0</v>
      </c>
      <c r="BL100" s="24" t="s">
        <v>294</v>
      </c>
      <c r="BM100" s="24" t="s">
        <v>337</v>
      </c>
    </row>
    <row r="101" spans="2:65" s="1" customFormat="1" ht="22.5" customHeight="1">
      <c r="B101" s="40"/>
      <c r="C101" s="192" t="s">
        <v>280</v>
      </c>
      <c r="D101" s="192" t="s">
        <v>146</v>
      </c>
      <c r="E101" s="193" t="s">
        <v>2241</v>
      </c>
      <c r="F101" s="194" t="s">
        <v>2217</v>
      </c>
      <c r="G101" s="195" t="s">
        <v>1924</v>
      </c>
      <c r="H101" s="196">
        <v>2</v>
      </c>
      <c r="I101" s="197"/>
      <c r="J101" s="198">
        <f t="shared" si="10"/>
        <v>0</v>
      </c>
      <c r="K101" s="194" t="s">
        <v>21</v>
      </c>
      <c r="L101" s="60"/>
      <c r="M101" s="199" t="s">
        <v>21</v>
      </c>
      <c r="N101" s="200" t="s">
        <v>45</v>
      </c>
      <c r="O101" s="41"/>
      <c r="P101" s="201">
        <f t="shared" si="11"/>
        <v>0</v>
      </c>
      <c r="Q101" s="201">
        <v>0</v>
      </c>
      <c r="R101" s="201">
        <f t="shared" si="12"/>
        <v>0</v>
      </c>
      <c r="S101" s="201">
        <v>0</v>
      </c>
      <c r="T101" s="202">
        <f t="shared" si="13"/>
        <v>0</v>
      </c>
      <c r="AR101" s="24" t="s">
        <v>294</v>
      </c>
      <c r="AT101" s="24" t="s">
        <v>146</v>
      </c>
      <c r="AU101" s="24" t="s">
        <v>84</v>
      </c>
      <c r="AY101" s="24" t="s">
        <v>143</v>
      </c>
      <c r="BE101" s="203">
        <f t="shared" si="14"/>
        <v>0</v>
      </c>
      <c r="BF101" s="203">
        <f t="shared" si="15"/>
        <v>0</v>
      </c>
      <c r="BG101" s="203">
        <f t="shared" si="16"/>
        <v>0</v>
      </c>
      <c r="BH101" s="203">
        <f t="shared" si="17"/>
        <v>0</v>
      </c>
      <c r="BI101" s="203">
        <f t="shared" si="18"/>
        <v>0</v>
      </c>
      <c r="BJ101" s="24" t="s">
        <v>82</v>
      </c>
      <c r="BK101" s="203">
        <f t="shared" si="19"/>
        <v>0</v>
      </c>
      <c r="BL101" s="24" t="s">
        <v>294</v>
      </c>
      <c r="BM101" s="24" t="s">
        <v>351</v>
      </c>
    </row>
    <row r="102" spans="2:65" s="1" customFormat="1" ht="22.5" customHeight="1">
      <c r="B102" s="40"/>
      <c r="C102" s="192" t="s">
        <v>284</v>
      </c>
      <c r="D102" s="192" t="s">
        <v>146</v>
      </c>
      <c r="E102" s="193" t="s">
        <v>2242</v>
      </c>
      <c r="F102" s="194" t="s">
        <v>2219</v>
      </c>
      <c r="G102" s="195" t="s">
        <v>1924</v>
      </c>
      <c r="H102" s="196">
        <v>1</v>
      </c>
      <c r="I102" s="197"/>
      <c r="J102" s="198">
        <f t="shared" si="10"/>
        <v>0</v>
      </c>
      <c r="K102" s="194" t="s">
        <v>21</v>
      </c>
      <c r="L102" s="60"/>
      <c r="M102" s="199" t="s">
        <v>21</v>
      </c>
      <c r="N102" s="200" t="s">
        <v>45</v>
      </c>
      <c r="O102" s="41"/>
      <c r="P102" s="201">
        <f t="shared" si="11"/>
        <v>0</v>
      </c>
      <c r="Q102" s="201">
        <v>0</v>
      </c>
      <c r="R102" s="201">
        <f t="shared" si="12"/>
        <v>0</v>
      </c>
      <c r="S102" s="201">
        <v>0</v>
      </c>
      <c r="T102" s="202">
        <f t="shared" si="13"/>
        <v>0</v>
      </c>
      <c r="AR102" s="24" t="s">
        <v>294</v>
      </c>
      <c r="AT102" s="24" t="s">
        <v>146</v>
      </c>
      <c r="AU102" s="24" t="s">
        <v>84</v>
      </c>
      <c r="AY102" s="24" t="s">
        <v>143</v>
      </c>
      <c r="BE102" s="203">
        <f t="shared" si="14"/>
        <v>0</v>
      </c>
      <c r="BF102" s="203">
        <f t="shared" si="15"/>
        <v>0</v>
      </c>
      <c r="BG102" s="203">
        <f t="shared" si="16"/>
        <v>0</v>
      </c>
      <c r="BH102" s="203">
        <f t="shared" si="17"/>
        <v>0</v>
      </c>
      <c r="BI102" s="203">
        <f t="shared" si="18"/>
        <v>0</v>
      </c>
      <c r="BJ102" s="24" t="s">
        <v>82</v>
      </c>
      <c r="BK102" s="203">
        <f t="shared" si="19"/>
        <v>0</v>
      </c>
      <c r="BL102" s="24" t="s">
        <v>294</v>
      </c>
      <c r="BM102" s="24" t="s">
        <v>362</v>
      </c>
    </row>
    <row r="103" spans="2:65" s="1" customFormat="1" ht="22.5" customHeight="1">
      <c r="B103" s="40"/>
      <c r="C103" s="192" t="s">
        <v>10</v>
      </c>
      <c r="D103" s="192" t="s">
        <v>146</v>
      </c>
      <c r="E103" s="193" t="s">
        <v>2243</v>
      </c>
      <c r="F103" s="194" t="s">
        <v>2244</v>
      </c>
      <c r="G103" s="195" t="s">
        <v>492</v>
      </c>
      <c r="H103" s="196">
        <v>9</v>
      </c>
      <c r="I103" s="197"/>
      <c r="J103" s="198">
        <f t="shared" si="10"/>
        <v>0</v>
      </c>
      <c r="K103" s="194" t="s">
        <v>21</v>
      </c>
      <c r="L103" s="60"/>
      <c r="M103" s="199" t="s">
        <v>21</v>
      </c>
      <c r="N103" s="200" t="s">
        <v>45</v>
      </c>
      <c r="O103" s="41"/>
      <c r="P103" s="201">
        <f t="shared" si="11"/>
        <v>0</v>
      </c>
      <c r="Q103" s="201">
        <v>0</v>
      </c>
      <c r="R103" s="201">
        <f t="shared" si="12"/>
        <v>0</v>
      </c>
      <c r="S103" s="201">
        <v>0</v>
      </c>
      <c r="T103" s="202">
        <f t="shared" si="13"/>
        <v>0</v>
      </c>
      <c r="AR103" s="24" t="s">
        <v>294</v>
      </c>
      <c r="AT103" s="24" t="s">
        <v>146</v>
      </c>
      <c r="AU103" s="24" t="s">
        <v>84</v>
      </c>
      <c r="AY103" s="24" t="s">
        <v>143</v>
      </c>
      <c r="BE103" s="203">
        <f t="shared" si="14"/>
        <v>0</v>
      </c>
      <c r="BF103" s="203">
        <f t="shared" si="15"/>
        <v>0</v>
      </c>
      <c r="BG103" s="203">
        <f t="shared" si="16"/>
        <v>0</v>
      </c>
      <c r="BH103" s="203">
        <f t="shared" si="17"/>
        <v>0</v>
      </c>
      <c r="BI103" s="203">
        <f t="shared" si="18"/>
        <v>0</v>
      </c>
      <c r="BJ103" s="24" t="s">
        <v>82</v>
      </c>
      <c r="BK103" s="203">
        <f t="shared" si="19"/>
        <v>0</v>
      </c>
      <c r="BL103" s="24" t="s">
        <v>294</v>
      </c>
      <c r="BM103" s="24" t="s">
        <v>379</v>
      </c>
    </row>
    <row r="104" spans="2:65" s="1" customFormat="1" ht="22.5" customHeight="1">
      <c r="B104" s="40"/>
      <c r="C104" s="192" t="s">
        <v>294</v>
      </c>
      <c r="D104" s="192" t="s">
        <v>146</v>
      </c>
      <c r="E104" s="193" t="s">
        <v>2245</v>
      </c>
      <c r="F104" s="194" t="s">
        <v>2225</v>
      </c>
      <c r="G104" s="195" t="s">
        <v>492</v>
      </c>
      <c r="H104" s="196">
        <v>6</v>
      </c>
      <c r="I104" s="197"/>
      <c r="J104" s="198">
        <f t="shared" si="10"/>
        <v>0</v>
      </c>
      <c r="K104" s="194" t="s">
        <v>21</v>
      </c>
      <c r="L104" s="60"/>
      <c r="M104" s="199" t="s">
        <v>21</v>
      </c>
      <c r="N104" s="200" t="s">
        <v>45</v>
      </c>
      <c r="O104" s="41"/>
      <c r="P104" s="201">
        <f t="shared" si="11"/>
        <v>0</v>
      </c>
      <c r="Q104" s="201">
        <v>0</v>
      </c>
      <c r="R104" s="201">
        <f t="shared" si="12"/>
        <v>0</v>
      </c>
      <c r="S104" s="201">
        <v>0</v>
      </c>
      <c r="T104" s="202">
        <f t="shared" si="13"/>
        <v>0</v>
      </c>
      <c r="AR104" s="24" t="s">
        <v>294</v>
      </c>
      <c r="AT104" s="24" t="s">
        <v>146</v>
      </c>
      <c r="AU104" s="24" t="s">
        <v>84</v>
      </c>
      <c r="AY104" s="24" t="s">
        <v>143</v>
      </c>
      <c r="BE104" s="203">
        <f t="shared" si="14"/>
        <v>0</v>
      </c>
      <c r="BF104" s="203">
        <f t="shared" si="15"/>
        <v>0</v>
      </c>
      <c r="BG104" s="203">
        <f t="shared" si="16"/>
        <v>0</v>
      </c>
      <c r="BH104" s="203">
        <f t="shared" si="17"/>
        <v>0</v>
      </c>
      <c r="BI104" s="203">
        <f t="shared" si="18"/>
        <v>0</v>
      </c>
      <c r="BJ104" s="24" t="s">
        <v>82</v>
      </c>
      <c r="BK104" s="203">
        <f t="shared" si="19"/>
        <v>0</v>
      </c>
      <c r="BL104" s="24" t="s">
        <v>294</v>
      </c>
      <c r="BM104" s="24" t="s">
        <v>394</v>
      </c>
    </row>
    <row r="105" spans="2:65" s="1" customFormat="1" ht="22.5" customHeight="1">
      <c r="B105" s="40"/>
      <c r="C105" s="192" t="s">
        <v>300</v>
      </c>
      <c r="D105" s="192" t="s">
        <v>146</v>
      </c>
      <c r="E105" s="193" t="s">
        <v>2246</v>
      </c>
      <c r="F105" s="194" t="s">
        <v>2247</v>
      </c>
      <c r="G105" s="195" t="s">
        <v>1924</v>
      </c>
      <c r="H105" s="196">
        <v>3</v>
      </c>
      <c r="I105" s="197"/>
      <c r="J105" s="198">
        <f t="shared" si="10"/>
        <v>0</v>
      </c>
      <c r="K105" s="194" t="s">
        <v>21</v>
      </c>
      <c r="L105" s="60"/>
      <c r="M105" s="199" t="s">
        <v>21</v>
      </c>
      <c r="N105" s="200" t="s">
        <v>45</v>
      </c>
      <c r="O105" s="41"/>
      <c r="P105" s="201">
        <f t="shared" si="11"/>
        <v>0</v>
      </c>
      <c r="Q105" s="201">
        <v>0</v>
      </c>
      <c r="R105" s="201">
        <f t="shared" si="12"/>
        <v>0</v>
      </c>
      <c r="S105" s="201">
        <v>0</v>
      </c>
      <c r="T105" s="202">
        <f t="shared" si="13"/>
        <v>0</v>
      </c>
      <c r="AR105" s="24" t="s">
        <v>294</v>
      </c>
      <c r="AT105" s="24" t="s">
        <v>146</v>
      </c>
      <c r="AU105" s="24" t="s">
        <v>84</v>
      </c>
      <c r="AY105" s="24" t="s">
        <v>143</v>
      </c>
      <c r="BE105" s="203">
        <f t="shared" si="14"/>
        <v>0</v>
      </c>
      <c r="BF105" s="203">
        <f t="shared" si="15"/>
        <v>0</v>
      </c>
      <c r="BG105" s="203">
        <f t="shared" si="16"/>
        <v>0</v>
      </c>
      <c r="BH105" s="203">
        <f t="shared" si="17"/>
        <v>0</v>
      </c>
      <c r="BI105" s="203">
        <f t="shared" si="18"/>
        <v>0</v>
      </c>
      <c r="BJ105" s="24" t="s">
        <v>82</v>
      </c>
      <c r="BK105" s="203">
        <f t="shared" si="19"/>
        <v>0</v>
      </c>
      <c r="BL105" s="24" t="s">
        <v>294</v>
      </c>
      <c r="BM105" s="24" t="s">
        <v>355</v>
      </c>
    </row>
    <row r="106" spans="2:65" s="1" customFormat="1" ht="22.5" customHeight="1">
      <c r="B106" s="40"/>
      <c r="C106" s="192" t="s">
        <v>305</v>
      </c>
      <c r="D106" s="192" t="s">
        <v>146</v>
      </c>
      <c r="E106" s="193" t="s">
        <v>2248</v>
      </c>
      <c r="F106" s="194" t="s">
        <v>2249</v>
      </c>
      <c r="G106" s="195" t="s">
        <v>1924</v>
      </c>
      <c r="H106" s="196">
        <v>1</v>
      </c>
      <c r="I106" s="197"/>
      <c r="J106" s="198">
        <f t="shared" si="10"/>
        <v>0</v>
      </c>
      <c r="K106" s="194" t="s">
        <v>21</v>
      </c>
      <c r="L106" s="60"/>
      <c r="M106" s="199" t="s">
        <v>21</v>
      </c>
      <c r="N106" s="200" t="s">
        <v>45</v>
      </c>
      <c r="O106" s="41"/>
      <c r="P106" s="201">
        <f t="shared" si="11"/>
        <v>0</v>
      </c>
      <c r="Q106" s="201">
        <v>0</v>
      </c>
      <c r="R106" s="201">
        <f t="shared" si="12"/>
        <v>0</v>
      </c>
      <c r="S106" s="201">
        <v>0</v>
      </c>
      <c r="T106" s="202">
        <f t="shared" si="13"/>
        <v>0</v>
      </c>
      <c r="AR106" s="24" t="s">
        <v>294</v>
      </c>
      <c r="AT106" s="24" t="s">
        <v>146</v>
      </c>
      <c r="AU106" s="24" t="s">
        <v>84</v>
      </c>
      <c r="AY106" s="24" t="s">
        <v>143</v>
      </c>
      <c r="BE106" s="203">
        <f t="shared" si="14"/>
        <v>0</v>
      </c>
      <c r="BF106" s="203">
        <f t="shared" si="15"/>
        <v>0</v>
      </c>
      <c r="BG106" s="203">
        <f t="shared" si="16"/>
        <v>0</v>
      </c>
      <c r="BH106" s="203">
        <f t="shared" si="17"/>
        <v>0</v>
      </c>
      <c r="BI106" s="203">
        <f t="shared" si="18"/>
        <v>0</v>
      </c>
      <c r="BJ106" s="24" t="s">
        <v>82</v>
      </c>
      <c r="BK106" s="203">
        <f t="shared" si="19"/>
        <v>0</v>
      </c>
      <c r="BL106" s="24" t="s">
        <v>294</v>
      </c>
      <c r="BM106" s="24" t="s">
        <v>418</v>
      </c>
    </row>
    <row r="107" spans="2:65" s="1" customFormat="1" ht="22.5" customHeight="1">
      <c r="B107" s="40"/>
      <c r="C107" s="192" t="s">
        <v>309</v>
      </c>
      <c r="D107" s="192" t="s">
        <v>146</v>
      </c>
      <c r="E107" s="193" t="s">
        <v>2250</v>
      </c>
      <c r="F107" s="194" t="s">
        <v>2230</v>
      </c>
      <c r="G107" s="195" t="s">
        <v>1924</v>
      </c>
      <c r="H107" s="196">
        <v>1</v>
      </c>
      <c r="I107" s="197"/>
      <c r="J107" s="198">
        <f t="shared" si="10"/>
        <v>0</v>
      </c>
      <c r="K107" s="194" t="s">
        <v>21</v>
      </c>
      <c r="L107" s="60"/>
      <c r="M107" s="199" t="s">
        <v>21</v>
      </c>
      <c r="N107" s="200" t="s">
        <v>45</v>
      </c>
      <c r="O107" s="41"/>
      <c r="P107" s="201">
        <f t="shared" si="11"/>
        <v>0</v>
      </c>
      <c r="Q107" s="201">
        <v>0</v>
      </c>
      <c r="R107" s="201">
        <f t="shared" si="12"/>
        <v>0</v>
      </c>
      <c r="S107" s="201">
        <v>0</v>
      </c>
      <c r="T107" s="202">
        <f t="shared" si="13"/>
        <v>0</v>
      </c>
      <c r="AR107" s="24" t="s">
        <v>294</v>
      </c>
      <c r="AT107" s="24" t="s">
        <v>146</v>
      </c>
      <c r="AU107" s="24" t="s">
        <v>84</v>
      </c>
      <c r="AY107" s="24" t="s">
        <v>143</v>
      </c>
      <c r="BE107" s="203">
        <f t="shared" si="14"/>
        <v>0</v>
      </c>
      <c r="BF107" s="203">
        <f t="shared" si="15"/>
        <v>0</v>
      </c>
      <c r="BG107" s="203">
        <f t="shared" si="16"/>
        <v>0</v>
      </c>
      <c r="BH107" s="203">
        <f t="shared" si="17"/>
        <v>0</v>
      </c>
      <c r="BI107" s="203">
        <f t="shared" si="18"/>
        <v>0</v>
      </c>
      <c r="BJ107" s="24" t="s">
        <v>82</v>
      </c>
      <c r="BK107" s="203">
        <f t="shared" si="19"/>
        <v>0</v>
      </c>
      <c r="BL107" s="24" t="s">
        <v>294</v>
      </c>
      <c r="BM107" s="24" t="s">
        <v>436</v>
      </c>
    </row>
    <row r="108" spans="2:65" s="1" customFormat="1" ht="22.5" customHeight="1">
      <c r="B108" s="40"/>
      <c r="C108" s="192" t="s">
        <v>316</v>
      </c>
      <c r="D108" s="192" t="s">
        <v>146</v>
      </c>
      <c r="E108" s="193" t="s">
        <v>2251</v>
      </c>
      <c r="F108" s="194" t="s">
        <v>2232</v>
      </c>
      <c r="G108" s="195" t="s">
        <v>1924</v>
      </c>
      <c r="H108" s="196">
        <v>6</v>
      </c>
      <c r="I108" s="197"/>
      <c r="J108" s="198">
        <f t="shared" si="10"/>
        <v>0</v>
      </c>
      <c r="K108" s="194" t="s">
        <v>21</v>
      </c>
      <c r="L108" s="60"/>
      <c r="M108" s="199" t="s">
        <v>21</v>
      </c>
      <c r="N108" s="200" t="s">
        <v>45</v>
      </c>
      <c r="O108" s="41"/>
      <c r="P108" s="201">
        <f t="shared" si="11"/>
        <v>0</v>
      </c>
      <c r="Q108" s="201">
        <v>0</v>
      </c>
      <c r="R108" s="201">
        <f t="shared" si="12"/>
        <v>0</v>
      </c>
      <c r="S108" s="201">
        <v>0</v>
      </c>
      <c r="T108" s="202">
        <f t="shared" si="13"/>
        <v>0</v>
      </c>
      <c r="AR108" s="24" t="s">
        <v>294</v>
      </c>
      <c r="AT108" s="24" t="s">
        <v>146</v>
      </c>
      <c r="AU108" s="24" t="s">
        <v>84</v>
      </c>
      <c r="AY108" s="24" t="s">
        <v>143</v>
      </c>
      <c r="BE108" s="203">
        <f t="shared" si="14"/>
        <v>0</v>
      </c>
      <c r="BF108" s="203">
        <f t="shared" si="15"/>
        <v>0</v>
      </c>
      <c r="BG108" s="203">
        <f t="shared" si="16"/>
        <v>0</v>
      </c>
      <c r="BH108" s="203">
        <f t="shared" si="17"/>
        <v>0</v>
      </c>
      <c r="BI108" s="203">
        <f t="shared" si="18"/>
        <v>0</v>
      </c>
      <c r="BJ108" s="24" t="s">
        <v>82</v>
      </c>
      <c r="BK108" s="203">
        <f t="shared" si="19"/>
        <v>0</v>
      </c>
      <c r="BL108" s="24" t="s">
        <v>294</v>
      </c>
      <c r="BM108" s="24" t="s">
        <v>446</v>
      </c>
    </row>
    <row r="109" spans="2:65" s="1" customFormat="1" ht="22.5" customHeight="1">
      <c r="B109" s="40"/>
      <c r="C109" s="192" t="s">
        <v>9</v>
      </c>
      <c r="D109" s="192" t="s">
        <v>146</v>
      </c>
      <c r="E109" s="193" t="s">
        <v>2252</v>
      </c>
      <c r="F109" s="194" t="s">
        <v>2234</v>
      </c>
      <c r="G109" s="195" t="s">
        <v>1924</v>
      </c>
      <c r="H109" s="196">
        <v>6</v>
      </c>
      <c r="I109" s="197"/>
      <c r="J109" s="198">
        <f t="shared" si="10"/>
        <v>0</v>
      </c>
      <c r="K109" s="194" t="s">
        <v>21</v>
      </c>
      <c r="L109" s="60"/>
      <c r="M109" s="199" t="s">
        <v>21</v>
      </c>
      <c r="N109" s="200" t="s">
        <v>45</v>
      </c>
      <c r="O109" s="41"/>
      <c r="P109" s="201">
        <f t="shared" si="11"/>
        <v>0</v>
      </c>
      <c r="Q109" s="201">
        <v>0</v>
      </c>
      <c r="R109" s="201">
        <f t="shared" si="12"/>
        <v>0</v>
      </c>
      <c r="S109" s="201">
        <v>0</v>
      </c>
      <c r="T109" s="202">
        <f t="shared" si="13"/>
        <v>0</v>
      </c>
      <c r="AR109" s="24" t="s">
        <v>294</v>
      </c>
      <c r="AT109" s="24" t="s">
        <v>146</v>
      </c>
      <c r="AU109" s="24" t="s">
        <v>84</v>
      </c>
      <c r="AY109" s="24" t="s">
        <v>143</v>
      </c>
      <c r="BE109" s="203">
        <f t="shared" si="14"/>
        <v>0</v>
      </c>
      <c r="BF109" s="203">
        <f t="shared" si="15"/>
        <v>0</v>
      </c>
      <c r="BG109" s="203">
        <f t="shared" si="16"/>
        <v>0</v>
      </c>
      <c r="BH109" s="203">
        <f t="shared" si="17"/>
        <v>0</v>
      </c>
      <c r="BI109" s="203">
        <f t="shared" si="18"/>
        <v>0</v>
      </c>
      <c r="BJ109" s="24" t="s">
        <v>82</v>
      </c>
      <c r="BK109" s="203">
        <f t="shared" si="19"/>
        <v>0</v>
      </c>
      <c r="BL109" s="24" t="s">
        <v>294</v>
      </c>
      <c r="BM109" s="24" t="s">
        <v>461</v>
      </c>
    </row>
    <row r="110" spans="2:65" s="1" customFormat="1" ht="22.5" customHeight="1">
      <c r="B110" s="40"/>
      <c r="C110" s="192" t="s">
        <v>327</v>
      </c>
      <c r="D110" s="192" t="s">
        <v>146</v>
      </c>
      <c r="E110" s="193" t="s">
        <v>2253</v>
      </c>
      <c r="F110" s="194" t="s">
        <v>2236</v>
      </c>
      <c r="G110" s="195" t="s">
        <v>1641</v>
      </c>
      <c r="H110" s="196">
        <v>5</v>
      </c>
      <c r="I110" s="197"/>
      <c r="J110" s="198">
        <f t="shared" si="10"/>
        <v>0</v>
      </c>
      <c r="K110" s="194" t="s">
        <v>21</v>
      </c>
      <c r="L110" s="60"/>
      <c r="M110" s="199" t="s">
        <v>21</v>
      </c>
      <c r="N110" s="200" t="s">
        <v>45</v>
      </c>
      <c r="O110" s="41"/>
      <c r="P110" s="201">
        <f t="shared" si="11"/>
        <v>0</v>
      </c>
      <c r="Q110" s="201">
        <v>0</v>
      </c>
      <c r="R110" s="201">
        <f t="shared" si="12"/>
        <v>0</v>
      </c>
      <c r="S110" s="201">
        <v>0</v>
      </c>
      <c r="T110" s="202">
        <f t="shared" si="13"/>
        <v>0</v>
      </c>
      <c r="AR110" s="24" t="s">
        <v>294</v>
      </c>
      <c r="AT110" s="24" t="s">
        <v>146</v>
      </c>
      <c r="AU110" s="24" t="s">
        <v>84</v>
      </c>
      <c r="AY110" s="24" t="s">
        <v>143</v>
      </c>
      <c r="BE110" s="203">
        <f t="shared" si="14"/>
        <v>0</v>
      </c>
      <c r="BF110" s="203">
        <f t="shared" si="15"/>
        <v>0</v>
      </c>
      <c r="BG110" s="203">
        <f t="shared" si="16"/>
        <v>0</v>
      </c>
      <c r="BH110" s="203">
        <f t="shared" si="17"/>
        <v>0</v>
      </c>
      <c r="BI110" s="203">
        <f t="shared" si="18"/>
        <v>0</v>
      </c>
      <c r="BJ110" s="24" t="s">
        <v>82</v>
      </c>
      <c r="BK110" s="203">
        <f t="shared" si="19"/>
        <v>0</v>
      </c>
      <c r="BL110" s="24" t="s">
        <v>294</v>
      </c>
      <c r="BM110" s="24" t="s">
        <v>474</v>
      </c>
    </row>
    <row r="111" spans="2:63" s="10" customFormat="1" ht="29.85" customHeight="1">
      <c r="B111" s="175"/>
      <c r="C111" s="176"/>
      <c r="D111" s="189" t="s">
        <v>73</v>
      </c>
      <c r="E111" s="190" t="s">
        <v>2254</v>
      </c>
      <c r="F111" s="190" t="s">
        <v>2255</v>
      </c>
      <c r="G111" s="176"/>
      <c r="H111" s="176"/>
      <c r="I111" s="179"/>
      <c r="J111" s="191">
        <f>BK111</f>
        <v>0</v>
      </c>
      <c r="K111" s="176"/>
      <c r="L111" s="181"/>
      <c r="M111" s="182"/>
      <c r="N111" s="183"/>
      <c r="O111" s="183"/>
      <c r="P111" s="184">
        <f>SUM(P112:P123)</f>
        <v>0</v>
      </c>
      <c r="Q111" s="183"/>
      <c r="R111" s="184">
        <f>SUM(R112:R123)</f>
        <v>0</v>
      </c>
      <c r="S111" s="183"/>
      <c r="T111" s="185">
        <f>SUM(T112:T123)</f>
        <v>0</v>
      </c>
      <c r="AR111" s="186" t="s">
        <v>84</v>
      </c>
      <c r="AT111" s="187" t="s">
        <v>73</v>
      </c>
      <c r="AU111" s="187" t="s">
        <v>82</v>
      </c>
      <c r="AY111" s="186" t="s">
        <v>143</v>
      </c>
      <c r="BK111" s="188">
        <f>SUM(BK112:BK123)</f>
        <v>0</v>
      </c>
    </row>
    <row r="112" spans="2:65" s="1" customFormat="1" ht="31.5" customHeight="1">
      <c r="B112" s="40"/>
      <c r="C112" s="192" t="s">
        <v>331</v>
      </c>
      <c r="D112" s="192" t="s">
        <v>146</v>
      </c>
      <c r="E112" s="193" t="s">
        <v>2256</v>
      </c>
      <c r="F112" s="194" t="s">
        <v>2257</v>
      </c>
      <c r="G112" s="195" t="s">
        <v>1924</v>
      </c>
      <c r="H112" s="196">
        <v>2</v>
      </c>
      <c r="I112" s="197"/>
      <c r="J112" s="198">
        <f aca="true" t="shared" si="20" ref="J112:J123">ROUND(I112*H112,2)</f>
        <v>0</v>
      </c>
      <c r="K112" s="194" t="s">
        <v>21</v>
      </c>
      <c r="L112" s="60"/>
      <c r="M112" s="199" t="s">
        <v>21</v>
      </c>
      <c r="N112" s="200" t="s">
        <v>45</v>
      </c>
      <c r="O112" s="41"/>
      <c r="P112" s="201">
        <f aca="true" t="shared" si="21" ref="P112:P123">O112*H112</f>
        <v>0</v>
      </c>
      <c r="Q112" s="201">
        <v>0</v>
      </c>
      <c r="R112" s="201">
        <f aca="true" t="shared" si="22" ref="R112:R123">Q112*H112</f>
        <v>0</v>
      </c>
      <c r="S112" s="201">
        <v>0</v>
      </c>
      <c r="T112" s="202">
        <f aca="true" t="shared" si="23" ref="T112:T123">S112*H112</f>
        <v>0</v>
      </c>
      <c r="AR112" s="24" t="s">
        <v>294</v>
      </c>
      <c r="AT112" s="24" t="s">
        <v>146</v>
      </c>
      <c r="AU112" s="24" t="s">
        <v>84</v>
      </c>
      <c r="AY112" s="24" t="s">
        <v>143</v>
      </c>
      <c r="BE112" s="203">
        <f aca="true" t="shared" si="24" ref="BE112:BE123">IF(N112="základní",J112,0)</f>
        <v>0</v>
      </c>
      <c r="BF112" s="203">
        <f aca="true" t="shared" si="25" ref="BF112:BF123">IF(N112="snížená",J112,0)</f>
        <v>0</v>
      </c>
      <c r="BG112" s="203">
        <f aca="true" t="shared" si="26" ref="BG112:BG123">IF(N112="zákl. přenesená",J112,0)</f>
        <v>0</v>
      </c>
      <c r="BH112" s="203">
        <f aca="true" t="shared" si="27" ref="BH112:BH123">IF(N112="sníž. přenesená",J112,0)</f>
        <v>0</v>
      </c>
      <c r="BI112" s="203">
        <f aca="true" t="shared" si="28" ref="BI112:BI123">IF(N112="nulová",J112,0)</f>
        <v>0</v>
      </c>
      <c r="BJ112" s="24" t="s">
        <v>82</v>
      </c>
      <c r="BK112" s="203">
        <f aca="true" t="shared" si="29" ref="BK112:BK123">ROUND(I112*H112,2)</f>
        <v>0</v>
      </c>
      <c r="BL112" s="24" t="s">
        <v>294</v>
      </c>
      <c r="BM112" s="24" t="s">
        <v>485</v>
      </c>
    </row>
    <row r="113" spans="2:65" s="1" customFormat="1" ht="22.5" customHeight="1">
      <c r="B113" s="40"/>
      <c r="C113" s="192" t="s">
        <v>337</v>
      </c>
      <c r="D113" s="192" t="s">
        <v>146</v>
      </c>
      <c r="E113" s="193" t="s">
        <v>2258</v>
      </c>
      <c r="F113" s="194" t="s">
        <v>2259</v>
      </c>
      <c r="G113" s="195" t="s">
        <v>1924</v>
      </c>
      <c r="H113" s="196">
        <v>4</v>
      </c>
      <c r="I113" s="197"/>
      <c r="J113" s="198">
        <f t="shared" si="20"/>
        <v>0</v>
      </c>
      <c r="K113" s="194" t="s">
        <v>21</v>
      </c>
      <c r="L113" s="60"/>
      <c r="M113" s="199" t="s">
        <v>21</v>
      </c>
      <c r="N113" s="200" t="s">
        <v>45</v>
      </c>
      <c r="O113" s="41"/>
      <c r="P113" s="201">
        <f t="shared" si="21"/>
        <v>0</v>
      </c>
      <c r="Q113" s="201">
        <v>0</v>
      </c>
      <c r="R113" s="201">
        <f t="shared" si="22"/>
        <v>0</v>
      </c>
      <c r="S113" s="201">
        <v>0</v>
      </c>
      <c r="T113" s="202">
        <f t="shared" si="23"/>
        <v>0</v>
      </c>
      <c r="AR113" s="24" t="s">
        <v>294</v>
      </c>
      <c r="AT113" s="24" t="s">
        <v>146</v>
      </c>
      <c r="AU113" s="24" t="s">
        <v>84</v>
      </c>
      <c r="AY113" s="24" t="s">
        <v>143</v>
      </c>
      <c r="BE113" s="203">
        <f t="shared" si="24"/>
        <v>0</v>
      </c>
      <c r="BF113" s="203">
        <f t="shared" si="25"/>
        <v>0</v>
      </c>
      <c r="BG113" s="203">
        <f t="shared" si="26"/>
        <v>0</v>
      </c>
      <c r="BH113" s="203">
        <f t="shared" si="27"/>
        <v>0</v>
      </c>
      <c r="BI113" s="203">
        <f t="shared" si="28"/>
        <v>0</v>
      </c>
      <c r="BJ113" s="24" t="s">
        <v>82</v>
      </c>
      <c r="BK113" s="203">
        <f t="shared" si="29"/>
        <v>0</v>
      </c>
      <c r="BL113" s="24" t="s">
        <v>294</v>
      </c>
      <c r="BM113" s="24" t="s">
        <v>495</v>
      </c>
    </row>
    <row r="114" spans="2:65" s="1" customFormat="1" ht="22.5" customHeight="1">
      <c r="B114" s="40"/>
      <c r="C114" s="192" t="s">
        <v>345</v>
      </c>
      <c r="D114" s="192" t="s">
        <v>146</v>
      </c>
      <c r="E114" s="193" t="s">
        <v>2260</v>
      </c>
      <c r="F114" s="194" t="s">
        <v>2261</v>
      </c>
      <c r="G114" s="195" t="s">
        <v>1924</v>
      </c>
      <c r="H114" s="196">
        <v>2</v>
      </c>
      <c r="I114" s="197"/>
      <c r="J114" s="198">
        <f t="shared" si="20"/>
        <v>0</v>
      </c>
      <c r="K114" s="194" t="s">
        <v>21</v>
      </c>
      <c r="L114" s="60"/>
      <c r="M114" s="199" t="s">
        <v>21</v>
      </c>
      <c r="N114" s="200" t="s">
        <v>45</v>
      </c>
      <c r="O114" s="41"/>
      <c r="P114" s="201">
        <f t="shared" si="21"/>
        <v>0</v>
      </c>
      <c r="Q114" s="201">
        <v>0</v>
      </c>
      <c r="R114" s="201">
        <f t="shared" si="22"/>
        <v>0</v>
      </c>
      <c r="S114" s="201">
        <v>0</v>
      </c>
      <c r="T114" s="202">
        <f t="shared" si="23"/>
        <v>0</v>
      </c>
      <c r="AR114" s="24" t="s">
        <v>294</v>
      </c>
      <c r="AT114" s="24" t="s">
        <v>146</v>
      </c>
      <c r="AU114" s="24" t="s">
        <v>84</v>
      </c>
      <c r="AY114" s="24" t="s">
        <v>143</v>
      </c>
      <c r="BE114" s="203">
        <f t="shared" si="24"/>
        <v>0</v>
      </c>
      <c r="BF114" s="203">
        <f t="shared" si="25"/>
        <v>0</v>
      </c>
      <c r="BG114" s="203">
        <f t="shared" si="26"/>
        <v>0</v>
      </c>
      <c r="BH114" s="203">
        <f t="shared" si="27"/>
        <v>0</v>
      </c>
      <c r="BI114" s="203">
        <f t="shared" si="28"/>
        <v>0</v>
      </c>
      <c r="BJ114" s="24" t="s">
        <v>82</v>
      </c>
      <c r="BK114" s="203">
        <f t="shared" si="29"/>
        <v>0</v>
      </c>
      <c r="BL114" s="24" t="s">
        <v>294</v>
      </c>
      <c r="BM114" s="24" t="s">
        <v>504</v>
      </c>
    </row>
    <row r="115" spans="2:65" s="1" customFormat="1" ht="22.5" customHeight="1">
      <c r="B115" s="40"/>
      <c r="C115" s="192" t="s">
        <v>351</v>
      </c>
      <c r="D115" s="192" t="s">
        <v>146</v>
      </c>
      <c r="E115" s="193" t="s">
        <v>2262</v>
      </c>
      <c r="F115" s="194" t="s">
        <v>2263</v>
      </c>
      <c r="G115" s="195" t="s">
        <v>1924</v>
      </c>
      <c r="H115" s="196">
        <v>1</v>
      </c>
      <c r="I115" s="197"/>
      <c r="J115" s="198">
        <f t="shared" si="20"/>
        <v>0</v>
      </c>
      <c r="K115" s="194" t="s">
        <v>21</v>
      </c>
      <c r="L115" s="60"/>
      <c r="M115" s="199" t="s">
        <v>21</v>
      </c>
      <c r="N115" s="200" t="s">
        <v>45</v>
      </c>
      <c r="O115" s="41"/>
      <c r="P115" s="201">
        <f t="shared" si="21"/>
        <v>0</v>
      </c>
      <c r="Q115" s="201">
        <v>0</v>
      </c>
      <c r="R115" s="201">
        <f t="shared" si="22"/>
        <v>0</v>
      </c>
      <c r="S115" s="201">
        <v>0</v>
      </c>
      <c r="T115" s="202">
        <f t="shared" si="23"/>
        <v>0</v>
      </c>
      <c r="AR115" s="24" t="s">
        <v>294</v>
      </c>
      <c r="AT115" s="24" t="s">
        <v>146</v>
      </c>
      <c r="AU115" s="24" t="s">
        <v>84</v>
      </c>
      <c r="AY115" s="24" t="s">
        <v>143</v>
      </c>
      <c r="BE115" s="203">
        <f t="shared" si="24"/>
        <v>0</v>
      </c>
      <c r="BF115" s="203">
        <f t="shared" si="25"/>
        <v>0</v>
      </c>
      <c r="BG115" s="203">
        <f t="shared" si="26"/>
        <v>0</v>
      </c>
      <c r="BH115" s="203">
        <f t="shared" si="27"/>
        <v>0</v>
      </c>
      <c r="BI115" s="203">
        <f t="shared" si="28"/>
        <v>0</v>
      </c>
      <c r="BJ115" s="24" t="s">
        <v>82</v>
      </c>
      <c r="BK115" s="203">
        <f t="shared" si="29"/>
        <v>0</v>
      </c>
      <c r="BL115" s="24" t="s">
        <v>294</v>
      </c>
      <c r="BM115" s="24" t="s">
        <v>515</v>
      </c>
    </row>
    <row r="116" spans="2:65" s="1" customFormat="1" ht="22.5" customHeight="1">
      <c r="B116" s="40"/>
      <c r="C116" s="192" t="s">
        <v>267</v>
      </c>
      <c r="D116" s="192" t="s">
        <v>146</v>
      </c>
      <c r="E116" s="193" t="s">
        <v>2264</v>
      </c>
      <c r="F116" s="194" t="s">
        <v>2265</v>
      </c>
      <c r="G116" s="195" t="s">
        <v>1924</v>
      </c>
      <c r="H116" s="196">
        <v>1</v>
      </c>
      <c r="I116" s="197"/>
      <c r="J116" s="198">
        <f t="shared" si="20"/>
        <v>0</v>
      </c>
      <c r="K116" s="194" t="s">
        <v>21</v>
      </c>
      <c r="L116" s="60"/>
      <c r="M116" s="199" t="s">
        <v>21</v>
      </c>
      <c r="N116" s="200" t="s">
        <v>45</v>
      </c>
      <c r="O116" s="41"/>
      <c r="P116" s="201">
        <f t="shared" si="21"/>
        <v>0</v>
      </c>
      <c r="Q116" s="201">
        <v>0</v>
      </c>
      <c r="R116" s="201">
        <f t="shared" si="22"/>
        <v>0</v>
      </c>
      <c r="S116" s="201">
        <v>0</v>
      </c>
      <c r="T116" s="202">
        <f t="shared" si="23"/>
        <v>0</v>
      </c>
      <c r="AR116" s="24" t="s">
        <v>294</v>
      </c>
      <c r="AT116" s="24" t="s">
        <v>146</v>
      </c>
      <c r="AU116" s="24" t="s">
        <v>84</v>
      </c>
      <c r="AY116" s="24" t="s">
        <v>143</v>
      </c>
      <c r="BE116" s="203">
        <f t="shared" si="24"/>
        <v>0</v>
      </c>
      <c r="BF116" s="203">
        <f t="shared" si="25"/>
        <v>0</v>
      </c>
      <c r="BG116" s="203">
        <f t="shared" si="26"/>
        <v>0</v>
      </c>
      <c r="BH116" s="203">
        <f t="shared" si="27"/>
        <v>0</v>
      </c>
      <c r="BI116" s="203">
        <f t="shared" si="28"/>
        <v>0</v>
      </c>
      <c r="BJ116" s="24" t="s">
        <v>82</v>
      </c>
      <c r="BK116" s="203">
        <f t="shared" si="29"/>
        <v>0</v>
      </c>
      <c r="BL116" s="24" t="s">
        <v>294</v>
      </c>
      <c r="BM116" s="24" t="s">
        <v>550</v>
      </c>
    </row>
    <row r="117" spans="2:65" s="1" customFormat="1" ht="22.5" customHeight="1">
      <c r="B117" s="40"/>
      <c r="C117" s="192" t="s">
        <v>362</v>
      </c>
      <c r="D117" s="192" t="s">
        <v>146</v>
      </c>
      <c r="E117" s="193" t="s">
        <v>2266</v>
      </c>
      <c r="F117" s="194" t="s">
        <v>2223</v>
      </c>
      <c r="G117" s="195" t="s">
        <v>492</v>
      </c>
      <c r="H117" s="196">
        <v>9</v>
      </c>
      <c r="I117" s="197"/>
      <c r="J117" s="198">
        <f t="shared" si="20"/>
        <v>0</v>
      </c>
      <c r="K117" s="194" t="s">
        <v>21</v>
      </c>
      <c r="L117" s="60"/>
      <c r="M117" s="199" t="s">
        <v>21</v>
      </c>
      <c r="N117" s="200" t="s">
        <v>45</v>
      </c>
      <c r="O117" s="41"/>
      <c r="P117" s="201">
        <f t="shared" si="21"/>
        <v>0</v>
      </c>
      <c r="Q117" s="201">
        <v>0</v>
      </c>
      <c r="R117" s="201">
        <f t="shared" si="22"/>
        <v>0</v>
      </c>
      <c r="S117" s="201">
        <v>0</v>
      </c>
      <c r="T117" s="202">
        <f t="shared" si="23"/>
        <v>0</v>
      </c>
      <c r="AR117" s="24" t="s">
        <v>294</v>
      </c>
      <c r="AT117" s="24" t="s">
        <v>146</v>
      </c>
      <c r="AU117" s="24" t="s">
        <v>84</v>
      </c>
      <c r="AY117" s="24" t="s">
        <v>143</v>
      </c>
      <c r="BE117" s="203">
        <f t="shared" si="24"/>
        <v>0</v>
      </c>
      <c r="BF117" s="203">
        <f t="shared" si="25"/>
        <v>0</v>
      </c>
      <c r="BG117" s="203">
        <f t="shared" si="26"/>
        <v>0</v>
      </c>
      <c r="BH117" s="203">
        <f t="shared" si="27"/>
        <v>0</v>
      </c>
      <c r="BI117" s="203">
        <f t="shared" si="28"/>
        <v>0</v>
      </c>
      <c r="BJ117" s="24" t="s">
        <v>82</v>
      </c>
      <c r="BK117" s="203">
        <f t="shared" si="29"/>
        <v>0</v>
      </c>
      <c r="BL117" s="24" t="s">
        <v>294</v>
      </c>
      <c r="BM117" s="24" t="s">
        <v>559</v>
      </c>
    </row>
    <row r="118" spans="2:65" s="1" customFormat="1" ht="22.5" customHeight="1">
      <c r="B118" s="40"/>
      <c r="C118" s="192" t="s">
        <v>372</v>
      </c>
      <c r="D118" s="192" t="s">
        <v>146</v>
      </c>
      <c r="E118" s="193" t="s">
        <v>2267</v>
      </c>
      <c r="F118" s="194" t="s">
        <v>2268</v>
      </c>
      <c r="G118" s="195" t="s">
        <v>492</v>
      </c>
      <c r="H118" s="196">
        <v>6</v>
      </c>
      <c r="I118" s="197"/>
      <c r="J118" s="198">
        <f t="shared" si="20"/>
        <v>0</v>
      </c>
      <c r="K118" s="194" t="s">
        <v>21</v>
      </c>
      <c r="L118" s="60"/>
      <c r="M118" s="199" t="s">
        <v>21</v>
      </c>
      <c r="N118" s="200" t="s">
        <v>45</v>
      </c>
      <c r="O118" s="41"/>
      <c r="P118" s="201">
        <f t="shared" si="21"/>
        <v>0</v>
      </c>
      <c r="Q118" s="201">
        <v>0</v>
      </c>
      <c r="R118" s="201">
        <f t="shared" si="22"/>
        <v>0</v>
      </c>
      <c r="S118" s="201">
        <v>0</v>
      </c>
      <c r="T118" s="202">
        <f t="shared" si="23"/>
        <v>0</v>
      </c>
      <c r="AR118" s="24" t="s">
        <v>294</v>
      </c>
      <c r="AT118" s="24" t="s">
        <v>146</v>
      </c>
      <c r="AU118" s="24" t="s">
        <v>84</v>
      </c>
      <c r="AY118" s="24" t="s">
        <v>143</v>
      </c>
      <c r="BE118" s="203">
        <f t="shared" si="24"/>
        <v>0</v>
      </c>
      <c r="BF118" s="203">
        <f t="shared" si="25"/>
        <v>0</v>
      </c>
      <c r="BG118" s="203">
        <f t="shared" si="26"/>
        <v>0</v>
      </c>
      <c r="BH118" s="203">
        <f t="shared" si="27"/>
        <v>0</v>
      </c>
      <c r="BI118" s="203">
        <f t="shared" si="28"/>
        <v>0</v>
      </c>
      <c r="BJ118" s="24" t="s">
        <v>82</v>
      </c>
      <c r="BK118" s="203">
        <f t="shared" si="29"/>
        <v>0</v>
      </c>
      <c r="BL118" s="24" t="s">
        <v>294</v>
      </c>
      <c r="BM118" s="24" t="s">
        <v>569</v>
      </c>
    </row>
    <row r="119" spans="2:65" s="1" customFormat="1" ht="22.5" customHeight="1">
      <c r="B119" s="40"/>
      <c r="C119" s="192" t="s">
        <v>379</v>
      </c>
      <c r="D119" s="192" t="s">
        <v>146</v>
      </c>
      <c r="E119" s="193" t="s">
        <v>2269</v>
      </c>
      <c r="F119" s="194" t="s">
        <v>2270</v>
      </c>
      <c r="G119" s="195" t="s">
        <v>1924</v>
      </c>
      <c r="H119" s="196">
        <v>1</v>
      </c>
      <c r="I119" s="197"/>
      <c r="J119" s="198">
        <f t="shared" si="20"/>
        <v>0</v>
      </c>
      <c r="K119" s="194" t="s">
        <v>21</v>
      </c>
      <c r="L119" s="60"/>
      <c r="M119" s="199" t="s">
        <v>21</v>
      </c>
      <c r="N119" s="200" t="s">
        <v>45</v>
      </c>
      <c r="O119" s="41"/>
      <c r="P119" s="201">
        <f t="shared" si="21"/>
        <v>0</v>
      </c>
      <c r="Q119" s="201">
        <v>0</v>
      </c>
      <c r="R119" s="201">
        <f t="shared" si="22"/>
        <v>0</v>
      </c>
      <c r="S119" s="201">
        <v>0</v>
      </c>
      <c r="T119" s="202">
        <f t="shared" si="23"/>
        <v>0</v>
      </c>
      <c r="AR119" s="24" t="s">
        <v>294</v>
      </c>
      <c r="AT119" s="24" t="s">
        <v>146</v>
      </c>
      <c r="AU119" s="24" t="s">
        <v>84</v>
      </c>
      <c r="AY119" s="24" t="s">
        <v>143</v>
      </c>
      <c r="BE119" s="203">
        <f t="shared" si="24"/>
        <v>0</v>
      </c>
      <c r="BF119" s="203">
        <f t="shared" si="25"/>
        <v>0</v>
      </c>
      <c r="BG119" s="203">
        <f t="shared" si="26"/>
        <v>0</v>
      </c>
      <c r="BH119" s="203">
        <f t="shared" si="27"/>
        <v>0</v>
      </c>
      <c r="BI119" s="203">
        <f t="shared" si="28"/>
        <v>0</v>
      </c>
      <c r="BJ119" s="24" t="s">
        <v>82</v>
      </c>
      <c r="BK119" s="203">
        <f t="shared" si="29"/>
        <v>0</v>
      </c>
      <c r="BL119" s="24" t="s">
        <v>294</v>
      </c>
      <c r="BM119" s="24" t="s">
        <v>579</v>
      </c>
    </row>
    <row r="120" spans="2:65" s="1" customFormat="1" ht="22.5" customHeight="1">
      <c r="B120" s="40"/>
      <c r="C120" s="192" t="s">
        <v>384</v>
      </c>
      <c r="D120" s="192" t="s">
        <v>146</v>
      </c>
      <c r="E120" s="193" t="s">
        <v>2271</v>
      </c>
      <c r="F120" s="194" t="s">
        <v>2272</v>
      </c>
      <c r="G120" s="195" t="s">
        <v>1924</v>
      </c>
      <c r="H120" s="196">
        <v>4</v>
      </c>
      <c r="I120" s="197"/>
      <c r="J120" s="198">
        <f t="shared" si="20"/>
        <v>0</v>
      </c>
      <c r="K120" s="194" t="s">
        <v>21</v>
      </c>
      <c r="L120" s="60"/>
      <c r="M120" s="199" t="s">
        <v>21</v>
      </c>
      <c r="N120" s="200" t="s">
        <v>45</v>
      </c>
      <c r="O120" s="41"/>
      <c r="P120" s="201">
        <f t="shared" si="21"/>
        <v>0</v>
      </c>
      <c r="Q120" s="201">
        <v>0</v>
      </c>
      <c r="R120" s="201">
        <f t="shared" si="22"/>
        <v>0</v>
      </c>
      <c r="S120" s="201">
        <v>0</v>
      </c>
      <c r="T120" s="202">
        <f t="shared" si="23"/>
        <v>0</v>
      </c>
      <c r="AR120" s="24" t="s">
        <v>294</v>
      </c>
      <c r="AT120" s="24" t="s">
        <v>146</v>
      </c>
      <c r="AU120" s="24" t="s">
        <v>84</v>
      </c>
      <c r="AY120" s="24" t="s">
        <v>143</v>
      </c>
      <c r="BE120" s="203">
        <f t="shared" si="24"/>
        <v>0</v>
      </c>
      <c r="BF120" s="203">
        <f t="shared" si="25"/>
        <v>0</v>
      </c>
      <c r="BG120" s="203">
        <f t="shared" si="26"/>
        <v>0</v>
      </c>
      <c r="BH120" s="203">
        <f t="shared" si="27"/>
        <v>0</v>
      </c>
      <c r="BI120" s="203">
        <f t="shared" si="28"/>
        <v>0</v>
      </c>
      <c r="BJ120" s="24" t="s">
        <v>82</v>
      </c>
      <c r="BK120" s="203">
        <f t="shared" si="29"/>
        <v>0</v>
      </c>
      <c r="BL120" s="24" t="s">
        <v>294</v>
      </c>
      <c r="BM120" s="24" t="s">
        <v>590</v>
      </c>
    </row>
    <row r="121" spans="2:65" s="1" customFormat="1" ht="22.5" customHeight="1">
      <c r="B121" s="40"/>
      <c r="C121" s="192" t="s">
        <v>394</v>
      </c>
      <c r="D121" s="192" t="s">
        <v>146</v>
      </c>
      <c r="E121" s="193" t="s">
        <v>2273</v>
      </c>
      <c r="F121" s="194" t="s">
        <v>2232</v>
      </c>
      <c r="G121" s="195" t="s">
        <v>1924</v>
      </c>
      <c r="H121" s="196">
        <v>4</v>
      </c>
      <c r="I121" s="197"/>
      <c r="J121" s="198">
        <f t="shared" si="20"/>
        <v>0</v>
      </c>
      <c r="K121" s="194" t="s">
        <v>21</v>
      </c>
      <c r="L121" s="60"/>
      <c r="M121" s="199" t="s">
        <v>21</v>
      </c>
      <c r="N121" s="200" t="s">
        <v>45</v>
      </c>
      <c r="O121" s="41"/>
      <c r="P121" s="201">
        <f t="shared" si="21"/>
        <v>0</v>
      </c>
      <c r="Q121" s="201">
        <v>0</v>
      </c>
      <c r="R121" s="201">
        <f t="shared" si="22"/>
        <v>0</v>
      </c>
      <c r="S121" s="201">
        <v>0</v>
      </c>
      <c r="T121" s="202">
        <f t="shared" si="23"/>
        <v>0</v>
      </c>
      <c r="AR121" s="24" t="s">
        <v>294</v>
      </c>
      <c r="AT121" s="24" t="s">
        <v>146</v>
      </c>
      <c r="AU121" s="24" t="s">
        <v>84</v>
      </c>
      <c r="AY121" s="24" t="s">
        <v>143</v>
      </c>
      <c r="BE121" s="203">
        <f t="shared" si="24"/>
        <v>0</v>
      </c>
      <c r="BF121" s="203">
        <f t="shared" si="25"/>
        <v>0</v>
      </c>
      <c r="BG121" s="203">
        <f t="shared" si="26"/>
        <v>0</v>
      </c>
      <c r="BH121" s="203">
        <f t="shared" si="27"/>
        <v>0</v>
      </c>
      <c r="BI121" s="203">
        <f t="shared" si="28"/>
        <v>0</v>
      </c>
      <c r="BJ121" s="24" t="s">
        <v>82</v>
      </c>
      <c r="BK121" s="203">
        <f t="shared" si="29"/>
        <v>0</v>
      </c>
      <c r="BL121" s="24" t="s">
        <v>294</v>
      </c>
      <c r="BM121" s="24" t="s">
        <v>599</v>
      </c>
    </row>
    <row r="122" spans="2:65" s="1" customFormat="1" ht="22.5" customHeight="1">
      <c r="B122" s="40"/>
      <c r="C122" s="192" t="s">
        <v>400</v>
      </c>
      <c r="D122" s="192" t="s">
        <v>146</v>
      </c>
      <c r="E122" s="193" t="s">
        <v>2274</v>
      </c>
      <c r="F122" s="194" t="s">
        <v>2275</v>
      </c>
      <c r="G122" s="195" t="s">
        <v>1924</v>
      </c>
      <c r="H122" s="196">
        <v>4</v>
      </c>
      <c r="I122" s="197"/>
      <c r="J122" s="198">
        <f t="shared" si="20"/>
        <v>0</v>
      </c>
      <c r="K122" s="194" t="s">
        <v>21</v>
      </c>
      <c r="L122" s="60"/>
      <c r="M122" s="199" t="s">
        <v>21</v>
      </c>
      <c r="N122" s="200" t="s">
        <v>45</v>
      </c>
      <c r="O122" s="41"/>
      <c r="P122" s="201">
        <f t="shared" si="21"/>
        <v>0</v>
      </c>
      <c r="Q122" s="201">
        <v>0</v>
      </c>
      <c r="R122" s="201">
        <f t="shared" si="22"/>
        <v>0</v>
      </c>
      <c r="S122" s="201">
        <v>0</v>
      </c>
      <c r="T122" s="202">
        <f t="shared" si="23"/>
        <v>0</v>
      </c>
      <c r="AR122" s="24" t="s">
        <v>294</v>
      </c>
      <c r="AT122" s="24" t="s">
        <v>146</v>
      </c>
      <c r="AU122" s="24" t="s">
        <v>84</v>
      </c>
      <c r="AY122" s="24" t="s">
        <v>143</v>
      </c>
      <c r="BE122" s="203">
        <f t="shared" si="24"/>
        <v>0</v>
      </c>
      <c r="BF122" s="203">
        <f t="shared" si="25"/>
        <v>0</v>
      </c>
      <c r="BG122" s="203">
        <f t="shared" si="26"/>
        <v>0</v>
      </c>
      <c r="BH122" s="203">
        <f t="shared" si="27"/>
        <v>0</v>
      </c>
      <c r="BI122" s="203">
        <f t="shared" si="28"/>
        <v>0</v>
      </c>
      <c r="BJ122" s="24" t="s">
        <v>82</v>
      </c>
      <c r="BK122" s="203">
        <f t="shared" si="29"/>
        <v>0</v>
      </c>
      <c r="BL122" s="24" t="s">
        <v>294</v>
      </c>
      <c r="BM122" s="24" t="s">
        <v>610</v>
      </c>
    </row>
    <row r="123" spans="2:65" s="1" customFormat="1" ht="22.5" customHeight="1">
      <c r="B123" s="40"/>
      <c r="C123" s="192" t="s">
        <v>355</v>
      </c>
      <c r="D123" s="192" t="s">
        <v>146</v>
      </c>
      <c r="E123" s="193" t="s">
        <v>2276</v>
      </c>
      <c r="F123" s="194" t="s">
        <v>2236</v>
      </c>
      <c r="G123" s="195" t="s">
        <v>1641</v>
      </c>
      <c r="H123" s="196">
        <v>5</v>
      </c>
      <c r="I123" s="197"/>
      <c r="J123" s="198">
        <f t="shared" si="20"/>
        <v>0</v>
      </c>
      <c r="K123" s="194" t="s">
        <v>21</v>
      </c>
      <c r="L123" s="60"/>
      <c r="M123" s="199" t="s">
        <v>21</v>
      </c>
      <c r="N123" s="200" t="s">
        <v>45</v>
      </c>
      <c r="O123" s="41"/>
      <c r="P123" s="201">
        <f t="shared" si="21"/>
        <v>0</v>
      </c>
      <c r="Q123" s="201">
        <v>0</v>
      </c>
      <c r="R123" s="201">
        <f t="shared" si="22"/>
        <v>0</v>
      </c>
      <c r="S123" s="201">
        <v>0</v>
      </c>
      <c r="T123" s="202">
        <f t="shared" si="23"/>
        <v>0</v>
      </c>
      <c r="AR123" s="24" t="s">
        <v>294</v>
      </c>
      <c r="AT123" s="24" t="s">
        <v>146</v>
      </c>
      <c r="AU123" s="24" t="s">
        <v>84</v>
      </c>
      <c r="AY123" s="24" t="s">
        <v>143</v>
      </c>
      <c r="BE123" s="203">
        <f t="shared" si="24"/>
        <v>0</v>
      </c>
      <c r="BF123" s="203">
        <f t="shared" si="25"/>
        <v>0</v>
      </c>
      <c r="BG123" s="203">
        <f t="shared" si="26"/>
        <v>0</v>
      </c>
      <c r="BH123" s="203">
        <f t="shared" si="27"/>
        <v>0</v>
      </c>
      <c r="BI123" s="203">
        <f t="shared" si="28"/>
        <v>0</v>
      </c>
      <c r="BJ123" s="24" t="s">
        <v>82</v>
      </c>
      <c r="BK123" s="203">
        <f t="shared" si="29"/>
        <v>0</v>
      </c>
      <c r="BL123" s="24" t="s">
        <v>294</v>
      </c>
      <c r="BM123" s="24" t="s">
        <v>627</v>
      </c>
    </row>
    <row r="124" spans="2:63" s="10" customFormat="1" ht="29.85" customHeight="1">
      <c r="B124" s="175"/>
      <c r="C124" s="176"/>
      <c r="D124" s="189" t="s">
        <v>73</v>
      </c>
      <c r="E124" s="190" t="s">
        <v>2277</v>
      </c>
      <c r="F124" s="190" t="s">
        <v>2278</v>
      </c>
      <c r="G124" s="176"/>
      <c r="H124" s="176"/>
      <c r="I124" s="179"/>
      <c r="J124" s="191">
        <f>BK124</f>
        <v>0</v>
      </c>
      <c r="K124" s="176"/>
      <c r="L124" s="181"/>
      <c r="M124" s="182"/>
      <c r="N124" s="183"/>
      <c r="O124" s="183"/>
      <c r="P124" s="184">
        <f>SUM(P125:P127)</f>
        <v>0</v>
      </c>
      <c r="Q124" s="183"/>
      <c r="R124" s="184">
        <f>SUM(R125:R127)</f>
        <v>0</v>
      </c>
      <c r="S124" s="183"/>
      <c r="T124" s="185">
        <f>SUM(T125:T127)</f>
        <v>0</v>
      </c>
      <c r="AR124" s="186" t="s">
        <v>84</v>
      </c>
      <c r="AT124" s="187" t="s">
        <v>73</v>
      </c>
      <c r="AU124" s="187" t="s">
        <v>82</v>
      </c>
      <c r="AY124" s="186" t="s">
        <v>143</v>
      </c>
      <c r="BK124" s="188">
        <f>SUM(BK125:BK127)</f>
        <v>0</v>
      </c>
    </row>
    <row r="125" spans="2:65" s="1" customFormat="1" ht="31.5" customHeight="1">
      <c r="B125" s="40"/>
      <c r="C125" s="192" t="s">
        <v>410</v>
      </c>
      <c r="D125" s="192" t="s">
        <v>146</v>
      </c>
      <c r="E125" s="193" t="s">
        <v>2279</v>
      </c>
      <c r="F125" s="194" t="s">
        <v>2280</v>
      </c>
      <c r="G125" s="195" t="s">
        <v>1924</v>
      </c>
      <c r="H125" s="196">
        <v>1</v>
      </c>
      <c r="I125" s="197"/>
      <c r="J125" s="198">
        <f>ROUND(I125*H125,2)</f>
        <v>0</v>
      </c>
      <c r="K125" s="194" t="s">
        <v>21</v>
      </c>
      <c r="L125" s="60"/>
      <c r="M125" s="199" t="s">
        <v>21</v>
      </c>
      <c r="N125" s="200" t="s">
        <v>45</v>
      </c>
      <c r="O125" s="41"/>
      <c r="P125" s="201">
        <f>O125*H125</f>
        <v>0</v>
      </c>
      <c r="Q125" s="201">
        <v>0</v>
      </c>
      <c r="R125" s="201">
        <f>Q125*H125</f>
        <v>0</v>
      </c>
      <c r="S125" s="201">
        <v>0</v>
      </c>
      <c r="T125" s="202">
        <f>S125*H125</f>
        <v>0</v>
      </c>
      <c r="AR125" s="24" t="s">
        <v>294</v>
      </c>
      <c r="AT125" s="24" t="s">
        <v>146</v>
      </c>
      <c r="AU125" s="24" t="s">
        <v>84</v>
      </c>
      <c r="AY125" s="24" t="s">
        <v>143</v>
      </c>
      <c r="BE125" s="203">
        <f>IF(N125="základní",J125,0)</f>
        <v>0</v>
      </c>
      <c r="BF125" s="203">
        <f>IF(N125="snížená",J125,0)</f>
        <v>0</v>
      </c>
      <c r="BG125" s="203">
        <f>IF(N125="zákl. přenesená",J125,0)</f>
        <v>0</v>
      </c>
      <c r="BH125" s="203">
        <f>IF(N125="sníž. přenesená",J125,0)</f>
        <v>0</v>
      </c>
      <c r="BI125" s="203">
        <f>IF(N125="nulová",J125,0)</f>
        <v>0</v>
      </c>
      <c r="BJ125" s="24" t="s">
        <v>82</v>
      </c>
      <c r="BK125" s="203">
        <f>ROUND(I125*H125,2)</f>
        <v>0</v>
      </c>
      <c r="BL125" s="24" t="s">
        <v>294</v>
      </c>
      <c r="BM125" s="24" t="s">
        <v>633</v>
      </c>
    </row>
    <row r="126" spans="2:65" s="1" customFormat="1" ht="22.5" customHeight="1">
      <c r="B126" s="40"/>
      <c r="C126" s="192" t="s">
        <v>418</v>
      </c>
      <c r="D126" s="192" t="s">
        <v>146</v>
      </c>
      <c r="E126" s="193" t="s">
        <v>2281</v>
      </c>
      <c r="F126" s="194" t="s">
        <v>2282</v>
      </c>
      <c r="G126" s="195" t="s">
        <v>1924</v>
      </c>
      <c r="H126" s="196">
        <v>1</v>
      </c>
      <c r="I126" s="197"/>
      <c r="J126" s="198">
        <f>ROUND(I126*H126,2)</f>
        <v>0</v>
      </c>
      <c r="K126" s="194" t="s">
        <v>21</v>
      </c>
      <c r="L126" s="60"/>
      <c r="M126" s="199" t="s">
        <v>21</v>
      </c>
      <c r="N126" s="200" t="s">
        <v>45</v>
      </c>
      <c r="O126" s="41"/>
      <c r="P126" s="201">
        <f>O126*H126</f>
        <v>0</v>
      </c>
      <c r="Q126" s="201">
        <v>0</v>
      </c>
      <c r="R126" s="201">
        <f>Q126*H126</f>
        <v>0</v>
      </c>
      <c r="S126" s="201">
        <v>0</v>
      </c>
      <c r="T126" s="202">
        <f>S126*H126</f>
        <v>0</v>
      </c>
      <c r="AR126" s="24" t="s">
        <v>294</v>
      </c>
      <c r="AT126" s="24" t="s">
        <v>146</v>
      </c>
      <c r="AU126" s="24" t="s">
        <v>84</v>
      </c>
      <c r="AY126" s="24" t="s">
        <v>143</v>
      </c>
      <c r="BE126" s="203">
        <f>IF(N126="základní",J126,0)</f>
        <v>0</v>
      </c>
      <c r="BF126" s="203">
        <f>IF(N126="snížená",J126,0)</f>
        <v>0</v>
      </c>
      <c r="BG126" s="203">
        <f>IF(N126="zákl. přenesená",J126,0)</f>
        <v>0</v>
      </c>
      <c r="BH126" s="203">
        <f>IF(N126="sníž. přenesená",J126,0)</f>
        <v>0</v>
      </c>
      <c r="BI126" s="203">
        <f>IF(N126="nulová",J126,0)</f>
        <v>0</v>
      </c>
      <c r="BJ126" s="24" t="s">
        <v>82</v>
      </c>
      <c r="BK126" s="203">
        <f>ROUND(I126*H126,2)</f>
        <v>0</v>
      </c>
      <c r="BL126" s="24" t="s">
        <v>294</v>
      </c>
      <c r="BM126" s="24" t="s">
        <v>642</v>
      </c>
    </row>
    <row r="127" spans="2:65" s="1" customFormat="1" ht="22.5" customHeight="1">
      <c r="B127" s="40"/>
      <c r="C127" s="192" t="s">
        <v>429</v>
      </c>
      <c r="D127" s="192" t="s">
        <v>146</v>
      </c>
      <c r="E127" s="193" t="s">
        <v>2283</v>
      </c>
      <c r="F127" s="194" t="s">
        <v>2223</v>
      </c>
      <c r="G127" s="195" t="s">
        <v>492</v>
      </c>
      <c r="H127" s="196">
        <v>10</v>
      </c>
      <c r="I127" s="197"/>
      <c r="J127" s="198">
        <f>ROUND(I127*H127,2)</f>
        <v>0</v>
      </c>
      <c r="K127" s="194" t="s">
        <v>21</v>
      </c>
      <c r="L127" s="60"/>
      <c r="M127" s="199" t="s">
        <v>21</v>
      </c>
      <c r="N127" s="200" t="s">
        <v>45</v>
      </c>
      <c r="O127" s="41"/>
      <c r="P127" s="201">
        <f>O127*H127</f>
        <v>0</v>
      </c>
      <c r="Q127" s="201">
        <v>0</v>
      </c>
      <c r="R127" s="201">
        <f>Q127*H127</f>
        <v>0</v>
      </c>
      <c r="S127" s="201">
        <v>0</v>
      </c>
      <c r="T127" s="202">
        <f>S127*H127</f>
        <v>0</v>
      </c>
      <c r="AR127" s="24" t="s">
        <v>294</v>
      </c>
      <c r="AT127" s="24" t="s">
        <v>146</v>
      </c>
      <c r="AU127" s="24" t="s">
        <v>84</v>
      </c>
      <c r="AY127" s="24" t="s">
        <v>143</v>
      </c>
      <c r="BE127" s="203">
        <f>IF(N127="základní",J127,0)</f>
        <v>0</v>
      </c>
      <c r="BF127" s="203">
        <f>IF(N127="snížená",J127,0)</f>
        <v>0</v>
      </c>
      <c r="BG127" s="203">
        <f>IF(N127="zákl. přenesená",J127,0)</f>
        <v>0</v>
      </c>
      <c r="BH127" s="203">
        <f>IF(N127="sníž. přenesená",J127,0)</f>
        <v>0</v>
      </c>
      <c r="BI127" s="203">
        <f>IF(N127="nulová",J127,0)</f>
        <v>0</v>
      </c>
      <c r="BJ127" s="24" t="s">
        <v>82</v>
      </c>
      <c r="BK127" s="203">
        <f>ROUND(I127*H127,2)</f>
        <v>0</v>
      </c>
      <c r="BL127" s="24" t="s">
        <v>294</v>
      </c>
      <c r="BM127" s="24" t="s">
        <v>653</v>
      </c>
    </row>
    <row r="128" spans="2:63" s="10" customFormat="1" ht="29.85" customHeight="1">
      <c r="B128" s="175"/>
      <c r="C128" s="176"/>
      <c r="D128" s="189" t="s">
        <v>73</v>
      </c>
      <c r="E128" s="190" t="s">
        <v>2284</v>
      </c>
      <c r="F128" s="190" t="s">
        <v>2285</v>
      </c>
      <c r="G128" s="176"/>
      <c r="H128" s="176"/>
      <c r="I128" s="179"/>
      <c r="J128" s="191">
        <f>BK128</f>
        <v>0</v>
      </c>
      <c r="K128" s="176"/>
      <c r="L128" s="181"/>
      <c r="M128" s="182"/>
      <c r="N128" s="183"/>
      <c r="O128" s="183"/>
      <c r="P128" s="184">
        <f>SUM(P129:P135)</f>
        <v>0</v>
      </c>
      <c r="Q128" s="183"/>
      <c r="R128" s="184">
        <f>SUM(R129:R135)</f>
        <v>0</v>
      </c>
      <c r="S128" s="183"/>
      <c r="T128" s="185">
        <f>SUM(T129:T135)</f>
        <v>0</v>
      </c>
      <c r="AR128" s="186" t="s">
        <v>84</v>
      </c>
      <c r="AT128" s="187" t="s">
        <v>73</v>
      </c>
      <c r="AU128" s="187" t="s">
        <v>82</v>
      </c>
      <c r="AY128" s="186" t="s">
        <v>143</v>
      </c>
      <c r="BK128" s="188">
        <f>SUM(BK129:BK135)</f>
        <v>0</v>
      </c>
    </row>
    <row r="129" spans="2:65" s="1" customFormat="1" ht="31.5" customHeight="1">
      <c r="B129" s="40"/>
      <c r="C129" s="192" t="s">
        <v>436</v>
      </c>
      <c r="D129" s="192" t="s">
        <v>146</v>
      </c>
      <c r="E129" s="193" t="s">
        <v>2286</v>
      </c>
      <c r="F129" s="194" t="s">
        <v>2287</v>
      </c>
      <c r="G129" s="195" t="s">
        <v>1924</v>
      </c>
      <c r="H129" s="196">
        <v>1</v>
      </c>
      <c r="I129" s="197"/>
      <c r="J129" s="198">
        <f aca="true" t="shared" si="30" ref="J129:J135">ROUND(I129*H129,2)</f>
        <v>0</v>
      </c>
      <c r="K129" s="194" t="s">
        <v>21</v>
      </c>
      <c r="L129" s="60"/>
      <c r="M129" s="199" t="s">
        <v>21</v>
      </c>
      <c r="N129" s="200" t="s">
        <v>45</v>
      </c>
      <c r="O129" s="41"/>
      <c r="P129" s="201">
        <f aca="true" t="shared" si="31" ref="P129:P135">O129*H129</f>
        <v>0</v>
      </c>
      <c r="Q129" s="201">
        <v>0</v>
      </c>
      <c r="R129" s="201">
        <f aca="true" t="shared" si="32" ref="R129:R135">Q129*H129</f>
        <v>0</v>
      </c>
      <c r="S129" s="201">
        <v>0</v>
      </c>
      <c r="T129" s="202">
        <f aca="true" t="shared" si="33" ref="T129:T135">S129*H129</f>
        <v>0</v>
      </c>
      <c r="AR129" s="24" t="s">
        <v>294</v>
      </c>
      <c r="AT129" s="24" t="s">
        <v>146</v>
      </c>
      <c r="AU129" s="24" t="s">
        <v>84</v>
      </c>
      <c r="AY129" s="24" t="s">
        <v>143</v>
      </c>
      <c r="BE129" s="203">
        <f aca="true" t="shared" si="34" ref="BE129:BE135">IF(N129="základní",J129,0)</f>
        <v>0</v>
      </c>
      <c r="BF129" s="203">
        <f aca="true" t="shared" si="35" ref="BF129:BF135">IF(N129="snížená",J129,0)</f>
        <v>0</v>
      </c>
      <c r="BG129" s="203">
        <f aca="true" t="shared" si="36" ref="BG129:BG135">IF(N129="zákl. přenesená",J129,0)</f>
        <v>0</v>
      </c>
      <c r="BH129" s="203">
        <f aca="true" t="shared" si="37" ref="BH129:BH135">IF(N129="sníž. přenesená",J129,0)</f>
        <v>0</v>
      </c>
      <c r="BI129" s="203">
        <f aca="true" t="shared" si="38" ref="BI129:BI135">IF(N129="nulová",J129,0)</f>
        <v>0</v>
      </c>
      <c r="BJ129" s="24" t="s">
        <v>82</v>
      </c>
      <c r="BK129" s="203">
        <f aca="true" t="shared" si="39" ref="BK129:BK135">ROUND(I129*H129,2)</f>
        <v>0</v>
      </c>
      <c r="BL129" s="24" t="s">
        <v>294</v>
      </c>
      <c r="BM129" s="24" t="s">
        <v>661</v>
      </c>
    </row>
    <row r="130" spans="2:65" s="1" customFormat="1" ht="22.5" customHeight="1">
      <c r="B130" s="40"/>
      <c r="C130" s="192" t="s">
        <v>442</v>
      </c>
      <c r="D130" s="192" t="s">
        <v>146</v>
      </c>
      <c r="E130" s="193" t="s">
        <v>2288</v>
      </c>
      <c r="F130" s="194" t="s">
        <v>2289</v>
      </c>
      <c r="G130" s="195" t="s">
        <v>1924</v>
      </c>
      <c r="H130" s="196">
        <v>1</v>
      </c>
      <c r="I130" s="197"/>
      <c r="J130" s="198">
        <f t="shared" si="30"/>
        <v>0</v>
      </c>
      <c r="K130" s="194" t="s">
        <v>21</v>
      </c>
      <c r="L130" s="60"/>
      <c r="M130" s="199" t="s">
        <v>21</v>
      </c>
      <c r="N130" s="200" t="s">
        <v>45</v>
      </c>
      <c r="O130" s="41"/>
      <c r="P130" s="201">
        <f t="shared" si="31"/>
        <v>0</v>
      </c>
      <c r="Q130" s="201">
        <v>0</v>
      </c>
      <c r="R130" s="201">
        <f t="shared" si="32"/>
        <v>0</v>
      </c>
      <c r="S130" s="201">
        <v>0</v>
      </c>
      <c r="T130" s="202">
        <f t="shared" si="33"/>
        <v>0</v>
      </c>
      <c r="AR130" s="24" t="s">
        <v>294</v>
      </c>
      <c r="AT130" s="24" t="s">
        <v>146</v>
      </c>
      <c r="AU130" s="24" t="s">
        <v>84</v>
      </c>
      <c r="AY130" s="24" t="s">
        <v>143</v>
      </c>
      <c r="BE130" s="203">
        <f t="shared" si="34"/>
        <v>0</v>
      </c>
      <c r="BF130" s="203">
        <f t="shared" si="35"/>
        <v>0</v>
      </c>
      <c r="BG130" s="203">
        <f t="shared" si="36"/>
        <v>0</v>
      </c>
      <c r="BH130" s="203">
        <f t="shared" si="37"/>
        <v>0</v>
      </c>
      <c r="BI130" s="203">
        <f t="shared" si="38"/>
        <v>0</v>
      </c>
      <c r="BJ130" s="24" t="s">
        <v>82</v>
      </c>
      <c r="BK130" s="203">
        <f t="shared" si="39"/>
        <v>0</v>
      </c>
      <c r="BL130" s="24" t="s">
        <v>294</v>
      </c>
      <c r="BM130" s="24" t="s">
        <v>680</v>
      </c>
    </row>
    <row r="131" spans="2:65" s="1" customFormat="1" ht="22.5" customHeight="1">
      <c r="B131" s="40"/>
      <c r="C131" s="192" t="s">
        <v>446</v>
      </c>
      <c r="D131" s="192" t="s">
        <v>146</v>
      </c>
      <c r="E131" s="193" t="s">
        <v>2290</v>
      </c>
      <c r="F131" s="194" t="s">
        <v>2291</v>
      </c>
      <c r="G131" s="195" t="s">
        <v>1924</v>
      </c>
      <c r="H131" s="196">
        <v>1</v>
      </c>
      <c r="I131" s="197"/>
      <c r="J131" s="198">
        <f t="shared" si="30"/>
        <v>0</v>
      </c>
      <c r="K131" s="194" t="s">
        <v>21</v>
      </c>
      <c r="L131" s="60"/>
      <c r="M131" s="199" t="s">
        <v>21</v>
      </c>
      <c r="N131" s="200" t="s">
        <v>45</v>
      </c>
      <c r="O131" s="41"/>
      <c r="P131" s="201">
        <f t="shared" si="31"/>
        <v>0</v>
      </c>
      <c r="Q131" s="201">
        <v>0</v>
      </c>
      <c r="R131" s="201">
        <f t="shared" si="32"/>
        <v>0</v>
      </c>
      <c r="S131" s="201">
        <v>0</v>
      </c>
      <c r="T131" s="202">
        <f t="shared" si="33"/>
        <v>0</v>
      </c>
      <c r="AR131" s="24" t="s">
        <v>294</v>
      </c>
      <c r="AT131" s="24" t="s">
        <v>146</v>
      </c>
      <c r="AU131" s="24" t="s">
        <v>84</v>
      </c>
      <c r="AY131" s="24" t="s">
        <v>143</v>
      </c>
      <c r="BE131" s="203">
        <f t="shared" si="34"/>
        <v>0</v>
      </c>
      <c r="BF131" s="203">
        <f t="shared" si="35"/>
        <v>0</v>
      </c>
      <c r="BG131" s="203">
        <f t="shared" si="36"/>
        <v>0</v>
      </c>
      <c r="BH131" s="203">
        <f t="shared" si="37"/>
        <v>0</v>
      </c>
      <c r="BI131" s="203">
        <f t="shared" si="38"/>
        <v>0</v>
      </c>
      <c r="BJ131" s="24" t="s">
        <v>82</v>
      </c>
      <c r="BK131" s="203">
        <f t="shared" si="39"/>
        <v>0</v>
      </c>
      <c r="BL131" s="24" t="s">
        <v>294</v>
      </c>
      <c r="BM131" s="24" t="s">
        <v>689</v>
      </c>
    </row>
    <row r="132" spans="2:65" s="1" customFormat="1" ht="22.5" customHeight="1">
      <c r="B132" s="40"/>
      <c r="C132" s="192" t="s">
        <v>392</v>
      </c>
      <c r="D132" s="192" t="s">
        <v>146</v>
      </c>
      <c r="E132" s="193" t="s">
        <v>2292</v>
      </c>
      <c r="F132" s="194" t="s">
        <v>2293</v>
      </c>
      <c r="G132" s="195" t="s">
        <v>1924</v>
      </c>
      <c r="H132" s="196">
        <v>1</v>
      </c>
      <c r="I132" s="197"/>
      <c r="J132" s="198">
        <f t="shared" si="30"/>
        <v>0</v>
      </c>
      <c r="K132" s="194" t="s">
        <v>21</v>
      </c>
      <c r="L132" s="60"/>
      <c r="M132" s="199" t="s">
        <v>21</v>
      </c>
      <c r="N132" s="200" t="s">
        <v>45</v>
      </c>
      <c r="O132" s="41"/>
      <c r="P132" s="201">
        <f t="shared" si="31"/>
        <v>0</v>
      </c>
      <c r="Q132" s="201">
        <v>0</v>
      </c>
      <c r="R132" s="201">
        <f t="shared" si="32"/>
        <v>0</v>
      </c>
      <c r="S132" s="201">
        <v>0</v>
      </c>
      <c r="T132" s="202">
        <f t="shared" si="33"/>
        <v>0</v>
      </c>
      <c r="AR132" s="24" t="s">
        <v>294</v>
      </c>
      <c r="AT132" s="24" t="s">
        <v>146</v>
      </c>
      <c r="AU132" s="24" t="s">
        <v>84</v>
      </c>
      <c r="AY132" s="24" t="s">
        <v>143</v>
      </c>
      <c r="BE132" s="203">
        <f t="shared" si="34"/>
        <v>0</v>
      </c>
      <c r="BF132" s="203">
        <f t="shared" si="35"/>
        <v>0</v>
      </c>
      <c r="BG132" s="203">
        <f t="shared" si="36"/>
        <v>0</v>
      </c>
      <c r="BH132" s="203">
        <f t="shared" si="37"/>
        <v>0</v>
      </c>
      <c r="BI132" s="203">
        <f t="shared" si="38"/>
        <v>0</v>
      </c>
      <c r="BJ132" s="24" t="s">
        <v>82</v>
      </c>
      <c r="BK132" s="203">
        <f t="shared" si="39"/>
        <v>0</v>
      </c>
      <c r="BL132" s="24" t="s">
        <v>294</v>
      </c>
      <c r="BM132" s="24" t="s">
        <v>702</v>
      </c>
    </row>
    <row r="133" spans="2:65" s="1" customFormat="1" ht="22.5" customHeight="1">
      <c r="B133" s="40"/>
      <c r="C133" s="192" t="s">
        <v>461</v>
      </c>
      <c r="D133" s="192" t="s">
        <v>146</v>
      </c>
      <c r="E133" s="193" t="s">
        <v>2294</v>
      </c>
      <c r="F133" s="194" t="s">
        <v>2295</v>
      </c>
      <c r="G133" s="195" t="s">
        <v>1924</v>
      </c>
      <c r="H133" s="196">
        <v>1</v>
      </c>
      <c r="I133" s="197"/>
      <c r="J133" s="198">
        <f t="shared" si="30"/>
        <v>0</v>
      </c>
      <c r="K133" s="194" t="s">
        <v>21</v>
      </c>
      <c r="L133" s="60"/>
      <c r="M133" s="199" t="s">
        <v>21</v>
      </c>
      <c r="N133" s="200" t="s">
        <v>45</v>
      </c>
      <c r="O133" s="41"/>
      <c r="P133" s="201">
        <f t="shared" si="31"/>
        <v>0</v>
      </c>
      <c r="Q133" s="201">
        <v>0</v>
      </c>
      <c r="R133" s="201">
        <f t="shared" si="32"/>
        <v>0</v>
      </c>
      <c r="S133" s="201">
        <v>0</v>
      </c>
      <c r="T133" s="202">
        <f t="shared" si="33"/>
        <v>0</v>
      </c>
      <c r="AR133" s="24" t="s">
        <v>294</v>
      </c>
      <c r="AT133" s="24" t="s">
        <v>146</v>
      </c>
      <c r="AU133" s="24" t="s">
        <v>84</v>
      </c>
      <c r="AY133" s="24" t="s">
        <v>143</v>
      </c>
      <c r="BE133" s="203">
        <f t="shared" si="34"/>
        <v>0</v>
      </c>
      <c r="BF133" s="203">
        <f t="shared" si="35"/>
        <v>0</v>
      </c>
      <c r="BG133" s="203">
        <f t="shared" si="36"/>
        <v>0</v>
      </c>
      <c r="BH133" s="203">
        <f t="shared" si="37"/>
        <v>0</v>
      </c>
      <c r="BI133" s="203">
        <f t="shared" si="38"/>
        <v>0</v>
      </c>
      <c r="BJ133" s="24" t="s">
        <v>82</v>
      </c>
      <c r="BK133" s="203">
        <f t="shared" si="39"/>
        <v>0</v>
      </c>
      <c r="BL133" s="24" t="s">
        <v>294</v>
      </c>
      <c r="BM133" s="24" t="s">
        <v>712</v>
      </c>
    </row>
    <row r="134" spans="2:65" s="1" customFormat="1" ht="22.5" customHeight="1">
      <c r="B134" s="40"/>
      <c r="C134" s="192" t="s">
        <v>467</v>
      </c>
      <c r="D134" s="192" t="s">
        <v>146</v>
      </c>
      <c r="E134" s="193" t="s">
        <v>2296</v>
      </c>
      <c r="F134" s="194" t="s">
        <v>2297</v>
      </c>
      <c r="G134" s="195" t="s">
        <v>492</v>
      </c>
      <c r="H134" s="196">
        <v>1</v>
      </c>
      <c r="I134" s="197"/>
      <c r="J134" s="198">
        <f t="shared" si="30"/>
        <v>0</v>
      </c>
      <c r="K134" s="194" t="s">
        <v>21</v>
      </c>
      <c r="L134" s="60"/>
      <c r="M134" s="199" t="s">
        <v>21</v>
      </c>
      <c r="N134" s="200" t="s">
        <v>45</v>
      </c>
      <c r="O134" s="41"/>
      <c r="P134" s="201">
        <f t="shared" si="31"/>
        <v>0</v>
      </c>
      <c r="Q134" s="201">
        <v>0</v>
      </c>
      <c r="R134" s="201">
        <f t="shared" si="32"/>
        <v>0</v>
      </c>
      <c r="S134" s="201">
        <v>0</v>
      </c>
      <c r="T134" s="202">
        <f t="shared" si="33"/>
        <v>0</v>
      </c>
      <c r="AR134" s="24" t="s">
        <v>294</v>
      </c>
      <c r="AT134" s="24" t="s">
        <v>146</v>
      </c>
      <c r="AU134" s="24" t="s">
        <v>84</v>
      </c>
      <c r="AY134" s="24" t="s">
        <v>143</v>
      </c>
      <c r="BE134" s="203">
        <f t="shared" si="34"/>
        <v>0</v>
      </c>
      <c r="BF134" s="203">
        <f t="shared" si="35"/>
        <v>0</v>
      </c>
      <c r="BG134" s="203">
        <f t="shared" si="36"/>
        <v>0</v>
      </c>
      <c r="BH134" s="203">
        <f t="shared" si="37"/>
        <v>0</v>
      </c>
      <c r="BI134" s="203">
        <f t="shared" si="38"/>
        <v>0</v>
      </c>
      <c r="BJ134" s="24" t="s">
        <v>82</v>
      </c>
      <c r="BK134" s="203">
        <f t="shared" si="39"/>
        <v>0</v>
      </c>
      <c r="BL134" s="24" t="s">
        <v>294</v>
      </c>
      <c r="BM134" s="24" t="s">
        <v>729</v>
      </c>
    </row>
    <row r="135" spans="2:65" s="1" customFormat="1" ht="22.5" customHeight="1">
      <c r="B135" s="40"/>
      <c r="C135" s="192" t="s">
        <v>474</v>
      </c>
      <c r="D135" s="192" t="s">
        <v>146</v>
      </c>
      <c r="E135" s="193" t="s">
        <v>2298</v>
      </c>
      <c r="F135" s="194" t="s">
        <v>2236</v>
      </c>
      <c r="G135" s="195" t="s">
        <v>1641</v>
      </c>
      <c r="H135" s="196">
        <v>5</v>
      </c>
      <c r="I135" s="197"/>
      <c r="J135" s="198">
        <f t="shared" si="30"/>
        <v>0</v>
      </c>
      <c r="K135" s="194" t="s">
        <v>21</v>
      </c>
      <c r="L135" s="60"/>
      <c r="M135" s="199" t="s">
        <v>21</v>
      </c>
      <c r="N135" s="200" t="s">
        <v>45</v>
      </c>
      <c r="O135" s="41"/>
      <c r="P135" s="201">
        <f t="shared" si="31"/>
        <v>0</v>
      </c>
      <c r="Q135" s="201">
        <v>0</v>
      </c>
      <c r="R135" s="201">
        <f t="shared" si="32"/>
        <v>0</v>
      </c>
      <c r="S135" s="201">
        <v>0</v>
      </c>
      <c r="T135" s="202">
        <f t="shared" si="33"/>
        <v>0</v>
      </c>
      <c r="AR135" s="24" t="s">
        <v>294</v>
      </c>
      <c r="AT135" s="24" t="s">
        <v>146</v>
      </c>
      <c r="AU135" s="24" t="s">
        <v>84</v>
      </c>
      <c r="AY135" s="24" t="s">
        <v>143</v>
      </c>
      <c r="BE135" s="203">
        <f t="shared" si="34"/>
        <v>0</v>
      </c>
      <c r="BF135" s="203">
        <f t="shared" si="35"/>
        <v>0</v>
      </c>
      <c r="BG135" s="203">
        <f t="shared" si="36"/>
        <v>0</v>
      </c>
      <c r="BH135" s="203">
        <f t="shared" si="37"/>
        <v>0</v>
      </c>
      <c r="BI135" s="203">
        <f t="shared" si="38"/>
        <v>0</v>
      </c>
      <c r="BJ135" s="24" t="s">
        <v>82</v>
      </c>
      <c r="BK135" s="203">
        <f t="shared" si="39"/>
        <v>0</v>
      </c>
      <c r="BL135" s="24" t="s">
        <v>294</v>
      </c>
      <c r="BM135" s="24" t="s">
        <v>740</v>
      </c>
    </row>
    <row r="136" spans="2:63" s="10" customFormat="1" ht="29.85" customHeight="1">
      <c r="B136" s="175"/>
      <c r="C136" s="176"/>
      <c r="D136" s="189" t="s">
        <v>73</v>
      </c>
      <c r="E136" s="190" t="s">
        <v>2299</v>
      </c>
      <c r="F136" s="190" t="s">
        <v>2300</v>
      </c>
      <c r="G136" s="176"/>
      <c r="H136" s="176"/>
      <c r="I136" s="179"/>
      <c r="J136" s="191">
        <f>BK136</f>
        <v>0</v>
      </c>
      <c r="K136" s="176"/>
      <c r="L136" s="181"/>
      <c r="M136" s="182"/>
      <c r="N136" s="183"/>
      <c r="O136" s="183"/>
      <c r="P136" s="184">
        <f>SUM(P137:P142)</f>
        <v>0</v>
      </c>
      <c r="Q136" s="183"/>
      <c r="R136" s="184">
        <f>SUM(R137:R142)</f>
        <v>0</v>
      </c>
      <c r="S136" s="183"/>
      <c r="T136" s="185">
        <f>SUM(T137:T142)</f>
        <v>0</v>
      </c>
      <c r="AR136" s="186" t="s">
        <v>84</v>
      </c>
      <c r="AT136" s="187" t="s">
        <v>73</v>
      </c>
      <c r="AU136" s="187" t="s">
        <v>82</v>
      </c>
      <c r="AY136" s="186" t="s">
        <v>143</v>
      </c>
      <c r="BK136" s="188">
        <f>SUM(BK137:BK142)</f>
        <v>0</v>
      </c>
    </row>
    <row r="137" spans="2:65" s="1" customFormat="1" ht="22.5" customHeight="1">
      <c r="B137" s="40"/>
      <c r="C137" s="192" t="s">
        <v>480</v>
      </c>
      <c r="D137" s="192" t="s">
        <v>146</v>
      </c>
      <c r="E137" s="193" t="s">
        <v>2301</v>
      </c>
      <c r="F137" s="194" t="s">
        <v>2302</v>
      </c>
      <c r="G137" s="195" t="s">
        <v>1924</v>
      </c>
      <c r="H137" s="196">
        <v>1</v>
      </c>
      <c r="I137" s="197"/>
      <c r="J137" s="198">
        <f aca="true" t="shared" si="40" ref="J137:J142">ROUND(I137*H137,2)</f>
        <v>0</v>
      </c>
      <c r="K137" s="194" t="s">
        <v>21</v>
      </c>
      <c r="L137" s="60"/>
      <c r="M137" s="199" t="s">
        <v>21</v>
      </c>
      <c r="N137" s="200" t="s">
        <v>45</v>
      </c>
      <c r="O137" s="41"/>
      <c r="P137" s="201">
        <f aca="true" t="shared" si="41" ref="P137:P142">O137*H137</f>
        <v>0</v>
      </c>
      <c r="Q137" s="201">
        <v>0</v>
      </c>
      <c r="R137" s="201">
        <f aca="true" t="shared" si="42" ref="R137:R142">Q137*H137</f>
        <v>0</v>
      </c>
      <c r="S137" s="201">
        <v>0</v>
      </c>
      <c r="T137" s="202">
        <f aca="true" t="shared" si="43" ref="T137:T142">S137*H137</f>
        <v>0</v>
      </c>
      <c r="AR137" s="24" t="s">
        <v>294</v>
      </c>
      <c r="AT137" s="24" t="s">
        <v>146</v>
      </c>
      <c r="AU137" s="24" t="s">
        <v>84</v>
      </c>
      <c r="AY137" s="24" t="s">
        <v>143</v>
      </c>
      <c r="BE137" s="203">
        <f aca="true" t="shared" si="44" ref="BE137:BE142">IF(N137="základní",J137,0)</f>
        <v>0</v>
      </c>
      <c r="BF137" s="203">
        <f aca="true" t="shared" si="45" ref="BF137:BF142">IF(N137="snížená",J137,0)</f>
        <v>0</v>
      </c>
      <c r="BG137" s="203">
        <f aca="true" t="shared" si="46" ref="BG137:BG142">IF(N137="zákl. přenesená",J137,0)</f>
        <v>0</v>
      </c>
      <c r="BH137" s="203">
        <f aca="true" t="shared" si="47" ref="BH137:BH142">IF(N137="sníž. přenesená",J137,0)</f>
        <v>0</v>
      </c>
      <c r="BI137" s="203">
        <f aca="true" t="shared" si="48" ref="BI137:BI142">IF(N137="nulová",J137,0)</f>
        <v>0</v>
      </c>
      <c r="BJ137" s="24" t="s">
        <v>82</v>
      </c>
      <c r="BK137" s="203">
        <f aca="true" t="shared" si="49" ref="BK137:BK142">ROUND(I137*H137,2)</f>
        <v>0</v>
      </c>
      <c r="BL137" s="24" t="s">
        <v>294</v>
      </c>
      <c r="BM137" s="24" t="s">
        <v>749</v>
      </c>
    </row>
    <row r="138" spans="2:65" s="1" customFormat="1" ht="22.5" customHeight="1">
      <c r="B138" s="40"/>
      <c r="C138" s="192" t="s">
        <v>485</v>
      </c>
      <c r="D138" s="192" t="s">
        <v>146</v>
      </c>
      <c r="E138" s="193" t="s">
        <v>2303</v>
      </c>
      <c r="F138" s="194" t="s">
        <v>2259</v>
      </c>
      <c r="G138" s="195" t="s">
        <v>1924</v>
      </c>
      <c r="H138" s="196">
        <v>1</v>
      </c>
      <c r="I138" s="197"/>
      <c r="J138" s="198">
        <f t="shared" si="40"/>
        <v>0</v>
      </c>
      <c r="K138" s="194" t="s">
        <v>21</v>
      </c>
      <c r="L138" s="60"/>
      <c r="M138" s="199" t="s">
        <v>21</v>
      </c>
      <c r="N138" s="200" t="s">
        <v>45</v>
      </c>
      <c r="O138" s="41"/>
      <c r="P138" s="201">
        <f t="shared" si="41"/>
        <v>0</v>
      </c>
      <c r="Q138" s="201">
        <v>0</v>
      </c>
      <c r="R138" s="201">
        <f t="shared" si="42"/>
        <v>0</v>
      </c>
      <c r="S138" s="201">
        <v>0</v>
      </c>
      <c r="T138" s="202">
        <f t="shared" si="43"/>
        <v>0</v>
      </c>
      <c r="AR138" s="24" t="s">
        <v>294</v>
      </c>
      <c r="AT138" s="24" t="s">
        <v>146</v>
      </c>
      <c r="AU138" s="24" t="s">
        <v>84</v>
      </c>
      <c r="AY138" s="24" t="s">
        <v>143</v>
      </c>
      <c r="BE138" s="203">
        <f t="shared" si="44"/>
        <v>0</v>
      </c>
      <c r="BF138" s="203">
        <f t="shared" si="45"/>
        <v>0</v>
      </c>
      <c r="BG138" s="203">
        <f t="shared" si="46"/>
        <v>0</v>
      </c>
      <c r="BH138" s="203">
        <f t="shared" si="47"/>
        <v>0</v>
      </c>
      <c r="BI138" s="203">
        <f t="shared" si="48"/>
        <v>0</v>
      </c>
      <c r="BJ138" s="24" t="s">
        <v>82</v>
      </c>
      <c r="BK138" s="203">
        <f t="shared" si="49"/>
        <v>0</v>
      </c>
      <c r="BL138" s="24" t="s">
        <v>294</v>
      </c>
      <c r="BM138" s="24" t="s">
        <v>763</v>
      </c>
    </row>
    <row r="139" spans="2:65" s="1" customFormat="1" ht="22.5" customHeight="1">
      <c r="B139" s="40"/>
      <c r="C139" s="192" t="s">
        <v>489</v>
      </c>
      <c r="D139" s="192" t="s">
        <v>146</v>
      </c>
      <c r="E139" s="193" t="s">
        <v>2304</v>
      </c>
      <c r="F139" s="194" t="s">
        <v>2261</v>
      </c>
      <c r="G139" s="195" t="s">
        <v>1924</v>
      </c>
      <c r="H139" s="196">
        <v>1</v>
      </c>
      <c r="I139" s="197"/>
      <c r="J139" s="198">
        <f t="shared" si="40"/>
        <v>0</v>
      </c>
      <c r="K139" s="194" t="s">
        <v>21</v>
      </c>
      <c r="L139" s="60"/>
      <c r="M139" s="199" t="s">
        <v>21</v>
      </c>
      <c r="N139" s="200" t="s">
        <v>45</v>
      </c>
      <c r="O139" s="41"/>
      <c r="P139" s="201">
        <f t="shared" si="41"/>
        <v>0</v>
      </c>
      <c r="Q139" s="201">
        <v>0</v>
      </c>
      <c r="R139" s="201">
        <f t="shared" si="42"/>
        <v>0</v>
      </c>
      <c r="S139" s="201">
        <v>0</v>
      </c>
      <c r="T139" s="202">
        <f t="shared" si="43"/>
        <v>0</v>
      </c>
      <c r="AR139" s="24" t="s">
        <v>294</v>
      </c>
      <c r="AT139" s="24" t="s">
        <v>146</v>
      </c>
      <c r="AU139" s="24" t="s">
        <v>84</v>
      </c>
      <c r="AY139" s="24" t="s">
        <v>143</v>
      </c>
      <c r="BE139" s="203">
        <f t="shared" si="44"/>
        <v>0</v>
      </c>
      <c r="BF139" s="203">
        <f t="shared" si="45"/>
        <v>0</v>
      </c>
      <c r="BG139" s="203">
        <f t="shared" si="46"/>
        <v>0</v>
      </c>
      <c r="BH139" s="203">
        <f t="shared" si="47"/>
        <v>0</v>
      </c>
      <c r="BI139" s="203">
        <f t="shared" si="48"/>
        <v>0</v>
      </c>
      <c r="BJ139" s="24" t="s">
        <v>82</v>
      </c>
      <c r="BK139" s="203">
        <f t="shared" si="49"/>
        <v>0</v>
      </c>
      <c r="BL139" s="24" t="s">
        <v>294</v>
      </c>
      <c r="BM139" s="24" t="s">
        <v>781</v>
      </c>
    </row>
    <row r="140" spans="2:65" s="1" customFormat="1" ht="22.5" customHeight="1">
      <c r="B140" s="40"/>
      <c r="C140" s="192" t="s">
        <v>495</v>
      </c>
      <c r="D140" s="192" t="s">
        <v>146</v>
      </c>
      <c r="E140" s="193" t="s">
        <v>2305</v>
      </c>
      <c r="F140" s="194" t="s">
        <v>2263</v>
      </c>
      <c r="G140" s="195" t="s">
        <v>1924</v>
      </c>
      <c r="H140" s="196">
        <v>1</v>
      </c>
      <c r="I140" s="197"/>
      <c r="J140" s="198">
        <f t="shared" si="40"/>
        <v>0</v>
      </c>
      <c r="K140" s="194" t="s">
        <v>21</v>
      </c>
      <c r="L140" s="60"/>
      <c r="M140" s="199" t="s">
        <v>21</v>
      </c>
      <c r="N140" s="200" t="s">
        <v>45</v>
      </c>
      <c r="O140" s="41"/>
      <c r="P140" s="201">
        <f t="shared" si="41"/>
        <v>0</v>
      </c>
      <c r="Q140" s="201">
        <v>0</v>
      </c>
      <c r="R140" s="201">
        <f t="shared" si="42"/>
        <v>0</v>
      </c>
      <c r="S140" s="201">
        <v>0</v>
      </c>
      <c r="T140" s="202">
        <f t="shared" si="43"/>
        <v>0</v>
      </c>
      <c r="AR140" s="24" t="s">
        <v>294</v>
      </c>
      <c r="AT140" s="24" t="s">
        <v>146</v>
      </c>
      <c r="AU140" s="24" t="s">
        <v>84</v>
      </c>
      <c r="AY140" s="24" t="s">
        <v>143</v>
      </c>
      <c r="BE140" s="203">
        <f t="shared" si="44"/>
        <v>0</v>
      </c>
      <c r="BF140" s="203">
        <f t="shared" si="45"/>
        <v>0</v>
      </c>
      <c r="BG140" s="203">
        <f t="shared" si="46"/>
        <v>0</v>
      </c>
      <c r="BH140" s="203">
        <f t="shared" si="47"/>
        <v>0</v>
      </c>
      <c r="BI140" s="203">
        <f t="shared" si="48"/>
        <v>0</v>
      </c>
      <c r="BJ140" s="24" t="s">
        <v>82</v>
      </c>
      <c r="BK140" s="203">
        <f t="shared" si="49"/>
        <v>0</v>
      </c>
      <c r="BL140" s="24" t="s">
        <v>294</v>
      </c>
      <c r="BM140" s="24" t="s">
        <v>790</v>
      </c>
    </row>
    <row r="141" spans="2:65" s="1" customFormat="1" ht="22.5" customHeight="1">
      <c r="B141" s="40"/>
      <c r="C141" s="192" t="s">
        <v>500</v>
      </c>
      <c r="D141" s="192" t="s">
        <v>146</v>
      </c>
      <c r="E141" s="193" t="s">
        <v>2306</v>
      </c>
      <c r="F141" s="194" t="s">
        <v>2268</v>
      </c>
      <c r="G141" s="195" t="s">
        <v>492</v>
      </c>
      <c r="H141" s="196">
        <v>3</v>
      </c>
      <c r="I141" s="197"/>
      <c r="J141" s="198">
        <f t="shared" si="40"/>
        <v>0</v>
      </c>
      <c r="K141" s="194" t="s">
        <v>21</v>
      </c>
      <c r="L141" s="60"/>
      <c r="M141" s="199" t="s">
        <v>21</v>
      </c>
      <c r="N141" s="200" t="s">
        <v>45</v>
      </c>
      <c r="O141" s="41"/>
      <c r="P141" s="201">
        <f t="shared" si="41"/>
        <v>0</v>
      </c>
      <c r="Q141" s="201">
        <v>0</v>
      </c>
      <c r="R141" s="201">
        <f t="shared" si="42"/>
        <v>0</v>
      </c>
      <c r="S141" s="201">
        <v>0</v>
      </c>
      <c r="T141" s="202">
        <f t="shared" si="43"/>
        <v>0</v>
      </c>
      <c r="AR141" s="24" t="s">
        <v>294</v>
      </c>
      <c r="AT141" s="24" t="s">
        <v>146</v>
      </c>
      <c r="AU141" s="24" t="s">
        <v>84</v>
      </c>
      <c r="AY141" s="24" t="s">
        <v>143</v>
      </c>
      <c r="BE141" s="203">
        <f t="shared" si="44"/>
        <v>0</v>
      </c>
      <c r="BF141" s="203">
        <f t="shared" si="45"/>
        <v>0</v>
      </c>
      <c r="BG141" s="203">
        <f t="shared" si="46"/>
        <v>0</v>
      </c>
      <c r="BH141" s="203">
        <f t="shared" si="47"/>
        <v>0</v>
      </c>
      <c r="BI141" s="203">
        <f t="shared" si="48"/>
        <v>0</v>
      </c>
      <c r="BJ141" s="24" t="s">
        <v>82</v>
      </c>
      <c r="BK141" s="203">
        <f t="shared" si="49"/>
        <v>0</v>
      </c>
      <c r="BL141" s="24" t="s">
        <v>294</v>
      </c>
      <c r="BM141" s="24" t="s">
        <v>794</v>
      </c>
    </row>
    <row r="142" spans="2:65" s="1" customFormat="1" ht="22.5" customHeight="1">
      <c r="B142" s="40"/>
      <c r="C142" s="192" t="s">
        <v>504</v>
      </c>
      <c r="D142" s="192" t="s">
        <v>146</v>
      </c>
      <c r="E142" s="193" t="s">
        <v>2307</v>
      </c>
      <c r="F142" s="194" t="s">
        <v>2236</v>
      </c>
      <c r="G142" s="195" t="s">
        <v>1641</v>
      </c>
      <c r="H142" s="196">
        <v>1</v>
      </c>
      <c r="I142" s="197"/>
      <c r="J142" s="198">
        <f t="shared" si="40"/>
        <v>0</v>
      </c>
      <c r="K142" s="194" t="s">
        <v>21</v>
      </c>
      <c r="L142" s="60"/>
      <c r="M142" s="199" t="s">
        <v>21</v>
      </c>
      <c r="N142" s="200" t="s">
        <v>45</v>
      </c>
      <c r="O142" s="41"/>
      <c r="P142" s="201">
        <f t="shared" si="41"/>
        <v>0</v>
      </c>
      <c r="Q142" s="201">
        <v>0</v>
      </c>
      <c r="R142" s="201">
        <f t="shared" si="42"/>
        <v>0</v>
      </c>
      <c r="S142" s="201">
        <v>0</v>
      </c>
      <c r="T142" s="202">
        <f t="shared" si="43"/>
        <v>0</v>
      </c>
      <c r="AR142" s="24" t="s">
        <v>294</v>
      </c>
      <c r="AT142" s="24" t="s">
        <v>146</v>
      </c>
      <c r="AU142" s="24" t="s">
        <v>84</v>
      </c>
      <c r="AY142" s="24" t="s">
        <v>143</v>
      </c>
      <c r="BE142" s="203">
        <f t="shared" si="44"/>
        <v>0</v>
      </c>
      <c r="BF142" s="203">
        <f t="shared" si="45"/>
        <v>0</v>
      </c>
      <c r="BG142" s="203">
        <f t="shared" si="46"/>
        <v>0</v>
      </c>
      <c r="BH142" s="203">
        <f t="shared" si="47"/>
        <v>0</v>
      </c>
      <c r="BI142" s="203">
        <f t="shared" si="48"/>
        <v>0</v>
      </c>
      <c r="BJ142" s="24" t="s">
        <v>82</v>
      </c>
      <c r="BK142" s="203">
        <f t="shared" si="49"/>
        <v>0</v>
      </c>
      <c r="BL142" s="24" t="s">
        <v>294</v>
      </c>
      <c r="BM142" s="24" t="s">
        <v>801</v>
      </c>
    </row>
    <row r="143" spans="2:63" s="10" customFormat="1" ht="29.85" customHeight="1">
      <c r="B143" s="175"/>
      <c r="C143" s="176"/>
      <c r="D143" s="189" t="s">
        <v>73</v>
      </c>
      <c r="E143" s="190" t="s">
        <v>2308</v>
      </c>
      <c r="F143" s="190" t="s">
        <v>2309</v>
      </c>
      <c r="G143" s="176"/>
      <c r="H143" s="176"/>
      <c r="I143" s="179"/>
      <c r="J143" s="191">
        <f>BK143</f>
        <v>0</v>
      </c>
      <c r="K143" s="176"/>
      <c r="L143" s="181"/>
      <c r="M143" s="182"/>
      <c r="N143" s="183"/>
      <c r="O143" s="183"/>
      <c r="P143" s="184">
        <f>SUM(P144:P147)</f>
        <v>0</v>
      </c>
      <c r="Q143" s="183"/>
      <c r="R143" s="184">
        <f>SUM(R144:R147)</f>
        <v>0</v>
      </c>
      <c r="S143" s="183"/>
      <c r="T143" s="185">
        <f>SUM(T144:T147)</f>
        <v>0</v>
      </c>
      <c r="AR143" s="186" t="s">
        <v>84</v>
      </c>
      <c r="AT143" s="187" t="s">
        <v>73</v>
      </c>
      <c r="AU143" s="187" t="s">
        <v>82</v>
      </c>
      <c r="AY143" s="186" t="s">
        <v>143</v>
      </c>
      <c r="BK143" s="188">
        <f>SUM(BK144:BK147)</f>
        <v>0</v>
      </c>
    </row>
    <row r="144" spans="2:65" s="1" customFormat="1" ht="22.5" customHeight="1">
      <c r="B144" s="40"/>
      <c r="C144" s="192" t="s">
        <v>508</v>
      </c>
      <c r="D144" s="192" t="s">
        <v>146</v>
      </c>
      <c r="E144" s="193" t="s">
        <v>2310</v>
      </c>
      <c r="F144" s="194" t="s">
        <v>2311</v>
      </c>
      <c r="G144" s="195" t="s">
        <v>2092</v>
      </c>
      <c r="H144" s="196">
        <v>8</v>
      </c>
      <c r="I144" s="197"/>
      <c r="J144" s="198">
        <f>ROUND(I144*H144,2)</f>
        <v>0</v>
      </c>
      <c r="K144" s="194" t="s">
        <v>21</v>
      </c>
      <c r="L144" s="60"/>
      <c r="M144" s="199" t="s">
        <v>21</v>
      </c>
      <c r="N144" s="200" t="s">
        <v>45</v>
      </c>
      <c r="O144" s="41"/>
      <c r="P144" s="201">
        <f>O144*H144</f>
        <v>0</v>
      </c>
      <c r="Q144" s="201">
        <v>0</v>
      </c>
      <c r="R144" s="201">
        <f>Q144*H144</f>
        <v>0</v>
      </c>
      <c r="S144" s="201">
        <v>0</v>
      </c>
      <c r="T144" s="202">
        <f>S144*H144</f>
        <v>0</v>
      </c>
      <c r="AR144" s="24" t="s">
        <v>294</v>
      </c>
      <c r="AT144" s="24" t="s">
        <v>146</v>
      </c>
      <c r="AU144" s="24" t="s">
        <v>84</v>
      </c>
      <c r="AY144" s="24" t="s">
        <v>143</v>
      </c>
      <c r="BE144" s="203">
        <f>IF(N144="základní",J144,0)</f>
        <v>0</v>
      </c>
      <c r="BF144" s="203">
        <f>IF(N144="snížená",J144,0)</f>
        <v>0</v>
      </c>
      <c r="BG144" s="203">
        <f>IF(N144="zákl. přenesená",J144,0)</f>
        <v>0</v>
      </c>
      <c r="BH144" s="203">
        <f>IF(N144="sníž. přenesená",J144,0)</f>
        <v>0</v>
      </c>
      <c r="BI144" s="203">
        <f>IF(N144="nulová",J144,0)</f>
        <v>0</v>
      </c>
      <c r="BJ144" s="24" t="s">
        <v>82</v>
      </c>
      <c r="BK144" s="203">
        <f>ROUND(I144*H144,2)</f>
        <v>0</v>
      </c>
      <c r="BL144" s="24" t="s">
        <v>294</v>
      </c>
      <c r="BM144" s="24" t="s">
        <v>811</v>
      </c>
    </row>
    <row r="145" spans="2:65" s="1" customFormat="1" ht="22.5" customHeight="1">
      <c r="B145" s="40"/>
      <c r="C145" s="192" t="s">
        <v>515</v>
      </c>
      <c r="D145" s="192" t="s">
        <v>146</v>
      </c>
      <c r="E145" s="193" t="s">
        <v>2312</v>
      </c>
      <c r="F145" s="194" t="s">
        <v>2313</v>
      </c>
      <c r="G145" s="195" t="s">
        <v>263</v>
      </c>
      <c r="H145" s="196">
        <v>0.5</v>
      </c>
      <c r="I145" s="197"/>
      <c r="J145" s="198">
        <f>ROUND(I145*H145,2)</f>
        <v>0</v>
      </c>
      <c r="K145" s="194" t="s">
        <v>21</v>
      </c>
      <c r="L145" s="60"/>
      <c r="M145" s="199" t="s">
        <v>21</v>
      </c>
      <c r="N145" s="200" t="s">
        <v>45</v>
      </c>
      <c r="O145" s="41"/>
      <c r="P145" s="201">
        <f>O145*H145</f>
        <v>0</v>
      </c>
      <c r="Q145" s="201">
        <v>0</v>
      </c>
      <c r="R145" s="201">
        <f>Q145*H145</f>
        <v>0</v>
      </c>
      <c r="S145" s="201">
        <v>0</v>
      </c>
      <c r="T145" s="202">
        <f>S145*H145</f>
        <v>0</v>
      </c>
      <c r="AR145" s="24" t="s">
        <v>294</v>
      </c>
      <c r="AT145" s="24" t="s">
        <v>146</v>
      </c>
      <c r="AU145" s="24" t="s">
        <v>84</v>
      </c>
      <c r="AY145" s="24" t="s">
        <v>143</v>
      </c>
      <c r="BE145" s="203">
        <f>IF(N145="základní",J145,0)</f>
        <v>0</v>
      </c>
      <c r="BF145" s="203">
        <f>IF(N145="snížená",J145,0)</f>
        <v>0</v>
      </c>
      <c r="BG145" s="203">
        <f>IF(N145="zákl. přenesená",J145,0)</f>
        <v>0</v>
      </c>
      <c r="BH145" s="203">
        <f>IF(N145="sníž. přenesená",J145,0)</f>
        <v>0</v>
      </c>
      <c r="BI145" s="203">
        <f>IF(N145="nulová",J145,0)</f>
        <v>0</v>
      </c>
      <c r="BJ145" s="24" t="s">
        <v>82</v>
      </c>
      <c r="BK145" s="203">
        <f>ROUND(I145*H145,2)</f>
        <v>0</v>
      </c>
      <c r="BL145" s="24" t="s">
        <v>294</v>
      </c>
      <c r="BM145" s="24" t="s">
        <v>822</v>
      </c>
    </row>
    <row r="146" spans="2:65" s="1" customFormat="1" ht="22.5" customHeight="1">
      <c r="B146" s="40"/>
      <c r="C146" s="192" t="s">
        <v>541</v>
      </c>
      <c r="D146" s="192" t="s">
        <v>146</v>
      </c>
      <c r="E146" s="193" t="s">
        <v>2314</v>
      </c>
      <c r="F146" s="194" t="s">
        <v>2091</v>
      </c>
      <c r="G146" s="195" t="s">
        <v>2092</v>
      </c>
      <c r="H146" s="196">
        <v>8</v>
      </c>
      <c r="I146" s="197"/>
      <c r="J146" s="198">
        <f>ROUND(I146*H146,2)</f>
        <v>0</v>
      </c>
      <c r="K146" s="194" t="s">
        <v>21</v>
      </c>
      <c r="L146" s="60"/>
      <c r="M146" s="199" t="s">
        <v>21</v>
      </c>
      <c r="N146" s="200" t="s">
        <v>45</v>
      </c>
      <c r="O146" s="41"/>
      <c r="P146" s="201">
        <f>O146*H146</f>
        <v>0</v>
      </c>
      <c r="Q146" s="201">
        <v>0</v>
      </c>
      <c r="R146" s="201">
        <f>Q146*H146</f>
        <v>0</v>
      </c>
      <c r="S146" s="201">
        <v>0</v>
      </c>
      <c r="T146" s="202">
        <f>S146*H146</f>
        <v>0</v>
      </c>
      <c r="AR146" s="24" t="s">
        <v>294</v>
      </c>
      <c r="AT146" s="24" t="s">
        <v>146</v>
      </c>
      <c r="AU146" s="24" t="s">
        <v>84</v>
      </c>
      <c r="AY146" s="24" t="s">
        <v>143</v>
      </c>
      <c r="BE146" s="203">
        <f>IF(N146="základní",J146,0)</f>
        <v>0</v>
      </c>
      <c r="BF146" s="203">
        <f>IF(N146="snížená",J146,0)</f>
        <v>0</v>
      </c>
      <c r="BG146" s="203">
        <f>IF(N146="zákl. přenesená",J146,0)</f>
        <v>0</v>
      </c>
      <c r="BH146" s="203">
        <f>IF(N146="sníž. přenesená",J146,0)</f>
        <v>0</v>
      </c>
      <c r="BI146" s="203">
        <f>IF(N146="nulová",J146,0)</f>
        <v>0</v>
      </c>
      <c r="BJ146" s="24" t="s">
        <v>82</v>
      </c>
      <c r="BK146" s="203">
        <f>ROUND(I146*H146,2)</f>
        <v>0</v>
      </c>
      <c r="BL146" s="24" t="s">
        <v>294</v>
      </c>
      <c r="BM146" s="24" t="s">
        <v>832</v>
      </c>
    </row>
    <row r="147" spans="2:65" s="1" customFormat="1" ht="22.5" customHeight="1">
      <c r="B147" s="40"/>
      <c r="C147" s="192" t="s">
        <v>550</v>
      </c>
      <c r="D147" s="192" t="s">
        <v>146</v>
      </c>
      <c r="E147" s="193" t="s">
        <v>2315</v>
      </c>
      <c r="F147" s="194" t="s">
        <v>2316</v>
      </c>
      <c r="G147" s="195" t="s">
        <v>2092</v>
      </c>
      <c r="H147" s="196">
        <v>8</v>
      </c>
      <c r="I147" s="197"/>
      <c r="J147" s="198">
        <f>ROUND(I147*H147,2)</f>
        <v>0</v>
      </c>
      <c r="K147" s="194" t="s">
        <v>21</v>
      </c>
      <c r="L147" s="60"/>
      <c r="M147" s="199" t="s">
        <v>21</v>
      </c>
      <c r="N147" s="276" t="s">
        <v>45</v>
      </c>
      <c r="O147" s="207"/>
      <c r="P147" s="277">
        <f>O147*H147</f>
        <v>0</v>
      </c>
      <c r="Q147" s="277">
        <v>0</v>
      </c>
      <c r="R147" s="277">
        <f>Q147*H147</f>
        <v>0</v>
      </c>
      <c r="S147" s="277">
        <v>0</v>
      </c>
      <c r="T147" s="278">
        <f>S147*H147</f>
        <v>0</v>
      </c>
      <c r="AR147" s="24" t="s">
        <v>294</v>
      </c>
      <c r="AT147" s="24" t="s">
        <v>146</v>
      </c>
      <c r="AU147" s="24" t="s">
        <v>84</v>
      </c>
      <c r="AY147" s="24" t="s">
        <v>143</v>
      </c>
      <c r="BE147" s="203">
        <f>IF(N147="základní",J147,0)</f>
        <v>0</v>
      </c>
      <c r="BF147" s="203">
        <f>IF(N147="snížená",J147,0)</f>
        <v>0</v>
      </c>
      <c r="BG147" s="203">
        <f>IF(N147="zákl. přenesená",J147,0)</f>
        <v>0</v>
      </c>
      <c r="BH147" s="203">
        <f>IF(N147="sníž. přenesená",J147,0)</f>
        <v>0</v>
      </c>
      <c r="BI147" s="203">
        <f>IF(N147="nulová",J147,0)</f>
        <v>0</v>
      </c>
      <c r="BJ147" s="24" t="s">
        <v>82</v>
      </c>
      <c r="BK147" s="203">
        <f>ROUND(I147*H147,2)</f>
        <v>0</v>
      </c>
      <c r="BL147" s="24" t="s">
        <v>294</v>
      </c>
      <c r="BM147" s="24" t="s">
        <v>880</v>
      </c>
    </row>
    <row r="148" spans="2:12" s="1" customFormat="1" ht="6.95" customHeight="1">
      <c r="B148" s="55"/>
      <c r="C148" s="56"/>
      <c r="D148" s="56"/>
      <c r="E148" s="56"/>
      <c r="F148" s="56"/>
      <c r="G148" s="56"/>
      <c r="H148" s="56"/>
      <c r="I148" s="138"/>
      <c r="J148" s="56"/>
      <c r="K148" s="56"/>
      <c r="L148" s="60"/>
    </row>
  </sheetData>
  <sheetProtection algorithmName="SHA-512" hashValue="zuWbXkt2GY7PA8nbFbkXNlhgbIho26nsC7X4lkYipHG//G/X/WwGeiC/o4g7mWdnyaiMw7X8h0kWMiZ4Fa2tYA==" saltValue="Xl8YmjWyrln2AQSCCDKKgA==" spinCount="100000" sheet="1" objects="1" scenarios="1" formatCells="0" formatColumns="0" formatRows="0" sort="0" autoFilter="0"/>
  <autoFilter ref="C83:K147"/>
  <mergeCells count="9">
    <mergeCell ref="E74:H74"/>
    <mergeCell ref="E76:H76"/>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3"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R153"/>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1"/>
      <c r="C1" s="111"/>
      <c r="D1" s="112" t="s">
        <v>1</v>
      </c>
      <c r="E1" s="111"/>
      <c r="F1" s="113" t="s">
        <v>110</v>
      </c>
      <c r="G1" s="403" t="s">
        <v>111</v>
      </c>
      <c r="H1" s="403"/>
      <c r="I1" s="114"/>
      <c r="J1" s="113" t="s">
        <v>112</v>
      </c>
      <c r="K1" s="112" t="s">
        <v>113</v>
      </c>
      <c r="L1" s="113" t="s">
        <v>114</v>
      </c>
      <c r="M1" s="113"/>
      <c r="N1" s="113"/>
      <c r="O1" s="113"/>
      <c r="P1" s="113"/>
      <c r="Q1" s="113"/>
      <c r="R1" s="113"/>
      <c r="S1" s="113"/>
      <c r="T1" s="113"/>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62"/>
      <c r="M2" s="362"/>
      <c r="N2" s="362"/>
      <c r="O2" s="362"/>
      <c r="P2" s="362"/>
      <c r="Q2" s="362"/>
      <c r="R2" s="362"/>
      <c r="S2" s="362"/>
      <c r="T2" s="362"/>
      <c r="U2" s="362"/>
      <c r="V2" s="362"/>
      <c r="AT2" s="24" t="s">
        <v>99</v>
      </c>
    </row>
    <row r="3" spans="2:46" ht="6.95" customHeight="1">
      <c r="B3" s="25"/>
      <c r="C3" s="26"/>
      <c r="D3" s="26"/>
      <c r="E3" s="26"/>
      <c r="F3" s="26"/>
      <c r="G3" s="26"/>
      <c r="H3" s="26"/>
      <c r="I3" s="115"/>
      <c r="J3" s="26"/>
      <c r="K3" s="27"/>
      <c r="AT3" s="24" t="s">
        <v>84</v>
      </c>
    </row>
    <row r="4" spans="2:46" ht="36.95" customHeight="1">
      <c r="B4" s="28"/>
      <c r="C4" s="29"/>
      <c r="D4" s="30" t="s">
        <v>115</v>
      </c>
      <c r="E4" s="29"/>
      <c r="F4" s="29"/>
      <c r="G4" s="29"/>
      <c r="H4" s="29"/>
      <c r="I4" s="116"/>
      <c r="J4" s="29"/>
      <c r="K4" s="31"/>
      <c r="M4" s="32" t="s">
        <v>12</v>
      </c>
      <c r="AT4" s="24" t="s">
        <v>6</v>
      </c>
    </row>
    <row r="5" spans="2:11" ht="6.95" customHeight="1">
      <c r="B5" s="28"/>
      <c r="C5" s="29"/>
      <c r="D5" s="29"/>
      <c r="E5" s="29"/>
      <c r="F5" s="29"/>
      <c r="G5" s="29"/>
      <c r="H5" s="29"/>
      <c r="I5" s="116"/>
      <c r="J5" s="29"/>
      <c r="K5" s="31"/>
    </row>
    <row r="6" spans="2:11" ht="15">
      <c r="B6" s="28"/>
      <c r="C6" s="29"/>
      <c r="D6" s="37" t="s">
        <v>18</v>
      </c>
      <c r="E6" s="29"/>
      <c r="F6" s="29"/>
      <c r="G6" s="29"/>
      <c r="H6" s="29"/>
      <c r="I6" s="116"/>
      <c r="J6" s="29"/>
      <c r="K6" s="31"/>
    </row>
    <row r="7" spans="2:11" ht="22.5" customHeight="1">
      <c r="B7" s="28"/>
      <c r="C7" s="29"/>
      <c r="D7" s="29"/>
      <c r="E7" s="404" t="str">
        <f>'Rekapitulace stavby'!K6</f>
        <v>Novostavba budovy Fokus Turnov</v>
      </c>
      <c r="F7" s="405"/>
      <c r="G7" s="405"/>
      <c r="H7" s="405"/>
      <c r="I7" s="116"/>
      <c r="J7" s="29"/>
      <c r="K7" s="31"/>
    </row>
    <row r="8" spans="2:11" s="1" customFormat="1" ht="15">
      <c r="B8" s="40"/>
      <c r="C8" s="41"/>
      <c r="D8" s="37" t="s">
        <v>116</v>
      </c>
      <c r="E8" s="41"/>
      <c r="F8" s="41"/>
      <c r="G8" s="41"/>
      <c r="H8" s="41"/>
      <c r="I8" s="117"/>
      <c r="J8" s="41"/>
      <c r="K8" s="44"/>
    </row>
    <row r="9" spans="2:11" s="1" customFormat="1" ht="36.95" customHeight="1">
      <c r="B9" s="40"/>
      <c r="C9" s="41"/>
      <c r="D9" s="41"/>
      <c r="E9" s="406" t="s">
        <v>2317</v>
      </c>
      <c r="F9" s="407"/>
      <c r="G9" s="407"/>
      <c r="H9" s="407"/>
      <c r="I9" s="117"/>
      <c r="J9" s="41"/>
      <c r="K9" s="44"/>
    </row>
    <row r="10" spans="2:11" s="1" customFormat="1" ht="13.5">
      <c r="B10" s="40"/>
      <c r="C10" s="41"/>
      <c r="D10" s="41"/>
      <c r="E10" s="41"/>
      <c r="F10" s="41"/>
      <c r="G10" s="41"/>
      <c r="H10" s="41"/>
      <c r="I10" s="117"/>
      <c r="J10" s="41"/>
      <c r="K10" s="44"/>
    </row>
    <row r="11" spans="2:11" s="1" customFormat="1" ht="14.45" customHeight="1">
      <c r="B11" s="40"/>
      <c r="C11" s="41"/>
      <c r="D11" s="37" t="s">
        <v>20</v>
      </c>
      <c r="E11" s="41"/>
      <c r="F11" s="35" t="s">
        <v>21</v>
      </c>
      <c r="G11" s="41"/>
      <c r="H11" s="41"/>
      <c r="I11" s="118" t="s">
        <v>22</v>
      </c>
      <c r="J11" s="35" t="s">
        <v>21</v>
      </c>
      <c r="K11" s="44"/>
    </row>
    <row r="12" spans="2:11" s="1" customFormat="1" ht="14.45" customHeight="1">
      <c r="B12" s="40"/>
      <c r="C12" s="41"/>
      <c r="D12" s="37" t="s">
        <v>23</v>
      </c>
      <c r="E12" s="41"/>
      <c r="F12" s="35" t="s">
        <v>24</v>
      </c>
      <c r="G12" s="41"/>
      <c r="H12" s="41"/>
      <c r="I12" s="118" t="s">
        <v>25</v>
      </c>
      <c r="J12" s="119">
        <f>'Rekapitulace stavby'!AN8</f>
        <v>43776</v>
      </c>
      <c r="K12" s="44"/>
    </row>
    <row r="13" spans="2:11" s="1" customFormat="1" ht="10.9" customHeight="1">
      <c r="B13" s="40"/>
      <c r="C13" s="41"/>
      <c r="D13" s="41"/>
      <c r="E13" s="41"/>
      <c r="F13" s="41"/>
      <c r="G13" s="41"/>
      <c r="H13" s="41"/>
      <c r="I13" s="117"/>
      <c r="J13" s="41"/>
      <c r="K13" s="44"/>
    </row>
    <row r="14" spans="2:11" s="1" customFormat="1" ht="14.45" customHeight="1">
      <c r="B14" s="40"/>
      <c r="C14" s="41"/>
      <c r="D14" s="37" t="s">
        <v>26</v>
      </c>
      <c r="E14" s="41"/>
      <c r="F14" s="41"/>
      <c r="G14" s="41"/>
      <c r="H14" s="41"/>
      <c r="I14" s="118" t="s">
        <v>27</v>
      </c>
      <c r="J14" s="35" t="s">
        <v>28</v>
      </c>
      <c r="K14" s="44"/>
    </row>
    <row r="15" spans="2:11" s="1" customFormat="1" ht="18" customHeight="1">
      <c r="B15" s="40"/>
      <c r="C15" s="41"/>
      <c r="D15" s="41"/>
      <c r="E15" s="35" t="s">
        <v>29</v>
      </c>
      <c r="F15" s="41"/>
      <c r="G15" s="41"/>
      <c r="H15" s="41"/>
      <c r="I15" s="118" t="s">
        <v>30</v>
      </c>
      <c r="J15" s="35" t="s">
        <v>31</v>
      </c>
      <c r="K15" s="44"/>
    </row>
    <row r="16" spans="2:11" s="1" customFormat="1" ht="6.95" customHeight="1">
      <c r="B16" s="40"/>
      <c r="C16" s="41"/>
      <c r="D16" s="41"/>
      <c r="E16" s="41"/>
      <c r="F16" s="41"/>
      <c r="G16" s="41"/>
      <c r="H16" s="41"/>
      <c r="I16" s="117"/>
      <c r="J16" s="41"/>
      <c r="K16" s="44"/>
    </row>
    <row r="17" spans="2:11" s="1" customFormat="1" ht="14.45" customHeight="1">
      <c r="B17" s="40"/>
      <c r="C17" s="41"/>
      <c r="D17" s="37" t="s">
        <v>32</v>
      </c>
      <c r="E17" s="41"/>
      <c r="F17" s="41"/>
      <c r="G17" s="41"/>
      <c r="H17" s="41"/>
      <c r="I17" s="118" t="s">
        <v>27</v>
      </c>
      <c r="J17" s="35" t="str">
        <f>IF('Rekapitulace stavby'!AN13="Vyplň údaj","",IF('Rekapitulace stavby'!AN13="","",'Rekapitulace stavby'!AN13))</f>
        <v/>
      </c>
      <c r="K17" s="44"/>
    </row>
    <row r="18" spans="2:11" s="1" customFormat="1" ht="18" customHeight="1">
      <c r="B18" s="40"/>
      <c r="C18" s="41"/>
      <c r="D18" s="41"/>
      <c r="E18" s="35" t="str">
        <f>IF('Rekapitulace stavby'!E14="Vyplň údaj","",IF('Rekapitulace stavby'!E14="","",'Rekapitulace stavby'!E14))</f>
        <v/>
      </c>
      <c r="F18" s="41"/>
      <c r="G18" s="41"/>
      <c r="H18" s="41"/>
      <c r="I18" s="118" t="s">
        <v>30</v>
      </c>
      <c r="J18" s="35" t="str">
        <f>IF('Rekapitulace stavby'!AN14="Vyplň údaj","",IF('Rekapitulace stavby'!AN14="","",'Rekapitulace stavby'!AN14))</f>
        <v/>
      </c>
      <c r="K18" s="44"/>
    </row>
    <row r="19" spans="2:11" s="1" customFormat="1" ht="6.95" customHeight="1">
      <c r="B19" s="40"/>
      <c r="C19" s="41"/>
      <c r="D19" s="41"/>
      <c r="E19" s="41"/>
      <c r="F19" s="41"/>
      <c r="G19" s="41"/>
      <c r="H19" s="41"/>
      <c r="I19" s="117"/>
      <c r="J19" s="41"/>
      <c r="K19" s="44"/>
    </row>
    <row r="20" spans="2:11" s="1" customFormat="1" ht="14.45" customHeight="1">
      <c r="B20" s="40"/>
      <c r="C20" s="41"/>
      <c r="D20" s="37" t="s">
        <v>34</v>
      </c>
      <c r="E20" s="41"/>
      <c r="F20" s="41"/>
      <c r="G20" s="41"/>
      <c r="H20" s="41"/>
      <c r="I20" s="118" t="s">
        <v>27</v>
      </c>
      <c r="J20" s="35" t="s">
        <v>35</v>
      </c>
      <c r="K20" s="44"/>
    </row>
    <row r="21" spans="2:11" s="1" customFormat="1" ht="18" customHeight="1">
      <c r="B21" s="40"/>
      <c r="C21" s="41"/>
      <c r="D21" s="41"/>
      <c r="E21" s="35" t="s">
        <v>36</v>
      </c>
      <c r="F21" s="41"/>
      <c r="G21" s="41"/>
      <c r="H21" s="41"/>
      <c r="I21" s="118" t="s">
        <v>30</v>
      </c>
      <c r="J21" s="35" t="s">
        <v>37</v>
      </c>
      <c r="K21" s="44"/>
    </row>
    <row r="22" spans="2:11" s="1" customFormat="1" ht="6.95" customHeight="1">
      <c r="B22" s="40"/>
      <c r="C22" s="41"/>
      <c r="D22" s="41"/>
      <c r="E22" s="41"/>
      <c r="F22" s="41"/>
      <c r="G22" s="41"/>
      <c r="H22" s="41"/>
      <c r="I22" s="117"/>
      <c r="J22" s="41"/>
      <c r="K22" s="44"/>
    </row>
    <row r="23" spans="2:11" s="1" customFormat="1" ht="14.45" customHeight="1">
      <c r="B23" s="40"/>
      <c r="C23" s="41"/>
      <c r="D23" s="37" t="s">
        <v>39</v>
      </c>
      <c r="E23" s="41"/>
      <c r="F23" s="41"/>
      <c r="G23" s="41"/>
      <c r="H23" s="41"/>
      <c r="I23" s="117"/>
      <c r="J23" s="41"/>
      <c r="K23" s="44"/>
    </row>
    <row r="24" spans="2:11" s="6" customFormat="1" ht="22.5" customHeight="1">
      <c r="B24" s="120"/>
      <c r="C24" s="121"/>
      <c r="D24" s="121"/>
      <c r="E24" s="396" t="s">
        <v>21</v>
      </c>
      <c r="F24" s="396"/>
      <c r="G24" s="396"/>
      <c r="H24" s="396"/>
      <c r="I24" s="122"/>
      <c r="J24" s="121"/>
      <c r="K24" s="123"/>
    </row>
    <row r="25" spans="2:11" s="1" customFormat="1" ht="6.95" customHeight="1">
      <c r="B25" s="40"/>
      <c r="C25" s="41"/>
      <c r="D25" s="41"/>
      <c r="E25" s="41"/>
      <c r="F25" s="41"/>
      <c r="G25" s="41"/>
      <c r="H25" s="41"/>
      <c r="I25" s="117"/>
      <c r="J25" s="41"/>
      <c r="K25" s="44"/>
    </row>
    <row r="26" spans="2:11" s="1" customFormat="1" ht="6.95" customHeight="1">
      <c r="B26" s="40"/>
      <c r="C26" s="41"/>
      <c r="D26" s="84"/>
      <c r="E26" s="84"/>
      <c r="F26" s="84"/>
      <c r="G26" s="84"/>
      <c r="H26" s="84"/>
      <c r="I26" s="124"/>
      <c r="J26" s="84"/>
      <c r="K26" s="125"/>
    </row>
    <row r="27" spans="2:11" s="1" customFormat="1" ht="25.35" customHeight="1">
      <c r="B27" s="40"/>
      <c r="C27" s="41"/>
      <c r="D27" s="126" t="s">
        <v>40</v>
      </c>
      <c r="E27" s="41"/>
      <c r="F27" s="41"/>
      <c r="G27" s="41"/>
      <c r="H27" s="41"/>
      <c r="I27" s="117"/>
      <c r="J27" s="127">
        <f>ROUND(J87,2)</f>
        <v>0</v>
      </c>
      <c r="K27" s="44"/>
    </row>
    <row r="28" spans="2:11" s="1" customFormat="1" ht="6.95" customHeight="1">
      <c r="B28" s="40"/>
      <c r="C28" s="41"/>
      <c r="D28" s="84"/>
      <c r="E28" s="84"/>
      <c r="F28" s="84"/>
      <c r="G28" s="84"/>
      <c r="H28" s="84"/>
      <c r="I28" s="124"/>
      <c r="J28" s="84"/>
      <c r="K28" s="125"/>
    </row>
    <row r="29" spans="2:11" s="1" customFormat="1" ht="14.45" customHeight="1">
      <c r="B29" s="40"/>
      <c r="C29" s="41"/>
      <c r="D29" s="41"/>
      <c r="E29" s="41"/>
      <c r="F29" s="45" t="s">
        <v>42</v>
      </c>
      <c r="G29" s="41"/>
      <c r="H29" s="41"/>
      <c r="I29" s="128" t="s">
        <v>41</v>
      </c>
      <c r="J29" s="45" t="s">
        <v>43</v>
      </c>
      <c r="K29" s="44"/>
    </row>
    <row r="30" spans="2:11" s="1" customFormat="1" ht="14.45" customHeight="1">
      <c r="B30" s="40"/>
      <c r="C30" s="41"/>
      <c r="D30" s="48" t="s">
        <v>44</v>
      </c>
      <c r="E30" s="48" t="s">
        <v>45</v>
      </c>
      <c r="F30" s="129">
        <f>ROUND(SUM(BE87:BE152),2)</f>
        <v>0</v>
      </c>
      <c r="G30" s="41"/>
      <c r="H30" s="41"/>
      <c r="I30" s="130">
        <v>0.21</v>
      </c>
      <c r="J30" s="129">
        <f>ROUND(ROUND((SUM(BE87:BE152)),2)*I30,2)</f>
        <v>0</v>
      </c>
      <c r="K30" s="44"/>
    </row>
    <row r="31" spans="2:11" s="1" customFormat="1" ht="14.45" customHeight="1">
      <c r="B31" s="40"/>
      <c r="C31" s="41"/>
      <c r="D31" s="41"/>
      <c r="E31" s="48" t="s">
        <v>46</v>
      </c>
      <c r="F31" s="129">
        <f>ROUND(SUM(BF87:BF152),2)</f>
        <v>0</v>
      </c>
      <c r="G31" s="41"/>
      <c r="H31" s="41"/>
      <c r="I31" s="130">
        <v>0.15</v>
      </c>
      <c r="J31" s="129">
        <f>ROUND(ROUND((SUM(BF87:BF152)),2)*I31,2)</f>
        <v>0</v>
      </c>
      <c r="K31" s="44"/>
    </row>
    <row r="32" spans="2:11" s="1" customFormat="1" ht="14.45" customHeight="1" hidden="1">
      <c r="B32" s="40"/>
      <c r="C32" s="41"/>
      <c r="D32" s="41"/>
      <c r="E32" s="48" t="s">
        <v>47</v>
      </c>
      <c r="F32" s="129">
        <f>ROUND(SUM(BG87:BG152),2)</f>
        <v>0</v>
      </c>
      <c r="G32" s="41"/>
      <c r="H32" s="41"/>
      <c r="I32" s="130">
        <v>0.21</v>
      </c>
      <c r="J32" s="129">
        <v>0</v>
      </c>
      <c r="K32" s="44"/>
    </row>
    <row r="33" spans="2:11" s="1" customFormat="1" ht="14.45" customHeight="1" hidden="1">
      <c r="B33" s="40"/>
      <c r="C33" s="41"/>
      <c r="D33" s="41"/>
      <c r="E33" s="48" t="s">
        <v>48</v>
      </c>
      <c r="F33" s="129">
        <f>ROUND(SUM(BH87:BH152),2)</f>
        <v>0</v>
      </c>
      <c r="G33" s="41"/>
      <c r="H33" s="41"/>
      <c r="I33" s="130">
        <v>0.15</v>
      </c>
      <c r="J33" s="129">
        <v>0</v>
      </c>
      <c r="K33" s="44"/>
    </row>
    <row r="34" spans="2:11" s="1" customFormat="1" ht="14.45" customHeight="1" hidden="1">
      <c r="B34" s="40"/>
      <c r="C34" s="41"/>
      <c r="D34" s="41"/>
      <c r="E34" s="48" t="s">
        <v>49</v>
      </c>
      <c r="F34" s="129">
        <f>ROUND(SUM(BI87:BI152),2)</f>
        <v>0</v>
      </c>
      <c r="G34" s="41"/>
      <c r="H34" s="41"/>
      <c r="I34" s="130">
        <v>0</v>
      </c>
      <c r="J34" s="129">
        <v>0</v>
      </c>
      <c r="K34" s="44"/>
    </row>
    <row r="35" spans="2:11" s="1" customFormat="1" ht="6.95" customHeight="1">
      <c r="B35" s="40"/>
      <c r="C35" s="41"/>
      <c r="D35" s="41"/>
      <c r="E35" s="41"/>
      <c r="F35" s="41"/>
      <c r="G35" s="41"/>
      <c r="H35" s="41"/>
      <c r="I35" s="117"/>
      <c r="J35" s="41"/>
      <c r="K35" s="44"/>
    </row>
    <row r="36" spans="2:11" s="1" customFormat="1" ht="25.35" customHeight="1">
      <c r="B36" s="40"/>
      <c r="C36" s="131"/>
      <c r="D36" s="132" t="s">
        <v>50</v>
      </c>
      <c r="E36" s="78"/>
      <c r="F36" s="78"/>
      <c r="G36" s="133" t="s">
        <v>51</v>
      </c>
      <c r="H36" s="134" t="s">
        <v>52</v>
      </c>
      <c r="I36" s="135"/>
      <c r="J36" s="136">
        <f>SUM(J27:J34)</f>
        <v>0</v>
      </c>
      <c r="K36" s="137"/>
    </row>
    <row r="37" spans="2:11" s="1" customFormat="1" ht="14.45" customHeight="1">
      <c r="B37" s="55"/>
      <c r="C37" s="56"/>
      <c r="D37" s="56"/>
      <c r="E37" s="56"/>
      <c r="F37" s="56"/>
      <c r="G37" s="56"/>
      <c r="H37" s="56"/>
      <c r="I37" s="138"/>
      <c r="J37" s="56"/>
      <c r="K37" s="57"/>
    </row>
    <row r="41" spans="2:11" s="1" customFormat="1" ht="6.95" customHeight="1">
      <c r="B41" s="139"/>
      <c r="C41" s="140"/>
      <c r="D41" s="140"/>
      <c r="E41" s="140"/>
      <c r="F41" s="140"/>
      <c r="G41" s="140"/>
      <c r="H41" s="140"/>
      <c r="I41" s="141"/>
      <c r="J41" s="140"/>
      <c r="K41" s="142"/>
    </row>
    <row r="42" spans="2:11" s="1" customFormat="1" ht="36.95" customHeight="1">
      <c r="B42" s="40"/>
      <c r="C42" s="30" t="s">
        <v>118</v>
      </c>
      <c r="D42" s="41"/>
      <c r="E42" s="41"/>
      <c r="F42" s="41"/>
      <c r="G42" s="41"/>
      <c r="H42" s="41"/>
      <c r="I42" s="117"/>
      <c r="J42" s="41"/>
      <c r="K42" s="44"/>
    </row>
    <row r="43" spans="2:11" s="1" customFormat="1" ht="6.95" customHeight="1">
      <c r="B43" s="40"/>
      <c r="C43" s="41"/>
      <c r="D43" s="41"/>
      <c r="E43" s="41"/>
      <c r="F43" s="41"/>
      <c r="G43" s="41"/>
      <c r="H43" s="41"/>
      <c r="I43" s="117"/>
      <c r="J43" s="41"/>
      <c r="K43" s="44"/>
    </row>
    <row r="44" spans="2:11" s="1" customFormat="1" ht="14.45" customHeight="1">
      <c r="B44" s="40"/>
      <c r="C44" s="37" t="s">
        <v>18</v>
      </c>
      <c r="D44" s="41"/>
      <c r="E44" s="41"/>
      <c r="F44" s="41"/>
      <c r="G44" s="41"/>
      <c r="H44" s="41"/>
      <c r="I44" s="117"/>
      <c r="J44" s="41"/>
      <c r="K44" s="44"/>
    </row>
    <row r="45" spans="2:11" s="1" customFormat="1" ht="22.5" customHeight="1">
      <c r="B45" s="40"/>
      <c r="C45" s="41"/>
      <c r="D45" s="41"/>
      <c r="E45" s="404" t="str">
        <f>E7</f>
        <v>Novostavba budovy Fokus Turnov</v>
      </c>
      <c r="F45" s="405"/>
      <c r="G45" s="405"/>
      <c r="H45" s="405"/>
      <c r="I45" s="117"/>
      <c r="J45" s="41"/>
      <c r="K45" s="44"/>
    </row>
    <row r="46" spans="2:11" s="1" customFormat="1" ht="14.45" customHeight="1">
      <c r="B46" s="40"/>
      <c r="C46" s="37" t="s">
        <v>116</v>
      </c>
      <c r="D46" s="41"/>
      <c r="E46" s="41"/>
      <c r="F46" s="41"/>
      <c r="G46" s="41"/>
      <c r="H46" s="41"/>
      <c r="I46" s="117"/>
      <c r="J46" s="41"/>
      <c r="K46" s="44"/>
    </row>
    <row r="47" spans="2:11" s="1" customFormat="1" ht="23.25" customHeight="1">
      <c r="B47" s="40"/>
      <c r="C47" s="41"/>
      <c r="D47" s="41"/>
      <c r="E47" s="406" t="str">
        <f>E9</f>
        <v>SO 02e - Silnoproud</v>
      </c>
      <c r="F47" s="407"/>
      <c r="G47" s="407"/>
      <c r="H47" s="407"/>
      <c r="I47" s="117"/>
      <c r="J47" s="41"/>
      <c r="K47" s="44"/>
    </row>
    <row r="48" spans="2:11" s="1" customFormat="1" ht="6.95" customHeight="1">
      <c r="B48" s="40"/>
      <c r="C48" s="41"/>
      <c r="D48" s="41"/>
      <c r="E48" s="41"/>
      <c r="F48" s="41"/>
      <c r="G48" s="41"/>
      <c r="H48" s="41"/>
      <c r="I48" s="117"/>
      <c r="J48" s="41"/>
      <c r="K48" s="44"/>
    </row>
    <row r="49" spans="2:11" s="1" customFormat="1" ht="18" customHeight="1">
      <c r="B49" s="40"/>
      <c r="C49" s="37" t="s">
        <v>23</v>
      </c>
      <c r="D49" s="41"/>
      <c r="E49" s="41"/>
      <c r="F49" s="35" t="str">
        <f>F12</f>
        <v>Skálova 415, 511 01 Turnov</v>
      </c>
      <c r="G49" s="41"/>
      <c r="H49" s="41"/>
      <c r="I49" s="118" t="s">
        <v>25</v>
      </c>
      <c r="J49" s="119">
        <f>IF(J12="","",J12)</f>
        <v>43776</v>
      </c>
      <c r="K49" s="44"/>
    </row>
    <row r="50" spans="2:11" s="1" customFormat="1" ht="6.95" customHeight="1">
      <c r="B50" s="40"/>
      <c r="C50" s="41"/>
      <c r="D50" s="41"/>
      <c r="E50" s="41"/>
      <c r="F50" s="41"/>
      <c r="G50" s="41"/>
      <c r="H50" s="41"/>
      <c r="I50" s="117"/>
      <c r="J50" s="41"/>
      <c r="K50" s="44"/>
    </row>
    <row r="51" spans="2:11" s="1" customFormat="1" ht="15">
      <c r="B51" s="40"/>
      <c r="C51" s="37" t="s">
        <v>26</v>
      </c>
      <c r="D51" s="41"/>
      <c r="E51" s="41"/>
      <c r="F51" s="35" t="str">
        <f>E15</f>
        <v>Město Turnov, A. dvořáka 335, 511 01 Turnov</v>
      </c>
      <c r="G51" s="41"/>
      <c r="H51" s="41"/>
      <c r="I51" s="118" t="s">
        <v>34</v>
      </c>
      <c r="J51" s="35" t="str">
        <f>E21</f>
        <v>In. Point s.r.o, Čajkovského 1710/26, 130 00 Praha</v>
      </c>
      <c r="K51" s="44"/>
    </row>
    <row r="52" spans="2:11" s="1" customFormat="1" ht="14.45" customHeight="1">
      <c r="B52" s="40"/>
      <c r="C52" s="37" t="s">
        <v>32</v>
      </c>
      <c r="D52" s="41"/>
      <c r="E52" s="41"/>
      <c r="F52" s="35" t="str">
        <f>IF(E18="","",E18)</f>
        <v/>
      </c>
      <c r="G52" s="41"/>
      <c r="H52" s="41"/>
      <c r="I52" s="117"/>
      <c r="J52" s="41"/>
      <c r="K52" s="44"/>
    </row>
    <row r="53" spans="2:11" s="1" customFormat="1" ht="10.35" customHeight="1">
      <c r="B53" s="40"/>
      <c r="C53" s="41"/>
      <c r="D53" s="41"/>
      <c r="E53" s="41"/>
      <c r="F53" s="41"/>
      <c r="G53" s="41"/>
      <c r="H53" s="41"/>
      <c r="I53" s="117"/>
      <c r="J53" s="41"/>
      <c r="K53" s="44"/>
    </row>
    <row r="54" spans="2:11" s="1" customFormat="1" ht="29.25" customHeight="1">
      <c r="B54" s="40"/>
      <c r="C54" s="143" t="s">
        <v>119</v>
      </c>
      <c r="D54" s="131"/>
      <c r="E54" s="131"/>
      <c r="F54" s="131"/>
      <c r="G54" s="131"/>
      <c r="H54" s="131"/>
      <c r="I54" s="144"/>
      <c r="J54" s="145" t="s">
        <v>120</v>
      </c>
      <c r="K54" s="146"/>
    </row>
    <row r="55" spans="2:11" s="1" customFormat="1" ht="10.35" customHeight="1">
      <c r="B55" s="40"/>
      <c r="C55" s="41"/>
      <c r="D55" s="41"/>
      <c r="E55" s="41"/>
      <c r="F55" s="41"/>
      <c r="G55" s="41"/>
      <c r="H55" s="41"/>
      <c r="I55" s="117"/>
      <c r="J55" s="41"/>
      <c r="K55" s="44"/>
    </row>
    <row r="56" spans="2:47" s="1" customFormat="1" ht="29.25" customHeight="1">
      <c r="B56" s="40"/>
      <c r="C56" s="147" t="s">
        <v>121</v>
      </c>
      <c r="D56" s="41"/>
      <c r="E56" s="41"/>
      <c r="F56" s="41"/>
      <c r="G56" s="41"/>
      <c r="H56" s="41"/>
      <c r="I56" s="117"/>
      <c r="J56" s="127">
        <f>J87</f>
        <v>0</v>
      </c>
      <c r="K56" s="44"/>
      <c r="AU56" s="24" t="s">
        <v>122</v>
      </c>
    </row>
    <row r="57" spans="2:11" s="7" customFormat="1" ht="24.95" customHeight="1">
      <c r="B57" s="148"/>
      <c r="C57" s="149"/>
      <c r="D57" s="150" t="s">
        <v>168</v>
      </c>
      <c r="E57" s="151"/>
      <c r="F57" s="151"/>
      <c r="G57" s="151"/>
      <c r="H57" s="151"/>
      <c r="I57" s="152"/>
      <c r="J57" s="153">
        <f>J88</f>
        <v>0</v>
      </c>
      <c r="K57" s="154"/>
    </row>
    <row r="58" spans="2:11" s="8" customFormat="1" ht="19.9" customHeight="1">
      <c r="B58" s="155"/>
      <c r="C58" s="156"/>
      <c r="D58" s="157" t="s">
        <v>169</v>
      </c>
      <c r="E58" s="158"/>
      <c r="F58" s="158"/>
      <c r="G58" s="158"/>
      <c r="H58" s="158"/>
      <c r="I58" s="159"/>
      <c r="J58" s="160">
        <f>J89</f>
        <v>0</v>
      </c>
      <c r="K58" s="161"/>
    </row>
    <row r="59" spans="2:11" s="7" customFormat="1" ht="24.95" customHeight="1">
      <c r="B59" s="148"/>
      <c r="C59" s="149"/>
      <c r="D59" s="150" t="s">
        <v>184</v>
      </c>
      <c r="E59" s="151"/>
      <c r="F59" s="151"/>
      <c r="G59" s="151"/>
      <c r="H59" s="151"/>
      <c r="I59" s="152"/>
      <c r="J59" s="153">
        <f>J93</f>
        <v>0</v>
      </c>
      <c r="K59" s="154"/>
    </row>
    <row r="60" spans="2:11" s="8" customFormat="1" ht="19.9" customHeight="1">
      <c r="B60" s="155"/>
      <c r="C60" s="156"/>
      <c r="D60" s="157" t="s">
        <v>2318</v>
      </c>
      <c r="E60" s="158"/>
      <c r="F60" s="158"/>
      <c r="G60" s="158"/>
      <c r="H60" s="158"/>
      <c r="I60" s="159"/>
      <c r="J60" s="160">
        <f>J94</f>
        <v>0</v>
      </c>
      <c r="K60" s="161"/>
    </row>
    <row r="61" spans="2:11" s="8" customFormat="1" ht="19.9" customHeight="1">
      <c r="B61" s="155"/>
      <c r="C61" s="156"/>
      <c r="D61" s="157" t="s">
        <v>2319</v>
      </c>
      <c r="E61" s="158"/>
      <c r="F61" s="158"/>
      <c r="G61" s="158"/>
      <c r="H61" s="158"/>
      <c r="I61" s="159"/>
      <c r="J61" s="160">
        <f>J97</f>
        <v>0</v>
      </c>
      <c r="K61" s="161"/>
    </row>
    <row r="62" spans="2:11" s="8" customFormat="1" ht="19.9" customHeight="1">
      <c r="B62" s="155"/>
      <c r="C62" s="156"/>
      <c r="D62" s="157" t="s">
        <v>2320</v>
      </c>
      <c r="E62" s="158"/>
      <c r="F62" s="158"/>
      <c r="G62" s="158"/>
      <c r="H62" s="158"/>
      <c r="I62" s="159"/>
      <c r="J62" s="160">
        <f>J100</f>
        <v>0</v>
      </c>
      <c r="K62" s="161"/>
    </row>
    <row r="63" spans="2:11" s="8" customFormat="1" ht="19.9" customHeight="1">
      <c r="B63" s="155"/>
      <c r="C63" s="156"/>
      <c r="D63" s="157" t="s">
        <v>2321</v>
      </c>
      <c r="E63" s="158"/>
      <c r="F63" s="158"/>
      <c r="G63" s="158"/>
      <c r="H63" s="158"/>
      <c r="I63" s="159"/>
      <c r="J63" s="160">
        <f>J109</f>
        <v>0</v>
      </c>
      <c r="K63" s="161"/>
    </row>
    <row r="64" spans="2:11" s="8" customFormat="1" ht="19.9" customHeight="1">
      <c r="B64" s="155"/>
      <c r="C64" s="156"/>
      <c r="D64" s="157" t="s">
        <v>2322</v>
      </c>
      <c r="E64" s="158"/>
      <c r="F64" s="158"/>
      <c r="G64" s="158"/>
      <c r="H64" s="158"/>
      <c r="I64" s="159"/>
      <c r="J64" s="160">
        <f>J119</f>
        <v>0</v>
      </c>
      <c r="K64" s="161"/>
    </row>
    <row r="65" spans="2:11" s="8" customFormat="1" ht="19.9" customHeight="1">
      <c r="B65" s="155"/>
      <c r="C65" s="156"/>
      <c r="D65" s="157" t="s">
        <v>2323</v>
      </c>
      <c r="E65" s="158"/>
      <c r="F65" s="158"/>
      <c r="G65" s="158"/>
      <c r="H65" s="158"/>
      <c r="I65" s="159"/>
      <c r="J65" s="160">
        <f>J125</f>
        <v>0</v>
      </c>
      <c r="K65" s="161"/>
    </row>
    <row r="66" spans="2:11" s="8" customFormat="1" ht="19.9" customHeight="1">
      <c r="B66" s="155"/>
      <c r="C66" s="156"/>
      <c r="D66" s="157" t="s">
        <v>2324</v>
      </c>
      <c r="E66" s="158"/>
      <c r="F66" s="158"/>
      <c r="G66" s="158"/>
      <c r="H66" s="158"/>
      <c r="I66" s="159"/>
      <c r="J66" s="160">
        <f>J140</f>
        <v>0</v>
      </c>
      <c r="K66" s="161"/>
    </row>
    <row r="67" spans="2:11" s="8" customFormat="1" ht="19.9" customHeight="1">
      <c r="B67" s="155"/>
      <c r="C67" s="156"/>
      <c r="D67" s="157" t="s">
        <v>2325</v>
      </c>
      <c r="E67" s="158"/>
      <c r="F67" s="158"/>
      <c r="G67" s="158"/>
      <c r="H67" s="158"/>
      <c r="I67" s="159"/>
      <c r="J67" s="160">
        <f>J149</f>
        <v>0</v>
      </c>
      <c r="K67" s="161"/>
    </row>
    <row r="68" spans="2:11" s="1" customFormat="1" ht="21.75" customHeight="1">
      <c r="B68" s="40"/>
      <c r="C68" s="41"/>
      <c r="D68" s="41"/>
      <c r="E68" s="41"/>
      <c r="F68" s="41"/>
      <c r="G68" s="41"/>
      <c r="H68" s="41"/>
      <c r="I68" s="117"/>
      <c r="J68" s="41"/>
      <c r="K68" s="44"/>
    </row>
    <row r="69" spans="2:11" s="1" customFormat="1" ht="6.95" customHeight="1">
      <c r="B69" s="55"/>
      <c r="C69" s="56"/>
      <c r="D69" s="56"/>
      <c r="E69" s="56"/>
      <c r="F69" s="56"/>
      <c r="G69" s="56"/>
      <c r="H69" s="56"/>
      <c r="I69" s="138"/>
      <c r="J69" s="56"/>
      <c r="K69" s="57"/>
    </row>
    <row r="73" spans="2:12" s="1" customFormat="1" ht="6.95" customHeight="1">
      <c r="B73" s="58"/>
      <c r="C73" s="59"/>
      <c r="D73" s="59"/>
      <c r="E73" s="59"/>
      <c r="F73" s="59"/>
      <c r="G73" s="59"/>
      <c r="H73" s="59"/>
      <c r="I73" s="141"/>
      <c r="J73" s="59"/>
      <c r="K73" s="59"/>
      <c r="L73" s="60"/>
    </row>
    <row r="74" spans="2:12" s="1" customFormat="1" ht="36.95" customHeight="1">
      <c r="B74" s="40"/>
      <c r="C74" s="61" t="s">
        <v>127</v>
      </c>
      <c r="D74" s="62"/>
      <c r="E74" s="62"/>
      <c r="F74" s="62"/>
      <c r="G74" s="62"/>
      <c r="H74" s="62"/>
      <c r="I74" s="162"/>
      <c r="J74" s="62"/>
      <c r="K74" s="62"/>
      <c r="L74" s="60"/>
    </row>
    <row r="75" spans="2:12" s="1" customFormat="1" ht="6.95" customHeight="1">
      <c r="B75" s="40"/>
      <c r="C75" s="62"/>
      <c r="D75" s="62"/>
      <c r="E75" s="62"/>
      <c r="F75" s="62"/>
      <c r="G75" s="62"/>
      <c r="H75" s="62"/>
      <c r="I75" s="162"/>
      <c r="J75" s="62"/>
      <c r="K75" s="62"/>
      <c r="L75" s="60"/>
    </row>
    <row r="76" spans="2:12" s="1" customFormat="1" ht="14.45" customHeight="1">
      <c r="B76" s="40"/>
      <c r="C76" s="64" t="s">
        <v>18</v>
      </c>
      <c r="D76" s="62"/>
      <c r="E76" s="62"/>
      <c r="F76" s="62"/>
      <c r="G76" s="62"/>
      <c r="H76" s="62"/>
      <c r="I76" s="162"/>
      <c r="J76" s="62"/>
      <c r="K76" s="62"/>
      <c r="L76" s="60"/>
    </row>
    <row r="77" spans="2:12" s="1" customFormat="1" ht="22.5" customHeight="1">
      <c r="B77" s="40"/>
      <c r="C77" s="62"/>
      <c r="D77" s="62"/>
      <c r="E77" s="400" t="str">
        <f>E7</f>
        <v>Novostavba budovy Fokus Turnov</v>
      </c>
      <c r="F77" s="401"/>
      <c r="G77" s="401"/>
      <c r="H77" s="401"/>
      <c r="I77" s="162"/>
      <c r="J77" s="62"/>
      <c r="K77" s="62"/>
      <c r="L77" s="60"/>
    </row>
    <row r="78" spans="2:12" s="1" customFormat="1" ht="14.45" customHeight="1">
      <c r="B78" s="40"/>
      <c r="C78" s="64" t="s">
        <v>116</v>
      </c>
      <c r="D78" s="62"/>
      <c r="E78" s="62"/>
      <c r="F78" s="62"/>
      <c r="G78" s="62"/>
      <c r="H78" s="62"/>
      <c r="I78" s="162"/>
      <c r="J78" s="62"/>
      <c r="K78" s="62"/>
      <c r="L78" s="60"/>
    </row>
    <row r="79" spans="2:12" s="1" customFormat="1" ht="23.25" customHeight="1">
      <c r="B79" s="40"/>
      <c r="C79" s="62"/>
      <c r="D79" s="62"/>
      <c r="E79" s="368" t="str">
        <f>E9</f>
        <v>SO 02e - Silnoproud</v>
      </c>
      <c r="F79" s="402"/>
      <c r="G79" s="402"/>
      <c r="H79" s="402"/>
      <c r="I79" s="162"/>
      <c r="J79" s="62"/>
      <c r="K79" s="62"/>
      <c r="L79" s="60"/>
    </row>
    <row r="80" spans="2:12" s="1" customFormat="1" ht="6.95" customHeight="1">
      <c r="B80" s="40"/>
      <c r="C80" s="62"/>
      <c r="D80" s="62"/>
      <c r="E80" s="62"/>
      <c r="F80" s="62"/>
      <c r="G80" s="62"/>
      <c r="H80" s="62"/>
      <c r="I80" s="162"/>
      <c r="J80" s="62"/>
      <c r="K80" s="62"/>
      <c r="L80" s="60"/>
    </row>
    <row r="81" spans="2:12" s="1" customFormat="1" ht="18" customHeight="1">
      <c r="B81" s="40"/>
      <c r="C81" s="64" t="s">
        <v>23</v>
      </c>
      <c r="D81" s="62"/>
      <c r="E81" s="62"/>
      <c r="F81" s="163" t="str">
        <f>F12</f>
        <v>Skálova 415, 511 01 Turnov</v>
      </c>
      <c r="G81" s="62"/>
      <c r="H81" s="62"/>
      <c r="I81" s="164" t="s">
        <v>25</v>
      </c>
      <c r="J81" s="72">
        <f>IF(J12="","",J12)</f>
        <v>43776</v>
      </c>
      <c r="K81" s="62"/>
      <c r="L81" s="60"/>
    </row>
    <row r="82" spans="2:12" s="1" customFormat="1" ht="6.95" customHeight="1">
      <c r="B82" s="40"/>
      <c r="C82" s="62"/>
      <c r="D82" s="62"/>
      <c r="E82" s="62"/>
      <c r="F82" s="62"/>
      <c r="G82" s="62"/>
      <c r="H82" s="62"/>
      <c r="I82" s="162"/>
      <c r="J82" s="62"/>
      <c r="K82" s="62"/>
      <c r="L82" s="60"/>
    </row>
    <row r="83" spans="2:12" s="1" customFormat="1" ht="15">
      <c r="B83" s="40"/>
      <c r="C83" s="64" t="s">
        <v>26</v>
      </c>
      <c r="D83" s="62"/>
      <c r="E83" s="62"/>
      <c r="F83" s="163" t="str">
        <f>E15</f>
        <v>Město Turnov, A. dvořáka 335, 511 01 Turnov</v>
      </c>
      <c r="G83" s="62"/>
      <c r="H83" s="62"/>
      <c r="I83" s="164" t="s">
        <v>34</v>
      </c>
      <c r="J83" s="163" t="str">
        <f>E21</f>
        <v>In. Point s.r.o, Čajkovského 1710/26, 130 00 Praha</v>
      </c>
      <c r="K83" s="62"/>
      <c r="L83" s="60"/>
    </row>
    <row r="84" spans="2:12" s="1" customFormat="1" ht="14.45" customHeight="1">
      <c r="B84" s="40"/>
      <c r="C84" s="64" t="s">
        <v>32</v>
      </c>
      <c r="D84" s="62"/>
      <c r="E84" s="62"/>
      <c r="F84" s="163" t="str">
        <f>IF(E18="","",E18)</f>
        <v/>
      </c>
      <c r="G84" s="62"/>
      <c r="H84" s="62"/>
      <c r="I84" s="162"/>
      <c r="J84" s="62"/>
      <c r="K84" s="62"/>
      <c r="L84" s="60"/>
    </row>
    <row r="85" spans="2:12" s="1" customFormat="1" ht="10.35" customHeight="1">
      <c r="B85" s="40"/>
      <c r="C85" s="62"/>
      <c r="D85" s="62"/>
      <c r="E85" s="62"/>
      <c r="F85" s="62"/>
      <c r="G85" s="62"/>
      <c r="H85" s="62"/>
      <c r="I85" s="162"/>
      <c r="J85" s="62"/>
      <c r="K85" s="62"/>
      <c r="L85" s="60"/>
    </row>
    <row r="86" spans="2:20" s="9" customFormat="1" ht="29.25" customHeight="1">
      <c r="B86" s="165"/>
      <c r="C86" s="166" t="s">
        <v>128</v>
      </c>
      <c r="D86" s="167" t="s">
        <v>59</v>
      </c>
      <c r="E86" s="167" t="s">
        <v>55</v>
      </c>
      <c r="F86" s="167" t="s">
        <v>129</v>
      </c>
      <c r="G86" s="167" t="s">
        <v>130</v>
      </c>
      <c r="H86" s="167" t="s">
        <v>131</v>
      </c>
      <c r="I86" s="168" t="s">
        <v>132</v>
      </c>
      <c r="J86" s="167" t="s">
        <v>120</v>
      </c>
      <c r="K86" s="169" t="s">
        <v>133</v>
      </c>
      <c r="L86" s="170"/>
      <c r="M86" s="80" t="s">
        <v>134</v>
      </c>
      <c r="N86" s="81" t="s">
        <v>44</v>
      </c>
      <c r="O86" s="81" t="s">
        <v>135</v>
      </c>
      <c r="P86" s="81" t="s">
        <v>136</v>
      </c>
      <c r="Q86" s="81" t="s">
        <v>137</v>
      </c>
      <c r="R86" s="81" t="s">
        <v>138</v>
      </c>
      <c r="S86" s="81" t="s">
        <v>139</v>
      </c>
      <c r="T86" s="82" t="s">
        <v>140</v>
      </c>
    </row>
    <row r="87" spans="2:63" s="1" customFormat="1" ht="29.25" customHeight="1">
      <c r="B87" s="40"/>
      <c r="C87" s="86" t="s">
        <v>121</v>
      </c>
      <c r="D87" s="62"/>
      <c r="E87" s="62"/>
      <c r="F87" s="62"/>
      <c r="G87" s="62"/>
      <c r="H87" s="62"/>
      <c r="I87" s="162"/>
      <c r="J87" s="171">
        <f>BK87</f>
        <v>0</v>
      </c>
      <c r="K87" s="62"/>
      <c r="L87" s="60"/>
      <c r="M87" s="83"/>
      <c r="N87" s="84"/>
      <c r="O87" s="84"/>
      <c r="P87" s="172">
        <f>P88+P93</f>
        <v>0</v>
      </c>
      <c r="Q87" s="84"/>
      <c r="R87" s="172">
        <f>R88+R93</f>
        <v>0</v>
      </c>
      <c r="S87" s="84"/>
      <c r="T87" s="173">
        <f>T88+T93</f>
        <v>0</v>
      </c>
      <c r="AT87" s="24" t="s">
        <v>73</v>
      </c>
      <c r="AU87" s="24" t="s">
        <v>122</v>
      </c>
      <c r="BK87" s="174">
        <f>BK88+BK93</f>
        <v>0</v>
      </c>
    </row>
    <row r="88" spans="2:63" s="10" customFormat="1" ht="37.35" customHeight="1">
      <c r="B88" s="175"/>
      <c r="C88" s="176"/>
      <c r="D88" s="177" t="s">
        <v>73</v>
      </c>
      <c r="E88" s="178" t="s">
        <v>202</v>
      </c>
      <c r="F88" s="178" t="s">
        <v>203</v>
      </c>
      <c r="G88" s="176"/>
      <c r="H88" s="176"/>
      <c r="I88" s="179"/>
      <c r="J88" s="180">
        <f>BK88</f>
        <v>0</v>
      </c>
      <c r="K88" s="176"/>
      <c r="L88" s="181"/>
      <c r="M88" s="182"/>
      <c r="N88" s="183"/>
      <c r="O88" s="183"/>
      <c r="P88" s="184">
        <f>P89</f>
        <v>0</v>
      </c>
      <c r="Q88" s="183"/>
      <c r="R88" s="184">
        <f>R89</f>
        <v>0</v>
      </c>
      <c r="S88" s="183"/>
      <c r="T88" s="185">
        <f>T89</f>
        <v>0</v>
      </c>
      <c r="AR88" s="186" t="s">
        <v>82</v>
      </c>
      <c r="AT88" s="187" t="s">
        <v>73</v>
      </c>
      <c r="AU88" s="187" t="s">
        <v>74</v>
      </c>
      <c r="AY88" s="186" t="s">
        <v>143</v>
      </c>
      <c r="BK88" s="188">
        <f>BK89</f>
        <v>0</v>
      </c>
    </row>
    <row r="89" spans="2:63" s="10" customFormat="1" ht="19.9" customHeight="1">
      <c r="B89" s="175"/>
      <c r="C89" s="176"/>
      <c r="D89" s="189" t="s">
        <v>73</v>
      </c>
      <c r="E89" s="190" t="s">
        <v>82</v>
      </c>
      <c r="F89" s="190" t="s">
        <v>204</v>
      </c>
      <c r="G89" s="176"/>
      <c r="H89" s="176"/>
      <c r="I89" s="179"/>
      <c r="J89" s="191">
        <f>BK89</f>
        <v>0</v>
      </c>
      <c r="K89" s="176"/>
      <c r="L89" s="181"/>
      <c r="M89" s="182"/>
      <c r="N89" s="183"/>
      <c r="O89" s="183"/>
      <c r="P89" s="184">
        <f>SUM(P90:P92)</f>
        <v>0</v>
      </c>
      <c r="Q89" s="183"/>
      <c r="R89" s="184">
        <f>SUM(R90:R92)</f>
        <v>0</v>
      </c>
      <c r="S89" s="183"/>
      <c r="T89" s="185">
        <f>SUM(T90:T92)</f>
        <v>0</v>
      </c>
      <c r="AR89" s="186" t="s">
        <v>82</v>
      </c>
      <c r="AT89" s="187" t="s">
        <v>73</v>
      </c>
      <c r="AU89" s="187" t="s">
        <v>82</v>
      </c>
      <c r="AY89" s="186" t="s">
        <v>143</v>
      </c>
      <c r="BK89" s="188">
        <f>SUM(BK90:BK92)</f>
        <v>0</v>
      </c>
    </row>
    <row r="90" spans="2:65" s="1" customFormat="1" ht="31.5" customHeight="1">
      <c r="B90" s="40"/>
      <c r="C90" s="192" t="s">
        <v>82</v>
      </c>
      <c r="D90" s="192" t="s">
        <v>146</v>
      </c>
      <c r="E90" s="193" t="s">
        <v>2326</v>
      </c>
      <c r="F90" s="194" t="s">
        <v>2327</v>
      </c>
      <c r="G90" s="195" t="s">
        <v>492</v>
      </c>
      <c r="H90" s="196">
        <v>5</v>
      </c>
      <c r="I90" s="197"/>
      <c r="J90" s="198">
        <f>ROUND(I90*H90,2)</f>
        <v>0</v>
      </c>
      <c r="K90" s="194" t="s">
        <v>21</v>
      </c>
      <c r="L90" s="60"/>
      <c r="M90" s="199" t="s">
        <v>21</v>
      </c>
      <c r="N90" s="200" t="s">
        <v>45</v>
      </c>
      <c r="O90" s="41"/>
      <c r="P90" s="201">
        <f>O90*H90</f>
        <v>0</v>
      </c>
      <c r="Q90" s="201">
        <v>0</v>
      </c>
      <c r="R90" s="201">
        <f>Q90*H90</f>
        <v>0</v>
      </c>
      <c r="S90" s="201">
        <v>0</v>
      </c>
      <c r="T90" s="202">
        <f>S90*H90</f>
        <v>0</v>
      </c>
      <c r="AR90" s="24" t="s">
        <v>208</v>
      </c>
      <c r="AT90" s="24" t="s">
        <v>146</v>
      </c>
      <c r="AU90" s="24" t="s">
        <v>84</v>
      </c>
      <c r="AY90" s="24" t="s">
        <v>143</v>
      </c>
      <c r="BE90" s="203">
        <f>IF(N90="základní",J90,0)</f>
        <v>0</v>
      </c>
      <c r="BF90" s="203">
        <f>IF(N90="snížená",J90,0)</f>
        <v>0</v>
      </c>
      <c r="BG90" s="203">
        <f>IF(N90="zákl. přenesená",J90,0)</f>
        <v>0</v>
      </c>
      <c r="BH90" s="203">
        <f>IF(N90="sníž. přenesená",J90,0)</f>
        <v>0</v>
      </c>
      <c r="BI90" s="203">
        <f>IF(N90="nulová",J90,0)</f>
        <v>0</v>
      </c>
      <c r="BJ90" s="24" t="s">
        <v>82</v>
      </c>
      <c r="BK90" s="203">
        <f>ROUND(I90*H90,2)</f>
        <v>0</v>
      </c>
      <c r="BL90" s="24" t="s">
        <v>208</v>
      </c>
      <c r="BM90" s="24" t="s">
        <v>781</v>
      </c>
    </row>
    <row r="91" spans="2:65" s="1" customFormat="1" ht="22.5" customHeight="1">
      <c r="B91" s="40"/>
      <c r="C91" s="192" t="s">
        <v>84</v>
      </c>
      <c r="D91" s="192" t="s">
        <v>146</v>
      </c>
      <c r="E91" s="193" t="s">
        <v>2328</v>
      </c>
      <c r="F91" s="194" t="s">
        <v>2329</v>
      </c>
      <c r="G91" s="195" t="s">
        <v>492</v>
      </c>
      <c r="H91" s="196">
        <v>25</v>
      </c>
      <c r="I91" s="197"/>
      <c r="J91" s="198">
        <f>ROUND(I91*H91,2)</f>
        <v>0</v>
      </c>
      <c r="K91" s="194" t="s">
        <v>21</v>
      </c>
      <c r="L91" s="60"/>
      <c r="M91" s="199" t="s">
        <v>21</v>
      </c>
      <c r="N91" s="200" t="s">
        <v>45</v>
      </c>
      <c r="O91" s="41"/>
      <c r="P91" s="201">
        <f>O91*H91</f>
        <v>0</v>
      </c>
      <c r="Q91" s="201">
        <v>0</v>
      </c>
      <c r="R91" s="201">
        <f>Q91*H91</f>
        <v>0</v>
      </c>
      <c r="S91" s="201">
        <v>0</v>
      </c>
      <c r="T91" s="202">
        <f>S91*H91</f>
        <v>0</v>
      </c>
      <c r="AR91" s="24" t="s">
        <v>208</v>
      </c>
      <c r="AT91" s="24" t="s">
        <v>146</v>
      </c>
      <c r="AU91" s="24" t="s">
        <v>84</v>
      </c>
      <c r="AY91" s="24" t="s">
        <v>143</v>
      </c>
      <c r="BE91" s="203">
        <f>IF(N91="základní",J91,0)</f>
        <v>0</v>
      </c>
      <c r="BF91" s="203">
        <f>IF(N91="snížená",J91,0)</f>
        <v>0</v>
      </c>
      <c r="BG91" s="203">
        <f>IF(N91="zákl. přenesená",J91,0)</f>
        <v>0</v>
      </c>
      <c r="BH91" s="203">
        <f>IF(N91="sníž. přenesená",J91,0)</f>
        <v>0</v>
      </c>
      <c r="BI91" s="203">
        <f>IF(N91="nulová",J91,0)</f>
        <v>0</v>
      </c>
      <c r="BJ91" s="24" t="s">
        <v>82</v>
      </c>
      <c r="BK91" s="203">
        <f>ROUND(I91*H91,2)</f>
        <v>0</v>
      </c>
      <c r="BL91" s="24" t="s">
        <v>208</v>
      </c>
      <c r="BM91" s="24" t="s">
        <v>790</v>
      </c>
    </row>
    <row r="92" spans="2:65" s="1" customFormat="1" ht="31.5" customHeight="1">
      <c r="B92" s="40"/>
      <c r="C92" s="192" t="s">
        <v>161</v>
      </c>
      <c r="D92" s="192" t="s">
        <v>146</v>
      </c>
      <c r="E92" s="193" t="s">
        <v>2330</v>
      </c>
      <c r="F92" s="194" t="s">
        <v>2331</v>
      </c>
      <c r="G92" s="195" t="s">
        <v>492</v>
      </c>
      <c r="H92" s="196">
        <v>10</v>
      </c>
      <c r="I92" s="197"/>
      <c r="J92" s="198">
        <f>ROUND(I92*H92,2)</f>
        <v>0</v>
      </c>
      <c r="K92" s="194" t="s">
        <v>21</v>
      </c>
      <c r="L92" s="60"/>
      <c r="M92" s="199" t="s">
        <v>21</v>
      </c>
      <c r="N92" s="200" t="s">
        <v>45</v>
      </c>
      <c r="O92" s="41"/>
      <c r="P92" s="201">
        <f>O92*H92</f>
        <v>0</v>
      </c>
      <c r="Q92" s="201">
        <v>0</v>
      </c>
      <c r="R92" s="201">
        <f>Q92*H92</f>
        <v>0</v>
      </c>
      <c r="S92" s="201">
        <v>0</v>
      </c>
      <c r="T92" s="202">
        <f>S92*H92</f>
        <v>0</v>
      </c>
      <c r="AR92" s="24" t="s">
        <v>208</v>
      </c>
      <c r="AT92" s="24" t="s">
        <v>146</v>
      </c>
      <c r="AU92" s="24" t="s">
        <v>84</v>
      </c>
      <c r="AY92" s="24" t="s">
        <v>143</v>
      </c>
      <c r="BE92" s="203">
        <f>IF(N92="základní",J92,0)</f>
        <v>0</v>
      </c>
      <c r="BF92" s="203">
        <f>IF(N92="snížená",J92,0)</f>
        <v>0</v>
      </c>
      <c r="BG92" s="203">
        <f>IF(N92="zákl. přenesená",J92,0)</f>
        <v>0</v>
      </c>
      <c r="BH92" s="203">
        <f>IF(N92="sníž. přenesená",J92,0)</f>
        <v>0</v>
      </c>
      <c r="BI92" s="203">
        <f>IF(N92="nulová",J92,0)</f>
        <v>0</v>
      </c>
      <c r="BJ92" s="24" t="s">
        <v>82</v>
      </c>
      <c r="BK92" s="203">
        <f>ROUND(I92*H92,2)</f>
        <v>0</v>
      </c>
      <c r="BL92" s="24" t="s">
        <v>208</v>
      </c>
      <c r="BM92" s="24" t="s">
        <v>794</v>
      </c>
    </row>
    <row r="93" spans="2:63" s="10" customFormat="1" ht="37.35" customHeight="1">
      <c r="B93" s="175"/>
      <c r="C93" s="176"/>
      <c r="D93" s="177" t="s">
        <v>73</v>
      </c>
      <c r="E93" s="178" t="s">
        <v>996</v>
      </c>
      <c r="F93" s="178" t="s">
        <v>997</v>
      </c>
      <c r="G93" s="176"/>
      <c r="H93" s="176"/>
      <c r="I93" s="179"/>
      <c r="J93" s="180">
        <f>BK93</f>
        <v>0</v>
      </c>
      <c r="K93" s="176"/>
      <c r="L93" s="181"/>
      <c r="M93" s="182"/>
      <c r="N93" s="183"/>
      <c r="O93" s="183"/>
      <c r="P93" s="184">
        <f>P94+P97+P100+P109+P119+P125+P140+P149</f>
        <v>0</v>
      </c>
      <c r="Q93" s="183"/>
      <c r="R93" s="184">
        <f>R94+R97+R100+R109+R119+R125+R140+R149</f>
        <v>0</v>
      </c>
      <c r="S93" s="183"/>
      <c r="T93" s="185">
        <f>T94+T97+T100+T109+T119+T125+T140+T149</f>
        <v>0</v>
      </c>
      <c r="AR93" s="186" t="s">
        <v>84</v>
      </c>
      <c r="AT93" s="187" t="s">
        <v>73</v>
      </c>
      <c r="AU93" s="187" t="s">
        <v>74</v>
      </c>
      <c r="AY93" s="186" t="s">
        <v>143</v>
      </c>
      <c r="BK93" s="188">
        <f>BK94+BK97+BK100+BK109+BK119+BK125+BK140+BK149</f>
        <v>0</v>
      </c>
    </row>
    <row r="94" spans="2:63" s="10" customFormat="1" ht="19.9" customHeight="1">
      <c r="B94" s="175"/>
      <c r="C94" s="176"/>
      <c r="D94" s="189" t="s">
        <v>73</v>
      </c>
      <c r="E94" s="190" t="s">
        <v>2332</v>
      </c>
      <c r="F94" s="190" t="s">
        <v>2333</v>
      </c>
      <c r="G94" s="176"/>
      <c r="H94" s="176"/>
      <c r="I94" s="179"/>
      <c r="J94" s="191">
        <f>BK94</f>
        <v>0</v>
      </c>
      <c r="K94" s="176"/>
      <c r="L94" s="181"/>
      <c r="M94" s="182"/>
      <c r="N94" s="183"/>
      <c r="O94" s="183"/>
      <c r="P94" s="184">
        <f>SUM(P95:P96)</f>
        <v>0</v>
      </c>
      <c r="Q94" s="183"/>
      <c r="R94" s="184">
        <f>SUM(R95:R96)</f>
        <v>0</v>
      </c>
      <c r="S94" s="183"/>
      <c r="T94" s="185">
        <f>SUM(T95:T96)</f>
        <v>0</v>
      </c>
      <c r="AR94" s="186" t="s">
        <v>84</v>
      </c>
      <c r="AT94" s="187" t="s">
        <v>73</v>
      </c>
      <c r="AU94" s="187" t="s">
        <v>82</v>
      </c>
      <c r="AY94" s="186" t="s">
        <v>143</v>
      </c>
      <c r="BK94" s="188">
        <f>SUM(BK95:BK96)</f>
        <v>0</v>
      </c>
    </row>
    <row r="95" spans="2:65" s="1" customFormat="1" ht="22.5" customHeight="1">
      <c r="B95" s="40"/>
      <c r="C95" s="192" t="s">
        <v>208</v>
      </c>
      <c r="D95" s="192" t="s">
        <v>146</v>
      </c>
      <c r="E95" s="193" t="s">
        <v>2334</v>
      </c>
      <c r="F95" s="194" t="s">
        <v>2335</v>
      </c>
      <c r="G95" s="195" t="s">
        <v>2336</v>
      </c>
      <c r="H95" s="196">
        <v>1</v>
      </c>
      <c r="I95" s="197"/>
      <c r="J95" s="198">
        <f>ROUND(I95*H95,2)</f>
        <v>0</v>
      </c>
      <c r="K95" s="194" t="s">
        <v>21</v>
      </c>
      <c r="L95" s="60"/>
      <c r="M95" s="199" t="s">
        <v>21</v>
      </c>
      <c r="N95" s="200" t="s">
        <v>45</v>
      </c>
      <c r="O95" s="41"/>
      <c r="P95" s="201">
        <f>O95*H95</f>
        <v>0</v>
      </c>
      <c r="Q95" s="201">
        <v>0</v>
      </c>
      <c r="R95" s="201">
        <f>Q95*H95</f>
        <v>0</v>
      </c>
      <c r="S95" s="201">
        <v>0</v>
      </c>
      <c r="T95" s="202">
        <f>S95*H95</f>
        <v>0</v>
      </c>
      <c r="AR95" s="24" t="s">
        <v>294</v>
      </c>
      <c r="AT95" s="24" t="s">
        <v>146</v>
      </c>
      <c r="AU95" s="24" t="s">
        <v>84</v>
      </c>
      <c r="AY95" s="24" t="s">
        <v>143</v>
      </c>
      <c r="BE95" s="203">
        <f>IF(N95="základní",J95,0)</f>
        <v>0</v>
      </c>
      <c r="BF95" s="203">
        <f>IF(N95="snížená",J95,0)</f>
        <v>0</v>
      </c>
      <c r="BG95" s="203">
        <f>IF(N95="zákl. přenesená",J95,0)</f>
        <v>0</v>
      </c>
      <c r="BH95" s="203">
        <f>IF(N95="sníž. přenesená",J95,0)</f>
        <v>0</v>
      </c>
      <c r="BI95" s="203">
        <f>IF(N95="nulová",J95,0)</f>
        <v>0</v>
      </c>
      <c r="BJ95" s="24" t="s">
        <v>82</v>
      </c>
      <c r="BK95" s="203">
        <f>ROUND(I95*H95,2)</f>
        <v>0</v>
      </c>
      <c r="BL95" s="24" t="s">
        <v>294</v>
      </c>
      <c r="BM95" s="24" t="s">
        <v>801</v>
      </c>
    </row>
    <row r="96" spans="2:65" s="1" customFormat="1" ht="22.5" customHeight="1">
      <c r="B96" s="40"/>
      <c r="C96" s="192" t="s">
        <v>142</v>
      </c>
      <c r="D96" s="192" t="s">
        <v>146</v>
      </c>
      <c r="E96" s="193" t="s">
        <v>2337</v>
      </c>
      <c r="F96" s="194" t="s">
        <v>2338</v>
      </c>
      <c r="G96" s="195" t="s">
        <v>2336</v>
      </c>
      <c r="H96" s="196">
        <v>1</v>
      </c>
      <c r="I96" s="197"/>
      <c r="J96" s="198">
        <f>ROUND(I96*H96,2)</f>
        <v>0</v>
      </c>
      <c r="K96" s="194" t="s">
        <v>21</v>
      </c>
      <c r="L96" s="60"/>
      <c r="M96" s="199" t="s">
        <v>21</v>
      </c>
      <c r="N96" s="200" t="s">
        <v>45</v>
      </c>
      <c r="O96" s="41"/>
      <c r="P96" s="201">
        <f>O96*H96</f>
        <v>0</v>
      </c>
      <c r="Q96" s="201">
        <v>0</v>
      </c>
      <c r="R96" s="201">
        <f>Q96*H96</f>
        <v>0</v>
      </c>
      <c r="S96" s="201">
        <v>0</v>
      </c>
      <c r="T96" s="202">
        <f>S96*H96</f>
        <v>0</v>
      </c>
      <c r="AR96" s="24" t="s">
        <v>294</v>
      </c>
      <c r="AT96" s="24" t="s">
        <v>146</v>
      </c>
      <c r="AU96" s="24" t="s">
        <v>84</v>
      </c>
      <c r="AY96" s="24" t="s">
        <v>143</v>
      </c>
      <c r="BE96" s="203">
        <f>IF(N96="základní",J96,0)</f>
        <v>0</v>
      </c>
      <c r="BF96" s="203">
        <f>IF(N96="snížená",J96,0)</f>
        <v>0</v>
      </c>
      <c r="BG96" s="203">
        <f>IF(N96="zákl. přenesená",J96,0)</f>
        <v>0</v>
      </c>
      <c r="BH96" s="203">
        <f>IF(N96="sníž. přenesená",J96,0)</f>
        <v>0</v>
      </c>
      <c r="BI96" s="203">
        <f>IF(N96="nulová",J96,0)</f>
        <v>0</v>
      </c>
      <c r="BJ96" s="24" t="s">
        <v>82</v>
      </c>
      <c r="BK96" s="203">
        <f>ROUND(I96*H96,2)</f>
        <v>0</v>
      </c>
      <c r="BL96" s="24" t="s">
        <v>294</v>
      </c>
      <c r="BM96" s="24" t="s">
        <v>811</v>
      </c>
    </row>
    <row r="97" spans="2:63" s="10" customFormat="1" ht="29.85" customHeight="1">
      <c r="B97" s="175"/>
      <c r="C97" s="176"/>
      <c r="D97" s="189" t="s">
        <v>73</v>
      </c>
      <c r="E97" s="190" t="s">
        <v>2339</v>
      </c>
      <c r="F97" s="190" t="s">
        <v>2340</v>
      </c>
      <c r="G97" s="176"/>
      <c r="H97" s="176"/>
      <c r="I97" s="179"/>
      <c r="J97" s="191">
        <f>BK97</f>
        <v>0</v>
      </c>
      <c r="K97" s="176"/>
      <c r="L97" s="181"/>
      <c r="M97" s="182"/>
      <c r="N97" s="183"/>
      <c r="O97" s="183"/>
      <c r="P97" s="184">
        <f>SUM(P98:P99)</f>
        <v>0</v>
      </c>
      <c r="Q97" s="183"/>
      <c r="R97" s="184">
        <f>SUM(R98:R99)</f>
        <v>0</v>
      </c>
      <c r="S97" s="183"/>
      <c r="T97" s="185">
        <f>SUM(T98:T99)</f>
        <v>0</v>
      </c>
      <c r="AR97" s="186" t="s">
        <v>84</v>
      </c>
      <c r="AT97" s="187" t="s">
        <v>73</v>
      </c>
      <c r="AU97" s="187" t="s">
        <v>82</v>
      </c>
      <c r="AY97" s="186" t="s">
        <v>143</v>
      </c>
      <c r="BK97" s="188">
        <f>SUM(BK98:BK99)</f>
        <v>0</v>
      </c>
    </row>
    <row r="98" spans="2:65" s="1" customFormat="1" ht="44.25" customHeight="1">
      <c r="B98" s="40"/>
      <c r="C98" s="192" t="s">
        <v>236</v>
      </c>
      <c r="D98" s="192" t="s">
        <v>146</v>
      </c>
      <c r="E98" s="193" t="s">
        <v>2341</v>
      </c>
      <c r="F98" s="194" t="s">
        <v>2342</v>
      </c>
      <c r="G98" s="195" t="s">
        <v>2336</v>
      </c>
      <c r="H98" s="196">
        <v>1</v>
      </c>
      <c r="I98" s="197"/>
      <c r="J98" s="198">
        <f>ROUND(I98*H98,2)</f>
        <v>0</v>
      </c>
      <c r="K98" s="194" t="s">
        <v>21</v>
      </c>
      <c r="L98" s="60"/>
      <c r="M98" s="199" t="s">
        <v>21</v>
      </c>
      <c r="N98" s="200" t="s">
        <v>45</v>
      </c>
      <c r="O98" s="41"/>
      <c r="P98" s="201">
        <f>O98*H98</f>
        <v>0</v>
      </c>
      <c r="Q98" s="201">
        <v>0</v>
      </c>
      <c r="R98" s="201">
        <f>Q98*H98</f>
        <v>0</v>
      </c>
      <c r="S98" s="201">
        <v>0</v>
      </c>
      <c r="T98" s="202">
        <f>S98*H98</f>
        <v>0</v>
      </c>
      <c r="AR98" s="24" t="s">
        <v>294</v>
      </c>
      <c r="AT98" s="24" t="s">
        <v>146</v>
      </c>
      <c r="AU98" s="24" t="s">
        <v>84</v>
      </c>
      <c r="AY98" s="24" t="s">
        <v>143</v>
      </c>
      <c r="BE98" s="203">
        <f>IF(N98="základní",J98,0)</f>
        <v>0</v>
      </c>
      <c r="BF98" s="203">
        <f>IF(N98="snížená",J98,0)</f>
        <v>0</v>
      </c>
      <c r="BG98" s="203">
        <f>IF(N98="zákl. přenesená",J98,0)</f>
        <v>0</v>
      </c>
      <c r="BH98" s="203">
        <f>IF(N98="sníž. přenesená",J98,0)</f>
        <v>0</v>
      </c>
      <c r="BI98" s="203">
        <f>IF(N98="nulová",J98,0)</f>
        <v>0</v>
      </c>
      <c r="BJ98" s="24" t="s">
        <v>82</v>
      </c>
      <c r="BK98" s="203">
        <f>ROUND(I98*H98,2)</f>
        <v>0</v>
      </c>
      <c r="BL98" s="24" t="s">
        <v>294</v>
      </c>
      <c r="BM98" s="24" t="s">
        <v>2343</v>
      </c>
    </row>
    <row r="99" spans="2:65" s="1" customFormat="1" ht="44.25" customHeight="1">
      <c r="B99" s="40"/>
      <c r="C99" s="192" t="s">
        <v>240</v>
      </c>
      <c r="D99" s="192" t="s">
        <v>146</v>
      </c>
      <c r="E99" s="193" t="s">
        <v>2344</v>
      </c>
      <c r="F99" s="194" t="s">
        <v>2342</v>
      </c>
      <c r="G99" s="195" t="s">
        <v>2336</v>
      </c>
      <c r="H99" s="196">
        <v>1</v>
      </c>
      <c r="I99" s="197"/>
      <c r="J99" s="198">
        <f>ROUND(I99*H99,2)</f>
        <v>0</v>
      </c>
      <c r="K99" s="194" t="s">
        <v>21</v>
      </c>
      <c r="L99" s="60"/>
      <c r="M99" s="199" t="s">
        <v>21</v>
      </c>
      <c r="N99" s="200" t="s">
        <v>45</v>
      </c>
      <c r="O99" s="41"/>
      <c r="P99" s="201">
        <f>O99*H99</f>
        <v>0</v>
      </c>
      <c r="Q99" s="201">
        <v>0</v>
      </c>
      <c r="R99" s="201">
        <f>Q99*H99</f>
        <v>0</v>
      </c>
      <c r="S99" s="201">
        <v>0</v>
      </c>
      <c r="T99" s="202">
        <f>S99*H99</f>
        <v>0</v>
      </c>
      <c r="AR99" s="24" t="s">
        <v>294</v>
      </c>
      <c r="AT99" s="24" t="s">
        <v>146</v>
      </c>
      <c r="AU99" s="24" t="s">
        <v>84</v>
      </c>
      <c r="AY99" s="24" t="s">
        <v>143</v>
      </c>
      <c r="BE99" s="203">
        <f>IF(N99="základní",J99,0)</f>
        <v>0</v>
      </c>
      <c r="BF99" s="203">
        <f>IF(N99="snížená",J99,0)</f>
        <v>0</v>
      </c>
      <c r="BG99" s="203">
        <f>IF(N99="zákl. přenesená",J99,0)</f>
        <v>0</v>
      </c>
      <c r="BH99" s="203">
        <f>IF(N99="sníž. přenesená",J99,0)</f>
        <v>0</v>
      </c>
      <c r="BI99" s="203">
        <f>IF(N99="nulová",J99,0)</f>
        <v>0</v>
      </c>
      <c r="BJ99" s="24" t="s">
        <v>82</v>
      </c>
      <c r="BK99" s="203">
        <f>ROUND(I99*H99,2)</f>
        <v>0</v>
      </c>
      <c r="BL99" s="24" t="s">
        <v>294</v>
      </c>
      <c r="BM99" s="24" t="s">
        <v>661</v>
      </c>
    </row>
    <row r="100" spans="2:63" s="10" customFormat="1" ht="29.85" customHeight="1">
      <c r="B100" s="175"/>
      <c r="C100" s="176"/>
      <c r="D100" s="189" t="s">
        <v>73</v>
      </c>
      <c r="E100" s="190" t="s">
        <v>2345</v>
      </c>
      <c r="F100" s="190" t="s">
        <v>2346</v>
      </c>
      <c r="G100" s="176"/>
      <c r="H100" s="176"/>
      <c r="I100" s="179"/>
      <c r="J100" s="191">
        <f>BK100</f>
        <v>0</v>
      </c>
      <c r="K100" s="176"/>
      <c r="L100" s="181"/>
      <c r="M100" s="182"/>
      <c r="N100" s="183"/>
      <c r="O100" s="183"/>
      <c r="P100" s="184">
        <f>SUM(P101:P108)</f>
        <v>0</v>
      </c>
      <c r="Q100" s="183"/>
      <c r="R100" s="184">
        <f>SUM(R101:R108)</f>
        <v>0</v>
      </c>
      <c r="S100" s="183"/>
      <c r="T100" s="185">
        <f>SUM(T101:T108)</f>
        <v>0</v>
      </c>
      <c r="AR100" s="186" t="s">
        <v>84</v>
      </c>
      <c r="AT100" s="187" t="s">
        <v>73</v>
      </c>
      <c r="AU100" s="187" t="s">
        <v>82</v>
      </c>
      <c r="AY100" s="186" t="s">
        <v>143</v>
      </c>
      <c r="BK100" s="188">
        <f>SUM(BK101:BK108)</f>
        <v>0</v>
      </c>
    </row>
    <row r="101" spans="2:65" s="1" customFormat="1" ht="22.5" customHeight="1">
      <c r="B101" s="40"/>
      <c r="C101" s="192" t="s">
        <v>234</v>
      </c>
      <c r="D101" s="192" t="s">
        <v>146</v>
      </c>
      <c r="E101" s="193" t="s">
        <v>2347</v>
      </c>
      <c r="F101" s="194" t="s">
        <v>2348</v>
      </c>
      <c r="G101" s="195" t="s">
        <v>492</v>
      </c>
      <c r="H101" s="196">
        <v>90</v>
      </c>
      <c r="I101" s="197"/>
      <c r="J101" s="198">
        <f aca="true" t="shared" si="0" ref="J101:J108">ROUND(I101*H101,2)</f>
        <v>0</v>
      </c>
      <c r="K101" s="194" t="s">
        <v>21</v>
      </c>
      <c r="L101" s="60"/>
      <c r="M101" s="199" t="s">
        <v>21</v>
      </c>
      <c r="N101" s="200" t="s">
        <v>45</v>
      </c>
      <c r="O101" s="41"/>
      <c r="P101" s="201">
        <f aca="true" t="shared" si="1" ref="P101:P108">O101*H101</f>
        <v>0</v>
      </c>
      <c r="Q101" s="201">
        <v>0</v>
      </c>
      <c r="R101" s="201">
        <f aca="true" t="shared" si="2" ref="R101:R108">Q101*H101</f>
        <v>0</v>
      </c>
      <c r="S101" s="201">
        <v>0</v>
      </c>
      <c r="T101" s="202">
        <f aca="true" t="shared" si="3" ref="T101:T108">S101*H101</f>
        <v>0</v>
      </c>
      <c r="AR101" s="24" t="s">
        <v>294</v>
      </c>
      <c r="AT101" s="24" t="s">
        <v>146</v>
      </c>
      <c r="AU101" s="24" t="s">
        <v>84</v>
      </c>
      <c r="AY101" s="24" t="s">
        <v>143</v>
      </c>
      <c r="BE101" s="203">
        <f aca="true" t="shared" si="4" ref="BE101:BE108">IF(N101="základní",J101,0)</f>
        <v>0</v>
      </c>
      <c r="BF101" s="203">
        <f aca="true" t="shared" si="5" ref="BF101:BF108">IF(N101="snížená",J101,0)</f>
        <v>0</v>
      </c>
      <c r="BG101" s="203">
        <f aca="true" t="shared" si="6" ref="BG101:BG108">IF(N101="zákl. přenesená",J101,0)</f>
        <v>0</v>
      </c>
      <c r="BH101" s="203">
        <f aca="true" t="shared" si="7" ref="BH101:BH108">IF(N101="sníž. přenesená",J101,0)</f>
        <v>0</v>
      </c>
      <c r="BI101" s="203">
        <f aca="true" t="shared" si="8" ref="BI101:BI108">IF(N101="nulová",J101,0)</f>
        <v>0</v>
      </c>
      <c r="BJ101" s="24" t="s">
        <v>82</v>
      </c>
      <c r="BK101" s="203">
        <f aca="true" t="shared" si="9" ref="BK101:BK108">ROUND(I101*H101,2)</f>
        <v>0</v>
      </c>
      <c r="BL101" s="24" t="s">
        <v>294</v>
      </c>
      <c r="BM101" s="24" t="s">
        <v>680</v>
      </c>
    </row>
    <row r="102" spans="2:65" s="1" customFormat="1" ht="22.5" customHeight="1">
      <c r="B102" s="40"/>
      <c r="C102" s="192" t="s">
        <v>254</v>
      </c>
      <c r="D102" s="192" t="s">
        <v>146</v>
      </c>
      <c r="E102" s="193" t="s">
        <v>2349</v>
      </c>
      <c r="F102" s="194" t="s">
        <v>2350</v>
      </c>
      <c r="G102" s="195" t="s">
        <v>1924</v>
      </c>
      <c r="H102" s="196">
        <v>8</v>
      </c>
      <c r="I102" s="197"/>
      <c r="J102" s="198">
        <f t="shared" si="0"/>
        <v>0</v>
      </c>
      <c r="K102" s="194" t="s">
        <v>21</v>
      </c>
      <c r="L102" s="60"/>
      <c r="M102" s="199" t="s">
        <v>21</v>
      </c>
      <c r="N102" s="200" t="s">
        <v>45</v>
      </c>
      <c r="O102" s="41"/>
      <c r="P102" s="201">
        <f t="shared" si="1"/>
        <v>0</v>
      </c>
      <c r="Q102" s="201">
        <v>0</v>
      </c>
      <c r="R102" s="201">
        <f t="shared" si="2"/>
        <v>0</v>
      </c>
      <c r="S102" s="201">
        <v>0</v>
      </c>
      <c r="T102" s="202">
        <f t="shared" si="3"/>
        <v>0</v>
      </c>
      <c r="AR102" s="24" t="s">
        <v>294</v>
      </c>
      <c r="AT102" s="24" t="s">
        <v>146</v>
      </c>
      <c r="AU102" s="24" t="s">
        <v>84</v>
      </c>
      <c r="AY102" s="24" t="s">
        <v>143</v>
      </c>
      <c r="BE102" s="203">
        <f t="shared" si="4"/>
        <v>0</v>
      </c>
      <c r="BF102" s="203">
        <f t="shared" si="5"/>
        <v>0</v>
      </c>
      <c r="BG102" s="203">
        <f t="shared" si="6"/>
        <v>0</v>
      </c>
      <c r="BH102" s="203">
        <f t="shared" si="7"/>
        <v>0</v>
      </c>
      <c r="BI102" s="203">
        <f t="shared" si="8"/>
        <v>0</v>
      </c>
      <c r="BJ102" s="24" t="s">
        <v>82</v>
      </c>
      <c r="BK102" s="203">
        <f t="shared" si="9"/>
        <v>0</v>
      </c>
      <c r="BL102" s="24" t="s">
        <v>294</v>
      </c>
      <c r="BM102" s="24" t="s">
        <v>689</v>
      </c>
    </row>
    <row r="103" spans="2:65" s="1" customFormat="1" ht="22.5" customHeight="1">
      <c r="B103" s="40"/>
      <c r="C103" s="192" t="s">
        <v>260</v>
      </c>
      <c r="D103" s="192" t="s">
        <v>146</v>
      </c>
      <c r="E103" s="193" t="s">
        <v>2351</v>
      </c>
      <c r="F103" s="194" t="s">
        <v>2352</v>
      </c>
      <c r="G103" s="195" t="s">
        <v>1924</v>
      </c>
      <c r="H103" s="196">
        <v>2</v>
      </c>
      <c r="I103" s="197"/>
      <c r="J103" s="198">
        <f t="shared" si="0"/>
        <v>0</v>
      </c>
      <c r="K103" s="194" t="s">
        <v>21</v>
      </c>
      <c r="L103" s="60"/>
      <c r="M103" s="199" t="s">
        <v>21</v>
      </c>
      <c r="N103" s="200" t="s">
        <v>45</v>
      </c>
      <c r="O103" s="41"/>
      <c r="P103" s="201">
        <f t="shared" si="1"/>
        <v>0</v>
      </c>
      <c r="Q103" s="201">
        <v>0</v>
      </c>
      <c r="R103" s="201">
        <f t="shared" si="2"/>
        <v>0</v>
      </c>
      <c r="S103" s="201">
        <v>0</v>
      </c>
      <c r="T103" s="202">
        <f t="shared" si="3"/>
        <v>0</v>
      </c>
      <c r="AR103" s="24" t="s">
        <v>294</v>
      </c>
      <c r="AT103" s="24" t="s">
        <v>146</v>
      </c>
      <c r="AU103" s="24" t="s">
        <v>84</v>
      </c>
      <c r="AY103" s="24" t="s">
        <v>143</v>
      </c>
      <c r="BE103" s="203">
        <f t="shared" si="4"/>
        <v>0</v>
      </c>
      <c r="BF103" s="203">
        <f t="shared" si="5"/>
        <v>0</v>
      </c>
      <c r="BG103" s="203">
        <f t="shared" si="6"/>
        <v>0</v>
      </c>
      <c r="BH103" s="203">
        <f t="shared" si="7"/>
        <v>0</v>
      </c>
      <c r="BI103" s="203">
        <f t="shared" si="8"/>
        <v>0</v>
      </c>
      <c r="BJ103" s="24" t="s">
        <v>82</v>
      </c>
      <c r="BK103" s="203">
        <f t="shared" si="9"/>
        <v>0</v>
      </c>
      <c r="BL103" s="24" t="s">
        <v>294</v>
      </c>
      <c r="BM103" s="24" t="s">
        <v>702</v>
      </c>
    </row>
    <row r="104" spans="2:65" s="1" customFormat="1" ht="22.5" customHeight="1">
      <c r="B104" s="40"/>
      <c r="C104" s="192" t="s">
        <v>269</v>
      </c>
      <c r="D104" s="192" t="s">
        <v>146</v>
      </c>
      <c r="E104" s="193" t="s">
        <v>2353</v>
      </c>
      <c r="F104" s="194" t="s">
        <v>2354</v>
      </c>
      <c r="G104" s="195" t="s">
        <v>1924</v>
      </c>
      <c r="H104" s="196">
        <v>6</v>
      </c>
      <c r="I104" s="197"/>
      <c r="J104" s="198">
        <f t="shared" si="0"/>
        <v>0</v>
      </c>
      <c r="K104" s="194" t="s">
        <v>21</v>
      </c>
      <c r="L104" s="60"/>
      <c r="M104" s="199" t="s">
        <v>21</v>
      </c>
      <c r="N104" s="200" t="s">
        <v>45</v>
      </c>
      <c r="O104" s="41"/>
      <c r="P104" s="201">
        <f t="shared" si="1"/>
        <v>0</v>
      </c>
      <c r="Q104" s="201">
        <v>0</v>
      </c>
      <c r="R104" s="201">
        <f t="shared" si="2"/>
        <v>0</v>
      </c>
      <c r="S104" s="201">
        <v>0</v>
      </c>
      <c r="T104" s="202">
        <f t="shared" si="3"/>
        <v>0</v>
      </c>
      <c r="AR104" s="24" t="s">
        <v>294</v>
      </c>
      <c r="AT104" s="24" t="s">
        <v>146</v>
      </c>
      <c r="AU104" s="24" t="s">
        <v>84</v>
      </c>
      <c r="AY104" s="24" t="s">
        <v>143</v>
      </c>
      <c r="BE104" s="203">
        <f t="shared" si="4"/>
        <v>0</v>
      </c>
      <c r="BF104" s="203">
        <f t="shared" si="5"/>
        <v>0</v>
      </c>
      <c r="BG104" s="203">
        <f t="shared" si="6"/>
        <v>0</v>
      </c>
      <c r="BH104" s="203">
        <f t="shared" si="7"/>
        <v>0</v>
      </c>
      <c r="BI104" s="203">
        <f t="shared" si="8"/>
        <v>0</v>
      </c>
      <c r="BJ104" s="24" t="s">
        <v>82</v>
      </c>
      <c r="BK104" s="203">
        <f t="shared" si="9"/>
        <v>0</v>
      </c>
      <c r="BL104" s="24" t="s">
        <v>294</v>
      </c>
      <c r="BM104" s="24" t="s">
        <v>712</v>
      </c>
    </row>
    <row r="105" spans="2:65" s="1" customFormat="1" ht="22.5" customHeight="1">
      <c r="B105" s="40"/>
      <c r="C105" s="192" t="s">
        <v>275</v>
      </c>
      <c r="D105" s="192" t="s">
        <v>146</v>
      </c>
      <c r="E105" s="193" t="s">
        <v>2355</v>
      </c>
      <c r="F105" s="194" t="s">
        <v>2356</v>
      </c>
      <c r="G105" s="195" t="s">
        <v>1924</v>
      </c>
      <c r="H105" s="196">
        <v>10</v>
      </c>
      <c r="I105" s="197"/>
      <c r="J105" s="198">
        <f t="shared" si="0"/>
        <v>0</v>
      </c>
      <c r="K105" s="194" t="s">
        <v>21</v>
      </c>
      <c r="L105" s="60"/>
      <c r="M105" s="199" t="s">
        <v>21</v>
      </c>
      <c r="N105" s="200" t="s">
        <v>45</v>
      </c>
      <c r="O105" s="41"/>
      <c r="P105" s="201">
        <f t="shared" si="1"/>
        <v>0</v>
      </c>
      <c r="Q105" s="201">
        <v>0</v>
      </c>
      <c r="R105" s="201">
        <f t="shared" si="2"/>
        <v>0</v>
      </c>
      <c r="S105" s="201">
        <v>0</v>
      </c>
      <c r="T105" s="202">
        <f t="shared" si="3"/>
        <v>0</v>
      </c>
      <c r="AR105" s="24" t="s">
        <v>294</v>
      </c>
      <c r="AT105" s="24" t="s">
        <v>146</v>
      </c>
      <c r="AU105" s="24" t="s">
        <v>84</v>
      </c>
      <c r="AY105" s="24" t="s">
        <v>143</v>
      </c>
      <c r="BE105" s="203">
        <f t="shared" si="4"/>
        <v>0</v>
      </c>
      <c r="BF105" s="203">
        <f t="shared" si="5"/>
        <v>0</v>
      </c>
      <c r="BG105" s="203">
        <f t="shared" si="6"/>
        <v>0</v>
      </c>
      <c r="BH105" s="203">
        <f t="shared" si="7"/>
        <v>0</v>
      </c>
      <c r="BI105" s="203">
        <f t="shared" si="8"/>
        <v>0</v>
      </c>
      <c r="BJ105" s="24" t="s">
        <v>82</v>
      </c>
      <c r="BK105" s="203">
        <f t="shared" si="9"/>
        <v>0</v>
      </c>
      <c r="BL105" s="24" t="s">
        <v>294</v>
      </c>
      <c r="BM105" s="24" t="s">
        <v>729</v>
      </c>
    </row>
    <row r="106" spans="2:65" s="1" customFormat="1" ht="22.5" customHeight="1">
      <c r="B106" s="40"/>
      <c r="C106" s="192" t="s">
        <v>280</v>
      </c>
      <c r="D106" s="192" t="s">
        <v>146</v>
      </c>
      <c r="E106" s="193" t="s">
        <v>2357</v>
      </c>
      <c r="F106" s="194" t="s">
        <v>2358</v>
      </c>
      <c r="G106" s="195" t="s">
        <v>492</v>
      </c>
      <c r="H106" s="196">
        <v>170</v>
      </c>
      <c r="I106" s="197"/>
      <c r="J106" s="198">
        <f t="shared" si="0"/>
        <v>0</v>
      </c>
      <c r="K106" s="194" t="s">
        <v>21</v>
      </c>
      <c r="L106" s="60"/>
      <c r="M106" s="199" t="s">
        <v>21</v>
      </c>
      <c r="N106" s="200" t="s">
        <v>45</v>
      </c>
      <c r="O106" s="41"/>
      <c r="P106" s="201">
        <f t="shared" si="1"/>
        <v>0</v>
      </c>
      <c r="Q106" s="201">
        <v>0</v>
      </c>
      <c r="R106" s="201">
        <f t="shared" si="2"/>
        <v>0</v>
      </c>
      <c r="S106" s="201">
        <v>0</v>
      </c>
      <c r="T106" s="202">
        <f t="shared" si="3"/>
        <v>0</v>
      </c>
      <c r="AR106" s="24" t="s">
        <v>294</v>
      </c>
      <c r="AT106" s="24" t="s">
        <v>146</v>
      </c>
      <c r="AU106" s="24" t="s">
        <v>84</v>
      </c>
      <c r="AY106" s="24" t="s">
        <v>143</v>
      </c>
      <c r="BE106" s="203">
        <f t="shared" si="4"/>
        <v>0</v>
      </c>
      <c r="BF106" s="203">
        <f t="shared" si="5"/>
        <v>0</v>
      </c>
      <c r="BG106" s="203">
        <f t="shared" si="6"/>
        <v>0</v>
      </c>
      <c r="BH106" s="203">
        <f t="shared" si="7"/>
        <v>0</v>
      </c>
      <c r="BI106" s="203">
        <f t="shared" si="8"/>
        <v>0</v>
      </c>
      <c r="BJ106" s="24" t="s">
        <v>82</v>
      </c>
      <c r="BK106" s="203">
        <f t="shared" si="9"/>
        <v>0</v>
      </c>
      <c r="BL106" s="24" t="s">
        <v>294</v>
      </c>
      <c r="BM106" s="24" t="s">
        <v>740</v>
      </c>
    </row>
    <row r="107" spans="2:65" s="1" customFormat="1" ht="22.5" customHeight="1">
      <c r="B107" s="40"/>
      <c r="C107" s="192" t="s">
        <v>284</v>
      </c>
      <c r="D107" s="192" t="s">
        <v>146</v>
      </c>
      <c r="E107" s="193" t="s">
        <v>2359</v>
      </c>
      <c r="F107" s="194" t="s">
        <v>2360</v>
      </c>
      <c r="G107" s="195" t="s">
        <v>492</v>
      </c>
      <c r="H107" s="196">
        <v>60</v>
      </c>
      <c r="I107" s="197"/>
      <c r="J107" s="198">
        <f t="shared" si="0"/>
        <v>0</v>
      </c>
      <c r="K107" s="194" t="s">
        <v>21</v>
      </c>
      <c r="L107" s="60"/>
      <c r="M107" s="199" t="s">
        <v>21</v>
      </c>
      <c r="N107" s="200" t="s">
        <v>45</v>
      </c>
      <c r="O107" s="41"/>
      <c r="P107" s="201">
        <f t="shared" si="1"/>
        <v>0</v>
      </c>
      <c r="Q107" s="201">
        <v>0</v>
      </c>
      <c r="R107" s="201">
        <f t="shared" si="2"/>
        <v>0</v>
      </c>
      <c r="S107" s="201">
        <v>0</v>
      </c>
      <c r="T107" s="202">
        <f t="shared" si="3"/>
        <v>0</v>
      </c>
      <c r="AR107" s="24" t="s">
        <v>294</v>
      </c>
      <c r="AT107" s="24" t="s">
        <v>146</v>
      </c>
      <c r="AU107" s="24" t="s">
        <v>84</v>
      </c>
      <c r="AY107" s="24" t="s">
        <v>143</v>
      </c>
      <c r="BE107" s="203">
        <f t="shared" si="4"/>
        <v>0</v>
      </c>
      <c r="BF107" s="203">
        <f t="shared" si="5"/>
        <v>0</v>
      </c>
      <c r="BG107" s="203">
        <f t="shared" si="6"/>
        <v>0</v>
      </c>
      <c r="BH107" s="203">
        <f t="shared" si="7"/>
        <v>0</v>
      </c>
      <c r="BI107" s="203">
        <f t="shared" si="8"/>
        <v>0</v>
      </c>
      <c r="BJ107" s="24" t="s">
        <v>82</v>
      </c>
      <c r="BK107" s="203">
        <f t="shared" si="9"/>
        <v>0</v>
      </c>
      <c r="BL107" s="24" t="s">
        <v>294</v>
      </c>
      <c r="BM107" s="24" t="s">
        <v>749</v>
      </c>
    </row>
    <row r="108" spans="2:65" s="1" customFormat="1" ht="22.5" customHeight="1">
      <c r="B108" s="40"/>
      <c r="C108" s="192" t="s">
        <v>10</v>
      </c>
      <c r="D108" s="192" t="s">
        <v>146</v>
      </c>
      <c r="E108" s="193" t="s">
        <v>2361</v>
      </c>
      <c r="F108" s="194" t="s">
        <v>2362</v>
      </c>
      <c r="G108" s="195" t="s">
        <v>1924</v>
      </c>
      <c r="H108" s="196">
        <v>6</v>
      </c>
      <c r="I108" s="197"/>
      <c r="J108" s="198">
        <f t="shared" si="0"/>
        <v>0</v>
      </c>
      <c r="K108" s="194" t="s">
        <v>21</v>
      </c>
      <c r="L108" s="60"/>
      <c r="M108" s="199" t="s">
        <v>21</v>
      </c>
      <c r="N108" s="200" t="s">
        <v>45</v>
      </c>
      <c r="O108" s="41"/>
      <c r="P108" s="201">
        <f t="shared" si="1"/>
        <v>0</v>
      </c>
      <c r="Q108" s="201">
        <v>0</v>
      </c>
      <c r="R108" s="201">
        <f t="shared" si="2"/>
        <v>0</v>
      </c>
      <c r="S108" s="201">
        <v>0</v>
      </c>
      <c r="T108" s="202">
        <f t="shared" si="3"/>
        <v>0</v>
      </c>
      <c r="AR108" s="24" t="s">
        <v>294</v>
      </c>
      <c r="AT108" s="24" t="s">
        <v>146</v>
      </c>
      <c r="AU108" s="24" t="s">
        <v>84</v>
      </c>
      <c r="AY108" s="24" t="s">
        <v>143</v>
      </c>
      <c r="BE108" s="203">
        <f t="shared" si="4"/>
        <v>0</v>
      </c>
      <c r="BF108" s="203">
        <f t="shared" si="5"/>
        <v>0</v>
      </c>
      <c r="BG108" s="203">
        <f t="shared" si="6"/>
        <v>0</v>
      </c>
      <c r="BH108" s="203">
        <f t="shared" si="7"/>
        <v>0</v>
      </c>
      <c r="BI108" s="203">
        <f t="shared" si="8"/>
        <v>0</v>
      </c>
      <c r="BJ108" s="24" t="s">
        <v>82</v>
      </c>
      <c r="BK108" s="203">
        <f t="shared" si="9"/>
        <v>0</v>
      </c>
      <c r="BL108" s="24" t="s">
        <v>294</v>
      </c>
      <c r="BM108" s="24" t="s">
        <v>763</v>
      </c>
    </row>
    <row r="109" spans="2:63" s="10" customFormat="1" ht="29.85" customHeight="1">
      <c r="B109" s="175"/>
      <c r="C109" s="176"/>
      <c r="D109" s="189" t="s">
        <v>73</v>
      </c>
      <c r="E109" s="190" t="s">
        <v>2363</v>
      </c>
      <c r="F109" s="190" t="s">
        <v>2364</v>
      </c>
      <c r="G109" s="176"/>
      <c r="H109" s="176"/>
      <c r="I109" s="179"/>
      <c r="J109" s="191">
        <f>BK109</f>
        <v>0</v>
      </c>
      <c r="K109" s="176"/>
      <c r="L109" s="181"/>
      <c r="M109" s="182"/>
      <c r="N109" s="183"/>
      <c r="O109" s="183"/>
      <c r="P109" s="184">
        <f>SUM(P110:P118)</f>
        <v>0</v>
      </c>
      <c r="Q109" s="183"/>
      <c r="R109" s="184">
        <f>SUM(R110:R118)</f>
        <v>0</v>
      </c>
      <c r="S109" s="183"/>
      <c r="T109" s="185">
        <f>SUM(T110:T118)</f>
        <v>0</v>
      </c>
      <c r="AR109" s="186" t="s">
        <v>84</v>
      </c>
      <c r="AT109" s="187" t="s">
        <v>73</v>
      </c>
      <c r="AU109" s="187" t="s">
        <v>82</v>
      </c>
      <c r="AY109" s="186" t="s">
        <v>143</v>
      </c>
      <c r="BK109" s="188">
        <f>SUM(BK110:BK118)</f>
        <v>0</v>
      </c>
    </row>
    <row r="110" spans="2:65" s="1" customFormat="1" ht="22.5" customHeight="1">
      <c r="B110" s="40"/>
      <c r="C110" s="192" t="s">
        <v>294</v>
      </c>
      <c r="D110" s="192" t="s">
        <v>146</v>
      </c>
      <c r="E110" s="193" t="s">
        <v>2365</v>
      </c>
      <c r="F110" s="194" t="s">
        <v>2366</v>
      </c>
      <c r="G110" s="195" t="s">
        <v>492</v>
      </c>
      <c r="H110" s="196">
        <v>1370</v>
      </c>
      <c r="I110" s="197"/>
      <c r="J110" s="198">
        <f aca="true" t="shared" si="10" ref="J110:J118">ROUND(I110*H110,2)</f>
        <v>0</v>
      </c>
      <c r="K110" s="194" t="s">
        <v>21</v>
      </c>
      <c r="L110" s="60"/>
      <c r="M110" s="199" t="s">
        <v>21</v>
      </c>
      <c r="N110" s="200" t="s">
        <v>45</v>
      </c>
      <c r="O110" s="41"/>
      <c r="P110" s="201">
        <f aca="true" t="shared" si="11" ref="P110:P118">O110*H110</f>
        <v>0</v>
      </c>
      <c r="Q110" s="201">
        <v>0</v>
      </c>
      <c r="R110" s="201">
        <f aca="true" t="shared" si="12" ref="R110:R118">Q110*H110</f>
        <v>0</v>
      </c>
      <c r="S110" s="201">
        <v>0</v>
      </c>
      <c r="T110" s="202">
        <f aca="true" t="shared" si="13" ref="T110:T118">S110*H110</f>
        <v>0</v>
      </c>
      <c r="AR110" s="24" t="s">
        <v>294</v>
      </c>
      <c r="AT110" s="24" t="s">
        <v>146</v>
      </c>
      <c r="AU110" s="24" t="s">
        <v>84</v>
      </c>
      <c r="AY110" s="24" t="s">
        <v>143</v>
      </c>
      <c r="BE110" s="203">
        <f aca="true" t="shared" si="14" ref="BE110:BE118">IF(N110="základní",J110,0)</f>
        <v>0</v>
      </c>
      <c r="BF110" s="203">
        <f aca="true" t="shared" si="15" ref="BF110:BF118">IF(N110="snížená",J110,0)</f>
        <v>0</v>
      </c>
      <c r="BG110" s="203">
        <f aca="true" t="shared" si="16" ref="BG110:BG118">IF(N110="zákl. přenesená",J110,0)</f>
        <v>0</v>
      </c>
      <c r="BH110" s="203">
        <f aca="true" t="shared" si="17" ref="BH110:BH118">IF(N110="sníž. přenesená",J110,0)</f>
        <v>0</v>
      </c>
      <c r="BI110" s="203">
        <f aca="true" t="shared" si="18" ref="BI110:BI118">IF(N110="nulová",J110,0)</f>
        <v>0</v>
      </c>
      <c r="BJ110" s="24" t="s">
        <v>82</v>
      </c>
      <c r="BK110" s="203">
        <f aca="true" t="shared" si="19" ref="BK110:BK118">ROUND(I110*H110,2)</f>
        <v>0</v>
      </c>
      <c r="BL110" s="24" t="s">
        <v>294</v>
      </c>
      <c r="BM110" s="24" t="s">
        <v>569</v>
      </c>
    </row>
    <row r="111" spans="2:65" s="1" customFormat="1" ht="22.5" customHeight="1">
      <c r="B111" s="40"/>
      <c r="C111" s="192" t="s">
        <v>300</v>
      </c>
      <c r="D111" s="192" t="s">
        <v>146</v>
      </c>
      <c r="E111" s="193" t="s">
        <v>2367</v>
      </c>
      <c r="F111" s="194" t="s">
        <v>2368</v>
      </c>
      <c r="G111" s="195" t="s">
        <v>492</v>
      </c>
      <c r="H111" s="196">
        <v>1090</v>
      </c>
      <c r="I111" s="197"/>
      <c r="J111" s="198">
        <f t="shared" si="10"/>
        <v>0</v>
      </c>
      <c r="K111" s="194" t="s">
        <v>21</v>
      </c>
      <c r="L111" s="60"/>
      <c r="M111" s="199" t="s">
        <v>21</v>
      </c>
      <c r="N111" s="200" t="s">
        <v>45</v>
      </c>
      <c r="O111" s="41"/>
      <c r="P111" s="201">
        <f t="shared" si="11"/>
        <v>0</v>
      </c>
      <c r="Q111" s="201">
        <v>0</v>
      </c>
      <c r="R111" s="201">
        <f t="shared" si="12"/>
        <v>0</v>
      </c>
      <c r="S111" s="201">
        <v>0</v>
      </c>
      <c r="T111" s="202">
        <f t="shared" si="13"/>
        <v>0</v>
      </c>
      <c r="AR111" s="24" t="s">
        <v>294</v>
      </c>
      <c r="AT111" s="24" t="s">
        <v>146</v>
      </c>
      <c r="AU111" s="24" t="s">
        <v>84</v>
      </c>
      <c r="AY111" s="24" t="s">
        <v>143</v>
      </c>
      <c r="BE111" s="203">
        <f t="shared" si="14"/>
        <v>0</v>
      </c>
      <c r="BF111" s="203">
        <f t="shared" si="15"/>
        <v>0</v>
      </c>
      <c r="BG111" s="203">
        <f t="shared" si="16"/>
        <v>0</v>
      </c>
      <c r="BH111" s="203">
        <f t="shared" si="17"/>
        <v>0</v>
      </c>
      <c r="BI111" s="203">
        <f t="shared" si="18"/>
        <v>0</v>
      </c>
      <c r="BJ111" s="24" t="s">
        <v>82</v>
      </c>
      <c r="BK111" s="203">
        <f t="shared" si="19"/>
        <v>0</v>
      </c>
      <c r="BL111" s="24" t="s">
        <v>294</v>
      </c>
      <c r="BM111" s="24" t="s">
        <v>579</v>
      </c>
    </row>
    <row r="112" spans="2:65" s="1" customFormat="1" ht="22.5" customHeight="1">
      <c r="B112" s="40"/>
      <c r="C112" s="192" t="s">
        <v>305</v>
      </c>
      <c r="D112" s="192" t="s">
        <v>146</v>
      </c>
      <c r="E112" s="193" t="s">
        <v>2369</v>
      </c>
      <c r="F112" s="194" t="s">
        <v>2370</v>
      </c>
      <c r="G112" s="195" t="s">
        <v>492</v>
      </c>
      <c r="H112" s="196">
        <v>20</v>
      </c>
      <c r="I112" s="197"/>
      <c r="J112" s="198">
        <f t="shared" si="10"/>
        <v>0</v>
      </c>
      <c r="K112" s="194" t="s">
        <v>21</v>
      </c>
      <c r="L112" s="60"/>
      <c r="M112" s="199" t="s">
        <v>21</v>
      </c>
      <c r="N112" s="200" t="s">
        <v>45</v>
      </c>
      <c r="O112" s="41"/>
      <c r="P112" s="201">
        <f t="shared" si="11"/>
        <v>0</v>
      </c>
      <c r="Q112" s="201">
        <v>0</v>
      </c>
      <c r="R112" s="201">
        <f t="shared" si="12"/>
        <v>0</v>
      </c>
      <c r="S112" s="201">
        <v>0</v>
      </c>
      <c r="T112" s="202">
        <f t="shared" si="13"/>
        <v>0</v>
      </c>
      <c r="AR112" s="24" t="s">
        <v>294</v>
      </c>
      <c r="AT112" s="24" t="s">
        <v>146</v>
      </c>
      <c r="AU112" s="24" t="s">
        <v>84</v>
      </c>
      <c r="AY112" s="24" t="s">
        <v>143</v>
      </c>
      <c r="BE112" s="203">
        <f t="shared" si="14"/>
        <v>0</v>
      </c>
      <c r="BF112" s="203">
        <f t="shared" si="15"/>
        <v>0</v>
      </c>
      <c r="BG112" s="203">
        <f t="shared" si="16"/>
        <v>0</v>
      </c>
      <c r="BH112" s="203">
        <f t="shared" si="17"/>
        <v>0</v>
      </c>
      <c r="BI112" s="203">
        <f t="shared" si="18"/>
        <v>0</v>
      </c>
      <c r="BJ112" s="24" t="s">
        <v>82</v>
      </c>
      <c r="BK112" s="203">
        <f t="shared" si="19"/>
        <v>0</v>
      </c>
      <c r="BL112" s="24" t="s">
        <v>294</v>
      </c>
      <c r="BM112" s="24" t="s">
        <v>590</v>
      </c>
    </row>
    <row r="113" spans="2:65" s="1" customFormat="1" ht="22.5" customHeight="1">
      <c r="B113" s="40"/>
      <c r="C113" s="192" t="s">
        <v>309</v>
      </c>
      <c r="D113" s="192" t="s">
        <v>146</v>
      </c>
      <c r="E113" s="193" t="s">
        <v>2371</v>
      </c>
      <c r="F113" s="194" t="s">
        <v>2372</v>
      </c>
      <c r="G113" s="195" t="s">
        <v>492</v>
      </c>
      <c r="H113" s="196">
        <v>50</v>
      </c>
      <c r="I113" s="197"/>
      <c r="J113" s="198">
        <f t="shared" si="10"/>
        <v>0</v>
      </c>
      <c r="K113" s="194" t="s">
        <v>21</v>
      </c>
      <c r="L113" s="60"/>
      <c r="M113" s="199" t="s">
        <v>21</v>
      </c>
      <c r="N113" s="200" t="s">
        <v>45</v>
      </c>
      <c r="O113" s="41"/>
      <c r="P113" s="201">
        <f t="shared" si="11"/>
        <v>0</v>
      </c>
      <c r="Q113" s="201">
        <v>0</v>
      </c>
      <c r="R113" s="201">
        <f t="shared" si="12"/>
        <v>0</v>
      </c>
      <c r="S113" s="201">
        <v>0</v>
      </c>
      <c r="T113" s="202">
        <f t="shared" si="13"/>
        <v>0</v>
      </c>
      <c r="AR113" s="24" t="s">
        <v>294</v>
      </c>
      <c r="AT113" s="24" t="s">
        <v>146</v>
      </c>
      <c r="AU113" s="24" t="s">
        <v>84</v>
      </c>
      <c r="AY113" s="24" t="s">
        <v>143</v>
      </c>
      <c r="BE113" s="203">
        <f t="shared" si="14"/>
        <v>0</v>
      </c>
      <c r="BF113" s="203">
        <f t="shared" si="15"/>
        <v>0</v>
      </c>
      <c r="BG113" s="203">
        <f t="shared" si="16"/>
        <v>0</v>
      </c>
      <c r="BH113" s="203">
        <f t="shared" si="17"/>
        <v>0</v>
      </c>
      <c r="BI113" s="203">
        <f t="shared" si="18"/>
        <v>0</v>
      </c>
      <c r="BJ113" s="24" t="s">
        <v>82</v>
      </c>
      <c r="BK113" s="203">
        <f t="shared" si="19"/>
        <v>0</v>
      </c>
      <c r="BL113" s="24" t="s">
        <v>294</v>
      </c>
      <c r="BM113" s="24" t="s">
        <v>599</v>
      </c>
    </row>
    <row r="114" spans="2:65" s="1" customFormat="1" ht="22.5" customHeight="1">
      <c r="B114" s="40"/>
      <c r="C114" s="192" t="s">
        <v>316</v>
      </c>
      <c r="D114" s="192" t="s">
        <v>146</v>
      </c>
      <c r="E114" s="193" t="s">
        <v>2373</v>
      </c>
      <c r="F114" s="194" t="s">
        <v>2374</v>
      </c>
      <c r="G114" s="195" t="s">
        <v>492</v>
      </c>
      <c r="H114" s="196">
        <v>210</v>
      </c>
      <c r="I114" s="197"/>
      <c r="J114" s="198">
        <f t="shared" si="10"/>
        <v>0</v>
      </c>
      <c r="K114" s="194" t="s">
        <v>21</v>
      </c>
      <c r="L114" s="60"/>
      <c r="M114" s="199" t="s">
        <v>21</v>
      </c>
      <c r="N114" s="200" t="s">
        <v>45</v>
      </c>
      <c r="O114" s="41"/>
      <c r="P114" s="201">
        <f t="shared" si="11"/>
        <v>0</v>
      </c>
      <c r="Q114" s="201">
        <v>0</v>
      </c>
      <c r="R114" s="201">
        <f t="shared" si="12"/>
        <v>0</v>
      </c>
      <c r="S114" s="201">
        <v>0</v>
      </c>
      <c r="T114" s="202">
        <f t="shared" si="13"/>
        <v>0</v>
      </c>
      <c r="AR114" s="24" t="s">
        <v>294</v>
      </c>
      <c r="AT114" s="24" t="s">
        <v>146</v>
      </c>
      <c r="AU114" s="24" t="s">
        <v>84</v>
      </c>
      <c r="AY114" s="24" t="s">
        <v>143</v>
      </c>
      <c r="BE114" s="203">
        <f t="shared" si="14"/>
        <v>0</v>
      </c>
      <c r="BF114" s="203">
        <f t="shared" si="15"/>
        <v>0</v>
      </c>
      <c r="BG114" s="203">
        <f t="shared" si="16"/>
        <v>0</v>
      </c>
      <c r="BH114" s="203">
        <f t="shared" si="17"/>
        <v>0</v>
      </c>
      <c r="BI114" s="203">
        <f t="shared" si="18"/>
        <v>0</v>
      </c>
      <c r="BJ114" s="24" t="s">
        <v>82</v>
      </c>
      <c r="BK114" s="203">
        <f t="shared" si="19"/>
        <v>0</v>
      </c>
      <c r="BL114" s="24" t="s">
        <v>294</v>
      </c>
      <c r="BM114" s="24" t="s">
        <v>610</v>
      </c>
    </row>
    <row r="115" spans="2:65" s="1" customFormat="1" ht="22.5" customHeight="1">
      <c r="B115" s="40"/>
      <c r="C115" s="192" t="s">
        <v>9</v>
      </c>
      <c r="D115" s="192" t="s">
        <v>146</v>
      </c>
      <c r="E115" s="193" t="s">
        <v>2375</v>
      </c>
      <c r="F115" s="194" t="s">
        <v>2376</v>
      </c>
      <c r="G115" s="195" t="s">
        <v>492</v>
      </c>
      <c r="H115" s="196">
        <v>10</v>
      </c>
      <c r="I115" s="197"/>
      <c r="J115" s="198">
        <f t="shared" si="10"/>
        <v>0</v>
      </c>
      <c r="K115" s="194" t="s">
        <v>21</v>
      </c>
      <c r="L115" s="60"/>
      <c r="M115" s="199" t="s">
        <v>21</v>
      </c>
      <c r="N115" s="200" t="s">
        <v>45</v>
      </c>
      <c r="O115" s="41"/>
      <c r="P115" s="201">
        <f t="shared" si="11"/>
        <v>0</v>
      </c>
      <c r="Q115" s="201">
        <v>0</v>
      </c>
      <c r="R115" s="201">
        <f t="shared" si="12"/>
        <v>0</v>
      </c>
      <c r="S115" s="201">
        <v>0</v>
      </c>
      <c r="T115" s="202">
        <f t="shared" si="13"/>
        <v>0</v>
      </c>
      <c r="AR115" s="24" t="s">
        <v>294</v>
      </c>
      <c r="AT115" s="24" t="s">
        <v>146</v>
      </c>
      <c r="AU115" s="24" t="s">
        <v>84</v>
      </c>
      <c r="AY115" s="24" t="s">
        <v>143</v>
      </c>
      <c r="BE115" s="203">
        <f t="shared" si="14"/>
        <v>0</v>
      </c>
      <c r="BF115" s="203">
        <f t="shared" si="15"/>
        <v>0</v>
      </c>
      <c r="BG115" s="203">
        <f t="shared" si="16"/>
        <v>0</v>
      </c>
      <c r="BH115" s="203">
        <f t="shared" si="17"/>
        <v>0</v>
      </c>
      <c r="BI115" s="203">
        <f t="shared" si="18"/>
        <v>0</v>
      </c>
      <c r="BJ115" s="24" t="s">
        <v>82</v>
      </c>
      <c r="BK115" s="203">
        <f t="shared" si="19"/>
        <v>0</v>
      </c>
      <c r="BL115" s="24" t="s">
        <v>294</v>
      </c>
      <c r="BM115" s="24" t="s">
        <v>627</v>
      </c>
    </row>
    <row r="116" spans="2:65" s="1" customFormat="1" ht="22.5" customHeight="1">
      <c r="B116" s="40"/>
      <c r="C116" s="192" t="s">
        <v>327</v>
      </c>
      <c r="D116" s="192" t="s">
        <v>146</v>
      </c>
      <c r="E116" s="193" t="s">
        <v>2377</v>
      </c>
      <c r="F116" s="194" t="s">
        <v>2378</v>
      </c>
      <c r="G116" s="195" t="s">
        <v>492</v>
      </c>
      <c r="H116" s="196">
        <v>5</v>
      </c>
      <c r="I116" s="197"/>
      <c r="J116" s="198">
        <f t="shared" si="10"/>
        <v>0</v>
      </c>
      <c r="K116" s="194" t="s">
        <v>21</v>
      </c>
      <c r="L116" s="60"/>
      <c r="M116" s="199" t="s">
        <v>21</v>
      </c>
      <c r="N116" s="200" t="s">
        <v>45</v>
      </c>
      <c r="O116" s="41"/>
      <c r="P116" s="201">
        <f t="shared" si="11"/>
        <v>0</v>
      </c>
      <c r="Q116" s="201">
        <v>0</v>
      </c>
      <c r="R116" s="201">
        <f t="shared" si="12"/>
        <v>0</v>
      </c>
      <c r="S116" s="201">
        <v>0</v>
      </c>
      <c r="T116" s="202">
        <f t="shared" si="13"/>
        <v>0</v>
      </c>
      <c r="AR116" s="24" t="s">
        <v>294</v>
      </c>
      <c r="AT116" s="24" t="s">
        <v>146</v>
      </c>
      <c r="AU116" s="24" t="s">
        <v>84</v>
      </c>
      <c r="AY116" s="24" t="s">
        <v>143</v>
      </c>
      <c r="BE116" s="203">
        <f t="shared" si="14"/>
        <v>0</v>
      </c>
      <c r="BF116" s="203">
        <f t="shared" si="15"/>
        <v>0</v>
      </c>
      <c r="BG116" s="203">
        <f t="shared" si="16"/>
        <v>0</v>
      </c>
      <c r="BH116" s="203">
        <f t="shared" si="17"/>
        <v>0</v>
      </c>
      <c r="BI116" s="203">
        <f t="shared" si="18"/>
        <v>0</v>
      </c>
      <c r="BJ116" s="24" t="s">
        <v>82</v>
      </c>
      <c r="BK116" s="203">
        <f t="shared" si="19"/>
        <v>0</v>
      </c>
      <c r="BL116" s="24" t="s">
        <v>294</v>
      </c>
      <c r="BM116" s="24" t="s">
        <v>633</v>
      </c>
    </row>
    <row r="117" spans="2:65" s="1" customFormat="1" ht="22.5" customHeight="1">
      <c r="B117" s="40"/>
      <c r="C117" s="192" t="s">
        <v>331</v>
      </c>
      <c r="D117" s="192" t="s">
        <v>146</v>
      </c>
      <c r="E117" s="193" t="s">
        <v>2379</v>
      </c>
      <c r="F117" s="194" t="s">
        <v>2380</v>
      </c>
      <c r="G117" s="195" t="s">
        <v>492</v>
      </c>
      <c r="H117" s="196">
        <v>30</v>
      </c>
      <c r="I117" s="197"/>
      <c r="J117" s="198">
        <f t="shared" si="10"/>
        <v>0</v>
      </c>
      <c r="K117" s="194" t="s">
        <v>21</v>
      </c>
      <c r="L117" s="60"/>
      <c r="M117" s="199" t="s">
        <v>21</v>
      </c>
      <c r="N117" s="200" t="s">
        <v>45</v>
      </c>
      <c r="O117" s="41"/>
      <c r="P117" s="201">
        <f t="shared" si="11"/>
        <v>0</v>
      </c>
      <c r="Q117" s="201">
        <v>0</v>
      </c>
      <c r="R117" s="201">
        <f t="shared" si="12"/>
        <v>0</v>
      </c>
      <c r="S117" s="201">
        <v>0</v>
      </c>
      <c r="T117" s="202">
        <f t="shared" si="13"/>
        <v>0</v>
      </c>
      <c r="AR117" s="24" t="s">
        <v>294</v>
      </c>
      <c r="AT117" s="24" t="s">
        <v>146</v>
      </c>
      <c r="AU117" s="24" t="s">
        <v>84</v>
      </c>
      <c r="AY117" s="24" t="s">
        <v>143</v>
      </c>
      <c r="BE117" s="203">
        <f t="shared" si="14"/>
        <v>0</v>
      </c>
      <c r="BF117" s="203">
        <f t="shared" si="15"/>
        <v>0</v>
      </c>
      <c r="BG117" s="203">
        <f t="shared" si="16"/>
        <v>0</v>
      </c>
      <c r="BH117" s="203">
        <f t="shared" si="17"/>
        <v>0</v>
      </c>
      <c r="BI117" s="203">
        <f t="shared" si="18"/>
        <v>0</v>
      </c>
      <c r="BJ117" s="24" t="s">
        <v>82</v>
      </c>
      <c r="BK117" s="203">
        <f t="shared" si="19"/>
        <v>0</v>
      </c>
      <c r="BL117" s="24" t="s">
        <v>294</v>
      </c>
      <c r="BM117" s="24" t="s">
        <v>642</v>
      </c>
    </row>
    <row r="118" spans="2:65" s="1" customFormat="1" ht="22.5" customHeight="1">
      <c r="B118" s="40"/>
      <c r="C118" s="192" t="s">
        <v>337</v>
      </c>
      <c r="D118" s="192" t="s">
        <v>146</v>
      </c>
      <c r="E118" s="193" t="s">
        <v>2381</v>
      </c>
      <c r="F118" s="194" t="s">
        <v>2382</v>
      </c>
      <c r="G118" s="195" t="s">
        <v>492</v>
      </c>
      <c r="H118" s="196">
        <v>50</v>
      </c>
      <c r="I118" s="197"/>
      <c r="J118" s="198">
        <f t="shared" si="10"/>
        <v>0</v>
      </c>
      <c r="K118" s="194" t="s">
        <v>21</v>
      </c>
      <c r="L118" s="60"/>
      <c r="M118" s="199" t="s">
        <v>21</v>
      </c>
      <c r="N118" s="200" t="s">
        <v>45</v>
      </c>
      <c r="O118" s="41"/>
      <c r="P118" s="201">
        <f t="shared" si="11"/>
        <v>0</v>
      </c>
      <c r="Q118" s="201">
        <v>0</v>
      </c>
      <c r="R118" s="201">
        <f t="shared" si="12"/>
        <v>0</v>
      </c>
      <c r="S118" s="201">
        <v>0</v>
      </c>
      <c r="T118" s="202">
        <f t="shared" si="13"/>
        <v>0</v>
      </c>
      <c r="AR118" s="24" t="s">
        <v>294</v>
      </c>
      <c r="AT118" s="24" t="s">
        <v>146</v>
      </c>
      <c r="AU118" s="24" t="s">
        <v>84</v>
      </c>
      <c r="AY118" s="24" t="s">
        <v>143</v>
      </c>
      <c r="BE118" s="203">
        <f t="shared" si="14"/>
        <v>0</v>
      </c>
      <c r="BF118" s="203">
        <f t="shared" si="15"/>
        <v>0</v>
      </c>
      <c r="BG118" s="203">
        <f t="shared" si="16"/>
        <v>0</v>
      </c>
      <c r="BH118" s="203">
        <f t="shared" si="17"/>
        <v>0</v>
      </c>
      <c r="BI118" s="203">
        <f t="shared" si="18"/>
        <v>0</v>
      </c>
      <c r="BJ118" s="24" t="s">
        <v>82</v>
      </c>
      <c r="BK118" s="203">
        <f t="shared" si="19"/>
        <v>0</v>
      </c>
      <c r="BL118" s="24" t="s">
        <v>294</v>
      </c>
      <c r="BM118" s="24" t="s">
        <v>653</v>
      </c>
    </row>
    <row r="119" spans="2:63" s="10" customFormat="1" ht="29.85" customHeight="1">
      <c r="B119" s="175"/>
      <c r="C119" s="176"/>
      <c r="D119" s="189" t="s">
        <v>73</v>
      </c>
      <c r="E119" s="190" t="s">
        <v>2383</v>
      </c>
      <c r="F119" s="190" t="s">
        <v>2384</v>
      </c>
      <c r="G119" s="176"/>
      <c r="H119" s="176"/>
      <c r="I119" s="179"/>
      <c r="J119" s="191">
        <f>BK119</f>
        <v>0</v>
      </c>
      <c r="K119" s="176"/>
      <c r="L119" s="181"/>
      <c r="M119" s="182"/>
      <c r="N119" s="183"/>
      <c r="O119" s="183"/>
      <c r="P119" s="184">
        <f>SUM(P120:P124)</f>
        <v>0</v>
      </c>
      <c r="Q119" s="183"/>
      <c r="R119" s="184">
        <f>SUM(R120:R124)</f>
        <v>0</v>
      </c>
      <c r="S119" s="183"/>
      <c r="T119" s="185">
        <f>SUM(T120:T124)</f>
        <v>0</v>
      </c>
      <c r="AR119" s="186" t="s">
        <v>84</v>
      </c>
      <c r="AT119" s="187" t="s">
        <v>73</v>
      </c>
      <c r="AU119" s="187" t="s">
        <v>82</v>
      </c>
      <c r="AY119" s="186" t="s">
        <v>143</v>
      </c>
      <c r="BK119" s="188">
        <f>SUM(BK120:BK124)</f>
        <v>0</v>
      </c>
    </row>
    <row r="120" spans="2:65" s="1" customFormat="1" ht="22.5" customHeight="1">
      <c r="B120" s="40"/>
      <c r="C120" s="192" t="s">
        <v>345</v>
      </c>
      <c r="D120" s="192" t="s">
        <v>146</v>
      </c>
      <c r="E120" s="193" t="s">
        <v>2385</v>
      </c>
      <c r="F120" s="194" t="s">
        <v>2386</v>
      </c>
      <c r="G120" s="195" t="s">
        <v>1924</v>
      </c>
      <c r="H120" s="196">
        <v>197</v>
      </c>
      <c r="I120" s="197"/>
      <c r="J120" s="198">
        <f>ROUND(I120*H120,2)</f>
        <v>0</v>
      </c>
      <c r="K120" s="194" t="s">
        <v>21</v>
      </c>
      <c r="L120" s="60"/>
      <c r="M120" s="199" t="s">
        <v>21</v>
      </c>
      <c r="N120" s="200" t="s">
        <v>45</v>
      </c>
      <c r="O120" s="41"/>
      <c r="P120" s="201">
        <f>O120*H120</f>
        <v>0</v>
      </c>
      <c r="Q120" s="201">
        <v>0</v>
      </c>
      <c r="R120" s="201">
        <f>Q120*H120</f>
        <v>0</v>
      </c>
      <c r="S120" s="201">
        <v>0</v>
      </c>
      <c r="T120" s="202">
        <f>S120*H120</f>
        <v>0</v>
      </c>
      <c r="AR120" s="24" t="s">
        <v>294</v>
      </c>
      <c r="AT120" s="24" t="s">
        <v>146</v>
      </c>
      <c r="AU120" s="24" t="s">
        <v>84</v>
      </c>
      <c r="AY120" s="24" t="s">
        <v>143</v>
      </c>
      <c r="BE120" s="203">
        <f>IF(N120="základní",J120,0)</f>
        <v>0</v>
      </c>
      <c r="BF120" s="203">
        <f>IF(N120="snížená",J120,0)</f>
        <v>0</v>
      </c>
      <c r="BG120" s="203">
        <f>IF(N120="zákl. přenesená",J120,0)</f>
        <v>0</v>
      </c>
      <c r="BH120" s="203">
        <f>IF(N120="sníž. přenesená",J120,0)</f>
        <v>0</v>
      </c>
      <c r="BI120" s="203">
        <f>IF(N120="nulová",J120,0)</f>
        <v>0</v>
      </c>
      <c r="BJ120" s="24" t="s">
        <v>82</v>
      </c>
      <c r="BK120" s="203">
        <f>ROUND(I120*H120,2)</f>
        <v>0</v>
      </c>
      <c r="BL120" s="24" t="s">
        <v>294</v>
      </c>
      <c r="BM120" s="24" t="s">
        <v>495</v>
      </c>
    </row>
    <row r="121" spans="2:65" s="1" customFormat="1" ht="22.5" customHeight="1">
      <c r="B121" s="40"/>
      <c r="C121" s="192" t="s">
        <v>351</v>
      </c>
      <c r="D121" s="192" t="s">
        <v>146</v>
      </c>
      <c r="E121" s="193" t="s">
        <v>2387</v>
      </c>
      <c r="F121" s="194" t="s">
        <v>2388</v>
      </c>
      <c r="G121" s="195" t="s">
        <v>1924</v>
      </c>
      <c r="H121" s="196">
        <v>36</v>
      </c>
      <c r="I121" s="197"/>
      <c r="J121" s="198">
        <f>ROUND(I121*H121,2)</f>
        <v>0</v>
      </c>
      <c r="K121" s="194" t="s">
        <v>21</v>
      </c>
      <c r="L121" s="60"/>
      <c r="M121" s="199" t="s">
        <v>21</v>
      </c>
      <c r="N121" s="200" t="s">
        <v>45</v>
      </c>
      <c r="O121" s="41"/>
      <c r="P121" s="201">
        <f>O121*H121</f>
        <v>0</v>
      </c>
      <c r="Q121" s="201">
        <v>0</v>
      </c>
      <c r="R121" s="201">
        <f>Q121*H121</f>
        <v>0</v>
      </c>
      <c r="S121" s="201">
        <v>0</v>
      </c>
      <c r="T121" s="202">
        <f>S121*H121</f>
        <v>0</v>
      </c>
      <c r="AR121" s="24" t="s">
        <v>294</v>
      </c>
      <c r="AT121" s="24" t="s">
        <v>146</v>
      </c>
      <c r="AU121" s="24" t="s">
        <v>84</v>
      </c>
      <c r="AY121" s="24" t="s">
        <v>143</v>
      </c>
      <c r="BE121" s="203">
        <f>IF(N121="základní",J121,0)</f>
        <v>0</v>
      </c>
      <c r="BF121" s="203">
        <f>IF(N121="snížená",J121,0)</f>
        <v>0</v>
      </c>
      <c r="BG121" s="203">
        <f>IF(N121="zákl. přenesená",J121,0)</f>
        <v>0</v>
      </c>
      <c r="BH121" s="203">
        <f>IF(N121="sníž. přenesená",J121,0)</f>
        <v>0</v>
      </c>
      <c r="BI121" s="203">
        <f>IF(N121="nulová",J121,0)</f>
        <v>0</v>
      </c>
      <c r="BJ121" s="24" t="s">
        <v>82</v>
      </c>
      <c r="BK121" s="203">
        <f>ROUND(I121*H121,2)</f>
        <v>0</v>
      </c>
      <c r="BL121" s="24" t="s">
        <v>294</v>
      </c>
      <c r="BM121" s="24" t="s">
        <v>504</v>
      </c>
    </row>
    <row r="122" spans="2:65" s="1" customFormat="1" ht="22.5" customHeight="1">
      <c r="B122" s="40"/>
      <c r="C122" s="192" t="s">
        <v>267</v>
      </c>
      <c r="D122" s="192" t="s">
        <v>146</v>
      </c>
      <c r="E122" s="193" t="s">
        <v>2389</v>
      </c>
      <c r="F122" s="194" t="s">
        <v>2390</v>
      </c>
      <c r="G122" s="195" t="s">
        <v>1924</v>
      </c>
      <c r="H122" s="196">
        <v>721</v>
      </c>
      <c r="I122" s="197"/>
      <c r="J122" s="198">
        <f>ROUND(I122*H122,2)</f>
        <v>0</v>
      </c>
      <c r="K122" s="194" t="s">
        <v>21</v>
      </c>
      <c r="L122" s="60"/>
      <c r="M122" s="199" t="s">
        <v>21</v>
      </c>
      <c r="N122" s="200" t="s">
        <v>45</v>
      </c>
      <c r="O122" s="41"/>
      <c r="P122" s="201">
        <f>O122*H122</f>
        <v>0</v>
      </c>
      <c r="Q122" s="201">
        <v>0</v>
      </c>
      <c r="R122" s="201">
        <f>Q122*H122</f>
        <v>0</v>
      </c>
      <c r="S122" s="201">
        <v>0</v>
      </c>
      <c r="T122" s="202">
        <f>S122*H122</f>
        <v>0</v>
      </c>
      <c r="AR122" s="24" t="s">
        <v>294</v>
      </c>
      <c r="AT122" s="24" t="s">
        <v>146</v>
      </c>
      <c r="AU122" s="24" t="s">
        <v>84</v>
      </c>
      <c r="AY122" s="24" t="s">
        <v>143</v>
      </c>
      <c r="BE122" s="203">
        <f>IF(N122="základní",J122,0)</f>
        <v>0</v>
      </c>
      <c r="BF122" s="203">
        <f>IF(N122="snížená",J122,0)</f>
        <v>0</v>
      </c>
      <c r="BG122" s="203">
        <f>IF(N122="zákl. přenesená",J122,0)</f>
        <v>0</v>
      </c>
      <c r="BH122" s="203">
        <f>IF(N122="sníž. přenesená",J122,0)</f>
        <v>0</v>
      </c>
      <c r="BI122" s="203">
        <f>IF(N122="nulová",J122,0)</f>
        <v>0</v>
      </c>
      <c r="BJ122" s="24" t="s">
        <v>82</v>
      </c>
      <c r="BK122" s="203">
        <f>ROUND(I122*H122,2)</f>
        <v>0</v>
      </c>
      <c r="BL122" s="24" t="s">
        <v>294</v>
      </c>
      <c r="BM122" s="24" t="s">
        <v>515</v>
      </c>
    </row>
    <row r="123" spans="2:65" s="1" customFormat="1" ht="22.5" customHeight="1">
      <c r="B123" s="40"/>
      <c r="C123" s="192" t="s">
        <v>362</v>
      </c>
      <c r="D123" s="192" t="s">
        <v>146</v>
      </c>
      <c r="E123" s="193" t="s">
        <v>2391</v>
      </c>
      <c r="F123" s="194" t="s">
        <v>2392</v>
      </c>
      <c r="G123" s="195" t="s">
        <v>1924</v>
      </c>
      <c r="H123" s="196">
        <v>1</v>
      </c>
      <c r="I123" s="197"/>
      <c r="J123" s="198">
        <f>ROUND(I123*H123,2)</f>
        <v>0</v>
      </c>
      <c r="K123" s="194" t="s">
        <v>21</v>
      </c>
      <c r="L123" s="60"/>
      <c r="M123" s="199" t="s">
        <v>21</v>
      </c>
      <c r="N123" s="200" t="s">
        <v>45</v>
      </c>
      <c r="O123" s="41"/>
      <c r="P123" s="201">
        <f>O123*H123</f>
        <v>0</v>
      </c>
      <c r="Q123" s="201">
        <v>0</v>
      </c>
      <c r="R123" s="201">
        <f>Q123*H123</f>
        <v>0</v>
      </c>
      <c r="S123" s="201">
        <v>0</v>
      </c>
      <c r="T123" s="202">
        <f>S123*H123</f>
        <v>0</v>
      </c>
      <c r="AR123" s="24" t="s">
        <v>294</v>
      </c>
      <c r="AT123" s="24" t="s">
        <v>146</v>
      </c>
      <c r="AU123" s="24" t="s">
        <v>84</v>
      </c>
      <c r="AY123" s="24" t="s">
        <v>143</v>
      </c>
      <c r="BE123" s="203">
        <f>IF(N123="základní",J123,0)</f>
        <v>0</v>
      </c>
      <c r="BF123" s="203">
        <f>IF(N123="snížená",J123,0)</f>
        <v>0</v>
      </c>
      <c r="BG123" s="203">
        <f>IF(N123="zákl. přenesená",J123,0)</f>
        <v>0</v>
      </c>
      <c r="BH123" s="203">
        <f>IF(N123="sníž. přenesená",J123,0)</f>
        <v>0</v>
      </c>
      <c r="BI123" s="203">
        <f>IF(N123="nulová",J123,0)</f>
        <v>0</v>
      </c>
      <c r="BJ123" s="24" t="s">
        <v>82</v>
      </c>
      <c r="BK123" s="203">
        <f>ROUND(I123*H123,2)</f>
        <v>0</v>
      </c>
      <c r="BL123" s="24" t="s">
        <v>294</v>
      </c>
      <c r="BM123" s="24" t="s">
        <v>550</v>
      </c>
    </row>
    <row r="124" spans="2:65" s="1" customFormat="1" ht="22.5" customHeight="1">
      <c r="B124" s="40"/>
      <c r="C124" s="192" t="s">
        <v>372</v>
      </c>
      <c r="D124" s="192" t="s">
        <v>146</v>
      </c>
      <c r="E124" s="193" t="s">
        <v>2393</v>
      </c>
      <c r="F124" s="194" t="s">
        <v>2394</v>
      </c>
      <c r="G124" s="195" t="s">
        <v>492</v>
      </c>
      <c r="H124" s="196">
        <v>20</v>
      </c>
      <c r="I124" s="197"/>
      <c r="J124" s="198">
        <f>ROUND(I124*H124,2)</f>
        <v>0</v>
      </c>
      <c r="K124" s="194" t="s">
        <v>21</v>
      </c>
      <c r="L124" s="60"/>
      <c r="M124" s="199" t="s">
        <v>21</v>
      </c>
      <c r="N124" s="200" t="s">
        <v>45</v>
      </c>
      <c r="O124" s="41"/>
      <c r="P124" s="201">
        <f>O124*H124</f>
        <v>0</v>
      </c>
      <c r="Q124" s="201">
        <v>0</v>
      </c>
      <c r="R124" s="201">
        <f>Q124*H124</f>
        <v>0</v>
      </c>
      <c r="S124" s="201">
        <v>0</v>
      </c>
      <c r="T124" s="202">
        <f>S124*H124</f>
        <v>0</v>
      </c>
      <c r="AR124" s="24" t="s">
        <v>294</v>
      </c>
      <c r="AT124" s="24" t="s">
        <v>146</v>
      </c>
      <c r="AU124" s="24" t="s">
        <v>84</v>
      </c>
      <c r="AY124" s="24" t="s">
        <v>143</v>
      </c>
      <c r="BE124" s="203">
        <f>IF(N124="základní",J124,0)</f>
        <v>0</v>
      </c>
      <c r="BF124" s="203">
        <f>IF(N124="snížená",J124,0)</f>
        <v>0</v>
      </c>
      <c r="BG124" s="203">
        <f>IF(N124="zákl. přenesená",J124,0)</f>
        <v>0</v>
      </c>
      <c r="BH124" s="203">
        <f>IF(N124="sníž. přenesená",J124,0)</f>
        <v>0</v>
      </c>
      <c r="BI124" s="203">
        <f>IF(N124="nulová",J124,0)</f>
        <v>0</v>
      </c>
      <c r="BJ124" s="24" t="s">
        <v>82</v>
      </c>
      <c r="BK124" s="203">
        <f>ROUND(I124*H124,2)</f>
        <v>0</v>
      </c>
      <c r="BL124" s="24" t="s">
        <v>294</v>
      </c>
      <c r="BM124" s="24" t="s">
        <v>559</v>
      </c>
    </row>
    <row r="125" spans="2:63" s="10" customFormat="1" ht="29.85" customHeight="1">
      <c r="B125" s="175"/>
      <c r="C125" s="176"/>
      <c r="D125" s="189" t="s">
        <v>73</v>
      </c>
      <c r="E125" s="190" t="s">
        <v>2395</v>
      </c>
      <c r="F125" s="190" t="s">
        <v>2396</v>
      </c>
      <c r="G125" s="176"/>
      <c r="H125" s="176"/>
      <c r="I125" s="179"/>
      <c r="J125" s="191">
        <f>BK125</f>
        <v>0</v>
      </c>
      <c r="K125" s="176"/>
      <c r="L125" s="181"/>
      <c r="M125" s="182"/>
      <c r="N125" s="183"/>
      <c r="O125" s="183"/>
      <c r="P125" s="184">
        <f>SUM(P126:P139)</f>
        <v>0</v>
      </c>
      <c r="Q125" s="183"/>
      <c r="R125" s="184">
        <f>SUM(R126:R139)</f>
        <v>0</v>
      </c>
      <c r="S125" s="183"/>
      <c r="T125" s="185">
        <f>SUM(T126:T139)</f>
        <v>0</v>
      </c>
      <c r="AR125" s="186" t="s">
        <v>84</v>
      </c>
      <c r="AT125" s="187" t="s">
        <v>73</v>
      </c>
      <c r="AU125" s="187" t="s">
        <v>82</v>
      </c>
      <c r="AY125" s="186" t="s">
        <v>143</v>
      </c>
      <c r="BK125" s="188">
        <f>SUM(BK126:BK139)</f>
        <v>0</v>
      </c>
    </row>
    <row r="126" spans="2:65" s="1" customFormat="1" ht="22.5" customHeight="1">
      <c r="B126" s="40"/>
      <c r="C126" s="192" t="s">
        <v>379</v>
      </c>
      <c r="D126" s="192" t="s">
        <v>146</v>
      </c>
      <c r="E126" s="193" t="s">
        <v>2397</v>
      </c>
      <c r="F126" s="194" t="s">
        <v>2398</v>
      </c>
      <c r="G126" s="195" t="s">
        <v>1924</v>
      </c>
      <c r="H126" s="196">
        <v>1</v>
      </c>
      <c r="I126" s="197"/>
      <c r="J126" s="198">
        <f aca="true" t="shared" si="20" ref="J126:J139">ROUND(I126*H126,2)</f>
        <v>0</v>
      </c>
      <c r="K126" s="194" t="s">
        <v>21</v>
      </c>
      <c r="L126" s="60"/>
      <c r="M126" s="199" t="s">
        <v>21</v>
      </c>
      <c r="N126" s="200" t="s">
        <v>45</v>
      </c>
      <c r="O126" s="41"/>
      <c r="P126" s="201">
        <f aca="true" t="shared" si="21" ref="P126:P139">O126*H126</f>
        <v>0</v>
      </c>
      <c r="Q126" s="201">
        <v>0</v>
      </c>
      <c r="R126" s="201">
        <f aca="true" t="shared" si="22" ref="R126:R139">Q126*H126</f>
        <v>0</v>
      </c>
      <c r="S126" s="201">
        <v>0</v>
      </c>
      <c r="T126" s="202">
        <f aca="true" t="shared" si="23" ref="T126:T139">S126*H126</f>
        <v>0</v>
      </c>
      <c r="AR126" s="24" t="s">
        <v>294</v>
      </c>
      <c r="AT126" s="24" t="s">
        <v>146</v>
      </c>
      <c r="AU126" s="24" t="s">
        <v>84</v>
      </c>
      <c r="AY126" s="24" t="s">
        <v>143</v>
      </c>
      <c r="BE126" s="203">
        <f aca="true" t="shared" si="24" ref="BE126:BE139">IF(N126="základní",J126,0)</f>
        <v>0</v>
      </c>
      <c r="BF126" s="203">
        <f aca="true" t="shared" si="25" ref="BF126:BF139">IF(N126="snížená",J126,0)</f>
        <v>0</v>
      </c>
      <c r="BG126" s="203">
        <f aca="true" t="shared" si="26" ref="BG126:BG139">IF(N126="zákl. přenesená",J126,0)</f>
        <v>0</v>
      </c>
      <c r="BH126" s="203">
        <f aca="true" t="shared" si="27" ref="BH126:BH139">IF(N126="sníž. přenesená",J126,0)</f>
        <v>0</v>
      </c>
      <c r="BI126" s="203">
        <f aca="true" t="shared" si="28" ref="BI126:BI139">IF(N126="nulová",J126,0)</f>
        <v>0</v>
      </c>
      <c r="BJ126" s="24" t="s">
        <v>82</v>
      </c>
      <c r="BK126" s="203">
        <f aca="true" t="shared" si="29" ref="BK126:BK139">ROUND(I126*H126,2)</f>
        <v>0</v>
      </c>
      <c r="BL126" s="24" t="s">
        <v>294</v>
      </c>
      <c r="BM126" s="24" t="s">
        <v>316</v>
      </c>
    </row>
    <row r="127" spans="2:65" s="1" customFormat="1" ht="22.5" customHeight="1">
      <c r="B127" s="40"/>
      <c r="C127" s="192" t="s">
        <v>384</v>
      </c>
      <c r="D127" s="192" t="s">
        <v>146</v>
      </c>
      <c r="E127" s="193" t="s">
        <v>2399</v>
      </c>
      <c r="F127" s="194" t="s">
        <v>2400</v>
      </c>
      <c r="G127" s="195" t="s">
        <v>1924</v>
      </c>
      <c r="H127" s="196">
        <v>9</v>
      </c>
      <c r="I127" s="197"/>
      <c r="J127" s="198">
        <f t="shared" si="20"/>
        <v>0</v>
      </c>
      <c r="K127" s="194" t="s">
        <v>21</v>
      </c>
      <c r="L127" s="60"/>
      <c r="M127" s="199" t="s">
        <v>21</v>
      </c>
      <c r="N127" s="200" t="s">
        <v>45</v>
      </c>
      <c r="O127" s="41"/>
      <c r="P127" s="201">
        <f t="shared" si="21"/>
        <v>0</v>
      </c>
      <c r="Q127" s="201">
        <v>0</v>
      </c>
      <c r="R127" s="201">
        <f t="shared" si="22"/>
        <v>0</v>
      </c>
      <c r="S127" s="201">
        <v>0</v>
      </c>
      <c r="T127" s="202">
        <f t="shared" si="23"/>
        <v>0</v>
      </c>
      <c r="AR127" s="24" t="s">
        <v>294</v>
      </c>
      <c r="AT127" s="24" t="s">
        <v>146</v>
      </c>
      <c r="AU127" s="24" t="s">
        <v>84</v>
      </c>
      <c r="AY127" s="24" t="s">
        <v>143</v>
      </c>
      <c r="BE127" s="203">
        <f t="shared" si="24"/>
        <v>0</v>
      </c>
      <c r="BF127" s="203">
        <f t="shared" si="25"/>
        <v>0</v>
      </c>
      <c r="BG127" s="203">
        <f t="shared" si="26"/>
        <v>0</v>
      </c>
      <c r="BH127" s="203">
        <f t="shared" si="27"/>
        <v>0</v>
      </c>
      <c r="BI127" s="203">
        <f t="shared" si="28"/>
        <v>0</v>
      </c>
      <c r="BJ127" s="24" t="s">
        <v>82</v>
      </c>
      <c r="BK127" s="203">
        <f t="shared" si="29"/>
        <v>0</v>
      </c>
      <c r="BL127" s="24" t="s">
        <v>294</v>
      </c>
      <c r="BM127" s="24" t="s">
        <v>327</v>
      </c>
    </row>
    <row r="128" spans="2:65" s="1" customFormat="1" ht="22.5" customHeight="1">
      <c r="B128" s="40"/>
      <c r="C128" s="192" t="s">
        <v>394</v>
      </c>
      <c r="D128" s="192" t="s">
        <v>146</v>
      </c>
      <c r="E128" s="193" t="s">
        <v>2401</v>
      </c>
      <c r="F128" s="194" t="s">
        <v>2402</v>
      </c>
      <c r="G128" s="195" t="s">
        <v>1924</v>
      </c>
      <c r="H128" s="196">
        <v>8</v>
      </c>
      <c r="I128" s="197"/>
      <c r="J128" s="198">
        <f t="shared" si="20"/>
        <v>0</v>
      </c>
      <c r="K128" s="194" t="s">
        <v>21</v>
      </c>
      <c r="L128" s="60"/>
      <c r="M128" s="199" t="s">
        <v>21</v>
      </c>
      <c r="N128" s="200" t="s">
        <v>45</v>
      </c>
      <c r="O128" s="41"/>
      <c r="P128" s="201">
        <f t="shared" si="21"/>
        <v>0</v>
      </c>
      <c r="Q128" s="201">
        <v>0</v>
      </c>
      <c r="R128" s="201">
        <f t="shared" si="22"/>
        <v>0</v>
      </c>
      <c r="S128" s="201">
        <v>0</v>
      </c>
      <c r="T128" s="202">
        <f t="shared" si="23"/>
        <v>0</v>
      </c>
      <c r="AR128" s="24" t="s">
        <v>294</v>
      </c>
      <c r="AT128" s="24" t="s">
        <v>146</v>
      </c>
      <c r="AU128" s="24" t="s">
        <v>84</v>
      </c>
      <c r="AY128" s="24" t="s">
        <v>143</v>
      </c>
      <c r="BE128" s="203">
        <f t="shared" si="24"/>
        <v>0</v>
      </c>
      <c r="BF128" s="203">
        <f t="shared" si="25"/>
        <v>0</v>
      </c>
      <c r="BG128" s="203">
        <f t="shared" si="26"/>
        <v>0</v>
      </c>
      <c r="BH128" s="203">
        <f t="shared" si="27"/>
        <v>0</v>
      </c>
      <c r="BI128" s="203">
        <f t="shared" si="28"/>
        <v>0</v>
      </c>
      <c r="BJ128" s="24" t="s">
        <v>82</v>
      </c>
      <c r="BK128" s="203">
        <f t="shared" si="29"/>
        <v>0</v>
      </c>
      <c r="BL128" s="24" t="s">
        <v>294</v>
      </c>
      <c r="BM128" s="24" t="s">
        <v>337</v>
      </c>
    </row>
    <row r="129" spans="2:65" s="1" customFormat="1" ht="22.5" customHeight="1">
      <c r="B129" s="40"/>
      <c r="C129" s="192" t="s">
        <v>400</v>
      </c>
      <c r="D129" s="192" t="s">
        <v>146</v>
      </c>
      <c r="E129" s="193" t="s">
        <v>2403</v>
      </c>
      <c r="F129" s="194" t="s">
        <v>2404</v>
      </c>
      <c r="G129" s="195" t="s">
        <v>1924</v>
      </c>
      <c r="H129" s="196">
        <v>9</v>
      </c>
      <c r="I129" s="197"/>
      <c r="J129" s="198">
        <f t="shared" si="20"/>
        <v>0</v>
      </c>
      <c r="K129" s="194" t="s">
        <v>21</v>
      </c>
      <c r="L129" s="60"/>
      <c r="M129" s="199" t="s">
        <v>21</v>
      </c>
      <c r="N129" s="200" t="s">
        <v>45</v>
      </c>
      <c r="O129" s="41"/>
      <c r="P129" s="201">
        <f t="shared" si="21"/>
        <v>0</v>
      </c>
      <c r="Q129" s="201">
        <v>0</v>
      </c>
      <c r="R129" s="201">
        <f t="shared" si="22"/>
        <v>0</v>
      </c>
      <c r="S129" s="201">
        <v>0</v>
      </c>
      <c r="T129" s="202">
        <f t="shared" si="23"/>
        <v>0</v>
      </c>
      <c r="AR129" s="24" t="s">
        <v>294</v>
      </c>
      <c r="AT129" s="24" t="s">
        <v>146</v>
      </c>
      <c r="AU129" s="24" t="s">
        <v>84</v>
      </c>
      <c r="AY129" s="24" t="s">
        <v>143</v>
      </c>
      <c r="BE129" s="203">
        <f t="shared" si="24"/>
        <v>0</v>
      </c>
      <c r="BF129" s="203">
        <f t="shared" si="25"/>
        <v>0</v>
      </c>
      <c r="BG129" s="203">
        <f t="shared" si="26"/>
        <v>0</v>
      </c>
      <c r="BH129" s="203">
        <f t="shared" si="27"/>
        <v>0</v>
      </c>
      <c r="BI129" s="203">
        <f t="shared" si="28"/>
        <v>0</v>
      </c>
      <c r="BJ129" s="24" t="s">
        <v>82</v>
      </c>
      <c r="BK129" s="203">
        <f t="shared" si="29"/>
        <v>0</v>
      </c>
      <c r="BL129" s="24" t="s">
        <v>294</v>
      </c>
      <c r="BM129" s="24" t="s">
        <v>351</v>
      </c>
    </row>
    <row r="130" spans="2:65" s="1" customFormat="1" ht="22.5" customHeight="1">
      <c r="B130" s="40"/>
      <c r="C130" s="192" t="s">
        <v>355</v>
      </c>
      <c r="D130" s="192" t="s">
        <v>146</v>
      </c>
      <c r="E130" s="193" t="s">
        <v>2405</v>
      </c>
      <c r="F130" s="194" t="s">
        <v>2406</v>
      </c>
      <c r="G130" s="195" t="s">
        <v>1924</v>
      </c>
      <c r="H130" s="196">
        <v>10</v>
      </c>
      <c r="I130" s="197"/>
      <c r="J130" s="198">
        <f t="shared" si="20"/>
        <v>0</v>
      </c>
      <c r="K130" s="194" t="s">
        <v>21</v>
      </c>
      <c r="L130" s="60"/>
      <c r="M130" s="199" t="s">
        <v>21</v>
      </c>
      <c r="N130" s="200" t="s">
        <v>45</v>
      </c>
      <c r="O130" s="41"/>
      <c r="P130" s="201">
        <f t="shared" si="21"/>
        <v>0</v>
      </c>
      <c r="Q130" s="201">
        <v>0</v>
      </c>
      <c r="R130" s="201">
        <f t="shared" si="22"/>
        <v>0</v>
      </c>
      <c r="S130" s="201">
        <v>0</v>
      </c>
      <c r="T130" s="202">
        <f t="shared" si="23"/>
        <v>0</v>
      </c>
      <c r="AR130" s="24" t="s">
        <v>294</v>
      </c>
      <c r="AT130" s="24" t="s">
        <v>146</v>
      </c>
      <c r="AU130" s="24" t="s">
        <v>84</v>
      </c>
      <c r="AY130" s="24" t="s">
        <v>143</v>
      </c>
      <c r="BE130" s="203">
        <f t="shared" si="24"/>
        <v>0</v>
      </c>
      <c r="BF130" s="203">
        <f t="shared" si="25"/>
        <v>0</v>
      </c>
      <c r="BG130" s="203">
        <f t="shared" si="26"/>
        <v>0</v>
      </c>
      <c r="BH130" s="203">
        <f t="shared" si="27"/>
        <v>0</v>
      </c>
      <c r="BI130" s="203">
        <f t="shared" si="28"/>
        <v>0</v>
      </c>
      <c r="BJ130" s="24" t="s">
        <v>82</v>
      </c>
      <c r="BK130" s="203">
        <f t="shared" si="29"/>
        <v>0</v>
      </c>
      <c r="BL130" s="24" t="s">
        <v>294</v>
      </c>
      <c r="BM130" s="24" t="s">
        <v>362</v>
      </c>
    </row>
    <row r="131" spans="2:65" s="1" customFormat="1" ht="22.5" customHeight="1">
      <c r="B131" s="40"/>
      <c r="C131" s="192" t="s">
        <v>410</v>
      </c>
      <c r="D131" s="192" t="s">
        <v>146</v>
      </c>
      <c r="E131" s="193" t="s">
        <v>2407</v>
      </c>
      <c r="F131" s="194" t="s">
        <v>2408</v>
      </c>
      <c r="G131" s="195" t="s">
        <v>1924</v>
      </c>
      <c r="H131" s="196">
        <v>15</v>
      </c>
      <c r="I131" s="197"/>
      <c r="J131" s="198">
        <f t="shared" si="20"/>
        <v>0</v>
      </c>
      <c r="K131" s="194" t="s">
        <v>21</v>
      </c>
      <c r="L131" s="60"/>
      <c r="M131" s="199" t="s">
        <v>21</v>
      </c>
      <c r="N131" s="200" t="s">
        <v>45</v>
      </c>
      <c r="O131" s="41"/>
      <c r="P131" s="201">
        <f t="shared" si="21"/>
        <v>0</v>
      </c>
      <c r="Q131" s="201">
        <v>0</v>
      </c>
      <c r="R131" s="201">
        <f t="shared" si="22"/>
        <v>0</v>
      </c>
      <c r="S131" s="201">
        <v>0</v>
      </c>
      <c r="T131" s="202">
        <f t="shared" si="23"/>
        <v>0</v>
      </c>
      <c r="AR131" s="24" t="s">
        <v>294</v>
      </c>
      <c r="AT131" s="24" t="s">
        <v>146</v>
      </c>
      <c r="AU131" s="24" t="s">
        <v>84</v>
      </c>
      <c r="AY131" s="24" t="s">
        <v>143</v>
      </c>
      <c r="BE131" s="203">
        <f t="shared" si="24"/>
        <v>0</v>
      </c>
      <c r="BF131" s="203">
        <f t="shared" si="25"/>
        <v>0</v>
      </c>
      <c r="BG131" s="203">
        <f t="shared" si="26"/>
        <v>0</v>
      </c>
      <c r="BH131" s="203">
        <f t="shared" si="27"/>
        <v>0</v>
      </c>
      <c r="BI131" s="203">
        <f t="shared" si="28"/>
        <v>0</v>
      </c>
      <c r="BJ131" s="24" t="s">
        <v>82</v>
      </c>
      <c r="BK131" s="203">
        <f t="shared" si="29"/>
        <v>0</v>
      </c>
      <c r="BL131" s="24" t="s">
        <v>294</v>
      </c>
      <c r="BM131" s="24" t="s">
        <v>379</v>
      </c>
    </row>
    <row r="132" spans="2:65" s="1" customFormat="1" ht="22.5" customHeight="1">
      <c r="B132" s="40"/>
      <c r="C132" s="192" t="s">
        <v>418</v>
      </c>
      <c r="D132" s="192" t="s">
        <v>146</v>
      </c>
      <c r="E132" s="193" t="s">
        <v>2409</v>
      </c>
      <c r="F132" s="194" t="s">
        <v>2410</v>
      </c>
      <c r="G132" s="195" t="s">
        <v>1924</v>
      </c>
      <c r="H132" s="196">
        <v>20</v>
      </c>
      <c r="I132" s="197"/>
      <c r="J132" s="198">
        <f t="shared" si="20"/>
        <v>0</v>
      </c>
      <c r="K132" s="194" t="s">
        <v>21</v>
      </c>
      <c r="L132" s="60"/>
      <c r="M132" s="199" t="s">
        <v>21</v>
      </c>
      <c r="N132" s="200" t="s">
        <v>45</v>
      </c>
      <c r="O132" s="41"/>
      <c r="P132" s="201">
        <f t="shared" si="21"/>
        <v>0</v>
      </c>
      <c r="Q132" s="201">
        <v>0</v>
      </c>
      <c r="R132" s="201">
        <f t="shared" si="22"/>
        <v>0</v>
      </c>
      <c r="S132" s="201">
        <v>0</v>
      </c>
      <c r="T132" s="202">
        <f t="shared" si="23"/>
        <v>0</v>
      </c>
      <c r="AR132" s="24" t="s">
        <v>294</v>
      </c>
      <c r="AT132" s="24" t="s">
        <v>146</v>
      </c>
      <c r="AU132" s="24" t="s">
        <v>84</v>
      </c>
      <c r="AY132" s="24" t="s">
        <v>143</v>
      </c>
      <c r="BE132" s="203">
        <f t="shared" si="24"/>
        <v>0</v>
      </c>
      <c r="BF132" s="203">
        <f t="shared" si="25"/>
        <v>0</v>
      </c>
      <c r="BG132" s="203">
        <f t="shared" si="26"/>
        <v>0</v>
      </c>
      <c r="BH132" s="203">
        <f t="shared" si="27"/>
        <v>0</v>
      </c>
      <c r="BI132" s="203">
        <f t="shared" si="28"/>
        <v>0</v>
      </c>
      <c r="BJ132" s="24" t="s">
        <v>82</v>
      </c>
      <c r="BK132" s="203">
        <f t="shared" si="29"/>
        <v>0</v>
      </c>
      <c r="BL132" s="24" t="s">
        <v>294</v>
      </c>
      <c r="BM132" s="24" t="s">
        <v>394</v>
      </c>
    </row>
    <row r="133" spans="2:65" s="1" customFormat="1" ht="22.5" customHeight="1">
      <c r="B133" s="40"/>
      <c r="C133" s="192" t="s">
        <v>429</v>
      </c>
      <c r="D133" s="192" t="s">
        <v>146</v>
      </c>
      <c r="E133" s="193" t="s">
        <v>2411</v>
      </c>
      <c r="F133" s="194" t="s">
        <v>2412</v>
      </c>
      <c r="G133" s="195" t="s">
        <v>1924</v>
      </c>
      <c r="H133" s="196">
        <v>73</v>
      </c>
      <c r="I133" s="197"/>
      <c r="J133" s="198">
        <f t="shared" si="20"/>
        <v>0</v>
      </c>
      <c r="K133" s="194" t="s">
        <v>21</v>
      </c>
      <c r="L133" s="60"/>
      <c r="M133" s="199" t="s">
        <v>21</v>
      </c>
      <c r="N133" s="200" t="s">
        <v>45</v>
      </c>
      <c r="O133" s="41"/>
      <c r="P133" s="201">
        <f t="shared" si="21"/>
        <v>0</v>
      </c>
      <c r="Q133" s="201">
        <v>0</v>
      </c>
      <c r="R133" s="201">
        <f t="shared" si="22"/>
        <v>0</v>
      </c>
      <c r="S133" s="201">
        <v>0</v>
      </c>
      <c r="T133" s="202">
        <f t="shared" si="23"/>
        <v>0</v>
      </c>
      <c r="AR133" s="24" t="s">
        <v>294</v>
      </c>
      <c r="AT133" s="24" t="s">
        <v>146</v>
      </c>
      <c r="AU133" s="24" t="s">
        <v>84</v>
      </c>
      <c r="AY133" s="24" t="s">
        <v>143</v>
      </c>
      <c r="BE133" s="203">
        <f t="shared" si="24"/>
        <v>0</v>
      </c>
      <c r="BF133" s="203">
        <f t="shared" si="25"/>
        <v>0</v>
      </c>
      <c r="BG133" s="203">
        <f t="shared" si="26"/>
        <v>0</v>
      </c>
      <c r="BH133" s="203">
        <f t="shared" si="27"/>
        <v>0</v>
      </c>
      <c r="BI133" s="203">
        <f t="shared" si="28"/>
        <v>0</v>
      </c>
      <c r="BJ133" s="24" t="s">
        <v>82</v>
      </c>
      <c r="BK133" s="203">
        <f t="shared" si="29"/>
        <v>0</v>
      </c>
      <c r="BL133" s="24" t="s">
        <v>294</v>
      </c>
      <c r="BM133" s="24" t="s">
        <v>355</v>
      </c>
    </row>
    <row r="134" spans="2:65" s="1" customFormat="1" ht="22.5" customHeight="1">
      <c r="B134" s="40"/>
      <c r="C134" s="192" t="s">
        <v>436</v>
      </c>
      <c r="D134" s="192" t="s">
        <v>146</v>
      </c>
      <c r="E134" s="193" t="s">
        <v>2413</v>
      </c>
      <c r="F134" s="194" t="s">
        <v>2414</v>
      </c>
      <c r="G134" s="195" t="s">
        <v>1924</v>
      </c>
      <c r="H134" s="196">
        <v>24</v>
      </c>
      <c r="I134" s="197"/>
      <c r="J134" s="198">
        <f t="shared" si="20"/>
        <v>0</v>
      </c>
      <c r="K134" s="194" t="s">
        <v>21</v>
      </c>
      <c r="L134" s="60"/>
      <c r="M134" s="199" t="s">
        <v>21</v>
      </c>
      <c r="N134" s="200" t="s">
        <v>45</v>
      </c>
      <c r="O134" s="41"/>
      <c r="P134" s="201">
        <f t="shared" si="21"/>
        <v>0</v>
      </c>
      <c r="Q134" s="201">
        <v>0</v>
      </c>
      <c r="R134" s="201">
        <f t="shared" si="22"/>
        <v>0</v>
      </c>
      <c r="S134" s="201">
        <v>0</v>
      </c>
      <c r="T134" s="202">
        <f t="shared" si="23"/>
        <v>0</v>
      </c>
      <c r="AR134" s="24" t="s">
        <v>294</v>
      </c>
      <c r="AT134" s="24" t="s">
        <v>146</v>
      </c>
      <c r="AU134" s="24" t="s">
        <v>84</v>
      </c>
      <c r="AY134" s="24" t="s">
        <v>143</v>
      </c>
      <c r="BE134" s="203">
        <f t="shared" si="24"/>
        <v>0</v>
      </c>
      <c r="BF134" s="203">
        <f t="shared" si="25"/>
        <v>0</v>
      </c>
      <c r="BG134" s="203">
        <f t="shared" si="26"/>
        <v>0</v>
      </c>
      <c r="BH134" s="203">
        <f t="shared" si="27"/>
        <v>0</v>
      </c>
      <c r="BI134" s="203">
        <f t="shared" si="28"/>
        <v>0</v>
      </c>
      <c r="BJ134" s="24" t="s">
        <v>82</v>
      </c>
      <c r="BK134" s="203">
        <f t="shared" si="29"/>
        <v>0</v>
      </c>
      <c r="BL134" s="24" t="s">
        <v>294</v>
      </c>
      <c r="BM134" s="24" t="s">
        <v>418</v>
      </c>
    </row>
    <row r="135" spans="2:65" s="1" customFormat="1" ht="22.5" customHeight="1">
      <c r="B135" s="40"/>
      <c r="C135" s="192" t="s">
        <v>442</v>
      </c>
      <c r="D135" s="192" t="s">
        <v>146</v>
      </c>
      <c r="E135" s="193" t="s">
        <v>2415</v>
      </c>
      <c r="F135" s="194" t="s">
        <v>2416</v>
      </c>
      <c r="G135" s="195" t="s">
        <v>1924</v>
      </c>
      <c r="H135" s="196">
        <v>16</v>
      </c>
      <c r="I135" s="197"/>
      <c r="J135" s="198">
        <f t="shared" si="20"/>
        <v>0</v>
      </c>
      <c r="K135" s="194" t="s">
        <v>21</v>
      </c>
      <c r="L135" s="60"/>
      <c r="M135" s="199" t="s">
        <v>21</v>
      </c>
      <c r="N135" s="200" t="s">
        <v>45</v>
      </c>
      <c r="O135" s="41"/>
      <c r="P135" s="201">
        <f t="shared" si="21"/>
        <v>0</v>
      </c>
      <c r="Q135" s="201">
        <v>0</v>
      </c>
      <c r="R135" s="201">
        <f t="shared" si="22"/>
        <v>0</v>
      </c>
      <c r="S135" s="201">
        <v>0</v>
      </c>
      <c r="T135" s="202">
        <f t="shared" si="23"/>
        <v>0</v>
      </c>
      <c r="AR135" s="24" t="s">
        <v>294</v>
      </c>
      <c r="AT135" s="24" t="s">
        <v>146</v>
      </c>
      <c r="AU135" s="24" t="s">
        <v>84</v>
      </c>
      <c r="AY135" s="24" t="s">
        <v>143</v>
      </c>
      <c r="BE135" s="203">
        <f t="shared" si="24"/>
        <v>0</v>
      </c>
      <c r="BF135" s="203">
        <f t="shared" si="25"/>
        <v>0</v>
      </c>
      <c r="BG135" s="203">
        <f t="shared" si="26"/>
        <v>0</v>
      </c>
      <c r="BH135" s="203">
        <f t="shared" si="27"/>
        <v>0</v>
      </c>
      <c r="BI135" s="203">
        <f t="shared" si="28"/>
        <v>0</v>
      </c>
      <c r="BJ135" s="24" t="s">
        <v>82</v>
      </c>
      <c r="BK135" s="203">
        <f t="shared" si="29"/>
        <v>0</v>
      </c>
      <c r="BL135" s="24" t="s">
        <v>294</v>
      </c>
      <c r="BM135" s="24" t="s">
        <v>436</v>
      </c>
    </row>
    <row r="136" spans="2:65" s="1" customFormat="1" ht="22.5" customHeight="1">
      <c r="B136" s="40"/>
      <c r="C136" s="192" t="s">
        <v>446</v>
      </c>
      <c r="D136" s="192" t="s">
        <v>146</v>
      </c>
      <c r="E136" s="193" t="s">
        <v>2417</v>
      </c>
      <c r="F136" s="194" t="s">
        <v>2418</v>
      </c>
      <c r="G136" s="195" t="s">
        <v>1924</v>
      </c>
      <c r="H136" s="196">
        <v>10</v>
      </c>
      <c r="I136" s="197"/>
      <c r="J136" s="198">
        <f t="shared" si="20"/>
        <v>0</v>
      </c>
      <c r="K136" s="194" t="s">
        <v>21</v>
      </c>
      <c r="L136" s="60"/>
      <c r="M136" s="199" t="s">
        <v>21</v>
      </c>
      <c r="N136" s="200" t="s">
        <v>45</v>
      </c>
      <c r="O136" s="41"/>
      <c r="P136" s="201">
        <f t="shared" si="21"/>
        <v>0</v>
      </c>
      <c r="Q136" s="201">
        <v>0</v>
      </c>
      <c r="R136" s="201">
        <f t="shared" si="22"/>
        <v>0</v>
      </c>
      <c r="S136" s="201">
        <v>0</v>
      </c>
      <c r="T136" s="202">
        <f t="shared" si="23"/>
        <v>0</v>
      </c>
      <c r="AR136" s="24" t="s">
        <v>294</v>
      </c>
      <c r="AT136" s="24" t="s">
        <v>146</v>
      </c>
      <c r="AU136" s="24" t="s">
        <v>84</v>
      </c>
      <c r="AY136" s="24" t="s">
        <v>143</v>
      </c>
      <c r="BE136" s="203">
        <f t="shared" si="24"/>
        <v>0</v>
      </c>
      <c r="BF136" s="203">
        <f t="shared" si="25"/>
        <v>0</v>
      </c>
      <c r="BG136" s="203">
        <f t="shared" si="26"/>
        <v>0</v>
      </c>
      <c r="BH136" s="203">
        <f t="shared" si="27"/>
        <v>0</v>
      </c>
      <c r="BI136" s="203">
        <f t="shared" si="28"/>
        <v>0</v>
      </c>
      <c r="BJ136" s="24" t="s">
        <v>82</v>
      </c>
      <c r="BK136" s="203">
        <f t="shared" si="29"/>
        <v>0</v>
      </c>
      <c r="BL136" s="24" t="s">
        <v>294</v>
      </c>
      <c r="BM136" s="24" t="s">
        <v>446</v>
      </c>
    </row>
    <row r="137" spans="2:65" s="1" customFormat="1" ht="22.5" customHeight="1">
      <c r="B137" s="40"/>
      <c r="C137" s="192" t="s">
        <v>392</v>
      </c>
      <c r="D137" s="192" t="s">
        <v>146</v>
      </c>
      <c r="E137" s="193" t="s">
        <v>2419</v>
      </c>
      <c r="F137" s="194" t="s">
        <v>2420</v>
      </c>
      <c r="G137" s="195" t="s">
        <v>1924</v>
      </c>
      <c r="H137" s="196">
        <v>2</v>
      </c>
      <c r="I137" s="197"/>
      <c r="J137" s="198">
        <f t="shared" si="20"/>
        <v>0</v>
      </c>
      <c r="K137" s="194" t="s">
        <v>21</v>
      </c>
      <c r="L137" s="60"/>
      <c r="M137" s="199" t="s">
        <v>21</v>
      </c>
      <c r="N137" s="200" t="s">
        <v>45</v>
      </c>
      <c r="O137" s="41"/>
      <c r="P137" s="201">
        <f t="shared" si="21"/>
        <v>0</v>
      </c>
      <c r="Q137" s="201">
        <v>0</v>
      </c>
      <c r="R137" s="201">
        <f t="shared" si="22"/>
        <v>0</v>
      </c>
      <c r="S137" s="201">
        <v>0</v>
      </c>
      <c r="T137" s="202">
        <f t="shared" si="23"/>
        <v>0</v>
      </c>
      <c r="AR137" s="24" t="s">
        <v>294</v>
      </c>
      <c r="AT137" s="24" t="s">
        <v>146</v>
      </c>
      <c r="AU137" s="24" t="s">
        <v>84</v>
      </c>
      <c r="AY137" s="24" t="s">
        <v>143</v>
      </c>
      <c r="BE137" s="203">
        <f t="shared" si="24"/>
        <v>0</v>
      </c>
      <c r="BF137" s="203">
        <f t="shared" si="25"/>
        <v>0</v>
      </c>
      <c r="BG137" s="203">
        <f t="shared" si="26"/>
        <v>0</v>
      </c>
      <c r="BH137" s="203">
        <f t="shared" si="27"/>
        <v>0</v>
      </c>
      <c r="BI137" s="203">
        <f t="shared" si="28"/>
        <v>0</v>
      </c>
      <c r="BJ137" s="24" t="s">
        <v>82</v>
      </c>
      <c r="BK137" s="203">
        <f t="shared" si="29"/>
        <v>0</v>
      </c>
      <c r="BL137" s="24" t="s">
        <v>294</v>
      </c>
      <c r="BM137" s="24" t="s">
        <v>461</v>
      </c>
    </row>
    <row r="138" spans="2:65" s="1" customFormat="1" ht="22.5" customHeight="1">
      <c r="B138" s="40"/>
      <c r="C138" s="192" t="s">
        <v>461</v>
      </c>
      <c r="D138" s="192" t="s">
        <v>146</v>
      </c>
      <c r="E138" s="193" t="s">
        <v>2421</v>
      </c>
      <c r="F138" s="194" t="s">
        <v>2422</v>
      </c>
      <c r="G138" s="195" t="s">
        <v>1924</v>
      </c>
      <c r="H138" s="196">
        <v>14</v>
      </c>
      <c r="I138" s="197"/>
      <c r="J138" s="198">
        <f t="shared" si="20"/>
        <v>0</v>
      </c>
      <c r="K138" s="194" t="s">
        <v>21</v>
      </c>
      <c r="L138" s="60"/>
      <c r="M138" s="199" t="s">
        <v>21</v>
      </c>
      <c r="N138" s="200" t="s">
        <v>45</v>
      </c>
      <c r="O138" s="41"/>
      <c r="P138" s="201">
        <f t="shared" si="21"/>
        <v>0</v>
      </c>
      <c r="Q138" s="201">
        <v>0</v>
      </c>
      <c r="R138" s="201">
        <f t="shared" si="22"/>
        <v>0</v>
      </c>
      <c r="S138" s="201">
        <v>0</v>
      </c>
      <c r="T138" s="202">
        <f t="shared" si="23"/>
        <v>0</v>
      </c>
      <c r="AR138" s="24" t="s">
        <v>294</v>
      </c>
      <c r="AT138" s="24" t="s">
        <v>146</v>
      </c>
      <c r="AU138" s="24" t="s">
        <v>84</v>
      </c>
      <c r="AY138" s="24" t="s">
        <v>143</v>
      </c>
      <c r="BE138" s="203">
        <f t="shared" si="24"/>
        <v>0</v>
      </c>
      <c r="BF138" s="203">
        <f t="shared" si="25"/>
        <v>0</v>
      </c>
      <c r="BG138" s="203">
        <f t="shared" si="26"/>
        <v>0</v>
      </c>
      <c r="BH138" s="203">
        <f t="shared" si="27"/>
        <v>0</v>
      </c>
      <c r="BI138" s="203">
        <f t="shared" si="28"/>
        <v>0</v>
      </c>
      <c r="BJ138" s="24" t="s">
        <v>82</v>
      </c>
      <c r="BK138" s="203">
        <f t="shared" si="29"/>
        <v>0</v>
      </c>
      <c r="BL138" s="24" t="s">
        <v>294</v>
      </c>
      <c r="BM138" s="24" t="s">
        <v>474</v>
      </c>
    </row>
    <row r="139" spans="2:65" s="1" customFormat="1" ht="22.5" customHeight="1">
      <c r="B139" s="40"/>
      <c r="C139" s="192" t="s">
        <v>467</v>
      </c>
      <c r="D139" s="192" t="s">
        <v>146</v>
      </c>
      <c r="E139" s="193" t="s">
        <v>2423</v>
      </c>
      <c r="F139" s="194" t="s">
        <v>2424</v>
      </c>
      <c r="G139" s="195" t="s">
        <v>1924</v>
      </c>
      <c r="H139" s="196">
        <v>8</v>
      </c>
      <c r="I139" s="197"/>
      <c r="J139" s="198">
        <f t="shared" si="20"/>
        <v>0</v>
      </c>
      <c r="K139" s="194" t="s">
        <v>21</v>
      </c>
      <c r="L139" s="60"/>
      <c r="M139" s="199" t="s">
        <v>21</v>
      </c>
      <c r="N139" s="200" t="s">
        <v>45</v>
      </c>
      <c r="O139" s="41"/>
      <c r="P139" s="201">
        <f t="shared" si="21"/>
        <v>0</v>
      </c>
      <c r="Q139" s="201">
        <v>0</v>
      </c>
      <c r="R139" s="201">
        <f t="shared" si="22"/>
        <v>0</v>
      </c>
      <c r="S139" s="201">
        <v>0</v>
      </c>
      <c r="T139" s="202">
        <f t="shared" si="23"/>
        <v>0</v>
      </c>
      <c r="AR139" s="24" t="s">
        <v>294</v>
      </c>
      <c r="AT139" s="24" t="s">
        <v>146</v>
      </c>
      <c r="AU139" s="24" t="s">
        <v>84</v>
      </c>
      <c r="AY139" s="24" t="s">
        <v>143</v>
      </c>
      <c r="BE139" s="203">
        <f t="shared" si="24"/>
        <v>0</v>
      </c>
      <c r="BF139" s="203">
        <f t="shared" si="25"/>
        <v>0</v>
      </c>
      <c r="BG139" s="203">
        <f t="shared" si="26"/>
        <v>0</v>
      </c>
      <c r="BH139" s="203">
        <f t="shared" si="27"/>
        <v>0</v>
      </c>
      <c r="BI139" s="203">
        <f t="shared" si="28"/>
        <v>0</v>
      </c>
      <c r="BJ139" s="24" t="s">
        <v>82</v>
      </c>
      <c r="BK139" s="203">
        <f t="shared" si="29"/>
        <v>0</v>
      </c>
      <c r="BL139" s="24" t="s">
        <v>294</v>
      </c>
      <c r="BM139" s="24" t="s">
        <v>485</v>
      </c>
    </row>
    <row r="140" spans="2:63" s="10" customFormat="1" ht="29.85" customHeight="1">
      <c r="B140" s="175"/>
      <c r="C140" s="176"/>
      <c r="D140" s="189" t="s">
        <v>73</v>
      </c>
      <c r="E140" s="190" t="s">
        <v>2425</v>
      </c>
      <c r="F140" s="190" t="s">
        <v>2426</v>
      </c>
      <c r="G140" s="176"/>
      <c r="H140" s="176"/>
      <c r="I140" s="179"/>
      <c r="J140" s="191">
        <f>BK140</f>
        <v>0</v>
      </c>
      <c r="K140" s="176"/>
      <c r="L140" s="181"/>
      <c r="M140" s="182"/>
      <c r="N140" s="183"/>
      <c r="O140" s="183"/>
      <c r="P140" s="184">
        <f>SUM(P141:P148)</f>
        <v>0</v>
      </c>
      <c r="Q140" s="183"/>
      <c r="R140" s="184">
        <f>SUM(R141:R148)</f>
        <v>0</v>
      </c>
      <c r="S140" s="183"/>
      <c r="T140" s="185">
        <f>SUM(T141:T148)</f>
        <v>0</v>
      </c>
      <c r="AR140" s="186" t="s">
        <v>84</v>
      </c>
      <c r="AT140" s="187" t="s">
        <v>73</v>
      </c>
      <c r="AU140" s="187" t="s">
        <v>82</v>
      </c>
      <c r="AY140" s="186" t="s">
        <v>143</v>
      </c>
      <c r="BK140" s="188">
        <f>SUM(BK141:BK148)</f>
        <v>0</v>
      </c>
    </row>
    <row r="141" spans="2:65" s="1" customFormat="1" ht="22.5" customHeight="1">
      <c r="B141" s="40"/>
      <c r="C141" s="192" t="s">
        <v>474</v>
      </c>
      <c r="D141" s="192" t="s">
        <v>146</v>
      </c>
      <c r="E141" s="193" t="s">
        <v>2427</v>
      </c>
      <c r="F141" s="194" t="s">
        <v>2428</v>
      </c>
      <c r="G141" s="195" t="s">
        <v>1924</v>
      </c>
      <c r="H141" s="196">
        <v>20</v>
      </c>
      <c r="I141" s="197"/>
      <c r="J141" s="198">
        <f aca="true" t="shared" si="30" ref="J141:J148">ROUND(I141*H141,2)</f>
        <v>0</v>
      </c>
      <c r="K141" s="194" t="s">
        <v>21</v>
      </c>
      <c r="L141" s="60"/>
      <c r="M141" s="199" t="s">
        <v>21</v>
      </c>
      <c r="N141" s="200" t="s">
        <v>45</v>
      </c>
      <c r="O141" s="41"/>
      <c r="P141" s="201">
        <f aca="true" t="shared" si="31" ref="P141:P148">O141*H141</f>
        <v>0</v>
      </c>
      <c r="Q141" s="201">
        <v>0</v>
      </c>
      <c r="R141" s="201">
        <f aca="true" t="shared" si="32" ref="R141:R148">Q141*H141</f>
        <v>0</v>
      </c>
      <c r="S141" s="201">
        <v>0</v>
      </c>
      <c r="T141" s="202">
        <f aca="true" t="shared" si="33" ref="T141:T148">S141*H141</f>
        <v>0</v>
      </c>
      <c r="AR141" s="24" t="s">
        <v>294</v>
      </c>
      <c r="AT141" s="24" t="s">
        <v>146</v>
      </c>
      <c r="AU141" s="24" t="s">
        <v>84</v>
      </c>
      <c r="AY141" s="24" t="s">
        <v>143</v>
      </c>
      <c r="BE141" s="203">
        <f aca="true" t="shared" si="34" ref="BE141:BE148">IF(N141="základní",J141,0)</f>
        <v>0</v>
      </c>
      <c r="BF141" s="203">
        <f aca="true" t="shared" si="35" ref="BF141:BF148">IF(N141="snížená",J141,0)</f>
        <v>0</v>
      </c>
      <c r="BG141" s="203">
        <f aca="true" t="shared" si="36" ref="BG141:BG148">IF(N141="zákl. přenesená",J141,0)</f>
        <v>0</v>
      </c>
      <c r="BH141" s="203">
        <f aca="true" t="shared" si="37" ref="BH141:BH148">IF(N141="sníž. přenesená",J141,0)</f>
        <v>0</v>
      </c>
      <c r="BI141" s="203">
        <f aca="true" t="shared" si="38" ref="BI141:BI148">IF(N141="nulová",J141,0)</f>
        <v>0</v>
      </c>
      <c r="BJ141" s="24" t="s">
        <v>82</v>
      </c>
      <c r="BK141" s="203">
        <f aca="true" t="shared" si="39" ref="BK141:BK148">ROUND(I141*H141,2)</f>
        <v>0</v>
      </c>
      <c r="BL141" s="24" t="s">
        <v>294</v>
      </c>
      <c r="BM141" s="24" t="s">
        <v>84</v>
      </c>
    </row>
    <row r="142" spans="2:65" s="1" customFormat="1" ht="22.5" customHeight="1">
      <c r="B142" s="40"/>
      <c r="C142" s="192" t="s">
        <v>480</v>
      </c>
      <c r="D142" s="192" t="s">
        <v>146</v>
      </c>
      <c r="E142" s="193" t="s">
        <v>2429</v>
      </c>
      <c r="F142" s="194" t="s">
        <v>2430</v>
      </c>
      <c r="G142" s="195" t="s">
        <v>1924</v>
      </c>
      <c r="H142" s="196">
        <v>20</v>
      </c>
      <c r="I142" s="197"/>
      <c r="J142" s="198">
        <f t="shared" si="30"/>
        <v>0</v>
      </c>
      <c r="K142" s="194" t="s">
        <v>21</v>
      </c>
      <c r="L142" s="60"/>
      <c r="M142" s="199" t="s">
        <v>21</v>
      </c>
      <c r="N142" s="200" t="s">
        <v>45</v>
      </c>
      <c r="O142" s="41"/>
      <c r="P142" s="201">
        <f t="shared" si="31"/>
        <v>0</v>
      </c>
      <c r="Q142" s="201">
        <v>0</v>
      </c>
      <c r="R142" s="201">
        <f t="shared" si="32"/>
        <v>0</v>
      </c>
      <c r="S142" s="201">
        <v>0</v>
      </c>
      <c r="T142" s="202">
        <f t="shared" si="33"/>
        <v>0</v>
      </c>
      <c r="AR142" s="24" t="s">
        <v>294</v>
      </c>
      <c r="AT142" s="24" t="s">
        <v>146</v>
      </c>
      <c r="AU142" s="24" t="s">
        <v>84</v>
      </c>
      <c r="AY142" s="24" t="s">
        <v>143</v>
      </c>
      <c r="BE142" s="203">
        <f t="shared" si="34"/>
        <v>0</v>
      </c>
      <c r="BF142" s="203">
        <f t="shared" si="35"/>
        <v>0</v>
      </c>
      <c r="BG142" s="203">
        <f t="shared" si="36"/>
        <v>0</v>
      </c>
      <c r="BH142" s="203">
        <f t="shared" si="37"/>
        <v>0</v>
      </c>
      <c r="BI142" s="203">
        <f t="shared" si="38"/>
        <v>0</v>
      </c>
      <c r="BJ142" s="24" t="s">
        <v>82</v>
      </c>
      <c r="BK142" s="203">
        <f t="shared" si="39"/>
        <v>0</v>
      </c>
      <c r="BL142" s="24" t="s">
        <v>294</v>
      </c>
      <c r="BM142" s="24" t="s">
        <v>208</v>
      </c>
    </row>
    <row r="143" spans="2:65" s="1" customFormat="1" ht="22.5" customHeight="1">
      <c r="B143" s="40"/>
      <c r="C143" s="192" t="s">
        <v>485</v>
      </c>
      <c r="D143" s="192" t="s">
        <v>146</v>
      </c>
      <c r="E143" s="193" t="s">
        <v>2431</v>
      </c>
      <c r="F143" s="194" t="s">
        <v>2432</v>
      </c>
      <c r="G143" s="195" t="s">
        <v>1924</v>
      </c>
      <c r="H143" s="196">
        <v>37</v>
      </c>
      <c r="I143" s="197"/>
      <c r="J143" s="198">
        <f t="shared" si="30"/>
        <v>0</v>
      </c>
      <c r="K143" s="194" t="s">
        <v>21</v>
      </c>
      <c r="L143" s="60"/>
      <c r="M143" s="199" t="s">
        <v>21</v>
      </c>
      <c r="N143" s="200" t="s">
        <v>45</v>
      </c>
      <c r="O143" s="41"/>
      <c r="P143" s="201">
        <f t="shared" si="31"/>
        <v>0</v>
      </c>
      <c r="Q143" s="201">
        <v>0</v>
      </c>
      <c r="R143" s="201">
        <f t="shared" si="32"/>
        <v>0</v>
      </c>
      <c r="S143" s="201">
        <v>0</v>
      </c>
      <c r="T143" s="202">
        <f t="shared" si="33"/>
        <v>0</v>
      </c>
      <c r="AR143" s="24" t="s">
        <v>294</v>
      </c>
      <c r="AT143" s="24" t="s">
        <v>146</v>
      </c>
      <c r="AU143" s="24" t="s">
        <v>84</v>
      </c>
      <c r="AY143" s="24" t="s">
        <v>143</v>
      </c>
      <c r="BE143" s="203">
        <f t="shared" si="34"/>
        <v>0</v>
      </c>
      <c r="BF143" s="203">
        <f t="shared" si="35"/>
        <v>0</v>
      </c>
      <c r="BG143" s="203">
        <f t="shared" si="36"/>
        <v>0</v>
      </c>
      <c r="BH143" s="203">
        <f t="shared" si="37"/>
        <v>0</v>
      </c>
      <c r="BI143" s="203">
        <f t="shared" si="38"/>
        <v>0</v>
      </c>
      <c r="BJ143" s="24" t="s">
        <v>82</v>
      </c>
      <c r="BK143" s="203">
        <f t="shared" si="39"/>
        <v>0</v>
      </c>
      <c r="BL143" s="24" t="s">
        <v>294</v>
      </c>
      <c r="BM143" s="24" t="s">
        <v>236</v>
      </c>
    </row>
    <row r="144" spans="2:65" s="1" customFormat="1" ht="22.5" customHeight="1">
      <c r="B144" s="40"/>
      <c r="C144" s="192" t="s">
        <v>489</v>
      </c>
      <c r="D144" s="192" t="s">
        <v>146</v>
      </c>
      <c r="E144" s="193" t="s">
        <v>2433</v>
      </c>
      <c r="F144" s="194" t="s">
        <v>2434</v>
      </c>
      <c r="G144" s="195" t="s">
        <v>1924</v>
      </c>
      <c r="H144" s="196">
        <v>6</v>
      </c>
      <c r="I144" s="197"/>
      <c r="J144" s="198">
        <f t="shared" si="30"/>
        <v>0</v>
      </c>
      <c r="K144" s="194" t="s">
        <v>21</v>
      </c>
      <c r="L144" s="60"/>
      <c r="M144" s="199" t="s">
        <v>21</v>
      </c>
      <c r="N144" s="200" t="s">
        <v>45</v>
      </c>
      <c r="O144" s="41"/>
      <c r="P144" s="201">
        <f t="shared" si="31"/>
        <v>0</v>
      </c>
      <c r="Q144" s="201">
        <v>0</v>
      </c>
      <c r="R144" s="201">
        <f t="shared" si="32"/>
        <v>0</v>
      </c>
      <c r="S144" s="201">
        <v>0</v>
      </c>
      <c r="T144" s="202">
        <f t="shared" si="33"/>
        <v>0</v>
      </c>
      <c r="AR144" s="24" t="s">
        <v>294</v>
      </c>
      <c r="AT144" s="24" t="s">
        <v>146</v>
      </c>
      <c r="AU144" s="24" t="s">
        <v>84</v>
      </c>
      <c r="AY144" s="24" t="s">
        <v>143</v>
      </c>
      <c r="BE144" s="203">
        <f t="shared" si="34"/>
        <v>0</v>
      </c>
      <c r="BF144" s="203">
        <f t="shared" si="35"/>
        <v>0</v>
      </c>
      <c r="BG144" s="203">
        <f t="shared" si="36"/>
        <v>0</v>
      </c>
      <c r="BH144" s="203">
        <f t="shared" si="37"/>
        <v>0</v>
      </c>
      <c r="BI144" s="203">
        <f t="shared" si="38"/>
        <v>0</v>
      </c>
      <c r="BJ144" s="24" t="s">
        <v>82</v>
      </c>
      <c r="BK144" s="203">
        <f t="shared" si="39"/>
        <v>0</v>
      </c>
      <c r="BL144" s="24" t="s">
        <v>294</v>
      </c>
      <c r="BM144" s="24" t="s">
        <v>234</v>
      </c>
    </row>
    <row r="145" spans="2:65" s="1" customFormat="1" ht="22.5" customHeight="1">
      <c r="B145" s="40"/>
      <c r="C145" s="192" t="s">
        <v>495</v>
      </c>
      <c r="D145" s="192" t="s">
        <v>146</v>
      </c>
      <c r="E145" s="193" t="s">
        <v>2435</v>
      </c>
      <c r="F145" s="194" t="s">
        <v>2436</v>
      </c>
      <c r="G145" s="195" t="s">
        <v>1924</v>
      </c>
      <c r="H145" s="196">
        <v>6</v>
      </c>
      <c r="I145" s="197"/>
      <c r="J145" s="198">
        <f t="shared" si="30"/>
        <v>0</v>
      </c>
      <c r="K145" s="194" t="s">
        <v>21</v>
      </c>
      <c r="L145" s="60"/>
      <c r="M145" s="199" t="s">
        <v>21</v>
      </c>
      <c r="N145" s="200" t="s">
        <v>45</v>
      </c>
      <c r="O145" s="41"/>
      <c r="P145" s="201">
        <f t="shared" si="31"/>
        <v>0</v>
      </c>
      <c r="Q145" s="201">
        <v>0</v>
      </c>
      <c r="R145" s="201">
        <f t="shared" si="32"/>
        <v>0</v>
      </c>
      <c r="S145" s="201">
        <v>0</v>
      </c>
      <c r="T145" s="202">
        <f t="shared" si="33"/>
        <v>0</v>
      </c>
      <c r="AR145" s="24" t="s">
        <v>294</v>
      </c>
      <c r="AT145" s="24" t="s">
        <v>146</v>
      </c>
      <c r="AU145" s="24" t="s">
        <v>84</v>
      </c>
      <c r="AY145" s="24" t="s">
        <v>143</v>
      </c>
      <c r="BE145" s="203">
        <f t="shared" si="34"/>
        <v>0</v>
      </c>
      <c r="BF145" s="203">
        <f t="shared" si="35"/>
        <v>0</v>
      </c>
      <c r="BG145" s="203">
        <f t="shared" si="36"/>
        <v>0</v>
      </c>
      <c r="BH145" s="203">
        <f t="shared" si="37"/>
        <v>0</v>
      </c>
      <c r="BI145" s="203">
        <f t="shared" si="38"/>
        <v>0</v>
      </c>
      <c r="BJ145" s="24" t="s">
        <v>82</v>
      </c>
      <c r="BK145" s="203">
        <f t="shared" si="39"/>
        <v>0</v>
      </c>
      <c r="BL145" s="24" t="s">
        <v>294</v>
      </c>
      <c r="BM145" s="24" t="s">
        <v>260</v>
      </c>
    </row>
    <row r="146" spans="2:65" s="1" customFormat="1" ht="22.5" customHeight="1">
      <c r="B146" s="40"/>
      <c r="C146" s="192" t="s">
        <v>500</v>
      </c>
      <c r="D146" s="192" t="s">
        <v>146</v>
      </c>
      <c r="E146" s="193" t="s">
        <v>2437</v>
      </c>
      <c r="F146" s="194" t="s">
        <v>2438</v>
      </c>
      <c r="G146" s="195" t="s">
        <v>1924</v>
      </c>
      <c r="H146" s="196">
        <v>7</v>
      </c>
      <c r="I146" s="197"/>
      <c r="J146" s="198">
        <f t="shared" si="30"/>
        <v>0</v>
      </c>
      <c r="K146" s="194" t="s">
        <v>21</v>
      </c>
      <c r="L146" s="60"/>
      <c r="M146" s="199" t="s">
        <v>21</v>
      </c>
      <c r="N146" s="200" t="s">
        <v>45</v>
      </c>
      <c r="O146" s="41"/>
      <c r="P146" s="201">
        <f t="shared" si="31"/>
        <v>0</v>
      </c>
      <c r="Q146" s="201">
        <v>0</v>
      </c>
      <c r="R146" s="201">
        <f t="shared" si="32"/>
        <v>0</v>
      </c>
      <c r="S146" s="201">
        <v>0</v>
      </c>
      <c r="T146" s="202">
        <f t="shared" si="33"/>
        <v>0</v>
      </c>
      <c r="AR146" s="24" t="s">
        <v>294</v>
      </c>
      <c r="AT146" s="24" t="s">
        <v>146</v>
      </c>
      <c r="AU146" s="24" t="s">
        <v>84</v>
      </c>
      <c r="AY146" s="24" t="s">
        <v>143</v>
      </c>
      <c r="BE146" s="203">
        <f t="shared" si="34"/>
        <v>0</v>
      </c>
      <c r="BF146" s="203">
        <f t="shared" si="35"/>
        <v>0</v>
      </c>
      <c r="BG146" s="203">
        <f t="shared" si="36"/>
        <v>0</v>
      </c>
      <c r="BH146" s="203">
        <f t="shared" si="37"/>
        <v>0</v>
      </c>
      <c r="BI146" s="203">
        <f t="shared" si="38"/>
        <v>0</v>
      </c>
      <c r="BJ146" s="24" t="s">
        <v>82</v>
      </c>
      <c r="BK146" s="203">
        <f t="shared" si="39"/>
        <v>0</v>
      </c>
      <c r="BL146" s="24" t="s">
        <v>294</v>
      </c>
      <c r="BM146" s="24" t="s">
        <v>275</v>
      </c>
    </row>
    <row r="147" spans="2:65" s="1" customFormat="1" ht="22.5" customHeight="1">
      <c r="B147" s="40"/>
      <c r="C147" s="192" t="s">
        <v>504</v>
      </c>
      <c r="D147" s="192" t="s">
        <v>146</v>
      </c>
      <c r="E147" s="193" t="s">
        <v>2439</v>
      </c>
      <c r="F147" s="194" t="s">
        <v>2440</v>
      </c>
      <c r="G147" s="195" t="s">
        <v>1924</v>
      </c>
      <c r="H147" s="196">
        <v>3</v>
      </c>
      <c r="I147" s="197"/>
      <c r="J147" s="198">
        <f t="shared" si="30"/>
        <v>0</v>
      </c>
      <c r="K147" s="194" t="s">
        <v>21</v>
      </c>
      <c r="L147" s="60"/>
      <c r="M147" s="199" t="s">
        <v>21</v>
      </c>
      <c r="N147" s="200" t="s">
        <v>45</v>
      </c>
      <c r="O147" s="41"/>
      <c r="P147" s="201">
        <f t="shared" si="31"/>
        <v>0</v>
      </c>
      <c r="Q147" s="201">
        <v>0</v>
      </c>
      <c r="R147" s="201">
        <f t="shared" si="32"/>
        <v>0</v>
      </c>
      <c r="S147" s="201">
        <v>0</v>
      </c>
      <c r="T147" s="202">
        <f t="shared" si="33"/>
        <v>0</v>
      </c>
      <c r="AR147" s="24" t="s">
        <v>294</v>
      </c>
      <c r="AT147" s="24" t="s">
        <v>146</v>
      </c>
      <c r="AU147" s="24" t="s">
        <v>84</v>
      </c>
      <c r="AY147" s="24" t="s">
        <v>143</v>
      </c>
      <c r="BE147" s="203">
        <f t="shared" si="34"/>
        <v>0</v>
      </c>
      <c r="BF147" s="203">
        <f t="shared" si="35"/>
        <v>0</v>
      </c>
      <c r="BG147" s="203">
        <f t="shared" si="36"/>
        <v>0</v>
      </c>
      <c r="BH147" s="203">
        <f t="shared" si="37"/>
        <v>0</v>
      </c>
      <c r="BI147" s="203">
        <f t="shared" si="38"/>
        <v>0</v>
      </c>
      <c r="BJ147" s="24" t="s">
        <v>82</v>
      </c>
      <c r="BK147" s="203">
        <f t="shared" si="39"/>
        <v>0</v>
      </c>
      <c r="BL147" s="24" t="s">
        <v>294</v>
      </c>
      <c r="BM147" s="24" t="s">
        <v>284</v>
      </c>
    </row>
    <row r="148" spans="2:65" s="1" customFormat="1" ht="22.5" customHeight="1">
      <c r="B148" s="40"/>
      <c r="C148" s="192" t="s">
        <v>508</v>
      </c>
      <c r="D148" s="192" t="s">
        <v>146</v>
      </c>
      <c r="E148" s="193" t="s">
        <v>2441</v>
      </c>
      <c r="F148" s="194" t="s">
        <v>2442</v>
      </c>
      <c r="G148" s="195" t="s">
        <v>1924</v>
      </c>
      <c r="H148" s="196">
        <v>5</v>
      </c>
      <c r="I148" s="197"/>
      <c r="J148" s="198">
        <f t="shared" si="30"/>
        <v>0</v>
      </c>
      <c r="K148" s="194" t="s">
        <v>21</v>
      </c>
      <c r="L148" s="60"/>
      <c r="M148" s="199" t="s">
        <v>21</v>
      </c>
      <c r="N148" s="200" t="s">
        <v>45</v>
      </c>
      <c r="O148" s="41"/>
      <c r="P148" s="201">
        <f t="shared" si="31"/>
        <v>0</v>
      </c>
      <c r="Q148" s="201">
        <v>0</v>
      </c>
      <c r="R148" s="201">
        <f t="shared" si="32"/>
        <v>0</v>
      </c>
      <c r="S148" s="201">
        <v>0</v>
      </c>
      <c r="T148" s="202">
        <f t="shared" si="33"/>
        <v>0</v>
      </c>
      <c r="AR148" s="24" t="s">
        <v>294</v>
      </c>
      <c r="AT148" s="24" t="s">
        <v>146</v>
      </c>
      <c r="AU148" s="24" t="s">
        <v>84</v>
      </c>
      <c r="AY148" s="24" t="s">
        <v>143</v>
      </c>
      <c r="BE148" s="203">
        <f t="shared" si="34"/>
        <v>0</v>
      </c>
      <c r="BF148" s="203">
        <f t="shared" si="35"/>
        <v>0</v>
      </c>
      <c r="BG148" s="203">
        <f t="shared" si="36"/>
        <v>0</v>
      </c>
      <c r="BH148" s="203">
        <f t="shared" si="37"/>
        <v>0</v>
      </c>
      <c r="BI148" s="203">
        <f t="shared" si="38"/>
        <v>0</v>
      </c>
      <c r="BJ148" s="24" t="s">
        <v>82</v>
      </c>
      <c r="BK148" s="203">
        <f t="shared" si="39"/>
        <v>0</v>
      </c>
      <c r="BL148" s="24" t="s">
        <v>294</v>
      </c>
      <c r="BM148" s="24" t="s">
        <v>294</v>
      </c>
    </row>
    <row r="149" spans="2:63" s="10" customFormat="1" ht="29.85" customHeight="1">
      <c r="B149" s="175"/>
      <c r="C149" s="176"/>
      <c r="D149" s="189" t="s">
        <v>73</v>
      </c>
      <c r="E149" s="190" t="s">
        <v>2443</v>
      </c>
      <c r="F149" s="190" t="s">
        <v>2444</v>
      </c>
      <c r="G149" s="176"/>
      <c r="H149" s="176"/>
      <c r="I149" s="179"/>
      <c r="J149" s="191">
        <f>BK149</f>
        <v>0</v>
      </c>
      <c r="K149" s="176"/>
      <c r="L149" s="181"/>
      <c r="M149" s="182"/>
      <c r="N149" s="183"/>
      <c r="O149" s="183"/>
      <c r="P149" s="184">
        <f>SUM(P150:P152)</f>
        <v>0</v>
      </c>
      <c r="Q149" s="183"/>
      <c r="R149" s="184">
        <f>SUM(R150:R152)</f>
        <v>0</v>
      </c>
      <c r="S149" s="183"/>
      <c r="T149" s="185">
        <f>SUM(T150:T152)</f>
        <v>0</v>
      </c>
      <c r="AR149" s="186" t="s">
        <v>84</v>
      </c>
      <c r="AT149" s="187" t="s">
        <v>73</v>
      </c>
      <c r="AU149" s="187" t="s">
        <v>82</v>
      </c>
      <c r="AY149" s="186" t="s">
        <v>143</v>
      </c>
      <c r="BK149" s="188">
        <f>SUM(BK150:BK152)</f>
        <v>0</v>
      </c>
    </row>
    <row r="150" spans="2:65" s="1" customFormat="1" ht="22.5" customHeight="1">
      <c r="B150" s="40"/>
      <c r="C150" s="192" t="s">
        <v>541</v>
      </c>
      <c r="D150" s="192" t="s">
        <v>146</v>
      </c>
      <c r="E150" s="193" t="s">
        <v>2445</v>
      </c>
      <c r="F150" s="194" t="s">
        <v>2446</v>
      </c>
      <c r="G150" s="195" t="s">
        <v>2336</v>
      </c>
      <c r="H150" s="196">
        <v>1</v>
      </c>
      <c r="I150" s="197"/>
      <c r="J150" s="198">
        <f>ROUND(I150*H150,2)</f>
        <v>0</v>
      </c>
      <c r="K150" s="194" t="s">
        <v>21</v>
      </c>
      <c r="L150" s="60"/>
      <c r="M150" s="199" t="s">
        <v>21</v>
      </c>
      <c r="N150" s="200" t="s">
        <v>45</v>
      </c>
      <c r="O150" s="41"/>
      <c r="P150" s="201">
        <f>O150*H150</f>
        <v>0</v>
      </c>
      <c r="Q150" s="201">
        <v>0</v>
      </c>
      <c r="R150" s="201">
        <f>Q150*H150</f>
        <v>0</v>
      </c>
      <c r="S150" s="201">
        <v>0</v>
      </c>
      <c r="T150" s="202">
        <f>S150*H150</f>
        <v>0</v>
      </c>
      <c r="AR150" s="24" t="s">
        <v>294</v>
      </c>
      <c r="AT150" s="24" t="s">
        <v>146</v>
      </c>
      <c r="AU150" s="24" t="s">
        <v>84</v>
      </c>
      <c r="AY150" s="24" t="s">
        <v>143</v>
      </c>
      <c r="BE150" s="203">
        <f>IF(N150="základní",J150,0)</f>
        <v>0</v>
      </c>
      <c r="BF150" s="203">
        <f>IF(N150="snížená",J150,0)</f>
        <v>0</v>
      </c>
      <c r="BG150" s="203">
        <f>IF(N150="zákl. přenesená",J150,0)</f>
        <v>0</v>
      </c>
      <c r="BH150" s="203">
        <f>IF(N150="sníž. přenesená",J150,0)</f>
        <v>0</v>
      </c>
      <c r="BI150" s="203">
        <f>IF(N150="nulová",J150,0)</f>
        <v>0</v>
      </c>
      <c r="BJ150" s="24" t="s">
        <v>82</v>
      </c>
      <c r="BK150" s="203">
        <f>ROUND(I150*H150,2)</f>
        <v>0</v>
      </c>
      <c r="BL150" s="24" t="s">
        <v>294</v>
      </c>
      <c r="BM150" s="24" t="s">
        <v>822</v>
      </c>
    </row>
    <row r="151" spans="2:65" s="1" customFormat="1" ht="22.5" customHeight="1">
      <c r="B151" s="40"/>
      <c r="C151" s="192" t="s">
        <v>550</v>
      </c>
      <c r="D151" s="192" t="s">
        <v>146</v>
      </c>
      <c r="E151" s="193" t="s">
        <v>2447</v>
      </c>
      <c r="F151" s="194" t="s">
        <v>154</v>
      </c>
      <c r="G151" s="195" t="s">
        <v>2336</v>
      </c>
      <c r="H151" s="196">
        <v>1</v>
      </c>
      <c r="I151" s="197"/>
      <c r="J151" s="198">
        <f>ROUND(I151*H151,2)</f>
        <v>0</v>
      </c>
      <c r="K151" s="194" t="s">
        <v>21</v>
      </c>
      <c r="L151" s="60"/>
      <c r="M151" s="199" t="s">
        <v>21</v>
      </c>
      <c r="N151" s="200" t="s">
        <v>45</v>
      </c>
      <c r="O151" s="41"/>
      <c r="P151" s="201">
        <f>O151*H151</f>
        <v>0</v>
      </c>
      <c r="Q151" s="201">
        <v>0</v>
      </c>
      <c r="R151" s="201">
        <f>Q151*H151</f>
        <v>0</v>
      </c>
      <c r="S151" s="201">
        <v>0</v>
      </c>
      <c r="T151" s="202">
        <f>S151*H151</f>
        <v>0</v>
      </c>
      <c r="AR151" s="24" t="s">
        <v>294</v>
      </c>
      <c r="AT151" s="24" t="s">
        <v>146</v>
      </c>
      <c r="AU151" s="24" t="s">
        <v>84</v>
      </c>
      <c r="AY151" s="24" t="s">
        <v>143</v>
      </c>
      <c r="BE151" s="203">
        <f>IF(N151="základní",J151,0)</f>
        <v>0</v>
      </c>
      <c r="BF151" s="203">
        <f>IF(N151="snížená",J151,0)</f>
        <v>0</v>
      </c>
      <c r="BG151" s="203">
        <f>IF(N151="zákl. přenesená",J151,0)</f>
        <v>0</v>
      </c>
      <c r="BH151" s="203">
        <f>IF(N151="sníž. přenesená",J151,0)</f>
        <v>0</v>
      </c>
      <c r="BI151" s="203">
        <f>IF(N151="nulová",J151,0)</f>
        <v>0</v>
      </c>
      <c r="BJ151" s="24" t="s">
        <v>82</v>
      </c>
      <c r="BK151" s="203">
        <f>ROUND(I151*H151,2)</f>
        <v>0</v>
      </c>
      <c r="BL151" s="24" t="s">
        <v>294</v>
      </c>
      <c r="BM151" s="24" t="s">
        <v>832</v>
      </c>
    </row>
    <row r="152" spans="2:65" s="1" customFormat="1" ht="22.5" customHeight="1">
      <c r="B152" s="40"/>
      <c r="C152" s="192" t="s">
        <v>554</v>
      </c>
      <c r="D152" s="192" t="s">
        <v>146</v>
      </c>
      <c r="E152" s="193" t="s">
        <v>2448</v>
      </c>
      <c r="F152" s="194" t="s">
        <v>2449</v>
      </c>
      <c r="G152" s="195" t="s">
        <v>2336</v>
      </c>
      <c r="H152" s="196">
        <v>1</v>
      </c>
      <c r="I152" s="197"/>
      <c r="J152" s="198">
        <f>ROUND(I152*H152,2)</f>
        <v>0</v>
      </c>
      <c r="K152" s="194" t="s">
        <v>21</v>
      </c>
      <c r="L152" s="60"/>
      <c r="M152" s="199" t="s">
        <v>21</v>
      </c>
      <c r="N152" s="276" t="s">
        <v>45</v>
      </c>
      <c r="O152" s="207"/>
      <c r="P152" s="277">
        <f>O152*H152</f>
        <v>0</v>
      </c>
      <c r="Q152" s="277">
        <v>0</v>
      </c>
      <c r="R152" s="277">
        <f>Q152*H152</f>
        <v>0</v>
      </c>
      <c r="S152" s="277">
        <v>0</v>
      </c>
      <c r="T152" s="278">
        <f>S152*H152</f>
        <v>0</v>
      </c>
      <c r="AR152" s="24" t="s">
        <v>294</v>
      </c>
      <c r="AT152" s="24" t="s">
        <v>146</v>
      </c>
      <c r="AU152" s="24" t="s">
        <v>84</v>
      </c>
      <c r="AY152" s="24" t="s">
        <v>143</v>
      </c>
      <c r="BE152" s="203">
        <f>IF(N152="základní",J152,0)</f>
        <v>0</v>
      </c>
      <c r="BF152" s="203">
        <f>IF(N152="snížená",J152,0)</f>
        <v>0</v>
      </c>
      <c r="BG152" s="203">
        <f>IF(N152="zákl. přenesená",J152,0)</f>
        <v>0</v>
      </c>
      <c r="BH152" s="203">
        <f>IF(N152="sníž. přenesená",J152,0)</f>
        <v>0</v>
      </c>
      <c r="BI152" s="203">
        <f>IF(N152="nulová",J152,0)</f>
        <v>0</v>
      </c>
      <c r="BJ152" s="24" t="s">
        <v>82</v>
      </c>
      <c r="BK152" s="203">
        <f>ROUND(I152*H152,2)</f>
        <v>0</v>
      </c>
      <c r="BL152" s="24" t="s">
        <v>294</v>
      </c>
      <c r="BM152" s="24" t="s">
        <v>880</v>
      </c>
    </row>
    <row r="153" spans="2:12" s="1" customFormat="1" ht="6.95" customHeight="1">
      <c r="B153" s="55"/>
      <c r="C153" s="56"/>
      <c r="D153" s="56"/>
      <c r="E153" s="56"/>
      <c r="F153" s="56"/>
      <c r="G153" s="56"/>
      <c r="H153" s="56"/>
      <c r="I153" s="138"/>
      <c r="J153" s="56"/>
      <c r="K153" s="56"/>
      <c r="L153" s="60"/>
    </row>
  </sheetData>
  <sheetProtection algorithmName="SHA-512" hashValue="aZe4xmsdpoKLT/jPHffZm9x1Kgbjnq7F7M+TObTYslqYdzsPq7lm+6iXyo/1fwi9kEuLyPocFPR1h/6e18kUtg==" saltValue="SC4iRQErx82vdn01aq6ZQw==" spinCount="100000" sheet="1" objects="1" scenarios="1" formatCells="0" formatColumns="0" formatRows="0" sort="0" autoFilter="0"/>
  <autoFilter ref="C86:K152"/>
  <mergeCells count="9">
    <mergeCell ref="E77:H77"/>
    <mergeCell ref="E79:H79"/>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6"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BR189"/>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1"/>
      <c r="C1" s="111"/>
      <c r="D1" s="112" t="s">
        <v>1</v>
      </c>
      <c r="E1" s="111"/>
      <c r="F1" s="113" t="s">
        <v>110</v>
      </c>
      <c r="G1" s="403" t="s">
        <v>111</v>
      </c>
      <c r="H1" s="403"/>
      <c r="I1" s="114"/>
      <c r="J1" s="113" t="s">
        <v>112</v>
      </c>
      <c r="K1" s="112" t="s">
        <v>113</v>
      </c>
      <c r="L1" s="113" t="s">
        <v>114</v>
      </c>
      <c r="M1" s="113"/>
      <c r="N1" s="113"/>
      <c r="O1" s="113"/>
      <c r="P1" s="113"/>
      <c r="Q1" s="113"/>
      <c r="R1" s="113"/>
      <c r="S1" s="113"/>
      <c r="T1" s="113"/>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62"/>
      <c r="M2" s="362"/>
      <c r="N2" s="362"/>
      <c r="O2" s="362"/>
      <c r="P2" s="362"/>
      <c r="Q2" s="362"/>
      <c r="R2" s="362"/>
      <c r="S2" s="362"/>
      <c r="T2" s="362"/>
      <c r="U2" s="362"/>
      <c r="V2" s="362"/>
      <c r="AT2" s="24" t="s">
        <v>102</v>
      </c>
    </row>
    <row r="3" spans="2:46" ht="6.95" customHeight="1">
      <c r="B3" s="25"/>
      <c r="C3" s="26"/>
      <c r="D3" s="26"/>
      <c r="E3" s="26"/>
      <c r="F3" s="26"/>
      <c r="G3" s="26"/>
      <c r="H3" s="26"/>
      <c r="I3" s="115"/>
      <c r="J3" s="26"/>
      <c r="K3" s="27"/>
      <c r="AT3" s="24" t="s">
        <v>84</v>
      </c>
    </row>
    <row r="4" spans="2:46" ht="36.95" customHeight="1">
      <c r="B4" s="28"/>
      <c r="C4" s="29"/>
      <c r="D4" s="30" t="s">
        <v>115</v>
      </c>
      <c r="E4" s="29"/>
      <c r="F4" s="29"/>
      <c r="G4" s="29"/>
      <c r="H4" s="29"/>
      <c r="I4" s="116"/>
      <c r="J4" s="29"/>
      <c r="K4" s="31"/>
      <c r="M4" s="32" t="s">
        <v>12</v>
      </c>
      <c r="AT4" s="24" t="s">
        <v>6</v>
      </c>
    </row>
    <row r="5" spans="2:11" ht="6.95" customHeight="1">
      <c r="B5" s="28"/>
      <c r="C5" s="29"/>
      <c r="D5" s="29"/>
      <c r="E5" s="29"/>
      <c r="F5" s="29"/>
      <c r="G5" s="29"/>
      <c r="H5" s="29"/>
      <c r="I5" s="116"/>
      <c r="J5" s="29"/>
      <c r="K5" s="31"/>
    </row>
    <row r="6" spans="2:11" ht="15">
      <c r="B6" s="28"/>
      <c r="C6" s="29"/>
      <c r="D6" s="37" t="s">
        <v>18</v>
      </c>
      <c r="E6" s="29"/>
      <c r="F6" s="29"/>
      <c r="G6" s="29"/>
      <c r="H6" s="29"/>
      <c r="I6" s="116"/>
      <c r="J6" s="29"/>
      <c r="K6" s="31"/>
    </row>
    <row r="7" spans="2:11" ht="22.5" customHeight="1">
      <c r="B7" s="28"/>
      <c r="C7" s="29"/>
      <c r="D7" s="29"/>
      <c r="E7" s="404" t="str">
        <f>'Rekapitulace stavby'!K6</f>
        <v>Novostavba budovy Fokus Turnov</v>
      </c>
      <c r="F7" s="405"/>
      <c r="G7" s="405"/>
      <c r="H7" s="405"/>
      <c r="I7" s="116"/>
      <c r="J7" s="29"/>
      <c r="K7" s="31"/>
    </row>
    <row r="8" spans="2:11" s="1" customFormat="1" ht="15">
      <c r="B8" s="40"/>
      <c r="C8" s="41"/>
      <c r="D8" s="37" t="s">
        <v>116</v>
      </c>
      <c r="E8" s="41"/>
      <c r="F8" s="41"/>
      <c r="G8" s="41"/>
      <c r="H8" s="41"/>
      <c r="I8" s="117"/>
      <c r="J8" s="41"/>
      <c r="K8" s="44"/>
    </row>
    <row r="9" spans="2:11" s="1" customFormat="1" ht="36.95" customHeight="1">
      <c r="B9" s="40"/>
      <c r="C9" s="41"/>
      <c r="D9" s="41"/>
      <c r="E9" s="406" t="s">
        <v>2450</v>
      </c>
      <c r="F9" s="407"/>
      <c r="G9" s="407"/>
      <c r="H9" s="407"/>
      <c r="I9" s="117"/>
      <c r="J9" s="41"/>
      <c r="K9" s="44"/>
    </row>
    <row r="10" spans="2:11" s="1" customFormat="1" ht="13.5">
      <c r="B10" s="40"/>
      <c r="C10" s="41"/>
      <c r="D10" s="41"/>
      <c r="E10" s="41"/>
      <c r="F10" s="41"/>
      <c r="G10" s="41"/>
      <c r="H10" s="41"/>
      <c r="I10" s="117"/>
      <c r="J10" s="41"/>
      <c r="K10" s="44"/>
    </row>
    <row r="11" spans="2:11" s="1" customFormat="1" ht="14.45" customHeight="1">
      <c r="B11" s="40"/>
      <c r="C11" s="41"/>
      <c r="D11" s="37" t="s">
        <v>20</v>
      </c>
      <c r="E11" s="41"/>
      <c r="F11" s="35" t="s">
        <v>21</v>
      </c>
      <c r="G11" s="41"/>
      <c r="H11" s="41"/>
      <c r="I11" s="118" t="s">
        <v>22</v>
      </c>
      <c r="J11" s="35" t="s">
        <v>21</v>
      </c>
      <c r="K11" s="44"/>
    </row>
    <row r="12" spans="2:11" s="1" customFormat="1" ht="14.45" customHeight="1">
      <c r="B12" s="40"/>
      <c r="C12" s="41"/>
      <c r="D12" s="37" t="s">
        <v>23</v>
      </c>
      <c r="E12" s="41"/>
      <c r="F12" s="35" t="s">
        <v>24</v>
      </c>
      <c r="G12" s="41"/>
      <c r="H12" s="41"/>
      <c r="I12" s="118" t="s">
        <v>25</v>
      </c>
      <c r="J12" s="119">
        <f>'Rekapitulace stavby'!AN8</f>
        <v>43776</v>
      </c>
      <c r="K12" s="44"/>
    </row>
    <row r="13" spans="2:11" s="1" customFormat="1" ht="10.9" customHeight="1">
      <c r="B13" s="40"/>
      <c r="C13" s="41"/>
      <c r="D13" s="41"/>
      <c r="E13" s="41"/>
      <c r="F13" s="41"/>
      <c r="G13" s="41"/>
      <c r="H13" s="41"/>
      <c r="I13" s="117"/>
      <c r="J13" s="41"/>
      <c r="K13" s="44"/>
    </row>
    <row r="14" spans="2:11" s="1" customFormat="1" ht="14.45" customHeight="1">
      <c r="B14" s="40"/>
      <c r="C14" s="41"/>
      <c r="D14" s="37" t="s">
        <v>26</v>
      </c>
      <c r="E14" s="41"/>
      <c r="F14" s="41"/>
      <c r="G14" s="41"/>
      <c r="H14" s="41"/>
      <c r="I14" s="118" t="s">
        <v>27</v>
      </c>
      <c r="J14" s="35" t="s">
        <v>28</v>
      </c>
      <c r="K14" s="44"/>
    </row>
    <row r="15" spans="2:11" s="1" customFormat="1" ht="18" customHeight="1">
      <c r="B15" s="40"/>
      <c r="C15" s="41"/>
      <c r="D15" s="41"/>
      <c r="E15" s="35" t="s">
        <v>29</v>
      </c>
      <c r="F15" s="41"/>
      <c r="G15" s="41"/>
      <c r="H15" s="41"/>
      <c r="I15" s="118" t="s">
        <v>30</v>
      </c>
      <c r="J15" s="35" t="s">
        <v>31</v>
      </c>
      <c r="K15" s="44"/>
    </row>
    <row r="16" spans="2:11" s="1" customFormat="1" ht="6.95" customHeight="1">
      <c r="B16" s="40"/>
      <c r="C16" s="41"/>
      <c r="D16" s="41"/>
      <c r="E16" s="41"/>
      <c r="F16" s="41"/>
      <c r="G16" s="41"/>
      <c r="H16" s="41"/>
      <c r="I16" s="117"/>
      <c r="J16" s="41"/>
      <c r="K16" s="44"/>
    </row>
    <row r="17" spans="2:11" s="1" customFormat="1" ht="14.45" customHeight="1">
      <c r="B17" s="40"/>
      <c r="C17" s="41"/>
      <c r="D17" s="37" t="s">
        <v>32</v>
      </c>
      <c r="E17" s="41"/>
      <c r="F17" s="41"/>
      <c r="G17" s="41"/>
      <c r="H17" s="41"/>
      <c r="I17" s="118" t="s">
        <v>27</v>
      </c>
      <c r="J17" s="35" t="str">
        <f>IF('Rekapitulace stavby'!AN13="Vyplň údaj","",IF('Rekapitulace stavby'!AN13="","",'Rekapitulace stavby'!AN13))</f>
        <v/>
      </c>
      <c r="K17" s="44"/>
    </row>
    <row r="18" spans="2:11" s="1" customFormat="1" ht="18" customHeight="1">
      <c r="B18" s="40"/>
      <c r="C18" s="41"/>
      <c r="D18" s="41"/>
      <c r="E18" s="35" t="str">
        <f>IF('Rekapitulace stavby'!E14="Vyplň údaj","",IF('Rekapitulace stavby'!E14="","",'Rekapitulace stavby'!E14))</f>
        <v/>
      </c>
      <c r="F18" s="41"/>
      <c r="G18" s="41"/>
      <c r="H18" s="41"/>
      <c r="I18" s="118" t="s">
        <v>30</v>
      </c>
      <c r="J18" s="35" t="str">
        <f>IF('Rekapitulace stavby'!AN14="Vyplň údaj","",IF('Rekapitulace stavby'!AN14="","",'Rekapitulace stavby'!AN14))</f>
        <v/>
      </c>
      <c r="K18" s="44"/>
    </row>
    <row r="19" spans="2:11" s="1" customFormat="1" ht="6.95" customHeight="1">
      <c r="B19" s="40"/>
      <c r="C19" s="41"/>
      <c r="D19" s="41"/>
      <c r="E19" s="41"/>
      <c r="F19" s="41"/>
      <c r="G19" s="41"/>
      <c r="H19" s="41"/>
      <c r="I19" s="117"/>
      <c r="J19" s="41"/>
      <c r="K19" s="44"/>
    </row>
    <row r="20" spans="2:11" s="1" customFormat="1" ht="14.45" customHeight="1">
      <c r="B20" s="40"/>
      <c r="C20" s="41"/>
      <c r="D20" s="37" t="s">
        <v>34</v>
      </c>
      <c r="E20" s="41"/>
      <c r="F20" s="41"/>
      <c r="G20" s="41"/>
      <c r="H20" s="41"/>
      <c r="I20" s="118" t="s">
        <v>27</v>
      </c>
      <c r="J20" s="35" t="s">
        <v>35</v>
      </c>
      <c r="K20" s="44"/>
    </row>
    <row r="21" spans="2:11" s="1" customFormat="1" ht="18" customHeight="1">
      <c r="B21" s="40"/>
      <c r="C21" s="41"/>
      <c r="D21" s="41"/>
      <c r="E21" s="35" t="s">
        <v>36</v>
      </c>
      <c r="F21" s="41"/>
      <c r="G21" s="41"/>
      <c r="H21" s="41"/>
      <c r="I21" s="118" t="s">
        <v>30</v>
      </c>
      <c r="J21" s="35" t="s">
        <v>37</v>
      </c>
      <c r="K21" s="44"/>
    </row>
    <row r="22" spans="2:11" s="1" customFormat="1" ht="6.95" customHeight="1">
      <c r="B22" s="40"/>
      <c r="C22" s="41"/>
      <c r="D22" s="41"/>
      <c r="E22" s="41"/>
      <c r="F22" s="41"/>
      <c r="G22" s="41"/>
      <c r="H22" s="41"/>
      <c r="I22" s="117"/>
      <c r="J22" s="41"/>
      <c r="K22" s="44"/>
    </row>
    <row r="23" spans="2:11" s="1" customFormat="1" ht="14.45" customHeight="1">
      <c r="B23" s="40"/>
      <c r="C23" s="41"/>
      <c r="D23" s="37" t="s">
        <v>39</v>
      </c>
      <c r="E23" s="41"/>
      <c r="F23" s="41"/>
      <c r="G23" s="41"/>
      <c r="H23" s="41"/>
      <c r="I23" s="117"/>
      <c r="J23" s="41"/>
      <c r="K23" s="44"/>
    </row>
    <row r="24" spans="2:11" s="6" customFormat="1" ht="22.5" customHeight="1">
      <c r="B24" s="120"/>
      <c r="C24" s="121"/>
      <c r="D24" s="121"/>
      <c r="E24" s="396" t="s">
        <v>21</v>
      </c>
      <c r="F24" s="396"/>
      <c r="G24" s="396"/>
      <c r="H24" s="396"/>
      <c r="I24" s="122"/>
      <c r="J24" s="121"/>
      <c r="K24" s="123"/>
    </row>
    <row r="25" spans="2:11" s="1" customFormat="1" ht="6.95" customHeight="1">
      <c r="B25" s="40"/>
      <c r="C25" s="41"/>
      <c r="D25" s="41"/>
      <c r="E25" s="41"/>
      <c r="F25" s="41"/>
      <c r="G25" s="41"/>
      <c r="H25" s="41"/>
      <c r="I25" s="117"/>
      <c r="J25" s="41"/>
      <c r="K25" s="44"/>
    </row>
    <row r="26" spans="2:11" s="1" customFormat="1" ht="6.95" customHeight="1">
      <c r="B26" s="40"/>
      <c r="C26" s="41"/>
      <c r="D26" s="84"/>
      <c r="E26" s="84"/>
      <c r="F26" s="84"/>
      <c r="G26" s="84"/>
      <c r="H26" s="84"/>
      <c r="I26" s="124"/>
      <c r="J26" s="84"/>
      <c r="K26" s="125"/>
    </row>
    <row r="27" spans="2:11" s="1" customFormat="1" ht="25.35" customHeight="1">
      <c r="B27" s="40"/>
      <c r="C27" s="41"/>
      <c r="D27" s="126" t="s">
        <v>40</v>
      </c>
      <c r="E27" s="41"/>
      <c r="F27" s="41"/>
      <c r="G27" s="41"/>
      <c r="H27" s="41"/>
      <c r="I27" s="117"/>
      <c r="J27" s="127">
        <f>ROUND(J82,2)</f>
        <v>0</v>
      </c>
      <c r="K27" s="44"/>
    </row>
    <row r="28" spans="2:11" s="1" customFormat="1" ht="6.95" customHeight="1">
      <c r="B28" s="40"/>
      <c r="C28" s="41"/>
      <c r="D28" s="84"/>
      <c r="E28" s="84"/>
      <c r="F28" s="84"/>
      <c r="G28" s="84"/>
      <c r="H28" s="84"/>
      <c r="I28" s="124"/>
      <c r="J28" s="84"/>
      <c r="K28" s="125"/>
    </row>
    <row r="29" spans="2:11" s="1" customFormat="1" ht="14.45" customHeight="1">
      <c r="B29" s="40"/>
      <c r="C29" s="41"/>
      <c r="D29" s="41"/>
      <c r="E29" s="41"/>
      <c r="F29" s="45" t="s">
        <v>42</v>
      </c>
      <c r="G29" s="41"/>
      <c r="H29" s="41"/>
      <c r="I29" s="128" t="s">
        <v>41</v>
      </c>
      <c r="J29" s="45" t="s">
        <v>43</v>
      </c>
      <c r="K29" s="44"/>
    </row>
    <row r="30" spans="2:11" s="1" customFormat="1" ht="14.45" customHeight="1">
      <c r="B30" s="40"/>
      <c r="C30" s="41"/>
      <c r="D30" s="48" t="s">
        <v>44</v>
      </c>
      <c r="E30" s="48" t="s">
        <v>45</v>
      </c>
      <c r="F30" s="129">
        <f>ROUND(SUM(BE82:BE188),2)</f>
        <v>0</v>
      </c>
      <c r="G30" s="41"/>
      <c r="H30" s="41"/>
      <c r="I30" s="130">
        <v>0.21</v>
      </c>
      <c r="J30" s="129">
        <f>ROUND(ROUND((SUM(BE82:BE188)),2)*I30,2)</f>
        <v>0</v>
      </c>
      <c r="K30" s="44"/>
    </row>
    <row r="31" spans="2:11" s="1" customFormat="1" ht="14.45" customHeight="1">
      <c r="B31" s="40"/>
      <c r="C31" s="41"/>
      <c r="D31" s="41"/>
      <c r="E31" s="48" t="s">
        <v>46</v>
      </c>
      <c r="F31" s="129">
        <f>ROUND(SUM(BF82:BF188),2)</f>
        <v>0</v>
      </c>
      <c r="G31" s="41"/>
      <c r="H31" s="41"/>
      <c r="I31" s="130">
        <v>0.15</v>
      </c>
      <c r="J31" s="129">
        <f>ROUND(ROUND((SUM(BF82:BF188)),2)*I31,2)</f>
        <v>0</v>
      </c>
      <c r="K31" s="44"/>
    </row>
    <row r="32" spans="2:11" s="1" customFormat="1" ht="14.45" customHeight="1" hidden="1">
      <c r="B32" s="40"/>
      <c r="C32" s="41"/>
      <c r="D32" s="41"/>
      <c r="E32" s="48" t="s">
        <v>47</v>
      </c>
      <c r="F32" s="129">
        <f>ROUND(SUM(BG82:BG188),2)</f>
        <v>0</v>
      </c>
      <c r="G32" s="41"/>
      <c r="H32" s="41"/>
      <c r="I32" s="130">
        <v>0.21</v>
      </c>
      <c r="J32" s="129">
        <v>0</v>
      </c>
      <c r="K32" s="44"/>
    </row>
    <row r="33" spans="2:11" s="1" customFormat="1" ht="14.45" customHeight="1" hidden="1">
      <c r="B33" s="40"/>
      <c r="C33" s="41"/>
      <c r="D33" s="41"/>
      <c r="E33" s="48" t="s">
        <v>48</v>
      </c>
      <c r="F33" s="129">
        <f>ROUND(SUM(BH82:BH188),2)</f>
        <v>0</v>
      </c>
      <c r="G33" s="41"/>
      <c r="H33" s="41"/>
      <c r="I33" s="130">
        <v>0.15</v>
      </c>
      <c r="J33" s="129">
        <v>0</v>
      </c>
      <c r="K33" s="44"/>
    </row>
    <row r="34" spans="2:11" s="1" customFormat="1" ht="14.45" customHeight="1" hidden="1">
      <c r="B34" s="40"/>
      <c r="C34" s="41"/>
      <c r="D34" s="41"/>
      <c r="E34" s="48" t="s">
        <v>49</v>
      </c>
      <c r="F34" s="129">
        <f>ROUND(SUM(BI82:BI188),2)</f>
        <v>0</v>
      </c>
      <c r="G34" s="41"/>
      <c r="H34" s="41"/>
      <c r="I34" s="130">
        <v>0</v>
      </c>
      <c r="J34" s="129">
        <v>0</v>
      </c>
      <c r="K34" s="44"/>
    </row>
    <row r="35" spans="2:11" s="1" customFormat="1" ht="6.95" customHeight="1">
      <c r="B35" s="40"/>
      <c r="C35" s="41"/>
      <c r="D35" s="41"/>
      <c r="E35" s="41"/>
      <c r="F35" s="41"/>
      <c r="G35" s="41"/>
      <c r="H35" s="41"/>
      <c r="I35" s="117"/>
      <c r="J35" s="41"/>
      <c r="K35" s="44"/>
    </row>
    <row r="36" spans="2:11" s="1" customFormat="1" ht="25.35" customHeight="1">
      <c r="B36" s="40"/>
      <c r="C36" s="131"/>
      <c r="D36" s="132" t="s">
        <v>50</v>
      </c>
      <c r="E36" s="78"/>
      <c r="F36" s="78"/>
      <c r="G36" s="133" t="s">
        <v>51</v>
      </c>
      <c r="H36" s="134" t="s">
        <v>52</v>
      </c>
      <c r="I36" s="135"/>
      <c r="J36" s="136">
        <f>SUM(J27:J34)</f>
        <v>0</v>
      </c>
      <c r="K36" s="137"/>
    </row>
    <row r="37" spans="2:11" s="1" customFormat="1" ht="14.45" customHeight="1">
      <c r="B37" s="55"/>
      <c r="C37" s="56"/>
      <c r="D37" s="56"/>
      <c r="E37" s="56"/>
      <c r="F37" s="56"/>
      <c r="G37" s="56"/>
      <c r="H37" s="56"/>
      <c r="I37" s="138"/>
      <c r="J37" s="56"/>
      <c r="K37" s="57"/>
    </row>
    <row r="41" spans="2:11" s="1" customFormat="1" ht="6.95" customHeight="1">
      <c r="B41" s="139"/>
      <c r="C41" s="140"/>
      <c r="D41" s="140"/>
      <c r="E41" s="140"/>
      <c r="F41" s="140"/>
      <c r="G41" s="140"/>
      <c r="H41" s="140"/>
      <c r="I41" s="141"/>
      <c r="J41" s="140"/>
      <c r="K41" s="142"/>
    </row>
    <row r="42" spans="2:11" s="1" customFormat="1" ht="36.95" customHeight="1">
      <c r="B42" s="40"/>
      <c r="C42" s="30" t="s">
        <v>118</v>
      </c>
      <c r="D42" s="41"/>
      <c r="E42" s="41"/>
      <c r="F42" s="41"/>
      <c r="G42" s="41"/>
      <c r="H42" s="41"/>
      <c r="I42" s="117"/>
      <c r="J42" s="41"/>
      <c r="K42" s="44"/>
    </row>
    <row r="43" spans="2:11" s="1" customFormat="1" ht="6.95" customHeight="1">
      <c r="B43" s="40"/>
      <c r="C43" s="41"/>
      <c r="D43" s="41"/>
      <c r="E43" s="41"/>
      <c r="F43" s="41"/>
      <c r="G43" s="41"/>
      <c r="H43" s="41"/>
      <c r="I43" s="117"/>
      <c r="J43" s="41"/>
      <c r="K43" s="44"/>
    </row>
    <row r="44" spans="2:11" s="1" customFormat="1" ht="14.45" customHeight="1">
      <c r="B44" s="40"/>
      <c r="C44" s="37" t="s">
        <v>18</v>
      </c>
      <c r="D44" s="41"/>
      <c r="E44" s="41"/>
      <c r="F44" s="41"/>
      <c r="G44" s="41"/>
      <c r="H44" s="41"/>
      <c r="I44" s="117"/>
      <c r="J44" s="41"/>
      <c r="K44" s="44"/>
    </row>
    <row r="45" spans="2:11" s="1" customFormat="1" ht="22.5" customHeight="1">
      <c r="B45" s="40"/>
      <c r="C45" s="41"/>
      <c r="D45" s="41"/>
      <c r="E45" s="404" t="str">
        <f>E7</f>
        <v>Novostavba budovy Fokus Turnov</v>
      </c>
      <c r="F45" s="405"/>
      <c r="G45" s="405"/>
      <c r="H45" s="405"/>
      <c r="I45" s="117"/>
      <c r="J45" s="41"/>
      <c r="K45" s="44"/>
    </row>
    <row r="46" spans="2:11" s="1" customFormat="1" ht="14.45" customHeight="1">
      <c r="B46" s="40"/>
      <c r="C46" s="37" t="s">
        <v>116</v>
      </c>
      <c r="D46" s="41"/>
      <c r="E46" s="41"/>
      <c r="F46" s="41"/>
      <c r="G46" s="41"/>
      <c r="H46" s="41"/>
      <c r="I46" s="117"/>
      <c r="J46" s="41"/>
      <c r="K46" s="44"/>
    </row>
    <row r="47" spans="2:11" s="1" customFormat="1" ht="23.25" customHeight="1">
      <c r="B47" s="40"/>
      <c r="C47" s="41"/>
      <c r="D47" s="41"/>
      <c r="E47" s="406" t="str">
        <f>E9</f>
        <v>SO 02f - Slaboproud</v>
      </c>
      <c r="F47" s="407"/>
      <c r="G47" s="407"/>
      <c r="H47" s="407"/>
      <c r="I47" s="117"/>
      <c r="J47" s="41"/>
      <c r="K47" s="44"/>
    </row>
    <row r="48" spans="2:11" s="1" customFormat="1" ht="6.95" customHeight="1">
      <c r="B48" s="40"/>
      <c r="C48" s="41"/>
      <c r="D48" s="41"/>
      <c r="E48" s="41"/>
      <c r="F48" s="41"/>
      <c r="G48" s="41"/>
      <c r="H48" s="41"/>
      <c r="I48" s="117"/>
      <c r="J48" s="41"/>
      <c r="K48" s="44"/>
    </row>
    <row r="49" spans="2:11" s="1" customFormat="1" ht="18" customHeight="1">
      <c r="B49" s="40"/>
      <c r="C49" s="37" t="s">
        <v>23</v>
      </c>
      <c r="D49" s="41"/>
      <c r="E49" s="41"/>
      <c r="F49" s="35" t="str">
        <f>F12</f>
        <v>Skálova 415, 511 01 Turnov</v>
      </c>
      <c r="G49" s="41"/>
      <c r="H49" s="41"/>
      <c r="I49" s="118" t="s">
        <v>25</v>
      </c>
      <c r="J49" s="119">
        <f>IF(J12="","",J12)</f>
        <v>43776</v>
      </c>
      <c r="K49" s="44"/>
    </row>
    <row r="50" spans="2:11" s="1" customFormat="1" ht="6.95" customHeight="1">
      <c r="B50" s="40"/>
      <c r="C50" s="41"/>
      <c r="D50" s="41"/>
      <c r="E50" s="41"/>
      <c r="F50" s="41"/>
      <c r="G50" s="41"/>
      <c r="H50" s="41"/>
      <c r="I50" s="117"/>
      <c r="J50" s="41"/>
      <c r="K50" s="44"/>
    </row>
    <row r="51" spans="2:11" s="1" customFormat="1" ht="15">
      <c r="B51" s="40"/>
      <c r="C51" s="37" t="s">
        <v>26</v>
      </c>
      <c r="D51" s="41"/>
      <c r="E51" s="41"/>
      <c r="F51" s="35" t="str">
        <f>E15</f>
        <v>Město Turnov, A. dvořáka 335, 511 01 Turnov</v>
      </c>
      <c r="G51" s="41"/>
      <c r="H51" s="41"/>
      <c r="I51" s="118" t="s">
        <v>34</v>
      </c>
      <c r="J51" s="35" t="str">
        <f>E21</f>
        <v>In. Point s.r.o, Čajkovského 1710/26, 130 00 Praha</v>
      </c>
      <c r="K51" s="44"/>
    </row>
    <row r="52" spans="2:11" s="1" customFormat="1" ht="14.45" customHeight="1">
      <c r="B52" s="40"/>
      <c r="C52" s="37" t="s">
        <v>32</v>
      </c>
      <c r="D52" s="41"/>
      <c r="E52" s="41"/>
      <c r="F52" s="35" t="str">
        <f>IF(E18="","",E18)</f>
        <v/>
      </c>
      <c r="G52" s="41"/>
      <c r="H52" s="41"/>
      <c r="I52" s="117"/>
      <c r="J52" s="41"/>
      <c r="K52" s="44"/>
    </row>
    <row r="53" spans="2:11" s="1" customFormat="1" ht="10.35" customHeight="1">
      <c r="B53" s="40"/>
      <c r="C53" s="41"/>
      <c r="D53" s="41"/>
      <c r="E53" s="41"/>
      <c r="F53" s="41"/>
      <c r="G53" s="41"/>
      <c r="H53" s="41"/>
      <c r="I53" s="117"/>
      <c r="J53" s="41"/>
      <c r="K53" s="44"/>
    </row>
    <row r="54" spans="2:11" s="1" customFormat="1" ht="29.25" customHeight="1">
      <c r="B54" s="40"/>
      <c r="C54" s="143" t="s">
        <v>119</v>
      </c>
      <c r="D54" s="131"/>
      <c r="E54" s="131"/>
      <c r="F54" s="131"/>
      <c r="G54" s="131"/>
      <c r="H54" s="131"/>
      <c r="I54" s="144"/>
      <c r="J54" s="145" t="s">
        <v>120</v>
      </c>
      <c r="K54" s="146"/>
    </row>
    <row r="55" spans="2:11" s="1" customFormat="1" ht="10.35" customHeight="1">
      <c r="B55" s="40"/>
      <c r="C55" s="41"/>
      <c r="D55" s="41"/>
      <c r="E55" s="41"/>
      <c r="F55" s="41"/>
      <c r="G55" s="41"/>
      <c r="H55" s="41"/>
      <c r="I55" s="117"/>
      <c r="J55" s="41"/>
      <c r="K55" s="44"/>
    </row>
    <row r="56" spans="2:47" s="1" customFormat="1" ht="29.25" customHeight="1">
      <c r="B56" s="40"/>
      <c r="C56" s="147" t="s">
        <v>121</v>
      </c>
      <c r="D56" s="41"/>
      <c r="E56" s="41"/>
      <c r="F56" s="41"/>
      <c r="G56" s="41"/>
      <c r="H56" s="41"/>
      <c r="I56" s="117"/>
      <c r="J56" s="127">
        <f>J82</f>
        <v>0</v>
      </c>
      <c r="K56" s="44"/>
      <c r="AU56" s="24" t="s">
        <v>122</v>
      </c>
    </row>
    <row r="57" spans="2:11" s="7" customFormat="1" ht="24.95" customHeight="1">
      <c r="B57" s="148"/>
      <c r="C57" s="149"/>
      <c r="D57" s="150" t="s">
        <v>200</v>
      </c>
      <c r="E57" s="151"/>
      <c r="F57" s="151"/>
      <c r="G57" s="151"/>
      <c r="H57" s="151"/>
      <c r="I57" s="152"/>
      <c r="J57" s="153">
        <f>J83</f>
        <v>0</v>
      </c>
      <c r="K57" s="154"/>
    </row>
    <row r="58" spans="2:11" s="8" customFormat="1" ht="19.9" customHeight="1">
      <c r="B58" s="155"/>
      <c r="C58" s="156"/>
      <c r="D58" s="157" t="s">
        <v>2451</v>
      </c>
      <c r="E58" s="158"/>
      <c r="F58" s="158"/>
      <c r="G58" s="158"/>
      <c r="H58" s="158"/>
      <c r="I58" s="159"/>
      <c r="J58" s="160">
        <f>J84</f>
        <v>0</v>
      </c>
      <c r="K58" s="161"/>
    </row>
    <row r="59" spans="2:11" s="8" customFormat="1" ht="19.9" customHeight="1">
      <c r="B59" s="155"/>
      <c r="C59" s="156"/>
      <c r="D59" s="157" t="s">
        <v>2452</v>
      </c>
      <c r="E59" s="158"/>
      <c r="F59" s="158"/>
      <c r="G59" s="158"/>
      <c r="H59" s="158"/>
      <c r="I59" s="159"/>
      <c r="J59" s="160">
        <f>J104</f>
        <v>0</v>
      </c>
      <c r="K59" s="161"/>
    </row>
    <row r="60" spans="2:11" s="8" customFormat="1" ht="19.9" customHeight="1">
      <c r="B60" s="155"/>
      <c r="C60" s="156"/>
      <c r="D60" s="157" t="s">
        <v>2453</v>
      </c>
      <c r="E60" s="158"/>
      <c r="F60" s="158"/>
      <c r="G60" s="158"/>
      <c r="H60" s="158"/>
      <c r="I60" s="159"/>
      <c r="J60" s="160">
        <f>J133</f>
        <v>0</v>
      </c>
      <c r="K60" s="161"/>
    </row>
    <row r="61" spans="2:11" s="8" customFormat="1" ht="19.9" customHeight="1">
      <c r="B61" s="155"/>
      <c r="C61" s="156"/>
      <c r="D61" s="157" t="s">
        <v>2454</v>
      </c>
      <c r="E61" s="158"/>
      <c r="F61" s="158"/>
      <c r="G61" s="158"/>
      <c r="H61" s="158"/>
      <c r="I61" s="159"/>
      <c r="J61" s="160">
        <f>J154</f>
        <v>0</v>
      </c>
      <c r="K61" s="161"/>
    </row>
    <row r="62" spans="2:11" s="8" customFormat="1" ht="19.9" customHeight="1">
      <c r="B62" s="155"/>
      <c r="C62" s="156"/>
      <c r="D62" s="157" t="s">
        <v>2455</v>
      </c>
      <c r="E62" s="158"/>
      <c r="F62" s="158"/>
      <c r="G62" s="158"/>
      <c r="H62" s="158"/>
      <c r="I62" s="159"/>
      <c r="J62" s="160">
        <f>J178</f>
        <v>0</v>
      </c>
      <c r="K62" s="161"/>
    </row>
    <row r="63" spans="2:11" s="1" customFormat="1" ht="21.75" customHeight="1">
      <c r="B63" s="40"/>
      <c r="C63" s="41"/>
      <c r="D63" s="41"/>
      <c r="E63" s="41"/>
      <c r="F63" s="41"/>
      <c r="G63" s="41"/>
      <c r="H63" s="41"/>
      <c r="I63" s="117"/>
      <c r="J63" s="41"/>
      <c r="K63" s="44"/>
    </row>
    <row r="64" spans="2:11" s="1" customFormat="1" ht="6.95" customHeight="1">
      <c r="B64" s="55"/>
      <c r="C64" s="56"/>
      <c r="D64" s="56"/>
      <c r="E64" s="56"/>
      <c r="F64" s="56"/>
      <c r="G64" s="56"/>
      <c r="H64" s="56"/>
      <c r="I64" s="138"/>
      <c r="J64" s="56"/>
      <c r="K64" s="57"/>
    </row>
    <row r="68" spans="2:12" s="1" customFormat="1" ht="6.95" customHeight="1">
      <c r="B68" s="58"/>
      <c r="C68" s="59"/>
      <c r="D68" s="59"/>
      <c r="E68" s="59"/>
      <c r="F68" s="59"/>
      <c r="G68" s="59"/>
      <c r="H68" s="59"/>
      <c r="I68" s="141"/>
      <c r="J68" s="59"/>
      <c r="K68" s="59"/>
      <c r="L68" s="60"/>
    </row>
    <row r="69" spans="2:12" s="1" customFormat="1" ht="36.95" customHeight="1">
      <c r="B69" s="40"/>
      <c r="C69" s="61" t="s">
        <v>127</v>
      </c>
      <c r="D69" s="62"/>
      <c r="E69" s="62"/>
      <c r="F69" s="62"/>
      <c r="G69" s="62"/>
      <c r="H69" s="62"/>
      <c r="I69" s="162"/>
      <c r="J69" s="62"/>
      <c r="K69" s="62"/>
      <c r="L69" s="60"/>
    </row>
    <row r="70" spans="2:12" s="1" customFormat="1" ht="6.95" customHeight="1">
      <c r="B70" s="40"/>
      <c r="C70" s="62"/>
      <c r="D70" s="62"/>
      <c r="E70" s="62"/>
      <c r="F70" s="62"/>
      <c r="G70" s="62"/>
      <c r="H70" s="62"/>
      <c r="I70" s="162"/>
      <c r="J70" s="62"/>
      <c r="K70" s="62"/>
      <c r="L70" s="60"/>
    </row>
    <row r="71" spans="2:12" s="1" customFormat="1" ht="14.45" customHeight="1">
      <c r="B71" s="40"/>
      <c r="C71" s="64" t="s">
        <v>18</v>
      </c>
      <c r="D71" s="62"/>
      <c r="E71" s="62"/>
      <c r="F71" s="62"/>
      <c r="G71" s="62"/>
      <c r="H71" s="62"/>
      <c r="I71" s="162"/>
      <c r="J71" s="62"/>
      <c r="K71" s="62"/>
      <c r="L71" s="60"/>
    </row>
    <row r="72" spans="2:12" s="1" customFormat="1" ht="22.5" customHeight="1">
      <c r="B72" s="40"/>
      <c r="C72" s="62"/>
      <c r="D72" s="62"/>
      <c r="E72" s="400" t="str">
        <f>E7</f>
        <v>Novostavba budovy Fokus Turnov</v>
      </c>
      <c r="F72" s="401"/>
      <c r="G72" s="401"/>
      <c r="H72" s="401"/>
      <c r="I72" s="162"/>
      <c r="J72" s="62"/>
      <c r="K72" s="62"/>
      <c r="L72" s="60"/>
    </row>
    <row r="73" spans="2:12" s="1" customFormat="1" ht="14.45" customHeight="1">
      <c r="B73" s="40"/>
      <c r="C73" s="64" t="s">
        <v>116</v>
      </c>
      <c r="D73" s="62"/>
      <c r="E73" s="62"/>
      <c r="F73" s="62"/>
      <c r="G73" s="62"/>
      <c r="H73" s="62"/>
      <c r="I73" s="162"/>
      <c r="J73" s="62"/>
      <c r="K73" s="62"/>
      <c r="L73" s="60"/>
    </row>
    <row r="74" spans="2:12" s="1" customFormat="1" ht="23.25" customHeight="1">
      <c r="B74" s="40"/>
      <c r="C74" s="62"/>
      <c r="D74" s="62"/>
      <c r="E74" s="368" t="str">
        <f>E9</f>
        <v>SO 02f - Slaboproud</v>
      </c>
      <c r="F74" s="402"/>
      <c r="G74" s="402"/>
      <c r="H74" s="402"/>
      <c r="I74" s="162"/>
      <c r="J74" s="62"/>
      <c r="K74" s="62"/>
      <c r="L74" s="60"/>
    </row>
    <row r="75" spans="2:12" s="1" customFormat="1" ht="6.95" customHeight="1">
      <c r="B75" s="40"/>
      <c r="C75" s="62"/>
      <c r="D75" s="62"/>
      <c r="E75" s="62"/>
      <c r="F75" s="62"/>
      <c r="G75" s="62"/>
      <c r="H75" s="62"/>
      <c r="I75" s="162"/>
      <c r="J75" s="62"/>
      <c r="K75" s="62"/>
      <c r="L75" s="60"/>
    </row>
    <row r="76" spans="2:12" s="1" customFormat="1" ht="18" customHeight="1">
      <c r="B76" s="40"/>
      <c r="C76" s="64" t="s">
        <v>23</v>
      </c>
      <c r="D76" s="62"/>
      <c r="E76" s="62"/>
      <c r="F76" s="163" t="str">
        <f>F12</f>
        <v>Skálova 415, 511 01 Turnov</v>
      </c>
      <c r="G76" s="62"/>
      <c r="H76" s="62"/>
      <c r="I76" s="164" t="s">
        <v>25</v>
      </c>
      <c r="J76" s="72">
        <f>IF(J12="","",J12)</f>
        <v>43776</v>
      </c>
      <c r="K76" s="62"/>
      <c r="L76" s="60"/>
    </row>
    <row r="77" spans="2:12" s="1" customFormat="1" ht="6.95" customHeight="1">
      <c r="B77" s="40"/>
      <c r="C77" s="62"/>
      <c r="D77" s="62"/>
      <c r="E77" s="62"/>
      <c r="F77" s="62"/>
      <c r="G77" s="62"/>
      <c r="H77" s="62"/>
      <c r="I77" s="162"/>
      <c r="J77" s="62"/>
      <c r="K77" s="62"/>
      <c r="L77" s="60"/>
    </row>
    <row r="78" spans="2:12" s="1" customFormat="1" ht="15">
      <c r="B78" s="40"/>
      <c r="C78" s="64" t="s">
        <v>26</v>
      </c>
      <c r="D78" s="62"/>
      <c r="E78" s="62"/>
      <c r="F78" s="163" t="str">
        <f>E15</f>
        <v>Město Turnov, A. dvořáka 335, 511 01 Turnov</v>
      </c>
      <c r="G78" s="62"/>
      <c r="H78" s="62"/>
      <c r="I78" s="164" t="s">
        <v>34</v>
      </c>
      <c r="J78" s="163" t="str">
        <f>E21</f>
        <v>In. Point s.r.o, Čajkovského 1710/26, 130 00 Praha</v>
      </c>
      <c r="K78" s="62"/>
      <c r="L78" s="60"/>
    </row>
    <row r="79" spans="2:12" s="1" customFormat="1" ht="14.45" customHeight="1">
      <c r="B79" s="40"/>
      <c r="C79" s="64" t="s">
        <v>32</v>
      </c>
      <c r="D79" s="62"/>
      <c r="E79" s="62"/>
      <c r="F79" s="163" t="str">
        <f>IF(E18="","",E18)</f>
        <v/>
      </c>
      <c r="G79" s="62"/>
      <c r="H79" s="62"/>
      <c r="I79" s="162"/>
      <c r="J79" s="62"/>
      <c r="K79" s="62"/>
      <c r="L79" s="60"/>
    </row>
    <row r="80" spans="2:12" s="1" customFormat="1" ht="10.35" customHeight="1">
      <c r="B80" s="40"/>
      <c r="C80" s="62"/>
      <c r="D80" s="62"/>
      <c r="E80" s="62"/>
      <c r="F80" s="62"/>
      <c r="G80" s="62"/>
      <c r="H80" s="62"/>
      <c r="I80" s="162"/>
      <c r="J80" s="62"/>
      <c r="K80" s="62"/>
      <c r="L80" s="60"/>
    </row>
    <row r="81" spans="2:20" s="9" customFormat="1" ht="29.25" customHeight="1">
      <c r="B81" s="165"/>
      <c r="C81" s="166" t="s">
        <v>128</v>
      </c>
      <c r="D81" s="167" t="s">
        <v>59</v>
      </c>
      <c r="E81" s="167" t="s">
        <v>55</v>
      </c>
      <c r="F81" s="167" t="s">
        <v>129</v>
      </c>
      <c r="G81" s="167" t="s">
        <v>130</v>
      </c>
      <c r="H81" s="167" t="s">
        <v>131</v>
      </c>
      <c r="I81" s="168" t="s">
        <v>132</v>
      </c>
      <c r="J81" s="167" t="s">
        <v>120</v>
      </c>
      <c r="K81" s="169" t="s">
        <v>133</v>
      </c>
      <c r="L81" s="170"/>
      <c r="M81" s="80" t="s">
        <v>134</v>
      </c>
      <c r="N81" s="81" t="s">
        <v>44</v>
      </c>
      <c r="O81" s="81" t="s">
        <v>135</v>
      </c>
      <c r="P81" s="81" t="s">
        <v>136</v>
      </c>
      <c r="Q81" s="81" t="s">
        <v>137</v>
      </c>
      <c r="R81" s="81" t="s">
        <v>138</v>
      </c>
      <c r="S81" s="81" t="s">
        <v>139</v>
      </c>
      <c r="T81" s="82" t="s">
        <v>140</v>
      </c>
    </row>
    <row r="82" spans="2:63" s="1" customFormat="1" ht="29.25" customHeight="1">
      <c r="B82" s="40"/>
      <c r="C82" s="86" t="s">
        <v>121</v>
      </c>
      <c r="D82" s="62"/>
      <c r="E82" s="62"/>
      <c r="F82" s="62"/>
      <c r="G82" s="62"/>
      <c r="H82" s="62"/>
      <c r="I82" s="162"/>
      <c r="J82" s="171">
        <f>BK82</f>
        <v>0</v>
      </c>
      <c r="K82" s="62"/>
      <c r="L82" s="60"/>
      <c r="M82" s="83"/>
      <c r="N82" s="84"/>
      <c r="O82" s="84"/>
      <c r="P82" s="172">
        <f>P83</f>
        <v>0</v>
      </c>
      <c r="Q82" s="84"/>
      <c r="R82" s="172">
        <f>R83</f>
        <v>0</v>
      </c>
      <c r="S82" s="84"/>
      <c r="T82" s="173">
        <f>T83</f>
        <v>0</v>
      </c>
      <c r="AT82" s="24" t="s">
        <v>73</v>
      </c>
      <c r="AU82" s="24" t="s">
        <v>122</v>
      </c>
      <c r="BK82" s="174">
        <f>BK83</f>
        <v>0</v>
      </c>
    </row>
    <row r="83" spans="2:63" s="10" customFormat="1" ht="37.35" customHeight="1">
      <c r="B83" s="175"/>
      <c r="C83" s="176"/>
      <c r="D83" s="177" t="s">
        <v>73</v>
      </c>
      <c r="E83" s="178" t="s">
        <v>231</v>
      </c>
      <c r="F83" s="178" t="s">
        <v>1887</v>
      </c>
      <c r="G83" s="176"/>
      <c r="H83" s="176"/>
      <c r="I83" s="179"/>
      <c r="J83" s="180">
        <f>BK83</f>
        <v>0</v>
      </c>
      <c r="K83" s="176"/>
      <c r="L83" s="181"/>
      <c r="M83" s="182"/>
      <c r="N83" s="183"/>
      <c r="O83" s="183"/>
      <c r="P83" s="184">
        <f>P84+P104+P133+P154+P178</f>
        <v>0</v>
      </c>
      <c r="Q83" s="183"/>
      <c r="R83" s="184">
        <f>R84+R104+R133+R154+R178</f>
        <v>0</v>
      </c>
      <c r="S83" s="183"/>
      <c r="T83" s="185">
        <f>T84+T104+T133+T154+T178</f>
        <v>0</v>
      </c>
      <c r="AR83" s="186" t="s">
        <v>161</v>
      </c>
      <c r="AT83" s="187" t="s">
        <v>73</v>
      </c>
      <c r="AU83" s="187" t="s">
        <v>74</v>
      </c>
      <c r="AY83" s="186" t="s">
        <v>143</v>
      </c>
      <c r="BK83" s="188">
        <f>BK84+BK104+BK133+BK154+BK178</f>
        <v>0</v>
      </c>
    </row>
    <row r="84" spans="2:63" s="10" customFormat="1" ht="19.9" customHeight="1">
      <c r="B84" s="175"/>
      <c r="C84" s="176"/>
      <c r="D84" s="189" t="s">
        <v>73</v>
      </c>
      <c r="E84" s="190" t="s">
        <v>2456</v>
      </c>
      <c r="F84" s="190" t="s">
        <v>2457</v>
      </c>
      <c r="G84" s="176"/>
      <c r="H84" s="176"/>
      <c r="I84" s="179"/>
      <c r="J84" s="191">
        <f>BK84</f>
        <v>0</v>
      </c>
      <c r="K84" s="176"/>
      <c r="L84" s="181"/>
      <c r="M84" s="182"/>
      <c r="N84" s="183"/>
      <c r="O84" s="183"/>
      <c r="P84" s="184">
        <f>SUM(P85:P103)</f>
        <v>0</v>
      </c>
      <c r="Q84" s="183"/>
      <c r="R84" s="184">
        <f>SUM(R85:R103)</f>
        <v>0</v>
      </c>
      <c r="S84" s="183"/>
      <c r="T84" s="185">
        <f>SUM(T85:T103)</f>
        <v>0</v>
      </c>
      <c r="AR84" s="186" t="s">
        <v>161</v>
      </c>
      <c r="AT84" s="187" t="s">
        <v>73</v>
      </c>
      <c r="AU84" s="187" t="s">
        <v>82</v>
      </c>
      <c r="AY84" s="186" t="s">
        <v>143</v>
      </c>
      <c r="BK84" s="188">
        <f>SUM(BK85:BK103)</f>
        <v>0</v>
      </c>
    </row>
    <row r="85" spans="2:65" s="1" customFormat="1" ht="82.5" customHeight="1">
      <c r="B85" s="40"/>
      <c r="C85" s="192" t="s">
        <v>82</v>
      </c>
      <c r="D85" s="192" t="s">
        <v>146</v>
      </c>
      <c r="E85" s="193" t="s">
        <v>2458</v>
      </c>
      <c r="F85" s="194" t="s">
        <v>2459</v>
      </c>
      <c r="G85" s="195" t="s">
        <v>1924</v>
      </c>
      <c r="H85" s="196">
        <v>1</v>
      </c>
      <c r="I85" s="197"/>
      <c r="J85" s="198">
        <f>ROUND(I85*H85,2)</f>
        <v>0</v>
      </c>
      <c r="K85" s="194" t="s">
        <v>21</v>
      </c>
      <c r="L85" s="60"/>
      <c r="M85" s="199" t="s">
        <v>21</v>
      </c>
      <c r="N85" s="200" t="s">
        <v>45</v>
      </c>
      <c r="O85" s="41"/>
      <c r="P85" s="201">
        <f>O85*H85</f>
        <v>0</v>
      </c>
      <c r="Q85" s="201">
        <v>0</v>
      </c>
      <c r="R85" s="201">
        <f>Q85*H85</f>
        <v>0</v>
      </c>
      <c r="S85" s="201">
        <v>0</v>
      </c>
      <c r="T85" s="202">
        <f>S85*H85</f>
        <v>0</v>
      </c>
      <c r="AR85" s="24" t="s">
        <v>599</v>
      </c>
      <c r="AT85" s="24" t="s">
        <v>146</v>
      </c>
      <c r="AU85" s="24" t="s">
        <v>84</v>
      </c>
      <c r="AY85" s="24" t="s">
        <v>143</v>
      </c>
      <c r="BE85" s="203">
        <f>IF(N85="základní",J85,0)</f>
        <v>0</v>
      </c>
      <c r="BF85" s="203">
        <f>IF(N85="snížená",J85,0)</f>
        <v>0</v>
      </c>
      <c r="BG85" s="203">
        <f>IF(N85="zákl. přenesená",J85,0)</f>
        <v>0</v>
      </c>
      <c r="BH85" s="203">
        <f>IF(N85="sníž. přenesená",J85,0)</f>
        <v>0</v>
      </c>
      <c r="BI85" s="203">
        <f>IF(N85="nulová",J85,0)</f>
        <v>0</v>
      </c>
      <c r="BJ85" s="24" t="s">
        <v>82</v>
      </c>
      <c r="BK85" s="203">
        <f>ROUND(I85*H85,2)</f>
        <v>0</v>
      </c>
      <c r="BL85" s="24" t="s">
        <v>599</v>
      </c>
      <c r="BM85" s="24" t="s">
        <v>84</v>
      </c>
    </row>
    <row r="86" spans="2:47" s="1" customFormat="1" ht="54">
      <c r="B86" s="40"/>
      <c r="C86" s="62"/>
      <c r="D86" s="222" t="s">
        <v>165</v>
      </c>
      <c r="E86" s="62"/>
      <c r="F86" s="274" t="s">
        <v>2460</v>
      </c>
      <c r="G86" s="62"/>
      <c r="H86" s="62"/>
      <c r="I86" s="162"/>
      <c r="J86" s="62"/>
      <c r="K86" s="62"/>
      <c r="L86" s="60"/>
      <c r="M86" s="256"/>
      <c r="N86" s="41"/>
      <c r="O86" s="41"/>
      <c r="P86" s="41"/>
      <c r="Q86" s="41"/>
      <c r="R86" s="41"/>
      <c r="S86" s="41"/>
      <c r="T86" s="77"/>
      <c r="AT86" s="24" t="s">
        <v>165</v>
      </c>
      <c r="AU86" s="24" t="s">
        <v>84</v>
      </c>
    </row>
    <row r="87" spans="2:65" s="1" customFormat="1" ht="57" customHeight="1">
      <c r="B87" s="40"/>
      <c r="C87" s="192" t="s">
        <v>84</v>
      </c>
      <c r="D87" s="192" t="s">
        <v>146</v>
      </c>
      <c r="E87" s="193" t="s">
        <v>2461</v>
      </c>
      <c r="F87" s="194" t="s">
        <v>2462</v>
      </c>
      <c r="G87" s="195" t="s">
        <v>1924</v>
      </c>
      <c r="H87" s="196">
        <v>1</v>
      </c>
      <c r="I87" s="197"/>
      <c r="J87" s="198">
        <f>ROUND(I87*H87,2)</f>
        <v>0</v>
      </c>
      <c r="K87" s="194" t="s">
        <v>21</v>
      </c>
      <c r="L87" s="60"/>
      <c r="M87" s="199" t="s">
        <v>21</v>
      </c>
      <c r="N87" s="200" t="s">
        <v>45</v>
      </c>
      <c r="O87" s="41"/>
      <c r="P87" s="201">
        <f>O87*H87</f>
        <v>0</v>
      </c>
      <c r="Q87" s="201">
        <v>0</v>
      </c>
      <c r="R87" s="201">
        <f>Q87*H87</f>
        <v>0</v>
      </c>
      <c r="S87" s="201">
        <v>0</v>
      </c>
      <c r="T87" s="202">
        <f>S87*H87</f>
        <v>0</v>
      </c>
      <c r="AR87" s="24" t="s">
        <v>599</v>
      </c>
      <c r="AT87" s="24" t="s">
        <v>146</v>
      </c>
      <c r="AU87" s="24" t="s">
        <v>84</v>
      </c>
      <c r="AY87" s="24" t="s">
        <v>143</v>
      </c>
      <c r="BE87" s="203">
        <f>IF(N87="základní",J87,0)</f>
        <v>0</v>
      </c>
      <c r="BF87" s="203">
        <f>IF(N87="snížená",J87,0)</f>
        <v>0</v>
      </c>
      <c r="BG87" s="203">
        <f>IF(N87="zákl. přenesená",J87,0)</f>
        <v>0</v>
      </c>
      <c r="BH87" s="203">
        <f>IF(N87="sníž. přenesená",J87,0)</f>
        <v>0</v>
      </c>
      <c r="BI87" s="203">
        <f>IF(N87="nulová",J87,0)</f>
        <v>0</v>
      </c>
      <c r="BJ87" s="24" t="s">
        <v>82</v>
      </c>
      <c r="BK87" s="203">
        <f>ROUND(I87*H87,2)</f>
        <v>0</v>
      </c>
      <c r="BL87" s="24" t="s">
        <v>599</v>
      </c>
      <c r="BM87" s="24" t="s">
        <v>208</v>
      </c>
    </row>
    <row r="88" spans="2:47" s="1" customFormat="1" ht="27">
      <c r="B88" s="40"/>
      <c r="C88" s="62"/>
      <c r="D88" s="222" t="s">
        <v>165</v>
      </c>
      <c r="E88" s="62"/>
      <c r="F88" s="274" t="s">
        <v>2463</v>
      </c>
      <c r="G88" s="62"/>
      <c r="H88" s="62"/>
      <c r="I88" s="162"/>
      <c r="J88" s="62"/>
      <c r="K88" s="62"/>
      <c r="L88" s="60"/>
      <c r="M88" s="256"/>
      <c r="N88" s="41"/>
      <c r="O88" s="41"/>
      <c r="P88" s="41"/>
      <c r="Q88" s="41"/>
      <c r="R88" s="41"/>
      <c r="S88" s="41"/>
      <c r="T88" s="77"/>
      <c r="AT88" s="24" t="s">
        <v>165</v>
      </c>
      <c r="AU88" s="24" t="s">
        <v>84</v>
      </c>
    </row>
    <row r="89" spans="2:65" s="1" customFormat="1" ht="22.5" customHeight="1">
      <c r="B89" s="40"/>
      <c r="C89" s="192" t="s">
        <v>161</v>
      </c>
      <c r="D89" s="192" t="s">
        <v>146</v>
      </c>
      <c r="E89" s="193" t="s">
        <v>2464</v>
      </c>
      <c r="F89" s="194" t="s">
        <v>2465</v>
      </c>
      <c r="G89" s="195" t="s">
        <v>1924</v>
      </c>
      <c r="H89" s="196">
        <v>2</v>
      </c>
      <c r="I89" s="197"/>
      <c r="J89" s="198">
        <f>ROUND(I89*H89,2)</f>
        <v>0</v>
      </c>
      <c r="K89" s="194" t="s">
        <v>21</v>
      </c>
      <c r="L89" s="60"/>
      <c r="M89" s="199" t="s">
        <v>21</v>
      </c>
      <c r="N89" s="200" t="s">
        <v>45</v>
      </c>
      <c r="O89" s="41"/>
      <c r="P89" s="201">
        <f>O89*H89</f>
        <v>0</v>
      </c>
      <c r="Q89" s="201">
        <v>0</v>
      </c>
      <c r="R89" s="201">
        <f>Q89*H89</f>
        <v>0</v>
      </c>
      <c r="S89" s="201">
        <v>0</v>
      </c>
      <c r="T89" s="202">
        <f>S89*H89</f>
        <v>0</v>
      </c>
      <c r="AR89" s="24" t="s">
        <v>599</v>
      </c>
      <c r="AT89" s="24" t="s">
        <v>146</v>
      </c>
      <c r="AU89" s="24" t="s">
        <v>84</v>
      </c>
      <c r="AY89" s="24" t="s">
        <v>143</v>
      </c>
      <c r="BE89" s="203">
        <f>IF(N89="základní",J89,0)</f>
        <v>0</v>
      </c>
      <c r="BF89" s="203">
        <f>IF(N89="snížená",J89,0)</f>
        <v>0</v>
      </c>
      <c r="BG89" s="203">
        <f>IF(N89="zákl. přenesená",J89,0)</f>
        <v>0</v>
      </c>
      <c r="BH89" s="203">
        <f>IF(N89="sníž. přenesená",J89,0)</f>
        <v>0</v>
      </c>
      <c r="BI89" s="203">
        <f>IF(N89="nulová",J89,0)</f>
        <v>0</v>
      </c>
      <c r="BJ89" s="24" t="s">
        <v>82</v>
      </c>
      <c r="BK89" s="203">
        <f>ROUND(I89*H89,2)</f>
        <v>0</v>
      </c>
      <c r="BL89" s="24" t="s">
        <v>599</v>
      </c>
      <c r="BM89" s="24" t="s">
        <v>236</v>
      </c>
    </row>
    <row r="90" spans="2:65" s="1" customFormat="1" ht="22.5" customHeight="1">
      <c r="B90" s="40"/>
      <c r="C90" s="192" t="s">
        <v>208</v>
      </c>
      <c r="D90" s="192" t="s">
        <v>146</v>
      </c>
      <c r="E90" s="193" t="s">
        <v>2466</v>
      </c>
      <c r="F90" s="194" t="s">
        <v>2467</v>
      </c>
      <c r="G90" s="195" t="s">
        <v>1924</v>
      </c>
      <c r="H90" s="196">
        <v>3</v>
      </c>
      <c r="I90" s="197"/>
      <c r="J90" s="198">
        <f>ROUND(I90*H90,2)</f>
        <v>0</v>
      </c>
      <c r="K90" s="194" t="s">
        <v>21</v>
      </c>
      <c r="L90" s="60"/>
      <c r="M90" s="199" t="s">
        <v>21</v>
      </c>
      <c r="N90" s="200" t="s">
        <v>45</v>
      </c>
      <c r="O90" s="41"/>
      <c r="P90" s="201">
        <f>O90*H90</f>
        <v>0</v>
      </c>
      <c r="Q90" s="201">
        <v>0</v>
      </c>
      <c r="R90" s="201">
        <f>Q90*H90</f>
        <v>0</v>
      </c>
      <c r="S90" s="201">
        <v>0</v>
      </c>
      <c r="T90" s="202">
        <f>S90*H90</f>
        <v>0</v>
      </c>
      <c r="AR90" s="24" t="s">
        <v>599</v>
      </c>
      <c r="AT90" s="24" t="s">
        <v>146</v>
      </c>
      <c r="AU90" s="24" t="s">
        <v>84</v>
      </c>
      <c r="AY90" s="24" t="s">
        <v>143</v>
      </c>
      <c r="BE90" s="203">
        <f>IF(N90="základní",J90,0)</f>
        <v>0</v>
      </c>
      <c r="BF90" s="203">
        <f>IF(N90="snížená",J90,0)</f>
        <v>0</v>
      </c>
      <c r="BG90" s="203">
        <f>IF(N90="zákl. přenesená",J90,0)</f>
        <v>0</v>
      </c>
      <c r="BH90" s="203">
        <f>IF(N90="sníž. přenesená",J90,0)</f>
        <v>0</v>
      </c>
      <c r="BI90" s="203">
        <f>IF(N90="nulová",J90,0)</f>
        <v>0</v>
      </c>
      <c r="BJ90" s="24" t="s">
        <v>82</v>
      </c>
      <c r="BK90" s="203">
        <f>ROUND(I90*H90,2)</f>
        <v>0</v>
      </c>
      <c r="BL90" s="24" t="s">
        <v>599</v>
      </c>
      <c r="BM90" s="24" t="s">
        <v>234</v>
      </c>
    </row>
    <row r="91" spans="2:65" s="1" customFormat="1" ht="69.75" customHeight="1">
      <c r="B91" s="40"/>
      <c r="C91" s="192" t="s">
        <v>142</v>
      </c>
      <c r="D91" s="192" t="s">
        <v>146</v>
      </c>
      <c r="E91" s="193" t="s">
        <v>2468</v>
      </c>
      <c r="F91" s="194" t="s">
        <v>2469</v>
      </c>
      <c r="G91" s="195" t="s">
        <v>1924</v>
      </c>
      <c r="H91" s="196">
        <v>2</v>
      </c>
      <c r="I91" s="197"/>
      <c r="J91" s="198">
        <f>ROUND(I91*H91,2)</f>
        <v>0</v>
      </c>
      <c r="K91" s="194" t="s">
        <v>21</v>
      </c>
      <c r="L91" s="60"/>
      <c r="M91" s="199" t="s">
        <v>21</v>
      </c>
      <c r="N91" s="200" t="s">
        <v>45</v>
      </c>
      <c r="O91" s="41"/>
      <c r="P91" s="201">
        <f>O91*H91</f>
        <v>0</v>
      </c>
      <c r="Q91" s="201">
        <v>0</v>
      </c>
      <c r="R91" s="201">
        <f>Q91*H91</f>
        <v>0</v>
      </c>
      <c r="S91" s="201">
        <v>0</v>
      </c>
      <c r="T91" s="202">
        <f>S91*H91</f>
        <v>0</v>
      </c>
      <c r="AR91" s="24" t="s">
        <v>599</v>
      </c>
      <c r="AT91" s="24" t="s">
        <v>146</v>
      </c>
      <c r="AU91" s="24" t="s">
        <v>84</v>
      </c>
      <c r="AY91" s="24" t="s">
        <v>143</v>
      </c>
      <c r="BE91" s="203">
        <f>IF(N91="základní",J91,0)</f>
        <v>0</v>
      </c>
      <c r="BF91" s="203">
        <f>IF(N91="snížená",J91,0)</f>
        <v>0</v>
      </c>
      <c r="BG91" s="203">
        <f>IF(N91="zákl. přenesená",J91,0)</f>
        <v>0</v>
      </c>
      <c r="BH91" s="203">
        <f>IF(N91="sníž. přenesená",J91,0)</f>
        <v>0</v>
      </c>
      <c r="BI91" s="203">
        <f>IF(N91="nulová",J91,0)</f>
        <v>0</v>
      </c>
      <c r="BJ91" s="24" t="s">
        <v>82</v>
      </c>
      <c r="BK91" s="203">
        <f>ROUND(I91*H91,2)</f>
        <v>0</v>
      </c>
      <c r="BL91" s="24" t="s">
        <v>599</v>
      </c>
      <c r="BM91" s="24" t="s">
        <v>260</v>
      </c>
    </row>
    <row r="92" spans="2:47" s="1" customFormat="1" ht="40.5">
      <c r="B92" s="40"/>
      <c r="C92" s="62"/>
      <c r="D92" s="222" t="s">
        <v>165</v>
      </c>
      <c r="E92" s="62"/>
      <c r="F92" s="274" t="s">
        <v>2470</v>
      </c>
      <c r="G92" s="62"/>
      <c r="H92" s="62"/>
      <c r="I92" s="162"/>
      <c r="J92" s="62"/>
      <c r="K92" s="62"/>
      <c r="L92" s="60"/>
      <c r="M92" s="256"/>
      <c r="N92" s="41"/>
      <c r="O92" s="41"/>
      <c r="P92" s="41"/>
      <c r="Q92" s="41"/>
      <c r="R92" s="41"/>
      <c r="S92" s="41"/>
      <c r="T92" s="77"/>
      <c r="AT92" s="24" t="s">
        <v>165</v>
      </c>
      <c r="AU92" s="24" t="s">
        <v>84</v>
      </c>
    </row>
    <row r="93" spans="2:65" s="1" customFormat="1" ht="108" customHeight="1">
      <c r="B93" s="40"/>
      <c r="C93" s="192" t="s">
        <v>236</v>
      </c>
      <c r="D93" s="192" t="s">
        <v>146</v>
      </c>
      <c r="E93" s="193" t="s">
        <v>2471</v>
      </c>
      <c r="F93" s="194" t="s">
        <v>2472</v>
      </c>
      <c r="G93" s="195" t="s">
        <v>1924</v>
      </c>
      <c r="H93" s="196">
        <v>10</v>
      </c>
      <c r="I93" s="197"/>
      <c r="J93" s="198">
        <f>ROUND(I93*H93,2)</f>
        <v>0</v>
      </c>
      <c r="K93" s="194" t="s">
        <v>21</v>
      </c>
      <c r="L93" s="60"/>
      <c r="M93" s="199" t="s">
        <v>21</v>
      </c>
      <c r="N93" s="200" t="s">
        <v>45</v>
      </c>
      <c r="O93" s="41"/>
      <c r="P93" s="201">
        <f>O93*H93</f>
        <v>0</v>
      </c>
      <c r="Q93" s="201">
        <v>0</v>
      </c>
      <c r="R93" s="201">
        <f>Q93*H93</f>
        <v>0</v>
      </c>
      <c r="S93" s="201">
        <v>0</v>
      </c>
      <c r="T93" s="202">
        <f>S93*H93</f>
        <v>0</v>
      </c>
      <c r="AR93" s="24" t="s">
        <v>599</v>
      </c>
      <c r="AT93" s="24" t="s">
        <v>146</v>
      </c>
      <c r="AU93" s="24" t="s">
        <v>84</v>
      </c>
      <c r="AY93" s="24" t="s">
        <v>143</v>
      </c>
      <c r="BE93" s="203">
        <f>IF(N93="základní",J93,0)</f>
        <v>0</v>
      </c>
      <c r="BF93" s="203">
        <f>IF(N93="snížená",J93,0)</f>
        <v>0</v>
      </c>
      <c r="BG93" s="203">
        <f>IF(N93="zákl. přenesená",J93,0)</f>
        <v>0</v>
      </c>
      <c r="BH93" s="203">
        <f>IF(N93="sníž. přenesená",J93,0)</f>
        <v>0</v>
      </c>
      <c r="BI93" s="203">
        <f>IF(N93="nulová",J93,0)</f>
        <v>0</v>
      </c>
      <c r="BJ93" s="24" t="s">
        <v>82</v>
      </c>
      <c r="BK93" s="203">
        <f>ROUND(I93*H93,2)</f>
        <v>0</v>
      </c>
      <c r="BL93" s="24" t="s">
        <v>599</v>
      </c>
      <c r="BM93" s="24" t="s">
        <v>275</v>
      </c>
    </row>
    <row r="94" spans="2:47" s="1" customFormat="1" ht="81">
      <c r="B94" s="40"/>
      <c r="C94" s="62"/>
      <c r="D94" s="222" t="s">
        <v>165</v>
      </c>
      <c r="E94" s="62"/>
      <c r="F94" s="274" t="s">
        <v>2473</v>
      </c>
      <c r="G94" s="62"/>
      <c r="H94" s="62"/>
      <c r="I94" s="162"/>
      <c r="J94" s="62"/>
      <c r="K94" s="62"/>
      <c r="L94" s="60"/>
      <c r="M94" s="256"/>
      <c r="N94" s="41"/>
      <c r="O94" s="41"/>
      <c r="P94" s="41"/>
      <c r="Q94" s="41"/>
      <c r="R94" s="41"/>
      <c r="S94" s="41"/>
      <c r="T94" s="77"/>
      <c r="AT94" s="24" t="s">
        <v>165</v>
      </c>
      <c r="AU94" s="24" t="s">
        <v>84</v>
      </c>
    </row>
    <row r="95" spans="2:65" s="1" customFormat="1" ht="159" customHeight="1">
      <c r="B95" s="40"/>
      <c r="C95" s="192" t="s">
        <v>240</v>
      </c>
      <c r="D95" s="192" t="s">
        <v>146</v>
      </c>
      <c r="E95" s="193" t="s">
        <v>2474</v>
      </c>
      <c r="F95" s="194" t="s">
        <v>2475</v>
      </c>
      <c r="G95" s="195" t="s">
        <v>1924</v>
      </c>
      <c r="H95" s="196">
        <v>2</v>
      </c>
      <c r="I95" s="197"/>
      <c r="J95" s="198">
        <f>ROUND(I95*H95,2)</f>
        <v>0</v>
      </c>
      <c r="K95" s="194" t="s">
        <v>21</v>
      </c>
      <c r="L95" s="60"/>
      <c r="M95" s="199" t="s">
        <v>21</v>
      </c>
      <c r="N95" s="200" t="s">
        <v>45</v>
      </c>
      <c r="O95" s="41"/>
      <c r="P95" s="201">
        <f>O95*H95</f>
        <v>0</v>
      </c>
      <c r="Q95" s="201">
        <v>0</v>
      </c>
      <c r="R95" s="201">
        <f>Q95*H95</f>
        <v>0</v>
      </c>
      <c r="S95" s="201">
        <v>0</v>
      </c>
      <c r="T95" s="202">
        <f>S95*H95</f>
        <v>0</v>
      </c>
      <c r="AR95" s="24" t="s">
        <v>599</v>
      </c>
      <c r="AT95" s="24" t="s">
        <v>146</v>
      </c>
      <c r="AU95" s="24" t="s">
        <v>84</v>
      </c>
      <c r="AY95" s="24" t="s">
        <v>143</v>
      </c>
      <c r="BE95" s="203">
        <f>IF(N95="základní",J95,0)</f>
        <v>0</v>
      </c>
      <c r="BF95" s="203">
        <f>IF(N95="snížená",J95,0)</f>
        <v>0</v>
      </c>
      <c r="BG95" s="203">
        <f>IF(N95="zákl. přenesená",J95,0)</f>
        <v>0</v>
      </c>
      <c r="BH95" s="203">
        <f>IF(N95="sníž. přenesená",J95,0)</f>
        <v>0</v>
      </c>
      <c r="BI95" s="203">
        <f>IF(N95="nulová",J95,0)</f>
        <v>0</v>
      </c>
      <c r="BJ95" s="24" t="s">
        <v>82</v>
      </c>
      <c r="BK95" s="203">
        <f>ROUND(I95*H95,2)</f>
        <v>0</v>
      </c>
      <c r="BL95" s="24" t="s">
        <v>599</v>
      </c>
      <c r="BM95" s="24" t="s">
        <v>284</v>
      </c>
    </row>
    <row r="96" spans="2:47" s="1" customFormat="1" ht="121.5">
      <c r="B96" s="40"/>
      <c r="C96" s="62"/>
      <c r="D96" s="222" t="s">
        <v>165</v>
      </c>
      <c r="E96" s="62"/>
      <c r="F96" s="274" t="s">
        <v>2476</v>
      </c>
      <c r="G96" s="62"/>
      <c r="H96" s="62"/>
      <c r="I96" s="162"/>
      <c r="J96" s="62"/>
      <c r="K96" s="62"/>
      <c r="L96" s="60"/>
      <c r="M96" s="256"/>
      <c r="N96" s="41"/>
      <c r="O96" s="41"/>
      <c r="P96" s="41"/>
      <c r="Q96" s="41"/>
      <c r="R96" s="41"/>
      <c r="S96" s="41"/>
      <c r="T96" s="77"/>
      <c r="AT96" s="24" t="s">
        <v>165</v>
      </c>
      <c r="AU96" s="24" t="s">
        <v>84</v>
      </c>
    </row>
    <row r="97" spans="2:65" s="1" customFormat="1" ht="22.5" customHeight="1">
      <c r="B97" s="40"/>
      <c r="C97" s="192" t="s">
        <v>234</v>
      </c>
      <c r="D97" s="192" t="s">
        <v>146</v>
      </c>
      <c r="E97" s="193" t="s">
        <v>2477</v>
      </c>
      <c r="F97" s="194" t="s">
        <v>2478</v>
      </c>
      <c r="G97" s="195" t="s">
        <v>1924</v>
      </c>
      <c r="H97" s="196">
        <v>2</v>
      </c>
      <c r="I97" s="197"/>
      <c r="J97" s="198">
        <f aca="true" t="shared" si="0" ref="J97:J103">ROUND(I97*H97,2)</f>
        <v>0</v>
      </c>
      <c r="K97" s="194" t="s">
        <v>21</v>
      </c>
      <c r="L97" s="60"/>
      <c r="M97" s="199" t="s">
        <v>21</v>
      </c>
      <c r="N97" s="200" t="s">
        <v>45</v>
      </c>
      <c r="O97" s="41"/>
      <c r="P97" s="201">
        <f aca="true" t="shared" si="1" ref="P97:P103">O97*H97</f>
        <v>0</v>
      </c>
      <c r="Q97" s="201">
        <v>0</v>
      </c>
      <c r="R97" s="201">
        <f aca="true" t="shared" si="2" ref="R97:R103">Q97*H97</f>
        <v>0</v>
      </c>
      <c r="S97" s="201">
        <v>0</v>
      </c>
      <c r="T97" s="202">
        <f aca="true" t="shared" si="3" ref="T97:T103">S97*H97</f>
        <v>0</v>
      </c>
      <c r="AR97" s="24" t="s">
        <v>599</v>
      </c>
      <c r="AT97" s="24" t="s">
        <v>146</v>
      </c>
      <c r="AU97" s="24" t="s">
        <v>84</v>
      </c>
      <c r="AY97" s="24" t="s">
        <v>143</v>
      </c>
      <c r="BE97" s="203">
        <f aca="true" t="shared" si="4" ref="BE97:BE103">IF(N97="základní",J97,0)</f>
        <v>0</v>
      </c>
      <c r="BF97" s="203">
        <f aca="true" t="shared" si="5" ref="BF97:BF103">IF(N97="snížená",J97,0)</f>
        <v>0</v>
      </c>
      <c r="BG97" s="203">
        <f aca="true" t="shared" si="6" ref="BG97:BG103">IF(N97="zákl. přenesená",J97,0)</f>
        <v>0</v>
      </c>
      <c r="BH97" s="203">
        <f aca="true" t="shared" si="7" ref="BH97:BH103">IF(N97="sníž. přenesená",J97,0)</f>
        <v>0</v>
      </c>
      <c r="BI97" s="203">
        <f aca="true" t="shared" si="8" ref="BI97:BI103">IF(N97="nulová",J97,0)</f>
        <v>0</v>
      </c>
      <c r="BJ97" s="24" t="s">
        <v>82</v>
      </c>
      <c r="BK97" s="203">
        <f aca="true" t="shared" si="9" ref="BK97:BK103">ROUND(I97*H97,2)</f>
        <v>0</v>
      </c>
      <c r="BL97" s="24" t="s">
        <v>599</v>
      </c>
      <c r="BM97" s="24" t="s">
        <v>294</v>
      </c>
    </row>
    <row r="98" spans="2:65" s="1" customFormat="1" ht="22.5" customHeight="1">
      <c r="B98" s="40"/>
      <c r="C98" s="192" t="s">
        <v>254</v>
      </c>
      <c r="D98" s="192" t="s">
        <v>146</v>
      </c>
      <c r="E98" s="193" t="s">
        <v>2479</v>
      </c>
      <c r="F98" s="194" t="s">
        <v>2480</v>
      </c>
      <c r="G98" s="195" t="s">
        <v>1924</v>
      </c>
      <c r="H98" s="196">
        <v>2</v>
      </c>
      <c r="I98" s="197"/>
      <c r="J98" s="198">
        <f t="shared" si="0"/>
        <v>0</v>
      </c>
      <c r="K98" s="194" t="s">
        <v>21</v>
      </c>
      <c r="L98" s="60"/>
      <c r="M98" s="199" t="s">
        <v>21</v>
      </c>
      <c r="N98" s="200" t="s">
        <v>45</v>
      </c>
      <c r="O98" s="41"/>
      <c r="P98" s="201">
        <f t="shared" si="1"/>
        <v>0</v>
      </c>
      <c r="Q98" s="201">
        <v>0</v>
      </c>
      <c r="R98" s="201">
        <f t="shared" si="2"/>
        <v>0</v>
      </c>
      <c r="S98" s="201">
        <v>0</v>
      </c>
      <c r="T98" s="202">
        <f t="shared" si="3"/>
        <v>0</v>
      </c>
      <c r="AR98" s="24" t="s">
        <v>599</v>
      </c>
      <c r="AT98" s="24" t="s">
        <v>146</v>
      </c>
      <c r="AU98" s="24" t="s">
        <v>84</v>
      </c>
      <c r="AY98" s="24" t="s">
        <v>143</v>
      </c>
      <c r="BE98" s="203">
        <f t="shared" si="4"/>
        <v>0</v>
      </c>
      <c r="BF98" s="203">
        <f t="shared" si="5"/>
        <v>0</v>
      </c>
      <c r="BG98" s="203">
        <f t="shared" si="6"/>
        <v>0</v>
      </c>
      <c r="BH98" s="203">
        <f t="shared" si="7"/>
        <v>0</v>
      </c>
      <c r="BI98" s="203">
        <f t="shared" si="8"/>
        <v>0</v>
      </c>
      <c r="BJ98" s="24" t="s">
        <v>82</v>
      </c>
      <c r="BK98" s="203">
        <f t="shared" si="9"/>
        <v>0</v>
      </c>
      <c r="BL98" s="24" t="s">
        <v>599</v>
      </c>
      <c r="BM98" s="24" t="s">
        <v>305</v>
      </c>
    </row>
    <row r="99" spans="2:65" s="1" customFormat="1" ht="31.5" customHeight="1">
      <c r="B99" s="40"/>
      <c r="C99" s="192" t="s">
        <v>260</v>
      </c>
      <c r="D99" s="192" t="s">
        <v>146</v>
      </c>
      <c r="E99" s="193" t="s">
        <v>2481</v>
      </c>
      <c r="F99" s="194" t="s">
        <v>2482</v>
      </c>
      <c r="G99" s="195" t="s">
        <v>1924</v>
      </c>
      <c r="H99" s="196">
        <v>1</v>
      </c>
      <c r="I99" s="197"/>
      <c r="J99" s="198">
        <f t="shared" si="0"/>
        <v>0</v>
      </c>
      <c r="K99" s="194" t="s">
        <v>21</v>
      </c>
      <c r="L99" s="60"/>
      <c r="M99" s="199" t="s">
        <v>21</v>
      </c>
      <c r="N99" s="200" t="s">
        <v>45</v>
      </c>
      <c r="O99" s="41"/>
      <c r="P99" s="201">
        <f t="shared" si="1"/>
        <v>0</v>
      </c>
      <c r="Q99" s="201">
        <v>0</v>
      </c>
      <c r="R99" s="201">
        <f t="shared" si="2"/>
        <v>0</v>
      </c>
      <c r="S99" s="201">
        <v>0</v>
      </c>
      <c r="T99" s="202">
        <f t="shared" si="3"/>
        <v>0</v>
      </c>
      <c r="AR99" s="24" t="s">
        <v>599</v>
      </c>
      <c r="AT99" s="24" t="s">
        <v>146</v>
      </c>
      <c r="AU99" s="24" t="s">
        <v>84</v>
      </c>
      <c r="AY99" s="24" t="s">
        <v>143</v>
      </c>
      <c r="BE99" s="203">
        <f t="shared" si="4"/>
        <v>0</v>
      </c>
      <c r="BF99" s="203">
        <f t="shared" si="5"/>
        <v>0</v>
      </c>
      <c r="BG99" s="203">
        <f t="shared" si="6"/>
        <v>0</v>
      </c>
      <c r="BH99" s="203">
        <f t="shared" si="7"/>
        <v>0</v>
      </c>
      <c r="BI99" s="203">
        <f t="shared" si="8"/>
        <v>0</v>
      </c>
      <c r="BJ99" s="24" t="s">
        <v>82</v>
      </c>
      <c r="BK99" s="203">
        <f t="shared" si="9"/>
        <v>0</v>
      </c>
      <c r="BL99" s="24" t="s">
        <v>599</v>
      </c>
      <c r="BM99" s="24" t="s">
        <v>316</v>
      </c>
    </row>
    <row r="100" spans="2:65" s="1" customFormat="1" ht="22.5" customHeight="1">
      <c r="B100" s="40"/>
      <c r="C100" s="192" t="s">
        <v>269</v>
      </c>
      <c r="D100" s="192" t="s">
        <v>146</v>
      </c>
      <c r="E100" s="193" t="s">
        <v>2483</v>
      </c>
      <c r="F100" s="194" t="s">
        <v>2484</v>
      </c>
      <c r="G100" s="195" t="s">
        <v>1924</v>
      </c>
      <c r="H100" s="196">
        <v>1</v>
      </c>
      <c r="I100" s="197"/>
      <c r="J100" s="198">
        <f t="shared" si="0"/>
        <v>0</v>
      </c>
      <c r="K100" s="194" t="s">
        <v>21</v>
      </c>
      <c r="L100" s="60"/>
      <c r="M100" s="199" t="s">
        <v>21</v>
      </c>
      <c r="N100" s="200" t="s">
        <v>45</v>
      </c>
      <c r="O100" s="41"/>
      <c r="P100" s="201">
        <f t="shared" si="1"/>
        <v>0</v>
      </c>
      <c r="Q100" s="201">
        <v>0</v>
      </c>
      <c r="R100" s="201">
        <f t="shared" si="2"/>
        <v>0</v>
      </c>
      <c r="S100" s="201">
        <v>0</v>
      </c>
      <c r="T100" s="202">
        <f t="shared" si="3"/>
        <v>0</v>
      </c>
      <c r="AR100" s="24" t="s">
        <v>599</v>
      </c>
      <c r="AT100" s="24" t="s">
        <v>146</v>
      </c>
      <c r="AU100" s="24" t="s">
        <v>84</v>
      </c>
      <c r="AY100" s="24" t="s">
        <v>143</v>
      </c>
      <c r="BE100" s="203">
        <f t="shared" si="4"/>
        <v>0</v>
      </c>
      <c r="BF100" s="203">
        <f t="shared" si="5"/>
        <v>0</v>
      </c>
      <c r="BG100" s="203">
        <f t="shared" si="6"/>
        <v>0</v>
      </c>
      <c r="BH100" s="203">
        <f t="shared" si="7"/>
        <v>0</v>
      </c>
      <c r="BI100" s="203">
        <f t="shared" si="8"/>
        <v>0</v>
      </c>
      <c r="BJ100" s="24" t="s">
        <v>82</v>
      </c>
      <c r="BK100" s="203">
        <f t="shared" si="9"/>
        <v>0</v>
      </c>
      <c r="BL100" s="24" t="s">
        <v>599</v>
      </c>
      <c r="BM100" s="24" t="s">
        <v>327</v>
      </c>
    </row>
    <row r="101" spans="2:65" s="1" customFormat="1" ht="22.5" customHeight="1">
      <c r="B101" s="40"/>
      <c r="C101" s="192" t="s">
        <v>275</v>
      </c>
      <c r="D101" s="192" t="s">
        <v>146</v>
      </c>
      <c r="E101" s="193" t="s">
        <v>2485</v>
      </c>
      <c r="F101" s="194" t="s">
        <v>2486</v>
      </c>
      <c r="G101" s="195" t="s">
        <v>1924</v>
      </c>
      <c r="H101" s="196">
        <v>1</v>
      </c>
      <c r="I101" s="197"/>
      <c r="J101" s="198">
        <f t="shared" si="0"/>
        <v>0</v>
      </c>
      <c r="K101" s="194" t="s">
        <v>21</v>
      </c>
      <c r="L101" s="60"/>
      <c r="M101" s="199" t="s">
        <v>21</v>
      </c>
      <c r="N101" s="200" t="s">
        <v>45</v>
      </c>
      <c r="O101" s="41"/>
      <c r="P101" s="201">
        <f t="shared" si="1"/>
        <v>0</v>
      </c>
      <c r="Q101" s="201">
        <v>0</v>
      </c>
      <c r="R101" s="201">
        <f t="shared" si="2"/>
        <v>0</v>
      </c>
      <c r="S101" s="201">
        <v>0</v>
      </c>
      <c r="T101" s="202">
        <f t="shared" si="3"/>
        <v>0</v>
      </c>
      <c r="AR101" s="24" t="s">
        <v>599</v>
      </c>
      <c r="AT101" s="24" t="s">
        <v>146</v>
      </c>
      <c r="AU101" s="24" t="s">
        <v>84</v>
      </c>
      <c r="AY101" s="24" t="s">
        <v>143</v>
      </c>
      <c r="BE101" s="203">
        <f t="shared" si="4"/>
        <v>0</v>
      </c>
      <c r="BF101" s="203">
        <f t="shared" si="5"/>
        <v>0</v>
      </c>
      <c r="BG101" s="203">
        <f t="shared" si="6"/>
        <v>0</v>
      </c>
      <c r="BH101" s="203">
        <f t="shared" si="7"/>
        <v>0</v>
      </c>
      <c r="BI101" s="203">
        <f t="shared" si="8"/>
        <v>0</v>
      </c>
      <c r="BJ101" s="24" t="s">
        <v>82</v>
      </c>
      <c r="BK101" s="203">
        <f t="shared" si="9"/>
        <v>0</v>
      </c>
      <c r="BL101" s="24" t="s">
        <v>599</v>
      </c>
      <c r="BM101" s="24" t="s">
        <v>337</v>
      </c>
    </row>
    <row r="102" spans="2:65" s="1" customFormat="1" ht="22.5" customHeight="1">
      <c r="B102" s="40"/>
      <c r="C102" s="192" t="s">
        <v>280</v>
      </c>
      <c r="D102" s="192" t="s">
        <v>146</v>
      </c>
      <c r="E102" s="193" t="s">
        <v>2487</v>
      </c>
      <c r="F102" s="194" t="s">
        <v>2488</v>
      </c>
      <c r="G102" s="195" t="s">
        <v>1924</v>
      </c>
      <c r="H102" s="196">
        <v>1</v>
      </c>
      <c r="I102" s="197"/>
      <c r="J102" s="198">
        <f t="shared" si="0"/>
        <v>0</v>
      </c>
      <c r="K102" s="194" t="s">
        <v>21</v>
      </c>
      <c r="L102" s="60"/>
      <c r="M102" s="199" t="s">
        <v>21</v>
      </c>
      <c r="N102" s="200" t="s">
        <v>45</v>
      </c>
      <c r="O102" s="41"/>
      <c r="P102" s="201">
        <f t="shared" si="1"/>
        <v>0</v>
      </c>
      <c r="Q102" s="201">
        <v>0</v>
      </c>
      <c r="R102" s="201">
        <f t="shared" si="2"/>
        <v>0</v>
      </c>
      <c r="S102" s="201">
        <v>0</v>
      </c>
      <c r="T102" s="202">
        <f t="shared" si="3"/>
        <v>0</v>
      </c>
      <c r="AR102" s="24" t="s">
        <v>599</v>
      </c>
      <c r="AT102" s="24" t="s">
        <v>146</v>
      </c>
      <c r="AU102" s="24" t="s">
        <v>84</v>
      </c>
      <c r="AY102" s="24" t="s">
        <v>143</v>
      </c>
      <c r="BE102" s="203">
        <f t="shared" si="4"/>
        <v>0</v>
      </c>
      <c r="BF102" s="203">
        <f t="shared" si="5"/>
        <v>0</v>
      </c>
      <c r="BG102" s="203">
        <f t="shared" si="6"/>
        <v>0</v>
      </c>
      <c r="BH102" s="203">
        <f t="shared" si="7"/>
        <v>0</v>
      </c>
      <c r="BI102" s="203">
        <f t="shared" si="8"/>
        <v>0</v>
      </c>
      <c r="BJ102" s="24" t="s">
        <v>82</v>
      </c>
      <c r="BK102" s="203">
        <f t="shared" si="9"/>
        <v>0</v>
      </c>
      <c r="BL102" s="24" t="s">
        <v>599</v>
      </c>
      <c r="BM102" s="24" t="s">
        <v>351</v>
      </c>
    </row>
    <row r="103" spans="2:65" s="1" customFormat="1" ht="22.5" customHeight="1">
      <c r="B103" s="40"/>
      <c r="C103" s="192" t="s">
        <v>284</v>
      </c>
      <c r="D103" s="192" t="s">
        <v>146</v>
      </c>
      <c r="E103" s="193" t="s">
        <v>2489</v>
      </c>
      <c r="F103" s="194" t="s">
        <v>2490</v>
      </c>
      <c r="G103" s="195" t="s">
        <v>1924</v>
      </c>
      <c r="H103" s="196">
        <v>1</v>
      </c>
      <c r="I103" s="197"/>
      <c r="J103" s="198">
        <f t="shared" si="0"/>
        <v>0</v>
      </c>
      <c r="K103" s="194" t="s">
        <v>21</v>
      </c>
      <c r="L103" s="60"/>
      <c r="M103" s="199" t="s">
        <v>21</v>
      </c>
      <c r="N103" s="200" t="s">
        <v>45</v>
      </c>
      <c r="O103" s="41"/>
      <c r="P103" s="201">
        <f t="shared" si="1"/>
        <v>0</v>
      </c>
      <c r="Q103" s="201">
        <v>0</v>
      </c>
      <c r="R103" s="201">
        <f t="shared" si="2"/>
        <v>0</v>
      </c>
      <c r="S103" s="201">
        <v>0</v>
      </c>
      <c r="T103" s="202">
        <f t="shared" si="3"/>
        <v>0</v>
      </c>
      <c r="AR103" s="24" t="s">
        <v>599</v>
      </c>
      <c r="AT103" s="24" t="s">
        <v>146</v>
      </c>
      <c r="AU103" s="24" t="s">
        <v>84</v>
      </c>
      <c r="AY103" s="24" t="s">
        <v>143</v>
      </c>
      <c r="BE103" s="203">
        <f t="shared" si="4"/>
        <v>0</v>
      </c>
      <c r="BF103" s="203">
        <f t="shared" si="5"/>
        <v>0</v>
      </c>
      <c r="BG103" s="203">
        <f t="shared" si="6"/>
        <v>0</v>
      </c>
      <c r="BH103" s="203">
        <f t="shared" si="7"/>
        <v>0</v>
      </c>
      <c r="BI103" s="203">
        <f t="shared" si="8"/>
        <v>0</v>
      </c>
      <c r="BJ103" s="24" t="s">
        <v>82</v>
      </c>
      <c r="BK103" s="203">
        <f t="shared" si="9"/>
        <v>0</v>
      </c>
      <c r="BL103" s="24" t="s">
        <v>599</v>
      </c>
      <c r="BM103" s="24" t="s">
        <v>362</v>
      </c>
    </row>
    <row r="104" spans="2:63" s="10" customFormat="1" ht="29.85" customHeight="1">
      <c r="B104" s="175"/>
      <c r="C104" s="176"/>
      <c r="D104" s="189" t="s">
        <v>73</v>
      </c>
      <c r="E104" s="190" t="s">
        <v>2491</v>
      </c>
      <c r="F104" s="190" t="s">
        <v>2492</v>
      </c>
      <c r="G104" s="176"/>
      <c r="H104" s="176"/>
      <c r="I104" s="179"/>
      <c r="J104" s="191">
        <f>BK104</f>
        <v>0</v>
      </c>
      <c r="K104" s="176"/>
      <c r="L104" s="181"/>
      <c r="M104" s="182"/>
      <c r="N104" s="183"/>
      <c r="O104" s="183"/>
      <c r="P104" s="184">
        <f>SUM(P105:P132)</f>
        <v>0</v>
      </c>
      <c r="Q104" s="183"/>
      <c r="R104" s="184">
        <f>SUM(R105:R132)</f>
        <v>0</v>
      </c>
      <c r="S104" s="183"/>
      <c r="T104" s="185">
        <f>SUM(T105:T132)</f>
        <v>0</v>
      </c>
      <c r="AR104" s="186" t="s">
        <v>161</v>
      </c>
      <c r="AT104" s="187" t="s">
        <v>73</v>
      </c>
      <c r="AU104" s="187" t="s">
        <v>82</v>
      </c>
      <c r="AY104" s="186" t="s">
        <v>143</v>
      </c>
      <c r="BK104" s="188">
        <f>SUM(BK105:BK132)</f>
        <v>0</v>
      </c>
    </row>
    <row r="105" spans="2:65" s="1" customFormat="1" ht="22.5" customHeight="1">
      <c r="B105" s="40"/>
      <c r="C105" s="192" t="s">
        <v>10</v>
      </c>
      <c r="D105" s="192" t="s">
        <v>146</v>
      </c>
      <c r="E105" s="193" t="s">
        <v>2493</v>
      </c>
      <c r="F105" s="194" t="s">
        <v>2494</v>
      </c>
      <c r="G105" s="195" t="s">
        <v>1924</v>
      </c>
      <c r="H105" s="196">
        <v>1</v>
      </c>
      <c r="I105" s="197"/>
      <c r="J105" s="198">
        <f aca="true" t="shared" si="10" ref="J105:J110">ROUND(I105*H105,2)</f>
        <v>0</v>
      </c>
      <c r="K105" s="194" t="s">
        <v>21</v>
      </c>
      <c r="L105" s="60"/>
      <c r="M105" s="199" t="s">
        <v>21</v>
      </c>
      <c r="N105" s="200" t="s">
        <v>45</v>
      </c>
      <c r="O105" s="41"/>
      <c r="P105" s="201">
        <f aca="true" t="shared" si="11" ref="P105:P110">O105*H105</f>
        <v>0</v>
      </c>
      <c r="Q105" s="201">
        <v>0</v>
      </c>
      <c r="R105" s="201">
        <f aca="true" t="shared" si="12" ref="R105:R110">Q105*H105</f>
        <v>0</v>
      </c>
      <c r="S105" s="201">
        <v>0</v>
      </c>
      <c r="T105" s="202">
        <f aca="true" t="shared" si="13" ref="T105:T110">S105*H105</f>
        <v>0</v>
      </c>
      <c r="AR105" s="24" t="s">
        <v>599</v>
      </c>
      <c r="AT105" s="24" t="s">
        <v>146</v>
      </c>
      <c r="AU105" s="24" t="s">
        <v>84</v>
      </c>
      <c r="AY105" s="24" t="s">
        <v>143</v>
      </c>
      <c r="BE105" s="203">
        <f aca="true" t="shared" si="14" ref="BE105:BE110">IF(N105="základní",J105,0)</f>
        <v>0</v>
      </c>
      <c r="BF105" s="203">
        <f aca="true" t="shared" si="15" ref="BF105:BF110">IF(N105="snížená",J105,0)</f>
        <v>0</v>
      </c>
      <c r="BG105" s="203">
        <f aca="true" t="shared" si="16" ref="BG105:BG110">IF(N105="zákl. přenesená",J105,0)</f>
        <v>0</v>
      </c>
      <c r="BH105" s="203">
        <f aca="true" t="shared" si="17" ref="BH105:BH110">IF(N105="sníž. přenesená",J105,0)</f>
        <v>0</v>
      </c>
      <c r="BI105" s="203">
        <f aca="true" t="shared" si="18" ref="BI105:BI110">IF(N105="nulová",J105,0)</f>
        <v>0</v>
      </c>
      <c r="BJ105" s="24" t="s">
        <v>82</v>
      </c>
      <c r="BK105" s="203">
        <f aca="true" t="shared" si="19" ref="BK105:BK110">ROUND(I105*H105,2)</f>
        <v>0</v>
      </c>
      <c r="BL105" s="24" t="s">
        <v>599</v>
      </c>
      <c r="BM105" s="24" t="s">
        <v>379</v>
      </c>
    </row>
    <row r="106" spans="2:65" s="1" customFormat="1" ht="22.5" customHeight="1">
      <c r="B106" s="40"/>
      <c r="C106" s="192" t="s">
        <v>294</v>
      </c>
      <c r="D106" s="192" t="s">
        <v>146</v>
      </c>
      <c r="E106" s="193" t="s">
        <v>2495</v>
      </c>
      <c r="F106" s="194" t="s">
        <v>2496</v>
      </c>
      <c r="G106" s="195" t="s">
        <v>1924</v>
      </c>
      <c r="H106" s="196">
        <v>1</v>
      </c>
      <c r="I106" s="197"/>
      <c r="J106" s="198">
        <f t="shared" si="10"/>
        <v>0</v>
      </c>
      <c r="K106" s="194" t="s">
        <v>21</v>
      </c>
      <c r="L106" s="60"/>
      <c r="M106" s="199" t="s">
        <v>21</v>
      </c>
      <c r="N106" s="200" t="s">
        <v>45</v>
      </c>
      <c r="O106" s="41"/>
      <c r="P106" s="201">
        <f t="shared" si="11"/>
        <v>0</v>
      </c>
      <c r="Q106" s="201">
        <v>0</v>
      </c>
      <c r="R106" s="201">
        <f t="shared" si="12"/>
        <v>0</v>
      </c>
      <c r="S106" s="201">
        <v>0</v>
      </c>
      <c r="T106" s="202">
        <f t="shared" si="13"/>
        <v>0</v>
      </c>
      <c r="AR106" s="24" t="s">
        <v>599</v>
      </c>
      <c r="AT106" s="24" t="s">
        <v>146</v>
      </c>
      <c r="AU106" s="24" t="s">
        <v>84</v>
      </c>
      <c r="AY106" s="24" t="s">
        <v>143</v>
      </c>
      <c r="BE106" s="203">
        <f t="shared" si="14"/>
        <v>0</v>
      </c>
      <c r="BF106" s="203">
        <f t="shared" si="15"/>
        <v>0</v>
      </c>
      <c r="BG106" s="203">
        <f t="shared" si="16"/>
        <v>0</v>
      </c>
      <c r="BH106" s="203">
        <f t="shared" si="17"/>
        <v>0</v>
      </c>
      <c r="BI106" s="203">
        <f t="shared" si="18"/>
        <v>0</v>
      </c>
      <c r="BJ106" s="24" t="s">
        <v>82</v>
      </c>
      <c r="BK106" s="203">
        <f t="shared" si="19"/>
        <v>0</v>
      </c>
      <c r="BL106" s="24" t="s">
        <v>599</v>
      </c>
      <c r="BM106" s="24" t="s">
        <v>394</v>
      </c>
    </row>
    <row r="107" spans="2:65" s="1" customFormat="1" ht="22.5" customHeight="1">
      <c r="B107" s="40"/>
      <c r="C107" s="192" t="s">
        <v>300</v>
      </c>
      <c r="D107" s="192" t="s">
        <v>146</v>
      </c>
      <c r="E107" s="193" t="s">
        <v>2497</v>
      </c>
      <c r="F107" s="194" t="s">
        <v>2498</v>
      </c>
      <c r="G107" s="195" t="s">
        <v>1924</v>
      </c>
      <c r="H107" s="196">
        <v>2</v>
      </c>
      <c r="I107" s="197"/>
      <c r="J107" s="198">
        <f t="shared" si="10"/>
        <v>0</v>
      </c>
      <c r="K107" s="194" t="s">
        <v>21</v>
      </c>
      <c r="L107" s="60"/>
      <c r="M107" s="199" t="s">
        <v>21</v>
      </c>
      <c r="N107" s="200" t="s">
        <v>45</v>
      </c>
      <c r="O107" s="41"/>
      <c r="P107" s="201">
        <f t="shared" si="11"/>
        <v>0</v>
      </c>
      <c r="Q107" s="201">
        <v>0</v>
      </c>
      <c r="R107" s="201">
        <f t="shared" si="12"/>
        <v>0</v>
      </c>
      <c r="S107" s="201">
        <v>0</v>
      </c>
      <c r="T107" s="202">
        <f t="shared" si="13"/>
        <v>0</v>
      </c>
      <c r="AR107" s="24" t="s">
        <v>599</v>
      </c>
      <c r="AT107" s="24" t="s">
        <v>146</v>
      </c>
      <c r="AU107" s="24" t="s">
        <v>84</v>
      </c>
      <c r="AY107" s="24" t="s">
        <v>143</v>
      </c>
      <c r="BE107" s="203">
        <f t="shared" si="14"/>
        <v>0</v>
      </c>
      <c r="BF107" s="203">
        <f t="shared" si="15"/>
        <v>0</v>
      </c>
      <c r="BG107" s="203">
        <f t="shared" si="16"/>
        <v>0</v>
      </c>
      <c r="BH107" s="203">
        <f t="shared" si="17"/>
        <v>0</v>
      </c>
      <c r="BI107" s="203">
        <f t="shared" si="18"/>
        <v>0</v>
      </c>
      <c r="BJ107" s="24" t="s">
        <v>82</v>
      </c>
      <c r="BK107" s="203">
        <f t="shared" si="19"/>
        <v>0</v>
      </c>
      <c r="BL107" s="24" t="s">
        <v>599</v>
      </c>
      <c r="BM107" s="24" t="s">
        <v>355</v>
      </c>
    </row>
    <row r="108" spans="2:65" s="1" customFormat="1" ht="22.5" customHeight="1">
      <c r="B108" s="40"/>
      <c r="C108" s="192" t="s">
        <v>305</v>
      </c>
      <c r="D108" s="192" t="s">
        <v>146</v>
      </c>
      <c r="E108" s="193" t="s">
        <v>2499</v>
      </c>
      <c r="F108" s="194" t="s">
        <v>2500</v>
      </c>
      <c r="G108" s="195" t="s">
        <v>1924</v>
      </c>
      <c r="H108" s="196">
        <v>1</v>
      </c>
      <c r="I108" s="197"/>
      <c r="J108" s="198">
        <f t="shared" si="10"/>
        <v>0</v>
      </c>
      <c r="K108" s="194" t="s">
        <v>21</v>
      </c>
      <c r="L108" s="60"/>
      <c r="M108" s="199" t="s">
        <v>21</v>
      </c>
      <c r="N108" s="200" t="s">
        <v>45</v>
      </c>
      <c r="O108" s="41"/>
      <c r="P108" s="201">
        <f t="shared" si="11"/>
        <v>0</v>
      </c>
      <c r="Q108" s="201">
        <v>0</v>
      </c>
      <c r="R108" s="201">
        <f t="shared" si="12"/>
        <v>0</v>
      </c>
      <c r="S108" s="201">
        <v>0</v>
      </c>
      <c r="T108" s="202">
        <f t="shared" si="13"/>
        <v>0</v>
      </c>
      <c r="AR108" s="24" t="s">
        <v>599</v>
      </c>
      <c r="AT108" s="24" t="s">
        <v>146</v>
      </c>
      <c r="AU108" s="24" t="s">
        <v>84</v>
      </c>
      <c r="AY108" s="24" t="s">
        <v>143</v>
      </c>
      <c r="BE108" s="203">
        <f t="shared" si="14"/>
        <v>0</v>
      </c>
      <c r="BF108" s="203">
        <f t="shared" si="15"/>
        <v>0</v>
      </c>
      <c r="BG108" s="203">
        <f t="shared" si="16"/>
        <v>0</v>
      </c>
      <c r="BH108" s="203">
        <f t="shared" si="17"/>
        <v>0</v>
      </c>
      <c r="BI108" s="203">
        <f t="shared" si="18"/>
        <v>0</v>
      </c>
      <c r="BJ108" s="24" t="s">
        <v>82</v>
      </c>
      <c r="BK108" s="203">
        <f t="shared" si="19"/>
        <v>0</v>
      </c>
      <c r="BL108" s="24" t="s">
        <v>599</v>
      </c>
      <c r="BM108" s="24" t="s">
        <v>418</v>
      </c>
    </row>
    <row r="109" spans="2:65" s="1" customFormat="1" ht="22.5" customHeight="1">
      <c r="B109" s="40"/>
      <c r="C109" s="192" t="s">
        <v>309</v>
      </c>
      <c r="D109" s="192" t="s">
        <v>146</v>
      </c>
      <c r="E109" s="193" t="s">
        <v>2501</v>
      </c>
      <c r="F109" s="194" t="s">
        <v>2502</v>
      </c>
      <c r="G109" s="195" t="s">
        <v>1924</v>
      </c>
      <c r="H109" s="196">
        <v>4</v>
      </c>
      <c r="I109" s="197"/>
      <c r="J109" s="198">
        <f t="shared" si="10"/>
        <v>0</v>
      </c>
      <c r="K109" s="194" t="s">
        <v>21</v>
      </c>
      <c r="L109" s="60"/>
      <c r="M109" s="199" t="s">
        <v>21</v>
      </c>
      <c r="N109" s="200" t="s">
        <v>45</v>
      </c>
      <c r="O109" s="41"/>
      <c r="P109" s="201">
        <f t="shared" si="11"/>
        <v>0</v>
      </c>
      <c r="Q109" s="201">
        <v>0</v>
      </c>
      <c r="R109" s="201">
        <f t="shared" si="12"/>
        <v>0</v>
      </c>
      <c r="S109" s="201">
        <v>0</v>
      </c>
      <c r="T109" s="202">
        <f t="shared" si="13"/>
        <v>0</v>
      </c>
      <c r="AR109" s="24" t="s">
        <v>599</v>
      </c>
      <c r="AT109" s="24" t="s">
        <v>146</v>
      </c>
      <c r="AU109" s="24" t="s">
        <v>84</v>
      </c>
      <c r="AY109" s="24" t="s">
        <v>143</v>
      </c>
      <c r="BE109" s="203">
        <f t="shared" si="14"/>
        <v>0</v>
      </c>
      <c r="BF109" s="203">
        <f t="shared" si="15"/>
        <v>0</v>
      </c>
      <c r="BG109" s="203">
        <f t="shared" si="16"/>
        <v>0</v>
      </c>
      <c r="BH109" s="203">
        <f t="shared" si="17"/>
        <v>0</v>
      </c>
      <c r="BI109" s="203">
        <f t="shared" si="18"/>
        <v>0</v>
      </c>
      <c r="BJ109" s="24" t="s">
        <v>82</v>
      </c>
      <c r="BK109" s="203">
        <f t="shared" si="19"/>
        <v>0</v>
      </c>
      <c r="BL109" s="24" t="s">
        <v>599</v>
      </c>
      <c r="BM109" s="24" t="s">
        <v>436</v>
      </c>
    </row>
    <row r="110" spans="2:65" s="1" customFormat="1" ht="82.5" customHeight="1">
      <c r="B110" s="40"/>
      <c r="C110" s="192" t="s">
        <v>316</v>
      </c>
      <c r="D110" s="192" t="s">
        <v>146</v>
      </c>
      <c r="E110" s="193" t="s">
        <v>2503</v>
      </c>
      <c r="F110" s="194" t="s">
        <v>2504</v>
      </c>
      <c r="G110" s="195" t="s">
        <v>1924</v>
      </c>
      <c r="H110" s="196">
        <v>1</v>
      </c>
      <c r="I110" s="197"/>
      <c r="J110" s="198">
        <f t="shared" si="10"/>
        <v>0</v>
      </c>
      <c r="K110" s="194" t="s">
        <v>21</v>
      </c>
      <c r="L110" s="60"/>
      <c r="M110" s="199" t="s">
        <v>21</v>
      </c>
      <c r="N110" s="200" t="s">
        <v>45</v>
      </c>
      <c r="O110" s="41"/>
      <c r="P110" s="201">
        <f t="shared" si="11"/>
        <v>0</v>
      </c>
      <c r="Q110" s="201">
        <v>0</v>
      </c>
      <c r="R110" s="201">
        <f t="shared" si="12"/>
        <v>0</v>
      </c>
      <c r="S110" s="201">
        <v>0</v>
      </c>
      <c r="T110" s="202">
        <f t="shared" si="13"/>
        <v>0</v>
      </c>
      <c r="AR110" s="24" t="s">
        <v>599</v>
      </c>
      <c r="AT110" s="24" t="s">
        <v>146</v>
      </c>
      <c r="AU110" s="24" t="s">
        <v>84</v>
      </c>
      <c r="AY110" s="24" t="s">
        <v>143</v>
      </c>
      <c r="BE110" s="203">
        <f t="shared" si="14"/>
        <v>0</v>
      </c>
      <c r="BF110" s="203">
        <f t="shared" si="15"/>
        <v>0</v>
      </c>
      <c r="BG110" s="203">
        <f t="shared" si="16"/>
        <v>0</v>
      </c>
      <c r="BH110" s="203">
        <f t="shared" si="17"/>
        <v>0</v>
      </c>
      <c r="BI110" s="203">
        <f t="shared" si="18"/>
        <v>0</v>
      </c>
      <c r="BJ110" s="24" t="s">
        <v>82</v>
      </c>
      <c r="BK110" s="203">
        <f t="shared" si="19"/>
        <v>0</v>
      </c>
      <c r="BL110" s="24" t="s">
        <v>599</v>
      </c>
      <c r="BM110" s="24" t="s">
        <v>446</v>
      </c>
    </row>
    <row r="111" spans="2:47" s="1" customFormat="1" ht="54">
      <c r="B111" s="40"/>
      <c r="C111" s="62"/>
      <c r="D111" s="222" t="s">
        <v>165</v>
      </c>
      <c r="E111" s="62"/>
      <c r="F111" s="274" t="s">
        <v>2505</v>
      </c>
      <c r="G111" s="62"/>
      <c r="H111" s="62"/>
      <c r="I111" s="162"/>
      <c r="J111" s="62"/>
      <c r="K111" s="62"/>
      <c r="L111" s="60"/>
      <c r="M111" s="256"/>
      <c r="N111" s="41"/>
      <c r="O111" s="41"/>
      <c r="P111" s="41"/>
      <c r="Q111" s="41"/>
      <c r="R111" s="41"/>
      <c r="S111" s="41"/>
      <c r="T111" s="77"/>
      <c r="AT111" s="24" t="s">
        <v>165</v>
      </c>
      <c r="AU111" s="24" t="s">
        <v>84</v>
      </c>
    </row>
    <row r="112" spans="2:65" s="1" customFormat="1" ht="22.5" customHeight="1">
      <c r="B112" s="40"/>
      <c r="C112" s="192" t="s">
        <v>9</v>
      </c>
      <c r="D112" s="192" t="s">
        <v>146</v>
      </c>
      <c r="E112" s="193" t="s">
        <v>2506</v>
      </c>
      <c r="F112" s="194" t="s">
        <v>2507</v>
      </c>
      <c r="G112" s="195" t="s">
        <v>1924</v>
      </c>
      <c r="H112" s="196">
        <v>1</v>
      </c>
      <c r="I112" s="197"/>
      <c r="J112" s="198">
        <f aca="true" t="shared" si="20" ref="J112:J132">ROUND(I112*H112,2)</f>
        <v>0</v>
      </c>
      <c r="K112" s="194" t="s">
        <v>21</v>
      </c>
      <c r="L112" s="60"/>
      <c r="M112" s="199" t="s">
        <v>21</v>
      </c>
      <c r="N112" s="200" t="s">
        <v>45</v>
      </c>
      <c r="O112" s="41"/>
      <c r="P112" s="201">
        <f aca="true" t="shared" si="21" ref="P112:P132">O112*H112</f>
        <v>0</v>
      </c>
      <c r="Q112" s="201">
        <v>0</v>
      </c>
      <c r="R112" s="201">
        <f aca="true" t="shared" si="22" ref="R112:R132">Q112*H112</f>
        <v>0</v>
      </c>
      <c r="S112" s="201">
        <v>0</v>
      </c>
      <c r="T112" s="202">
        <f aca="true" t="shared" si="23" ref="T112:T132">S112*H112</f>
        <v>0</v>
      </c>
      <c r="AR112" s="24" t="s">
        <v>599</v>
      </c>
      <c r="AT112" s="24" t="s">
        <v>146</v>
      </c>
      <c r="AU112" s="24" t="s">
        <v>84</v>
      </c>
      <c r="AY112" s="24" t="s">
        <v>143</v>
      </c>
      <c r="BE112" s="203">
        <f aca="true" t="shared" si="24" ref="BE112:BE132">IF(N112="základní",J112,0)</f>
        <v>0</v>
      </c>
      <c r="BF112" s="203">
        <f aca="true" t="shared" si="25" ref="BF112:BF132">IF(N112="snížená",J112,0)</f>
        <v>0</v>
      </c>
      <c r="BG112" s="203">
        <f aca="true" t="shared" si="26" ref="BG112:BG132">IF(N112="zákl. přenesená",J112,0)</f>
        <v>0</v>
      </c>
      <c r="BH112" s="203">
        <f aca="true" t="shared" si="27" ref="BH112:BH132">IF(N112="sníž. přenesená",J112,0)</f>
        <v>0</v>
      </c>
      <c r="BI112" s="203">
        <f aca="true" t="shared" si="28" ref="BI112:BI132">IF(N112="nulová",J112,0)</f>
        <v>0</v>
      </c>
      <c r="BJ112" s="24" t="s">
        <v>82</v>
      </c>
      <c r="BK112" s="203">
        <f aca="true" t="shared" si="29" ref="BK112:BK132">ROUND(I112*H112,2)</f>
        <v>0</v>
      </c>
      <c r="BL112" s="24" t="s">
        <v>599</v>
      </c>
      <c r="BM112" s="24" t="s">
        <v>461</v>
      </c>
    </row>
    <row r="113" spans="2:65" s="1" customFormat="1" ht="22.5" customHeight="1">
      <c r="B113" s="40"/>
      <c r="C113" s="192" t="s">
        <v>327</v>
      </c>
      <c r="D113" s="192" t="s">
        <v>146</v>
      </c>
      <c r="E113" s="193" t="s">
        <v>2508</v>
      </c>
      <c r="F113" s="194" t="s">
        <v>2509</v>
      </c>
      <c r="G113" s="195" t="s">
        <v>1924</v>
      </c>
      <c r="H113" s="196">
        <v>8</v>
      </c>
      <c r="I113" s="197"/>
      <c r="J113" s="198">
        <f t="shared" si="20"/>
        <v>0</v>
      </c>
      <c r="K113" s="194" t="s">
        <v>21</v>
      </c>
      <c r="L113" s="60"/>
      <c r="M113" s="199" t="s">
        <v>21</v>
      </c>
      <c r="N113" s="200" t="s">
        <v>45</v>
      </c>
      <c r="O113" s="41"/>
      <c r="P113" s="201">
        <f t="shared" si="21"/>
        <v>0</v>
      </c>
      <c r="Q113" s="201">
        <v>0</v>
      </c>
      <c r="R113" s="201">
        <f t="shared" si="22"/>
        <v>0</v>
      </c>
      <c r="S113" s="201">
        <v>0</v>
      </c>
      <c r="T113" s="202">
        <f t="shared" si="23"/>
        <v>0</v>
      </c>
      <c r="AR113" s="24" t="s">
        <v>599</v>
      </c>
      <c r="AT113" s="24" t="s">
        <v>146</v>
      </c>
      <c r="AU113" s="24" t="s">
        <v>84</v>
      </c>
      <c r="AY113" s="24" t="s">
        <v>143</v>
      </c>
      <c r="BE113" s="203">
        <f t="shared" si="24"/>
        <v>0</v>
      </c>
      <c r="BF113" s="203">
        <f t="shared" si="25"/>
        <v>0</v>
      </c>
      <c r="BG113" s="203">
        <f t="shared" si="26"/>
        <v>0</v>
      </c>
      <c r="BH113" s="203">
        <f t="shared" si="27"/>
        <v>0</v>
      </c>
      <c r="BI113" s="203">
        <f t="shared" si="28"/>
        <v>0</v>
      </c>
      <c r="BJ113" s="24" t="s">
        <v>82</v>
      </c>
      <c r="BK113" s="203">
        <f t="shared" si="29"/>
        <v>0</v>
      </c>
      <c r="BL113" s="24" t="s">
        <v>599</v>
      </c>
      <c r="BM113" s="24" t="s">
        <v>474</v>
      </c>
    </row>
    <row r="114" spans="2:65" s="1" customFormat="1" ht="22.5" customHeight="1">
      <c r="B114" s="40"/>
      <c r="C114" s="192" t="s">
        <v>331</v>
      </c>
      <c r="D114" s="192" t="s">
        <v>146</v>
      </c>
      <c r="E114" s="193" t="s">
        <v>2510</v>
      </c>
      <c r="F114" s="194" t="s">
        <v>2511</v>
      </c>
      <c r="G114" s="195" t="s">
        <v>1924</v>
      </c>
      <c r="H114" s="196">
        <v>30</v>
      </c>
      <c r="I114" s="197"/>
      <c r="J114" s="198">
        <f t="shared" si="20"/>
        <v>0</v>
      </c>
      <c r="K114" s="194" t="s">
        <v>21</v>
      </c>
      <c r="L114" s="60"/>
      <c r="M114" s="199" t="s">
        <v>21</v>
      </c>
      <c r="N114" s="200" t="s">
        <v>45</v>
      </c>
      <c r="O114" s="41"/>
      <c r="P114" s="201">
        <f t="shared" si="21"/>
        <v>0</v>
      </c>
      <c r="Q114" s="201">
        <v>0</v>
      </c>
      <c r="R114" s="201">
        <f t="shared" si="22"/>
        <v>0</v>
      </c>
      <c r="S114" s="201">
        <v>0</v>
      </c>
      <c r="T114" s="202">
        <f t="shared" si="23"/>
        <v>0</v>
      </c>
      <c r="AR114" s="24" t="s">
        <v>599</v>
      </c>
      <c r="AT114" s="24" t="s">
        <v>146</v>
      </c>
      <c r="AU114" s="24" t="s">
        <v>84</v>
      </c>
      <c r="AY114" s="24" t="s">
        <v>143</v>
      </c>
      <c r="BE114" s="203">
        <f t="shared" si="24"/>
        <v>0</v>
      </c>
      <c r="BF114" s="203">
        <f t="shared" si="25"/>
        <v>0</v>
      </c>
      <c r="BG114" s="203">
        <f t="shared" si="26"/>
        <v>0</v>
      </c>
      <c r="BH114" s="203">
        <f t="shared" si="27"/>
        <v>0</v>
      </c>
      <c r="BI114" s="203">
        <f t="shared" si="28"/>
        <v>0</v>
      </c>
      <c r="BJ114" s="24" t="s">
        <v>82</v>
      </c>
      <c r="BK114" s="203">
        <f t="shared" si="29"/>
        <v>0</v>
      </c>
      <c r="BL114" s="24" t="s">
        <v>599</v>
      </c>
      <c r="BM114" s="24" t="s">
        <v>485</v>
      </c>
    </row>
    <row r="115" spans="2:65" s="1" customFormat="1" ht="22.5" customHeight="1">
      <c r="B115" s="40"/>
      <c r="C115" s="192" t="s">
        <v>337</v>
      </c>
      <c r="D115" s="192" t="s">
        <v>146</v>
      </c>
      <c r="E115" s="193" t="s">
        <v>2512</v>
      </c>
      <c r="F115" s="194" t="s">
        <v>2513</v>
      </c>
      <c r="G115" s="195" t="s">
        <v>1924</v>
      </c>
      <c r="H115" s="196">
        <v>4</v>
      </c>
      <c r="I115" s="197"/>
      <c r="J115" s="198">
        <f t="shared" si="20"/>
        <v>0</v>
      </c>
      <c r="K115" s="194" t="s">
        <v>21</v>
      </c>
      <c r="L115" s="60"/>
      <c r="M115" s="199" t="s">
        <v>21</v>
      </c>
      <c r="N115" s="200" t="s">
        <v>45</v>
      </c>
      <c r="O115" s="41"/>
      <c r="P115" s="201">
        <f t="shared" si="21"/>
        <v>0</v>
      </c>
      <c r="Q115" s="201">
        <v>0</v>
      </c>
      <c r="R115" s="201">
        <f t="shared" si="22"/>
        <v>0</v>
      </c>
      <c r="S115" s="201">
        <v>0</v>
      </c>
      <c r="T115" s="202">
        <f t="shared" si="23"/>
        <v>0</v>
      </c>
      <c r="AR115" s="24" t="s">
        <v>599</v>
      </c>
      <c r="AT115" s="24" t="s">
        <v>146</v>
      </c>
      <c r="AU115" s="24" t="s">
        <v>84</v>
      </c>
      <c r="AY115" s="24" t="s">
        <v>143</v>
      </c>
      <c r="BE115" s="203">
        <f t="shared" si="24"/>
        <v>0</v>
      </c>
      <c r="BF115" s="203">
        <f t="shared" si="25"/>
        <v>0</v>
      </c>
      <c r="BG115" s="203">
        <f t="shared" si="26"/>
        <v>0</v>
      </c>
      <c r="BH115" s="203">
        <f t="shared" si="27"/>
        <v>0</v>
      </c>
      <c r="BI115" s="203">
        <f t="shared" si="28"/>
        <v>0</v>
      </c>
      <c r="BJ115" s="24" t="s">
        <v>82</v>
      </c>
      <c r="BK115" s="203">
        <f t="shared" si="29"/>
        <v>0</v>
      </c>
      <c r="BL115" s="24" t="s">
        <v>599</v>
      </c>
      <c r="BM115" s="24" t="s">
        <v>495</v>
      </c>
    </row>
    <row r="116" spans="2:65" s="1" customFormat="1" ht="22.5" customHeight="1">
      <c r="B116" s="40"/>
      <c r="C116" s="192" t="s">
        <v>345</v>
      </c>
      <c r="D116" s="192" t="s">
        <v>146</v>
      </c>
      <c r="E116" s="193" t="s">
        <v>2514</v>
      </c>
      <c r="F116" s="194" t="s">
        <v>2515</v>
      </c>
      <c r="G116" s="195" t="s">
        <v>1924</v>
      </c>
      <c r="H116" s="196">
        <v>2</v>
      </c>
      <c r="I116" s="197"/>
      <c r="J116" s="198">
        <f t="shared" si="20"/>
        <v>0</v>
      </c>
      <c r="K116" s="194" t="s">
        <v>21</v>
      </c>
      <c r="L116" s="60"/>
      <c r="M116" s="199" t="s">
        <v>21</v>
      </c>
      <c r="N116" s="200" t="s">
        <v>45</v>
      </c>
      <c r="O116" s="41"/>
      <c r="P116" s="201">
        <f t="shared" si="21"/>
        <v>0</v>
      </c>
      <c r="Q116" s="201">
        <v>0</v>
      </c>
      <c r="R116" s="201">
        <f t="shared" si="22"/>
        <v>0</v>
      </c>
      <c r="S116" s="201">
        <v>0</v>
      </c>
      <c r="T116" s="202">
        <f t="shared" si="23"/>
        <v>0</v>
      </c>
      <c r="AR116" s="24" t="s">
        <v>599</v>
      </c>
      <c r="AT116" s="24" t="s">
        <v>146</v>
      </c>
      <c r="AU116" s="24" t="s">
        <v>84</v>
      </c>
      <c r="AY116" s="24" t="s">
        <v>143</v>
      </c>
      <c r="BE116" s="203">
        <f t="shared" si="24"/>
        <v>0</v>
      </c>
      <c r="BF116" s="203">
        <f t="shared" si="25"/>
        <v>0</v>
      </c>
      <c r="BG116" s="203">
        <f t="shared" si="26"/>
        <v>0</v>
      </c>
      <c r="BH116" s="203">
        <f t="shared" si="27"/>
        <v>0</v>
      </c>
      <c r="BI116" s="203">
        <f t="shared" si="28"/>
        <v>0</v>
      </c>
      <c r="BJ116" s="24" t="s">
        <v>82</v>
      </c>
      <c r="BK116" s="203">
        <f t="shared" si="29"/>
        <v>0</v>
      </c>
      <c r="BL116" s="24" t="s">
        <v>599</v>
      </c>
      <c r="BM116" s="24" t="s">
        <v>504</v>
      </c>
    </row>
    <row r="117" spans="2:65" s="1" customFormat="1" ht="22.5" customHeight="1">
      <c r="B117" s="40"/>
      <c r="C117" s="192" t="s">
        <v>351</v>
      </c>
      <c r="D117" s="192" t="s">
        <v>146</v>
      </c>
      <c r="E117" s="193" t="s">
        <v>2516</v>
      </c>
      <c r="F117" s="194" t="s">
        <v>2517</v>
      </c>
      <c r="G117" s="195" t="s">
        <v>1924</v>
      </c>
      <c r="H117" s="196">
        <v>1</v>
      </c>
      <c r="I117" s="197"/>
      <c r="J117" s="198">
        <f t="shared" si="20"/>
        <v>0</v>
      </c>
      <c r="K117" s="194" t="s">
        <v>21</v>
      </c>
      <c r="L117" s="60"/>
      <c r="M117" s="199" t="s">
        <v>21</v>
      </c>
      <c r="N117" s="200" t="s">
        <v>45</v>
      </c>
      <c r="O117" s="41"/>
      <c r="P117" s="201">
        <f t="shared" si="21"/>
        <v>0</v>
      </c>
      <c r="Q117" s="201">
        <v>0</v>
      </c>
      <c r="R117" s="201">
        <f t="shared" si="22"/>
        <v>0</v>
      </c>
      <c r="S117" s="201">
        <v>0</v>
      </c>
      <c r="T117" s="202">
        <f t="shared" si="23"/>
        <v>0</v>
      </c>
      <c r="AR117" s="24" t="s">
        <v>599</v>
      </c>
      <c r="AT117" s="24" t="s">
        <v>146</v>
      </c>
      <c r="AU117" s="24" t="s">
        <v>84</v>
      </c>
      <c r="AY117" s="24" t="s">
        <v>143</v>
      </c>
      <c r="BE117" s="203">
        <f t="shared" si="24"/>
        <v>0</v>
      </c>
      <c r="BF117" s="203">
        <f t="shared" si="25"/>
        <v>0</v>
      </c>
      <c r="BG117" s="203">
        <f t="shared" si="26"/>
        <v>0</v>
      </c>
      <c r="BH117" s="203">
        <f t="shared" si="27"/>
        <v>0</v>
      </c>
      <c r="BI117" s="203">
        <f t="shared" si="28"/>
        <v>0</v>
      </c>
      <c r="BJ117" s="24" t="s">
        <v>82</v>
      </c>
      <c r="BK117" s="203">
        <f t="shared" si="29"/>
        <v>0</v>
      </c>
      <c r="BL117" s="24" t="s">
        <v>599</v>
      </c>
      <c r="BM117" s="24" t="s">
        <v>515</v>
      </c>
    </row>
    <row r="118" spans="2:65" s="1" customFormat="1" ht="22.5" customHeight="1">
      <c r="B118" s="40"/>
      <c r="C118" s="192" t="s">
        <v>267</v>
      </c>
      <c r="D118" s="192" t="s">
        <v>146</v>
      </c>
      <c r="E118" s="193" t="s">
        <v>2518</v>
      </c>
      <c r="F118" s="194" t="s">
        <v>2519</v>
      </c>
      <c r="G118" s="195" t="s">
        <v>1924</v>
      </c>
      <c r="H118" s="196">
        <v>4</v>
      </c>
      <c r="I118" s="197"/>
      <c r="J118" s="198">
        <f t="shared" si="20"/>
        <v>0</v>
      </c>
      <c r="K118" s="194" t="s">
        <v>21</v>
      </c>
      <c r="L118" s="60"/>
      <c r="M118" s="199" t="s">
        <v>21</v>
      </c>
      <c r="N118" s="200" t="s">
        <v>45</v>
      </c>
      <c r="O118" s="41"/>
      <c r="P118" s="201">
        <f t="shared" si="21"/>
        <v>0</v>
      </c>
      <c r="Q118" s="201">
        <v>0</v>
      </c>
      <c r="R118" s="201">
        <f t="shared" si="22"/>
        <v>0</v>
      </c>
      <c r="S118" s="201">
        <v>0</v>
      </c>
      <c r="T118" s="202">
        <f t="shared" si="23"/>
        <v>0</v>
      </c>
      <c r="AR118" s="24" t="s">
        <v>599</v>
      </c>
      <c r="AT118" s="24" t="s">
        <v>146</v>
      </c>
      <c r="AU118" s="24" t="s">
        <v>84</v>
      </c>
      <c r="AY118" s="24" t="s">
        <v>143</v>
      </c>
      <c r="BE118" s="203">
        <f t="shared" si="24"/>
        <v>0</v>
      </c>
      <c r="BF118" s="203">
        <f t="shared" si="25"/>
        <v>0</v>
      </c>
      <c r="BG118" s="203">
        <f t="shared" si="26"/>
        <v>0</v>
      </c>
      <c r="BH118" s="203">
        <f t="shared" si="27"/>
        <v>0</v>
      </c>
      <c r="BI118" s="203">
        <f t="shared" si="28"/>
        <v>0</v>
      </c>
      <c r="BJ118" s="24" t="s">
        <v>82</v>
      </c>
      <c r="BK118" s="203">
        <f t="shared" si="29"/>
        <v>0</v>
      </c>
      <c r="BL118" s="24" t="s">
        <v>599</v>
      </c>
      <c r="BM118" s="24" t="s">
        <v>550</v>
      </c>
    </row>
    <row r="119" spans="2:65" s="1" customFormat="1" ht="22.5" customHeight="1">
      <c r="B119" s="40"/>
      <c r="C119" s="192" t="s">
        <v>362</v>
      </c>
      <c r="D119" s="192" t="s">
        <v>146</v>
      </c>
      <c r="E119" s="193" t="s">
        <v>2520</v>
      </c>
      <c r="F119" s="194" t="s">
        <v>2521</v>
      </c>
      <c r="G119" s="195" t="s">
        <v>1924</v>
      </c>
      <c r="H119" s="196">
        <v>4</v>
      </c>
      <c r="I119" s="197"/>
      <c r="J119" s="198">
        <f t="shared" si="20"/>
        <v>0</v>
      </c>
      <c r="K119" s="194" t="s">
        <v>21</v>
      </c>
      <c r="L119" s="60"/>
      <c r="M119" s="199" t="s">
        <v>21</v>
      </c>
      <c r="N119" s="200" t="s">
        <v>45</v>
      </c>
      <c r="O119" s="41"/>
      <c r="P119" s="201">
        <f t="shared" si="21"/>
        <v>0</v>
      </c>
      <c r="Q119" s="201">
        <v>0</v>
      </c>
      <c r="R119" s="201">
        <f t="shared" si="22"/>
        <v>0</v>
      </c>
      <c r="S119" s="201">
        <v>0</v>
      </c>
      <c r="T119" s="202">
        <f t="shared" si="23"/>
        <v>0</v>
      </c>
      <c r="AR119" s="24" t="s">
        <v>599</v>
      </c>
      <c r="AT119" s="24" t="s">
        <v>146</v>
      </c>
      <c r="AU119" s="24" t="s">
        <v>84</v>
      </c>
      <c r="AY119" s="24" t="s">
        <v>143</v>
      </c>
      <c r="BE119" s="203">
        <f t="shared" si="24"/>
        <v>0</v>
      </c>
      <c r="BF119" s="203">
        <f t="shared" si="25"/>
        <v>0</v>
      </c>
      <c r="BG119" s="203">
        <f t="shared" si="26"/>
        <v>0</v>
      </c>
      <c r="BH119" s="203">
        <f t="shared" si="27"/>
        <v>0</v>
      </c>
      <c r="BI119" s="203">
        <f t="shared" si="28"/>
        <v>0</v>
      </c>
      <c r="BJ119" s="24" t="s">
        <v>82</v>
      </c>
      <c r="BK119" s="203">
        <f t="shared" si="29"/>
        <v>0</v>
      </c>
      <c r="BL119" s="24" t="s">
        <v>599</v>
      </c>
      <c r="BM119" s="24" t="s">
        <v>559</v>
      </c>
    </row>
    <row r="120" spans="2:65" s="1" customFormat="1" ht="22.5" customHeight="1">
      <c r="B120" s="40"/>
      <c r="C120" s="192" t="s">
        <v>372</v>
      </c>
      <c r="D120" s="192" t="s">
        <v>146</v>
      </c>
      <c r="E120" s="193" t="s">
        <v>2522</v>
      </c>
      <c r="F120" s="194" t="s">
        <v>2523</v>
      </c>
      <c r="G120" s="195" t="s">
        <v>1924</v>
      </c>
      <c r="H120" s="196">
        <v>2</v>
      </c>
      <c r="I120" s="197"/>
      <c r="J120" s="198">
        <f t="shared" si="20"/>
        <v>0</v>
      </c>
      <c r="K120" s="194" t="s">
        <v>21</v>
      </c>
      <c r="L120" s="60"/>
      <c r="M120" s="199" t="s">
        <v>21</v>
      </c>
      <c r="N120" s="200" t="s">
        <v>45</v>
      </c>
      <c r="O120" s="41"/>
      <c r="P120" s="201">
        <f t="shared" si="21"/>
        <v>0</v>
      </c>
      <c r="Q120" s="201">
        <v>0</v>
      </c>
      <c r="R120" s="201">
        <f t="shared" si="22"/>
        <v>0</v>
      </c>
      <c r="S120" s="201">
        <v>0</v>
      </c>
      <c r="T120" s="202">
        <f t="shared" si="23"/>
        <v>0</v>
      </c>
      <c r="AR120" s="24" t="s">
        <v>599</v>
      </c>
      <c r="AT120" s="24" t="s">
        <v>146</v>
      </c>
      <c r="AU120" s="24" t="s">
        <v>84</v>
      </c>
      <c r="AY120" s="24" t="s">
        <v>143</v>
      </c>
      <c r="BE120" s="203">
        <f t="shared" si="24"/>
        <v>0</v>
      </c>
      <c r="BF120" s="203">
        <f t="shared" si="25"/>
        <v>0</v>
      </c>
      <c r="BG120" s="203">
        <f t="shared" si="26"/>
        <v>0</v>
      </c>
      <c r="BH120" s="203">
        <f t="shared" si="27"/>
        <v>0</v>
      </c>
      <c r="BI120" s="203">
        <f t="shared" si="28"/>
        <v>0</v>
      </c>
      <c r="BJ120" s="24" t="s">
        <v>82</v>
      </c>
      <c r="BK120" s="203">
        <f t="shared" si="29"/>
        <v>0</v>
      </c>
      <c r="BL120" s="24" t="s">
        <v>599</v>
      </c>
      <c r="BM120" s="24" t="s">
        <v>569</v>
      </c>
    </row>
    <row r="121" spans="2:65" s="1" customFormat="1" ht="22.5" customHeight="1">
      <c r="B121" s="40"/>
      <c r="C121" s="192" t="s">
        <v>379</v>
      </c>
      <c r="D121" s="192" t="s">
        <v>146</v>
      </c>
      <c r="E121" s="193" t="s">
        <v>2524</v>
      </c>
      <c r="F121" s="194" t="s">
        <v>2525</v>
      </c>
      <c r="G121" s="195" t="s">
        <v>1924</v>
      </c>
      <c r="H121" s="196">
        <v>2</v>
      </c>
      <c r="I121" s="197"/>
      <c r="J121" s="198">
        <f t="shared" si="20"/>
        <v>0</v>
      </c>
      <c r="K121" s="194" t="s">
        <v>21</v>
      </c>
      <c r="L121" s="60"/>
      <c r="M121" s="199" t="s">
        <v>21</v>
      </c>
      <c r="N121" s="200" t="s">
        <v>45</v>
      </c>
      <c r="O121" s="41"/>
      <c r="P121" s="201">
        <f t="shared" si="21"/>
        <v>0</v>
      </c>
      <c r="Q121" s="201">
        <v>0</v>
      </c>
      <c r="R121" s="201">
        <f t="shared" si="22"/>
        <v>0</v>
      </c>
      <c r="S121" s="201">
        <v>0</v>
      </c>
      <c r="T121" s="202">
        <f t="shared" si="23"/>
        <v>0</v>
      </c>
      <c r="AR121" s="24" t="s">
        <v>599</v>
      </c>
      <c r="AT121" s="24" t="s">
        <v>146</v>
      </c>
      <c r="AU121" s="24" t="s">
        <v>84</v>
      </c>
      <c r="AY121" s="24" t="s">
        <v>143</v>
      </c>
      <c r="BE121" s="203">
        <f t="shared" si="24"/>
        <v>0</v>
      </c>
      <c r="BF121" s="203">
        <f t="shared" si="25"/>
        <v>0</v>
      </c>
      <c r="BG121" s="203">
        <f t="shared" si="26"/>
        <v>0</v>
      </c>
      <c r="BH121" s="203">
        <f t="shared" si="27"/>
        <v>0</v>
      </c>
      <c r="BI121" s="203">
        <f t="shared" si="28"/>
        <v>0</v>
      </c>
      <c r="BJ121" s="24" t="s">
        <v>82</v>
      </c>
      <c r="BK121" s="203">
        <f t="shared" si="29"/>
        <v>0</v>
      </c>
      <c r="BL121" s="24" t="s">
        <v>599</v>
      </c>
      <c r="BM121" s="24" t="s">
        <v>579</v>
      </c>
    </row>
    <row r="122" spans="2:65" s="1" customFormat="1" ht="22.5" customHeight="1">
      <c r="B122" s="40"/>
      <c r="C122" s="192" t="s">
        <v>384</v>
      </c>
      <c r="D122" s="192" t="s">
        <v>146</v>
      </c>
      <c r="E122" s="193" t="s">
        <v>2526</v>
      </c>
      <c r="F122" s="194" t="s">
        <v>2527</v>
      </c>
      <c r="G122" s="195" t="s">
        <v>1924</v>
      </c>
      <c r="H122" s="196">
        <v>50</v>
      </c>
      <c r="I122" s="197"/>
      <c r="J122" s="198">
        <f t="shared" si="20"/>
        <v>0</v>
      </c>
      <c r="K122" s="194" t="s">
        <v>21</v>
      </c>
      <c r="L122" s="60"/>
      <c r="M122" s="199" t="s">
        <v>21</v>
      </c>
      <c r="N122" s="200" t="s">
        <v>45</v>
      </c>
      <c r="O122" s="41"/>
      <c r="P122" s="201">
        <f t="shared" si="21"/>
        <v>0</v>
      </c>
      <c r="Q122" s="201">
        <v>0</v>
      </c>
      <c r="R122" s="201">
        <f t="shared" si="22"/>
        <v>0</v>
      </c>
      <c r="S122" s="201">
        <v>0</v>
      </c>
      <c r="T122" s="202">
        <f t="shared" si="23"/>
        <v>0</v>
      </c>
      <c r="AR122" s="24" t="s">
        <v>599</v>
      </c>
      <c r="AT122" s="24" t="s">
        <v>146</v>
      </c>
      <c r="AU122" s="24" t="s">
        <v>84</v>
      </c>
      <c r="AY122" s="24" t="s">
        <v>143</v>
      </c>
      <c r="BE122" s="203">
        <f t="shared" si="24"/>
        <v>0</v>
      </c>
      <c r="BF122" s="203">
        <f t="shared" si="25"/>
        <v>0</v>
      </c>
      <c r="BG122" s="203">
        <f t="shared" si="26"/>
        <v>0</v>
      </c>
      <c r="BH122" s="203">
        <f t="shared" si="27"/>
        <v>0</v>
      </c>
      <c r="BI122" s="203">
        <f t="shared" si="28"/>
        <v>0</v>
      </c>
      <c r="BJ122" s="24" t="s">
        <v>82</v>
      </c>
      <c r="BK122" s="203">
        <f t="shared" si="29"/>
        <v>0</v>
      </c>
      <c r="BL122" s="24" t="s">
        <v>599</v>
      </c>
      <c r="BM122" s="24" t="s">
        <v>590</v>
      </c>
    </row>
    <row r="123" spans="2:65" s="1" customFormat="1" ht="31.5" customHeight="1">
      <c r="B123" s="40"/>
      <c r="C123" s="192" t="s">
        <v>394</v>
      </c>
      <c r="D123" s="192" t="s">
        <v>146</v>
      </c>
      <c r="E123" s="193" t="s">
        <v>2528</v>
      </c>
      <c r="F123" s="194" t="s">
        <v>2529</v>
      </c>
      <c r="G123" s="195" t="s">
        <v>492</v>
      </c>
      <c r="H123" s="196">
        <v>300</v>
      </c>
      <c r="I123" s="197"/>
      <c r="J123" s="198">
        <f t="shared" si="20"/>
        <v>0</v>
      </c>
      <c r="K123" s="194" t="s">
        <v>21</v>
      </c>
      <c r="L123" s="60"/>
      <c r="M123" s="199" t="s">
        <v>21</v>
      </c>
      <c r="N123" s="200" t="s">
        <v>45</v>
      </c>
      <c r="O123" s="41"/>
      <c r="P123" s="201">
        <f t="shared" si="21"/>
        <v>0</v>
      </c>
      <c r="Q123" s="201">
        <v>0</v>
      </c>
      <c r="R123" s="201">
        <f t="shared" si="22"/>
        <v>0</v>
      </c>
      <c r="S123" s="201">
        <v>0</v>
      </c>
      <c r="T123" s="202">
        <f t="shared" si="23"/>
        <v>0</v>
      </c>
      <c r="AR123" s="24" t="s">
        <v>599</v>
      </c>
      <c r="AT123" s="24" t="s">
        <v>146</v>
      </c>
      <c r="AU123" s="24" t="s">
        <v>84</v>
      </c>
      <c r="AY123" s="24" t="s">
        <v>143</v>
      </c>
      <c r="BE123" s="203">
        <f t="shared" si="24"/>
        <v>0</v>
      </c>
      <c r="BF123" s="203">
        <f t="shared" si="25"/>
        <v>0</v>
      </c>
      <c r="BG123" s="203">
        <f t="shared" si="26"/>
        <v>0</v>
      </c>
      <c r="BH123" s="203">
        <f t="shared" si="27"/>
        <v>0</v>
      </c>
      <c r="BI123" s="203">
        <f t="shared" si="28"/>
        <v>0</v>
      </c>
      <c r="BJ123" s="24" t="s">
        <v>82</v>
      </c>
      <c r="BK123" s="203">
        <f t="shared" si="29"/>
        <v>0</v>
      </c>
      <c r="BL123" s="24" t="s">
        <v>599</v>
      </c>
      <c r="BM123" s="24" t="s">
        <v>599</v>
      </c>
    </row>
    <row r="124" spans="2:65" s="1" customFormat="1" ht="31.5" customHeight="1">
      <c r="B124" s="40"/>
      <c r="C124" s="192" t="s">
        <v>400</v>
      </c>
      <c r="D124" s="192" t="s">
        <v>146</v>
      </c>
      <c r="E124" s="193" t="s">
        <v>2530</v>
      </c>
      <c r="F124" s="194" t="s">
        <v>2531</v>
      </c>
      <c r="G124" s="195" t="s">
        <v>492</v>
      </c>
      <c r="H124" s="196">
        <v>60</v>
      </c>
      <c r="I124" s="197"/>
      <c r="J124" s="198">
        <f t="shared" si="20"/>
        <v>0</v>
      </c>
      <c r="K124" s="194" t="s">
        <v>21</v>
      </c>
      <c r="L124" s="60"/>
      <c r="M124" s="199" t="s">
        <v>21</v>
      </c>
      <c r="N124" s="200" t="s">
        <v>45</v>
      </c>
      <c r="O124" s="41"/>
      <c r="P124" s="201">
        <f t="shared" si="21"/>
        <v>0</v>
      </c>
      <c r="Q124" s="201">
        <v>0</v>
      </c>
      <c r="R124" s="201">
        <f t="shared" si="22"/>
        <v>0</v>
      </c>
      <c r="S124" s="201">
        <v>0</v>
      </c>
      <c r="T124" s="202">
        <f t="shared" si="23"/>
        <v>0</v>
      </c>
      <c r="AR124" s="24" t="s">
        <v>599</v>
      </c>
      <c r="AT124" s="24" t="s">
        <v>146</v>
      </c>
      <c r="AU124" s="24" t="s">
        <v>84</v>
      </c>
      <c r="AY124" s="24" t="s">
        <v>143</v>
      </c>
      <c r="BE124" s="203">
        <f t="shared" si="24"/>
        <v>0</v>
      </c>
      <c r="BF124" s="203">
        <f t="shared" si="25"/>
        <v>0</v>
      </c>
      <c r="BG124" s="203">
        <f t="shared" si="26"/>
        <v>0</v>
      </c>
      <c r="BH124" s="203">
        <f t="shared" si="27"/>
        <v>0</v>
      </c>
      <c r="BI124" s="203">
        <f t="shared" si="28"/>
        <v>0</v>
      </c>
      <c r="BJ124" s="24" t="s">
        <v>82</v>
      </c>
      <c r="BK124" s="203">
        <f t="shared" si="29"/>
        <v>0</v>
      </c>
      <c r="BL124" s="24" t="s">
        <v>599</v>
      </c>
      <c r="BM124" s="24" t="s">
        <v>610</v>
      </c>
    </row>
    <row r="125" spans="2:65" s="1" customFormat="1" ht="22.5" customHeight="1">
      <c r="B125" s="40"/>
      <c r="C125" s="192" t="s">
        <v>355</v>
      </c>
      <c r="D125" s="192" t="s">
        <v>146</v>
      </c>
      <c r="E125" s="193" t="s">
        <v>2532</v>
      </c>
      <c r="F125" s="194" t="s">
        <v>2533</v>
      </c>
      <c r="G125" s="195" t="s">
        <v>492</v>
      </c>
      <c r="H125" s="196">
        <v>100</v>
      </c>
      <c r="I125" s="197"/>
      <c r="J125" s="198">
        <f t="shared" si="20"/>
        <v>0</v>
      </c>
      <c r="K125" s="194" t="s">
        <v>21</v>
      </c>
      <c r="L125" s="60"/>
      <c r="M125" s="199" t="s">
        <v>21</v>
      </c>
      <c r="N125" s="200" t="s">
        <v>45</v>
      </c>
      <c r="O125" s="41"/>
      <c r="P125" s="201">
        <f t="shared" si="21"/>
        <v>0</v>
      </c>
      <c r="Q125" s="201">
        <v>0</v>
      </c>
      <c r="R125" s="201">
        <f t="shared" si="22"/>
        <v>0</v>
      </c>
      <c r="S125" s="201">
        <v>0</v>
      </c>
      <c r="T125" s="202">
        <f t="shared" si="23"/>
        <v>0</v>
      </c>
      <c r="AR125" s="24" t="s">
        <v>599</v>
      </c>
      <c r="AT125" s="24" t="s">
        <v>146</v>
      </c>
      <c r="AU125" s="24" t="s">
        <v>84</v>
      </c>
      <c r="AY125" s="24" t="s">
        <v>143</v>
      </c>
      <c r="BE125" s="203">
        <f t="shared" si="24"/>
        <v>0</v>
      </c>
      <c r="BF125" s="203">
        <f t="shared" si="25"/>
        <v>0</v>
      </c>
      <c r="BG125" s="203">
        <f t="shared" si="26"/>
        <v>0</v>
      </c>
      <c r="BH125" s="203">
        <f t="shared" si="27"/>
        <v>0</v>
      </c>
      <c r="BI125" s="203">
        <f t="shared" si="28"/>
        <v>0</v>
      </c>
      <c r="BJ125" s="24" t="s">
        <v>82</v>
      </c>
      <c r="BK125" s="203">
        <f t="shared" si="29"/>
        <v>0</v>
      </c>
      <c r="BL125" s="24" t="s">
        <v>599</v>
      </c>
      <c r="BM125" s="24" t="s">
        <v>627</v>
      </c>
    </row>
    <row r="126" spans="2:65" s="1" customFormat="1" ht="22.5" customHeight="1">
      <c r="B126" s="40"/>
      <c r="C126" s="192" t="s">
        <v>410</v>
      </c>
      <c r="D126" s="192" t="s">
        <v>146</v>
      </c>
      <c r="E126" s="193" t="s">
        <v>2534</v>
      </c>
      <c r="F126" s="194" t="s">
        <v>2535</v>
      </c>
      <c r="G126" s="195" t="s">
        <v>492</v>
      </c>
      <c r="H126" s="196">
        <v>50</v>
      </c>
      <c r="I126" s="197"/>
      <c r="J126" s="198">
        <f t="shared" si="20"/>
        <v>0</v>
      </c>
      <c r="K126" s="194" t="s">
        <v>21</v>
      </c>
      <c r="L126" s="60"/>
      <c r="M126" s="199" t="s">
        <v>21</v>
      </c>
      <c r="N126" s="200" t="s">
        <v>45</v>
      </c>
      <c r="O126" s="41"/>
      <c r="P126" s="201">
        <f t="shared" si="21"/>
        <v>0</v>
      </c>
      <c r="Q126" s="201">
        <v>0</v>
      </c>
      <c r="R126" s="201">
        <f t="shared" si="22"/>
        <v>0</v>
      </c>
      <c r="S126" s="201">
        <v>0</v>
      </c>
      <c r="T126" s="202">
        <f t="shared" si="23"/>
        <v>0</v>
      </c>
      <c r="AR126" s="24" t="s">
        <v>599</v>
      </c>
      <c r="AT126" s="24" t="s">
        <v>146</v>
      </c>
      <c r="AU126" s="24" t="s">
        <v>84</v>
      </c>
      <c r="AY126" s="24" t="s">
        <v>143</v>
      </c>
      <c r="BE126" s="203">
        <f t="shared" si="24"/>
        <v>0</v>
      </c>
      <c r="BF126" s="203">
        <f t="shared" si="25"/>
        <v>0</v>
      </c>
      <c r="BG126" s="203">
        <f t="shared" si="26"/>
        <v>0</v>
      </c>
      <c r="BH126" s="203">
        <f t="shared" si="27"/>
        <v>0</v>
      </c>
      <c r="BI126" s="203">
        <f t="shared" si="28"/>
        <v>0</v>
      </c>
      <c r="BJ126" s="24" t="s">
        <v>82</v>
      </c>
      <c r="BK126" s="203">
        <f t="shared" si="29"/>
        <v>0</v>
      </c>
      <c r="BL126" s="24" t="s">
        <v>599</v>
      </c>
      <c r="BM126" s="24" t="s">
        <v>633</v>
      </c>
    </row>
    <row r="127" spans="2:65" s="1" customFormat="1" ht="22.5" customHeight="1">
      <c r="B127" s="40"/>
      <c r="C127" s="192" t="s">
        <v>418</v>
      </c>
      <c r="D127" s="192" t="s">
        <v>146</v>
      </c>
      <c r="E127" s="193" t="s">
        <v>2536</v>
      </c>
      <c r="F127" s="194" t="s">
        <v>2537</v>
      </c>
      <c r="G127" s="195" t="s">
        <v>492</v>
      </c>
      <c r="H127" s="196">
        <v>50</v>
      </c>
      <c r="I127" s="197"/>
      <c r="J127" s="198">
        <f t="shared" si="20"/>
        <v>0</v>
      </c>
      <c r="K127" s="194" t="s">
        <v>21</v>
      </c>
      <c r="L127" s="60"/>
      <c r="M127" s="199" t="s">
        <v>21</v>
      </c>
      <c r="N127" s="200" t="s">
        <v>45</v>
      </c>
      <c r="O127" s="41"/>
      <c r="P127" s="201">
        <f t="shared" si="21"/>
        <v>0</v>
      </c>
      <c r="Q127" s="201">
        <v>0</v>
      </c>
      <c r="R127" s="201">
        <f t="shared" si="22"/>
        <v>0</v>
      </c>
      <c r="S127" s="201">
        <v>0</v>
      </c>
      <c r="T127" s="202">
        <f t="shared" si="23"/>
        <v>0</v>
      </c>
      <c r="AR127" s="24" t="s">
        <v>599</v>
      </c>
      <c r="AT127" s="24" t="s">
        <v>146</v>
      </c>
      <c r="AU127" s="24" t="s">
        <v>84</v>
      </c>
      <c r="AY127" s="24" t="s">
        <v>143</v>
      </c>
      <c r="BE127" s="203">
        <f t="shared" si="24"/>
        <v>0</v>
      </c>
      <c r="BF127" s="203">
        <f t="shared" si="25"/>
        <v>0</v>
      </c>
      <c r="BG127" s="203">
        <f t="shared" si="26"/>
        <v>0</v>
      </c>
      <c r="BH127" s="203">
        <f t="shared" si="27"/>
        <v>0</v>
      </c>
      <c r="BI127" s="203">
        <f t="shared" si="28"/>
        <v>0</v>
      </c>
      <c r="BJ127" s="24" t="s">
        <v>82</v>
      </c>
      <c r="BK127" s="203">
        <f t="shared" si="29"/>
        <v>0</v>
      </c>
      <c r="BL127" s="24" t="s">
        <v>599</v>
      </c>
      <c r="BM127" s="24" t="s">
        <v>642</v>
      </c>
    </row>
    <row r="128" spans="2:65" s="1" customFormat="1" ht="22.5" customHeight="1">
      <c r="B128" s="40"/>
      <c r="C128" s="192" t="s">
        <v>429</v>
      </c>
      <c r="D128" s="192" t="s">
        <v>146</v>
      </c>
      <c r="E128" s="193" t="s">
        <v>2538</v>
      </c>
      <c r="F128" s="194" t="s">
        <v>2539</v>
      </c>
      <c r="G128" s="195" t="s">
        <v>492</v>
      </c>
      <c r="H128" s="196">
        <v>20</v>
      </c>
      <c r="I128" s="197"/>
      <c r="J128" s="198">
        <f t="shared" si="20"/>
        <v>0</v>
      </c>
      <c r="K128" s="194" t="s">
        <v>21</v>
      </c>
      <c r="L128" s="60"/>
      <c r="M128" s="199" t="s">
        <v>21</v>
      </c>
      <c r="N128" s="200" t="s">
        <v>45</v>
      </c>
      <c r="O128" s="41"/>
      <c r="P128" s="201">
        <f t="shared" si="21"/>
        <v>0</v>
      </c>
      <c r="Q128" s="201">
        <v>0</v>
      </c>
      <c r="R128" s="201">
        <f t="shared" si="22"/>
        <v>0</v>
      </c>
      <c r="S128" s="201">
        <v>0</v>
      </c>
      <c r="T128" s="202">
        <f t="shared" si="23"/>
        <v>0</v>
      </c>
      <c r="AR128" s="24" t="s">
        <v>599</v>
      </c>
      <c r="AT128" s="24" t="s">
        <v>146</v>
      </c>
      <c r="AU128" s="24" t="s">
        <v>84</v>
      </c>
      <c r="AY128" s="24" t="s">
        <v>143</v>
      </c>
      <c r="BE128" s="203">
        <f t="shared" si="24"/>
        <v>0</v>
      </c>
      <c r="BF128" s="203">
        <f t="shared" si="25"/>
        <v>0</v>
      </c>
      <c r="BG128" s="203">
        <f t="shared" si="26"/>
        <v>0</v>
      </c>
      <c r="BH128" s="203">
        <f t="shared" si="27"/>
        <v>0</v>
      </c>
      <c r="BI128" s="203">
        <f t="shared" si="28"/>
        <v>0</v>
      </c>
      <c r="BJ128" s="24" t="s">
        <v>82</v>
      </c>
      <c r="BK128" s="203">
        <f t="shared" si="29"/>
        <v>0</v>
      </c>
      <c r="BL128" s="24" t="s">
        <v>599</v>
      </c>
      <c r="BM128" s="24" t="s">
        <v>653</v>
      </c>
    </row>
    <row r="129" spans="2:65" s="1" customFormat="1" ht="22.5" customHeight="1">
      <c r="B129" s="40"/>
      <c r="C129" s="192" t="s">
        <v>436</v>
      </c>
      <c r="D129" s="192" t="s">
        <v>146</v>
      </c>
      <c r="E129" s="193" t="s">
        <v>2540</v>
      </c>
      <c r="F129" s="194" t="s">
        <v>2541</v>
      </c>
      <c r="G129" s="195" t="s">
        <v>492</v>
      </c>
      <c r="H129" s="196">
        <v>10</v>
      </c>
      <c r="I129" s="197"/>
      <c r="J129" s="198">
        <f t="shared" si="20"/>
        <v>0</v>
      </c>
      <c r="K129" s="194" t="s">
        <v>21</v>
      </c>
      <c r="L129" s="60"/>
      <c r="M129" s="199" t="s">
        <v>21</v>
      </c>
      <c r="N129" s="200" t="s">
        <v>45</v>
      </c>
      <c r="O129" s="41"/>
      <c r="P129" s="201">
        <f t="shared" si="21"/>
        <v>0</v>
      </c>
      <c r="Q129" s="201">
        <v>0</v>
      </c>
      <c r="R129" s="201">
        <f t="shared" si="22"/>
        <v>0</v>
      </c>
      <c r="S129" s="201">
        <v>0</v>
      </c>
      <c r="T129" s="202">
        <f t="shared" si="23"/>
        <v>0</v>
      </c>
      <c r="AR129" s="24" t="s">
        <v>599</v>
      </c>
      <c r="AT129" s="24" t="s">
        <v>146</v>
      </c>
      <c r="AU129" s="24" t="s">
        <v>84</v>
      </c>
      <c r="AY129" s="24" t="s">
        <v>143</v>
      </c>
      <c r="BE129" s="203">
        <f t="shared" si="24"/>
        <v>0</v>
      </c>
      <c r="BF129" s="203">
        <f t="shared" si="25"/>
        <v>0</v>
      </c>
      <c r="BG129" s="203">
        <f t="shared" si="26"/>
        <v>0</v>
      </c>
      <c r="BH129" s="203">
        <f t="shared" si="27"/>
        <v>0</v>
      </c>
      <c r="BI129" s="203">
        <f t="shared" si="28"/>
        <v>0</v>
      </c>
      <c r="BJ129" s="24" t="s">
        <v>82</v>
      </c>
      <c r="BK129" s="203">
        <f t="shared" si="29"/>
        <v>0</v>
      </c>
      <c r="BL129" s="24" t="s">
        <v>599</v>
      </c>
      <c r="BM129" s="24" t="s">
        <v>661</v>
      </c>
    </row>
    <row r="130" spans="2:65" s="1" customFormat="1" ht="22.5" customHeight="1">
      <c r="B130" s="40"/>
      <c r="C130" s="192" t="s">
        <v>442</v>
      </c>
      <c r="D130" s="192" t="s">
        <v>146</v>
      </c>
      <c r="E130" s="193" t="s">
        <v>2542</v>
      </c>
      <c r="F130" s="194" t="s">
        <v>2543</v>
      </c>
      <c r="G130" s="195" t="s">
        <v>1924</v>
      </c>
      <c r="H130" s="196">
        <v>2</v>
      </c>
      <c r="I130" s="197"/>
      <c r="J130" s="198">
        <f t="shared" si="20"/>
        <v>0</v>
      </c>
      <c r="K130" s="194" t="s">
        <v>21</v>
      </c>
      <c r="L130" s="60"/>
      <c r="M130" s="199" t="s">
        <v>21</v>
      </c>
      <c r="N130" s="200" t="s">
        <v>45</v>
      </c>
      <c r="O130" s="41"/>
      <c r="P130" s="201">
        <f t="shared" si="21"/>
        <v>0</v>
      </c>
      <c r="Q130" s="201">
        <v>0</v>
      </c>
      <c r="R130" s="201">
        <f t="shared" si="22"/>
        <v>0</v>
      </c>
      <c r="S130" s="201">
        <v>0</v>
      </c>
      <c r="T130" s="202">
        <f t="shared" si="23"/>
        <v>0</v>
      </c>
      <c r="AR130" s="24" t="s">
        <v>599</v>
      </c>
      <c r="AT130" s="24" t="s">
        <v>146</v>
      </c>
      <c r="AU130" s="24" t="s">
        <v>84</v>
      </c>
      <c r="AY130" s="24" t="s">
        <v>143</v>
      </c>
      <c r="BE130" s="203">
        <f t="shared" si="24"/>
        <v>0</v>
      </c>
      <c r="BF130" s="203">
        <f t="shared" si="25"/>
        <v>0</v>
      </c>
      <c r="BG130" s="203">
        <f t="shared" si="26"/>
        <v>0</v>
      </c>
      <c r="BH130" s="203">
        <f t="shared" si="27"/>
        <v>0</v>
      </c>
      <c r="BI130" s="203">
        <f t="shared" si="28"/>
        <v>0</v>
      </c>
      <c r="BJ130" s="24" t="s">
        <v>82</v>
      </c>
      <c r="BK130" s="203">
        <f t="shared" si="29"/>
        <v>0</v>
      </c>
      <c r="BL130" s="24" t="s">
        <v>599</v>
      </c>
      <c r="BM130" s="24" t="s">
        <v>680</v>
      </c>
    </row>
    <row r="131" spans="2:65" s="1" customFormat="1" ht="22.5" customHeight="1">
      <c r="B131" s="40"/>
      <c r="C131" s="192" t="s">
        <v>446</v>
      </c>
      <c r="D131" s="192" t="s">
        <v>146</v>
      </c>
      <c r="E131" s="193" t="s">
        <v>2544</v>
      </c>
      <c r="F131" s="194" t="s">
        <v>2545</v>
      </c>
      <c r="G131" s="195" t="s">
        <v>1924</v>
      </c>
      <c r="H131" s="196">
        <v>2</v>
      </c>
      <c r="I131" s="197"/>
      <c r="J131" s="198">
        <f t="shared" si="20"/>
        <v>0</v>
      </c>
      <c r="K131" s="194" t="s">
        <v>21</v>
      </c>
      <c r="L131" s="60"/>
      <c r="M131" s="199" t="s">
        <v>21</v>
      </c>
      <c r="N131" s="200" t="s">
        <v>45</v>
      </c>
      <c r="O131" s="41"/>
      <c r="P131" s="201">
        <f t="shared" si="21"/>
        <v>0</v>
      </c>
      <c r="Q131" s="201">
        <v>0</v>
      </c>
      <c r="R131" s="201">
        <f t="shared" si="22"/>
        <v>0</v>
      </c>
      <c r="S131" s="201">
        <v>0</v>
      </c>
      <c r="T131" s="202">
        <f t="shared" si="23"/>
        <v>0</v>
      </c>
      <c r="AR131" s="24" t="s">
        <v>599</v>
      </c>
      <c r="AT131" s="24" t="s">
        <v>146</v>
      </c>
      <c r="AU131" s="24" t="s">
        <v>84</v>
      </c>
      <c r="AY131" s="24" t="s">
        <v>143</v>
      </c>
      <c r="BE131" s="203">
        <f t="shared" si="24"/>
        <v>0</v>
      </c>
      <c r="BF131" s="203">
        <f t="shared" si="25"/>
        <v>0</v>
      </c>
      <c r="BG131" s="203">
        <f t="shared" si="26"/>
        <v>0</v>
      </c>
      <c r="BH131" s="203">
        <f t="shared" si="27"/>
        <v>0</v>
      </c>
      <c r="BI131" s="203">
        <f t="shared" si="28"/>
        <v>0</v>
      </c>
      <c r="BJ131" s="24" t="s">
        <v>82</v>
      </c>
      <c r="BK131" s="203">
        <f t="shared" si="29"/>
        <v>0</v>
      </c>
      <c r="BL131" s="24" t="s">
        <v>599</v>
      </c>
      <c r="BM131" s="24" t="s">
        <v>689</v>
      </c>
    </row>
    <row r="132" spans="2:65" s="1" customFormat="1" ht="22.5" customHeight="1">
      <c r="B132" s="40"/>
      <c r="C132" s="192" t="s">
        <v>392</v>
      </c>
      <c r="D132" s="192" t="s">
        <v>146</v>
      </c>
      <c r="E132" s="193" t="s">
        <v>2546</v>
      </c>
      <c r="F132" s="194" t="s">
        <v>2547</v>
      </c>
      <c r="G132" s="195" t="s">
        <v>1924</v>
      </c>
      <c r="H132" s="196">
        <v>3</v>
      </c>
      <c r="I132" s="197"/>
      <c r="J132" s="198">
        <f t="shared" si="20"/>
        <v>0</v>
      </c>
      <c r="K132" s="194" t="s">
        <v>21</v>
      </c>
      <c r="L132" s="60"/>
      <c r="M132" s="199" t="s">
        <v>21</v>
      </c>
      <c r="N132" s="200" t="s">
        <v>45</v>
      </c>
      <c r="O132" s="41"/>
      <c r="P132" s="201">
        <f t="shared" si="21"/>
        <v>0</v>
      </c>
      <c r="Q132" s="201">
        <v>0</v>
      </c>
      <c r="R132" s="201">
        <f t="shared" si="22"/>
        <v>0</v>
      </c>
      <c r="S132" s="201">
        <v>0</v>
      </c>
      <c r="T132" s="202">
        <f t="shared" si="23"/>
        <v>0</v>
      </c>
      <c r="AR132" s="24" t="s">
        <v>599</v>
      </c>
      <c r="AT132" s="24" t="s">
        <v>146</v>
      </c>
      <c r="AU132" s="24" t="s">
        <v>84</v>
      </c>
      <c r="AY132" s="24" t="s">
        <v>143</v>
      </c>
      <c r="BE132" s="203">
        <f t="shared" si="24"/>
        <v>0</v>
      </c>
      <c r="BF132" s="203">
        <f t="shared" si="25"/>
        <v>0</v>
      </c>
      <c r="BG132" s="203">
        <f t="shared" si="26"/>
        <v>0</v>
      </c>
      <c r="BH132" s="203">
        <f t="shared" si="27"/>
        <v>0</v>
      </c>
      <c r="BI132" s="203">
        <f t="shared" si="28"/>
        <v>0</v>
      </c>
      <c r="BJ132" s="24" t="s">
        <v>82</v>
      </c>
      <c r="BK132" s="203">
        <f t="shared" si="29"/>
        <v>0</v>
      </c>
      <c r="BL132" s="24" t="s">
        <v>599</v>
      </c>
      <c r="BM132" s="24" t="s">
        <v>702</v>
      </c>
    </row>
    <row r="133" spans="2:63" s="10" customFormat="1" ht="29.85" customHeight="1">
      <c r="B133" s="175"/>
      <c r="C133" s="176"/>
      <c r="D133" s="189" t="s">
        <v>73</v>
      </c>
      <c r="E133" s="190" t="s">
        <v>2548</v>
      </c>
      <c r="F133" s="190" t="s">
        <v>2549</v>
      </c>
      <c r="G133" s="176"/>
      <c r="H133" s="176"/>
      <c r="I133" s="179"/>
      <c r="J133" s="191">
        <f>BK133</f>
        <v>0</v>
      </c>
      <c r="K133" s="176"/>
      <c r="L133" s="181"/>
      <c r="M133" s="182"/>
      <c r="N133" s="183"/>
      <c r="O133" s="183"/>
      <c r="P133" s="184">
        <f>SUM(P134:P153)</f>
        <v>0</v>
      </c>
      <c r="Q133" s="183"/>
      <c r="R133" s="184">
        <f>SUM(R134:R153)</f>
        <v>0</v>
      </c>
      <c r="S133" s="183"/>
      <c r="T133" s="185">
        <f>SUM(T134:T153)</f>
        <v>0</v>
      </c>
      <c r="AR133" s="186" t="s">
        <v>161</v>
      </c>
      <c r="AT133" s="187" t="s">
        <v>73</v>
      </c>
      <c r="AU133" s="187" t="s">
        <v>82</v>
      </c>
      <c r="AY133" s="186" t="s">
        <v>143</v>
      </c>
      <c r="BK133" s="188">
        <f>SUM(BK134:BK153)</f>
        <v>0</v>
      </c>
    </row>
    <row r="134" spans="2:65" s="1" customFormat="1" ht="22.5" customHeight="1">
      <c r="B134" s="40"/>
      <c r="C134" s="192" t="s">
        <v>461</v>
      </c>
      <c r="D134" s="192" t="s">
        <v>146</v>
      </c>
      <c r="E134" s="193" t="s">
        <v>2550</v>
      </c>
      <c r="F134" s="194" t="s">
        <v>2551</v>
      </c>
      <c r="G134" s="195" t="s">
        <v>1924</v>
      </c>
      <c r="H134" s="196">
        <v>1</v>
      </c>
      <c r="I134" s="197"/>
      <c r="J134" s="198">
        <f aca="true" t="shared" si="30" ref="J134:J153">ROUND(I134*H134,2)</f>
        <v>0</v>
      </c>
      <c r="K134" s="194" t="s">
        <v>21</v>
      </c>
      <c r="L134" s="60"/>
      <c r="M134" s="199" t="s">
        <v>21</v>
      </c>
      <c r="N134" s="200" t="s">
        <v>45</v>
      </c>
      <c r="O134" s="41"/>
      <c r="P134" s="201">
        <f aca="true" t="shared" si="31" ref="P134:P153">O134*H134</f>
        <v>0</v>
      </c>
      <c r="Q134" s="201">
        <v>0</v>
      </c>
      <c r="R134" s="201">
        <f aca="true" t="shared" si="32" ref="R134:R153">Q134*H134</f>
        <v>0</v>
      </c>
      <c r="S134" s="201">
        <v>0</v>
      </c>
      <c r="T134" s="202">
        <f aca="true" t="shared" si="33" ref="T134:T153">S134*H134</f>
        <v>0</v>
      </c>
      <c r="AR134" s="24" t="s">
        <v>599</v>
      </c>
      <c r="AT134" s="24" t="s">
        <v>146</v>
      </c>
      <c r="AU134" s="24" t="s">
        <v>84</v>
      </c>
      <c r="AY134" s="24" t="s">
        <v>143</v>
      </c>
      <c r="BE134" s="203">
        <f aca="true" t="shared" si="34" ref="BE134:BE153">IF(N134="základní",J134,0)</f>
        <v>0</v>
      </c>
      <c r="BF134" s="203">
        <f aca="true" t="shared" si="35" ref="BF134:BF153">IF(N134="snížená",J134,0)</f>
        <v>0</v>
      </c>
      <c r="BG134" s="203">
        <f aca="true" t="shared" si="36" ref="BG134:BG153">IF(N134="zákl. přenesená",J134,0)</f>
        <v>0</v>
      </c>
      <c r="BH134" s="203">
        <f aca="true" t="shared" si="37" ref="BH134:BH153">IF(N134="sníž. přenesená",J134,0)</f>
        <v>0</v>
      </c>
      <c r="BI134" s="203">
        <f aca="true" t="shared" si="38" ref="BI134:BI153">IF(N134="nulová",J134,0)</f>
        <v>0</v>
      </c>
      <c r="BJ134" s="24" t="s">
        <v>82</v>
      </c>
      <c r="BK134" s="203">
        <f aca="true" t="shared" si="39" ref="BK134:BK153">ROUND(I134*H134,2)</f>
        <v>0</v>
      </c>
      <c r="BL134" s="24" t="s">
        <v>599</v>
      </c>
      <c r="BM134" s="24" t="s">
        <v>712</v>
      </c>
    </row>
    <row r="135" spans="2:65" s="1" customFormat="1" ht="22.5" customHeight="1">
      <c r="B135" s="40"/>
      <c r="C135" s="192" t="s">
        <v>467</v>
      </c>
      <c r="D135" s="192" t="s">
        <v>146</v>
      </c>
      <c r="E135" s="193" t="s">
        <v>2552</v>
      </c>
      <c r="F135" s="194" t="s">
        <v>2553</v>
      </c>
      <c r="G135" s="195" t="s">
        <v>1924</v>
      </c>
      <c r="H135" s="196">
        <v>1</v>
      </c>
      <c r="I135" s="197"/>
      <c r="J135" s="198">
        <f t="shared" si="30"/>
        <v>0</v>
      </c>
      <c r="K135" s="194" t="s">
        <v>21</v>
      </c>
      <c r="L135" s="60"/>
      <c r="M135" s="199" t="s">
        <v>21</v>
      </c>
      <c r="N135" s="200" t="s">
        <v>45</v>
      </c>
      <c r="O135" s="41"/>
      <c r="P135" s="201">
        <f t="shared" si="31"/>
        <v>0</v>
      </c>
      <c r="Q135" s="201">
        <v>0</v>
      </c>
      <c r="R135" s="201">
        <f t="shared" si="32"/>
        <v>0</v>
      </c>
      <c r="S135" s="201">
        <v>0</v>
      </c>
      <c r="T135" s="202">
        <f t="shared" si="33"/>
        <v>0</v>
      </c>
      <c r="AR135" s="24" t="s">
        <v>599</v>
      </c>
      <c r="AT135" s="24" t="s">
        <v>146</v>
      </c>
      <c r="AU135" s="24" t="s">
        <v>84</v>
      </c>
      <c r="AY135" s="24" t="s">
        <v>143</v>
      </c>
      <c r="BE135" s="203">
        <f t="shared" si="34"/>
        <v>0</v>
      </c>
      <c r="BF135" s="203">
        <f t="shared" si="35"/>
        <v>0</v>
      </c>
      <c r="BG135" s="203">
        <f t="shared" si="36"/>
        <v>0</v>
      </c>
      <c r="BH135" s="203">
        <f t="shared" si="37"/>
        <v>0</v>
      </c>
      <c r="BI135" s="203">
        <f t="shared" si="38"/>
        <v>0</v>
      </c>
      <c r="BJ135" s="24" t="s">
        <v>82</v>
      </c>
      <c r="BK135" s="203">
        <f t="shared" si="39"/>
        <v>0</v>
      </c>
      <c r="BL135" s="24" t="s">
        <v>599</v>
      </c>
      <c r="BM135" s="24" t="s">
        <v>729</v>
      </c>
    </row>
    <row r="136" spans="2:65" s="1" customFormat="1" ht="22.5" customHeight="1">
      <c r="B136" s="40"/>
      <c r="C136" s="192" t="s">
        <v>474</v>
      </c>
      <c r="D136" s="192" t="s">
        <v>146</v>
      </c>
      <c r="E136" s="193" t="s">
        <v>2554</v>
      </c>
      <c r="F136" s="194" t="s">
        <v>2555</v>
      </c>
      <c r="G136" s="195" t="s">
        <v>1924</v>
      </c>
      <c r="H136" s="196">
        <v>1</v>
      </c>
      <c r="I136" s="197"/>
      <c r="J136" s="198">
        <f t="shared" si="30"/>
        <v>0</v>
      </c>
      <c r="K136" s="194" t="s">
        <v>21</v>
      </c>
      <c r="L136" s="60"/>
      <c r="M136" s="199" t="s">
        <v>21</v>
      </c>
      <c r="N136" s="200" t="s">
        <v>45</v>
      </c>
      <c r="O136" s="41"/>
      <c r="P136" s="201">
        <f t="shared" si="31"/>
        <v>0</v>
      </c>
      <c r="Q136" s="201">
        <v>0</v>
      </c>
      <c r="R136" s="201">
        <f t="shared" si="32"/>
        <v>0</v>
      </c>
      <c r="S136" s="201">
        <v>0</v>
      </c>
      <c r="T136" s="202">
        <f t="shared" si="33"/>
        <v>0</v>
      </c>
      <c r="AR136" s="24" t="s">
        <v>599</v>
      </c>
      <c r="AT136" s="24" t="s">
        <v>146</v>
      </c>
      <c r="AU136" s="24" t="s">
        <v>84</v>
      </c>
      <c r="AY136" s="24" t="s">
        <v>143</v>
      </c>
      <c r="BE136" s="203">
        <f t="shared" si="34"/>
        <v>0</v>
      </c>
      <c r="BF136" s="203">
        <f t="shared" si="35"/>
        <v>0</v>
      </c>
      <c r="BG136" s="203">
        <f t="shared" si="36"/>
        <v>0</v>
      </c>
      <c r="BH136" s="203">
        <f t="shared" si="37"/>
        <v>0</v>
      </c>
      <c r="BI136" s="203">
        <f t="shared" si="38"/>
        <v>0</v>
      </c>
      <c r="BJ136" s="24" t="s">
        <v>82</v>
      </c>
      <c r="BK136" s="203">
        <f t="shared" si="39"/>
        <v>0</v>
      </c>
      <c r="BL136" s="24" t="s">
        <v>599</v>
      </c>
      <c r="BM136" s="24" t="s">
        <v>740</v>
      </c>
    </row>
    <row r="137" spans="2:65" s="1" customFormat="1" ht="22.5" customHeight="1">
      <c r="B137" s="40"/>
      <c r="C137" s="192" t="s">
        <v>480</v>
      </c>
      <c r="D137" s="192" t="s">
        <v>146</v>
      </c>
      <c r="E137" s="193" t="s">
        <v>2556</v>
      </c>
      <c r="F137" s="194" t="s">
        <v>2557</v>
      </c>
      <c r="G137" s="195" t="s">
        <v>1924</v>
      </c>
      <c r="H137" s="196">
        <v>2</v>
      </c>
      <c r="I137" s="197"/>
      <c r="J137" s="198">
        <f t="shared" si="30"/>
        <v>0</v>
      </c>
      <c r="K137" s="194" t="s">
        <v>21</v>
      </c>
      <c r="L137" s="60"/>
      <c r="M137" s="199" t="s">
        <v>21</v>
      </c>
      <c r="N137" s="200" t="s">
        <v>45</v>
      </c>
      <c r="O137" s="41"/>
      <c r="P137" s="201">
        <f t="shared" si="31"/>
        <v>0</v>
      </c>
      <c r="Q137" s="201">
        <v>0</v>
      </c>
      <c r="R137" s="201">
        <f t="shared" si="32"/>
        <v>0</v>
      </c>
      <c r="S137" s="201">
        <v>0</v>
      </c>
      <c r="T137" s="202">
        <f t="shared" si="33"/>
        <v>0</v>
      </c>
      <c r="AR137" s="24" t="s">
        <v>599</v>
      </c>
      <c r="AT137" s="24" t="s">
        <v>146</v>
      </c>
      <c r="AU137" s="24" t="s">
        <v>84</v>
      </c>
      <c r="AY137" s="24" t="s">
        <v>143</v>
      </c>
      <c r="BE137" s="203">
        <f t="shared" si="34"/>
        <v>0</v>
      </c>
      <c r="BF137" s="203">
        <f t="shared" si="35"/>
        <v>0</v>
      </c>
      <c r="BG137" s="203">
        <f t="shared" si="36"/>
        <v>0</v>
      </c>
      <c r="BH137" s="203">
        <f t="shared" si="37"/>
        <v>0</v>
      </c>
      <c r="BI137" s="203">
        <f t="shared" si="38"/>
        <v>0</v>
      </c>
      <c r="BJ137" s="24" t="s">
        <v>82</v>
      </c>
      <c r="BK137" s="203">
        <f t="shared" si="39"/>
        <v>0</v>
      </c>
      <c r="BL137" s="24" t="s">
        <v>599</v>
      </c>
      <c r="BM137" s="24" t="s">
        <v>749</v>
      </c>
    </row>
    <row r="138" spans="2:65" s="1" customFormat="1" ht="22.5" customHeight="1">
      <c r="B138" s="40"/>
      <c r="C138" s="192" t="s">
        <v>485</v>
      </c>
      <c r="D138" s="192" t="s">
        <v>146</v>
      </c>
      <c r="E138" s="193" t="s">
        <v>2558</v>
      </c>
      <c r="F138" s="194" t="s">
        <v>2559</v>
      </c>
      <c r="G138" s="195" t="s">
        <v>1924</v>
      </c>
      <c r="H138" s="196">
        <v>3</v>
      </c>
      <c r="I138" s="197"/>
      <c r="J138" s="198">
        <f t="shared" si="30"/>
        <v>0</v>
      </c>
      <c r="K138" s="194" t="s">
        <v>21</v>
      </c>
      <c r="L138" s="60"/>
      <c r="M138" s="199" t="s">
        <v>21</v>
      </c>
      <c r="N138" s="200" t="s">
        <v>45</v>
      </c>
      <c r="O138" s="41"/>
      <c r="P138" s="201">
        <f t="shared" si="31"/>
        <v>0</v>
      </c>
      <c r="Q138" s="201">
        <v>0</v>
      </c>
      <c r="R138" s="201">
        <f t="shared" si="32"/>
        <v>0</v>
      </c>
      <c r="S138" s="201">
        <v>0</v>
      </c>
      <c r="T138" s="202">
        <f t="shared" si="33"/>
        <v>0</v>
      </c>
      <c r="AR138" s="24" t="s">
        <v>599</v>
      </c>
      <c r="AT138" s="24" t="s">
        <v>146</v>
      </c>
      <c r="AU138" s="24" t="s">
        <v>84</v>
      </c>
      <c r="AY138" s="24" t="s">
        <v>143</v>
      </c>
      <c r="BE138" s="203">
        <f t="shared" si="34"/>
        <v>0</v>
      </c>
      <c r="BF138" s="203">
        <f t="shared" si="35"/>
        <v>0</v>
      </c>
      <c r="BG138" s="203">
        <f t="shared" si="36"/>
        <v>0</v>
      </c>
      <c r="BH138" s="203">
        <f t="shared" si="37"/>
        <v>0</v>
      </c>
      <c r="BI138" s="203">
        <f t="shared" si="38"/>
        <v>0</v>
      </c>
      <c r="BJ138" s="24" t="s">
        <v>82</v>
      </c>
      <c r="BK138" s="203">
        <f t="shared" si="39"/>
        <v>0</v>
      </c>
      <c r="BL138" s="24" t="s">
        <v>599</v>
      </c>
      <c r="BM138" s="24" t="s">
        <v>763</v>
      </c>
    </row>
    <row r="139" spans="2:65" s="1" customFormat="1" ht="22.5" customHeight="1">
      <c r="B139" s="40"/>
      <c r="C139" s="192" t="s">
        <v>489</v>
      </c>
      <c r="D139" s="192" t="s">
        <v>146</v>
      </c>
      <c r="E139" s="193" t="s">
        <v>2560</v>
      </c>
      <c r="F139" s="194" t="s">
        <v>2561</v>
      </c>
      <c r="G139" s="195" t="s">
        <v>1924</v>
      </c>
      <c r="H139" s="196">
        <v>72</v>
      </c>
      <c r="I139" s="197"/>
      <c r="J139" s="198">
        <f t="shared" si="30"/>
        <v>0</v>
      </c>
      <c r="K139" s="194" t="s">
        <v>21</v>
      </c>
      <c r="L139" s="60"/>
      <c r="M139" s="199" t="s">
        <v>21</v>
      </c>
      <c r="N139" s="200" t="s">
        <v>45</v>
      </c>
      <c r="O139" s="41"/>
      <c r="P139" s="201">
        <f t="shared" si="31"/>
        <v>0</v>
      </c>
      <c r="Q139" s="201">
        <v>0</v>
      </c>
      <c r="R139" s="201">
        <f t="shared" si="32"/>
        <v>0</v>
      </c>
      <c r="S139" s="201">
        <v>0</v>
      </c>
      <c r="T139" s="202">
        <f t="shared" si="33"/>
        <v>0</v>
      </c>
      <c r="AR139" s="24" t="s">
        <v>599</v>
      </c>
      <c r="AT139" s="24" t="s">
        <v>146</v>
      </c>
      <c r="AU139" s="24" t="s">
        <v>84</v>
      </c>
      <c r="AY139" s="24" t="s">
        <v>143</v>
      </c>
      <c r="BE139" s="203">
        <f t="shared" si="34"/>
        <v>0</v>
      </c>
      <c r="BF139" s="203">
        <f t="shared" si="35"/>
        <v>0</v>
      </c>
      <c r="BG139" s="203">
        <f t="shared" si="36"/>
        <v>0</v>
      </c>
      <c r="BH139" s="203">
        <f t="shared" si="37"/>
        <v>0</v>
      </c>
      <c r="BI139" s="203">
        <f t="shared" si="38"/>
        <v>0</v>
      </c>
      <c r="BJ139" s="24" t="s">
        <v>82</v>
      </c>
      <c r="BK139" s="203">
        <f t="shared" si="39"/>
        <v>0</v>
      </c>
      <c r="BL139" s="24" t="s">
        <v>599</v>
      </c>
      <c r="BM139" s="24" t="s">
        <v>781</v>
      </c>
    </row>
    <row r="140" spans="2:65" s="1" customFormat="1" ht="22.5" customHeight="1">
      <c r="B140" s="40"/>
      <c r="C140" s="192" t="s">
        <v>495</v>
      </c>
      <c r="D140" s="192" t="s">
        <v>146</v>
      </c>
      <c r="E140" s="193" t="s">
        <v>2562</v>
      </c>
      <c r="F140" s="194" t="s">
        <v>2563</v>
      </c>
      <c r="G140" s="195" t="s">
        <v>1924</v>
      </c>
      <c r="H140" s="196">
        <v>2</v>
      </c>
      <c r="I140" s="197"/>
      <c r="J140" s="198">
        <f t="shared" si="30"/>
        <v>0</v>
      </c>
      <c r="K140" s="194" t="s">
        <v>21</v>
      </c>
      <c r="L140" s="60"/>
      <c r="M140" s="199" t="s">
        <v>21</v>
      </c>
      <c r="N140" s="200" t="s">
        <v>45</v>
      </c>
      <c r="O140" s="41"/>
      <c r="P140" s="201">
        <f t="shared" si="31"/>
        <v>0</v>
      </c>
      <c r="Q140" s="201">
        <v>0</v>
      </c>
      <c r="R140" s="201">
        <f t="shared" si="32"/>
        <v>0</v>
      </c>
      <c r="S140" s="201">
        <v>0</v>
      </c>
      <c r="T140" s="202">
        <f t="shared" si="33"/>
        <v>0</v>
      </c>
      <c r="AR140" s="24" t="s">
        <v>599</v>
      </c>
      <c r="AT140" s="24" t="s">
        <v>146</v>
      </c>
      <c r="AU140" s="24" t="s">
        <v>84</v>
      </c>
      <c r="AY140" s="24" t="s">
        <v>143</v>
      </c>
      <c r="BE140" s="203">
        <f t="shared" si="34"/>
        <v>0</v>
      </c>
      <c r="BF140" s="203">
        <f t="shared" si="35"/>
        <v>0</v>
      </c>
      <c r="BG140" s="203">
        <f t="shared" si="36"/>
        <v>0</v>
      </c>
      <c r="BH140" s="203">
        <f t="shared" si="37"/>
        <v>0</v>
      </c>
      <c r="BI140" s="203">
        <f t="shared" si="38"/>
        <v>0</v>
      </c>
      <c r="BJ140" s="24" t="s">
        <v>82</v>
      </c>
      <c r="BK140" s="203">
        <f t="shared" si="39"/>
        <v>0</v>
      </c>
      <c r="BL140" s="24" t="s">
        <v>599</v>
      </c>
      <c r="BM140" s="24" t="s">
        <v>790</v>
      </c>
    </row>
    <row r="141" spans="2:65" s="1" customFormat="1" ht="22.5" customHeight="1">
      <c r="B141" s="40"/>
      <c r="C141" s="192" t="s">
        <v>500</v>
      </c>
      <c r="D141" s="192" t="s">
        <v>146</v>
      </c>
      <c r="E141" s="193" t="s">
        <v>2564</v>
      </c>
      <c r="F141" s="194" t="s">
        <v>2565</v>
      </c>
      <c r="G141" s="195" t="s">
        <v>1924</v>
      </c>
      <c r="H141" s="196">
        <v>7</v>
      </c>
      <c r="I141" s="197"/>
      <c r="J141" s="198">
        <f t="shared" si="30"/>
        <v>0</v>
      </c>
      <c r="K141" s="194" t="s">
        <v>21</v>
      </c>
      <c r="L141" s="60"/>
      <c r="M141" s="199" t="s">
        <v>21</v>
      </c>
      <c r="N141" s="200" t="s">
        <v>45</v>
      </c>
      <c r="O141" s="41"/>
      <c r="P141" s="201">
        <f t="shared" si="31"/>
        <v>0</v>
      </c>
      <c r="Q141" s="201">
        <v>0</v>
      </c>
      <c r="R141" s="201">
        <f t="shared" si="32"/>
        <v>0</v>
      </c>
      <c r="S141" s="201">
        <v>0</v>
      </c>
      <c r="T141" s="202">
        <f t="shared" si="33"/>
        <v>0</v>
      </c>
      <c r="AR141" s="24" t="s">
        <v>599</v>
      </c>
      <c r="AT141" s="24" t="s">
        <v>146</v>
      </c>
      <c r="AU141" s="24" t="s">
        <v>84</v>
      </c>
      <c r="AY141" s="24" t="s">
        <v>143</v>
      </c>
      <c r="BE141" s="203">
        <f t="shared" si="34"/>
        <v>0</v>
      </c>
      <c r="BF141" s="203">
        <f t="shared" si="35"/>
        <v>0</v>
      </c>
      <c r="BG141" s="203">
        <f t="shared" si="36"/>
        <v>0</v>
      </c>
      <c r="BH141" s="203">
        <f t="shared" si="37"/>
        <v>0</v>
      </c>
      <c r="BI141" s="203">
        <f t="shared" si="38"/>
        <v>0</v>
      </c>
      <c r="BJ141" s="24" t="s">
        <v>82</v>
      </c>
      <c r="BK141" s="203">
        <f t="shared" si="39"/>
        <v>0</v>
      </c>
      <c r="BL141" s="24" t="s">
        <v>599</v>
      </c>
      <c r="BM141" s="24" t="s">
        <v>794</v>
      </c>
    </row>
    <row r="142" spans="2:65" s="1" customFormat="1" ht="22.5" customHeight="1">
      <c r="B142" s="40"/>
      <c r="C142" s="192" t="s">
        <v>504</v>
      </c>
      <c r="D142" s="192" t="s">
        <v>146</v>
      </c>
      <c r="E142" s="193" t="s">
        <v>2566</v>
      </c>
      <c r="F142" s="194" t="s">
        <v>2567</v>
      </c>
      <c r="G142" s="195" t="s">
        <v>1924</v>
      </c>
      <c r="H142" s="196">
        <v>33</v>
      </c>
      <c r="I142" s="197"/>
      <c r="J142" s="198">
        <f t="shared" si="30"/>
        <v>0</v>
      </c>
      <c r="K142" s="194" t="s">
        <v>21</v>
      </c>
      <c r="L142" s="60"/>
      <c r="M142" s="199" t="s">
        <v>21</v>
      </c>
      <c r="N142" s="200" t="s">
        <v>45</v>
      </c>
      <c r="O142" s="41"/>
      <c r="P142" s="201">
        <f t="shared" si="31"/>
        <v>0</v>
      </c>
      <c r="Q142" s="201">
        <v>0</v>
      </c>
      <c r="R142" s="201">
        <f t="shared" si="32"/>
        <v>0</v>
      </c>
      <c r="S142" s="201">
        <v>0</v>
      </c>
      <c r="T142" s="202">
        <f t="shared" si="33"/>
        <v>0</v>
      </c>
      <c r="AR142" s="24" t="s">
        <v>599</v>
      </c>
      <c r="AT142" s="24" t="s">
        <v>146</v>
      </c>
      <c r="AU142" s="24" t="s">
        <v>84</v>
      </c>
      <c r="AY142" s="24" t="s">
        <v>143</v>
      </c>
      <c r="BE142" s="203">
        <f t="shared" si="34"/>
        <v>0</v>
      </c>
      <c r="BF142" s="203">
        <f t="shared" si="35"/>
        <v>0</v>
      </c>
      <c r="BG142" s="203">
        <f t="shared" si="36"/>
        <v>0</v>
      </c>
      <c r="BH142" s="203">
        <f t="shared" si="37"/>
        <v>0</v>
      </c>
      <c r="BI142" s="203">
        <f t="shared" si="38"/>
        <v>0</v>
      </c>
      <c r="BJ142" s="24" t="s">
        <v>82</v>
      </c>
      <c r="BK142" s="203">
        <f t="shared" si="39"/>
        <v>0</v>
      </c>
      <c r="BL142" s="24" t="s">
        <v>599</v>
      </c>
      <c r="BM142" s="24" t="s">
        <v>801</v>
      </c>
    </row>
    <row r="143" spans="2:65" s="1" customFormat="1" ht="22.5" customHeight="1">
      <c r="B143" s="40"/>
      <c r="C143" s="192" t="s">
        <v>508</v>
      </c>
      <c r="D143" s="192" t="s">
        <v>146</v>
      </c>
      <c r="E143" s="193" t="s">
        <v>2568</v>
      </c>
      <c r="F143" s="194" t="s">
        <v>2569</v>
      </c>
      <c r="G143" s="195" t="s">
        <v>1924</v>
      </c>
      <c r="H143" s="196">
        <v>66</v>
      </c>
      <c r="I143" s="197"/>
      <c r="J143" s="198">
        <f t="shared" si="30"/>
        <v>0</v>
      </c>
      <c r="K143" s="194" t="s">
        <v>21</v>
      </c>
      <c r="L143" s="60"/>
      <c r="M143" s="199" t="s">
        <v>21</v>
      </c>
      <c r="N143" s="200" t="s">
        <v>45</v>
      </c>
      <c r="O143" s="41"/>
      <c r="P143" s="201">
        <f t="shared" si="31"/>
        <v>0</v>
      </c>
      <c r="Q143" s="201">
        <v>0</v>
      </c>
      <c r="R143" s="201">
        <f t="shared" si="32"/>
        <v>0</v>
      </c>
      <c r="S143" s="201">
        <v>0</v>
      </c>
      <c r="T143" s="202">
        <f t="shared" si="33"/>
        <v>0</v>
      </c>
      <c r="AR143" s="24" t="s">
        <v>599</v>
      </c>
      <c r="AT143" s="24" t="s">
        <v>146</v>
      </c>
      <c r="AU143" s="24" t="s">
        <v>84</v>
      </c>
      <c r="AY143" s="24" t="s">
        <v>143</v>
      </c>
      <c r="BE143" s="203">
        <f t="shared" si="34"/>
        <v>0</v>
      </c>
      <c r="BF143" s="203">
        <f t="shared" si="35"/>
        <v>0</v>
      </c>
      <c r="BG143" s="203">
        <f t="shared" si="36"/>
        <v>0</v>
      </c>
      <c r="BH143" s="203">
        <f t="shared" si="37"/>
        <v>0</v>
      </c>
      <c r="BI143" s="203">
        <f t="shared" si="38"/>
        <v>0</v>
      </c>
      <c r="BJ143" s="24" t="s">
        <v>82</v>
      </c>
      <c r="BK143" s="203">
        <f t="shared" si="39"/>
        <v>0</v>
      </c>
      <c r="BL143" s="24" t="s">
        <v>599</v>
      </c>
      <c r="BM143" s="24" t="s">
        <v>811</v>
      </c>
    </row>
    <row r="144" spans="2:65" s="1" customFormat="1" ht="22.5" customHeight="1">
      <c r="B144" s="40"/>
      <c r="C144" s="192" t="s">
        <v>515</v>
      </c>
      <c r="D144" s="192" t="s">
        <v>146</v>
      </c>
      <c r="E144" s="193" t="s">
        <v>2570</v>
      </c>
      <c r="F144" s="194" t="s">
        <v>2571</v>
      </c>
      <c r="G144" s="195" t="s">
        <v>492</v>
      </c>
      <c r="H144" s="196">
        <v>130</v>
      </c>
      <c r="I144" s="197"/>
      <c r="J144" s="198">
        <f t="shared" si="30"/>
        <v>0</v>
      </c>
      <c r="K144" s="194" t="s">
        <v>21</v>
      </c>
      <c r="L144" s="60"/>
      <c r="M144" s="199" t="s">
        <v>21</v>
      </c>
      <c r="N144" s="200" t="s">
        <v>45</v>
      </c>
      <c r="O144" s="41"/>
      <c r="P144" s="201">
        <f t="shared" si="31"/>
        <v>0</v>
      </c>
      <c r="Q144" s="201">
        <v>0</v>
      </c>
      <c r="R144" s="201">
        <f t="shared" si="32"/>
        <v>0</v>
      </c>
      <c r="S144" s="201">
        <v>0</v>
      </c>
      <c r="T144" s="202">
        <f t="shared" si="33"/>
        <v>0</v>
      </c>
      <c r="AR144" s="24" t="s">
        <v>599</v>
      </c>
      <c r="AT144" s="24" t="s">
        <v>146</v>
      </c>
      <c r="AU144" s="24" t="s">
        <v>84</v>
      </c>
      <c r="AY144" s="24" t="s">
        <v>143</v>
      </c>
      <c r="BE144" s="203">
        <f t="shared" si="34"/>
        <v>0</v>
      </c>
      <c r="BF144" s="203">
        <f t="shared" si="35"/>
        <v>0</v>
      </c>
      <c r="BG144" s="203">
        <f t="shared" si="36"/>
        <v>0</v>
      </c>
      <c r="BH144" s="203">
        <f t="shared" si="37"/>
        <v>0</v>
      </c>
      <c r="BI144" s="203">
        <f t="shared" si="38"/>
        <v>0</v>
      </c>
      <c r="BJ144" s="24" t="s">
        <v>82</v>
      </c>
      <c r="BK144" s="203">
        <f t="shared" si="39"/>
        <v>0</v>
      </c>
      <c r="BL144" s="24" t="s">
        <v>599</v>
      </c>
      <c r="BM144" s="24" t="s">
        <v>822</v>
      </c>
    </row>
    <row r="145" spans="2:65" s="1" customFormat="1" ht="22.5" customHeight="1">
      <c r="B145" s="40"/>
      <c r="C145" s="192" t="s">
        <v>541</v>
      </c>
      <c r="D145" s="192" t="s">
        <v>146</v>
      </c>
      <c r="E145" s="193" t="s">
        <v>2572</v>
      </c>
      <c r="F145" s="194" t="s">
        <v>2573</v>
      </c>
      <c r="G145" s="195" t="s">
        <v>492</v>
      </c>
      <c r="H145" s="196">
        <v>2300</v>
      </c>
      <c r="I145" s="197"/>
      <c r="J145" s="198">
        <f t="shared" si="30"/>
        <v>0</v>
      </c>
      <c r="K145" s="194" t="s">
        <v>21</v>
      </c>
      <c r="L145" s="60"/>
      <c r="M145" s="199" t="s">
        <v>21</v>
      </c>
      <c r="N145" s="200" t="s">
        <v>45</v>
      </c>
      <c r="O145" s="41"/>
      <c r="P145" s="201">
        <f t="shared" si="31"/>
        <v>0</v>
      </c>
      <c r="Q145" s="201">
        <v>0</v>
      </c>
      <c r="R145" s="201">
        <f t="shared" si="32"/>
        <v>0</v>
      </c>
      <c r="S145" s="201">
        <v>0</v>
      </c>
      <c r="T145" s="202">
        <f t="shared" si="33"/>
        <v>0</v>
      </c>
      <c r="AR145" s="24" t="s">
        <v>599</v>
      </c>
      <c r="AT145" s="24" t="s">
        <v>146</v>
      </c>
      <c r="AU145" s="24" t="s">
        <v>84</v>
      </c>
      <c r="AY145" s="24" t="s">
        <v>143</v>
      </c>
      <c r="BE145" s="203">
        <f t="shared" si="34"/>
        <v>0</v>
      </c>
      <c r="BF145" s="203">
        <f t="shared" si="35"/>
        <v>0</v>
      </c>
      <c r="BG145" s="203">
        <f t="shared" si="36"/>
        <v>0</v>
      </c>
      <c r="BH145" s="203">
        <f t="shared" si="37"/>
        <v>0</v>
      </c>
      <c r="BI145" s="203">
        <f t="shared" si="38"/>
        <v>0</v>
      </c>
      <c r="BJ145" s="24" t="s">
        <v>82</v>
      </c>
      <c r="BK145" s="203">
        <f t="shared" si="39"/>
        <v>0</v>
      </c>
      <c r="BL145" s="24" t="s">
        <v>599</v>
      </c>
      <c r="BM145" s="24" t="s">
        <v>832</v>
      </c>
    </row>
    <row r="146" spans="2:65" s="1" customFormat="1" ht="22.5" customHeight="1">
      <c r="B146" s="40"/>
      <c r="C146" s="192" t="s">
        <v>550</v>
      </c>
      <c r="D146" s="192" t="s">
        <v>146</v>
      </c>
      <c r="E146" s="193" t="s">
        <v>2574</v>
      </c>
      <c r="F146" s="194" t="s">
        <v>2547</v>
      </c>
      <c r="G146" s="195" t="s">
        <v>1924</v>
      </c>
      <c r="H146" s="196">
        <v>33</v>
      </c>
      <c r="I146" s="197"/>
      <c r="J146" s="198">
        <f t="shared" si="30"/>
        <v>0</v>
      </c>
      <c r="K146" s="194" t="s">
        <v>21</v>
      </c>
      <c r="L146" s="60"/>
      <c r="M146" s="199" t="s">
        <v>21</v>
      </c>
      <c r="N146" s="200" t="s">
        <v>45</v>
      </c>
      <c r="O146" s="41"/>
      <c r="P146" s="201">
        <f t="shared" si="31"/>
        <v>0</v>
      </c>
      <c r="Q146" s="201">
        <v>0</v>
      </c>
      <c r="R146" s="201">
        <f t="shared" si="32"/>
        <v>0</v>
      </c>
      <c r="S146" s="201">
        <v>0</v>
      </c>
      <c r="T146" s="202">
        <f t="shared" si="33"/>
        <v>0</v>
      </c>
      <c r="AR146" s="24" t="s">
        <v>599</v>
      </c>
      <c r="AT146" s="24" t="s">
        <v>146</v>
      </c>
      <c r="AU146" s="24" t="s">
        <v>84</v>
      </c>
      <c r="AY146" s="24" t="s">
        <v>143</v>
      </c>
      <c r="BE146" s="203">
        <f t="shared" si="34"/>
        <v>0</v>
      </c>
      <c r="BF146" s="203">
        <f t="shared" si="35"/>
        <v>0</v>
      </c>
      <c r="BG146" s="203">
        <f t="shared" si="36"/>
        <v>0</v>
      </c>
      <c r="BH146" s="203">
        <f t="shared" si="37"/>
        <v>0</v>
      </c>
      <c r="BI146" s="203">
        <f t="shared" si="38"/>
        <v>0</v>
      </c>
      <c r="BJ146" s="24" t="s">
        <v>82</v>
      </c>
      <c r="BK146" s="203">
        <f t="shared" si="39"/>
        <v>0</v>
      </c>
      <c r="BL146" s="24" t="s">
        <v>599</v>
      </c>
      <c r="BM146" s="24" t="s">
        <v>880</v>
      </c>
    </row>
    <row r="147" spans="2:65" s="1" customFormat="1" ht="22.5" customHeight="1">
      <c r="B147" s="40"/>
      <c r="C147" s="192" t="s">
        <v>554</v>
      </c>
      <c r="D147" s="192" t="s">
        <v>146</v>
      </c>
      <c r="E147" s="193" t="s">
        <v>2575</v>
      </c>
      <c r="F147" s="194" t="s">
        <v>2535</v>
      </c>
      <c r="G147" s="195" t="s">
        <v>492</v>
      </c>
      <c r="H147" s="196">
        <v>300</v>
      </c>
      <c r="I147" s="197"/>
      <c r="J147" s="198">
        <f t="shared" si="30"/>
        <v>0</v>
      </c>
      <c r="K147" s="194" t="s">
        <v>21</v>
      </c>
      <c r="L147" s="60"/>
      <c r="M147" s="199" t="s">
        <v>21</v>
      </c>
      <c r="N147" s="200" t="s">
        <v>45</v>
      </c>
      <c r="O147" s="41"/>
      <c r="P147" s="201">
        <f t="shared" si="31"/>
        <v>0</v>
      </c>
      <c r="Q147" s="201">
        <v>0</v>
      </c>
      <c r="R147" s="201">
        <f t="shared" si="32"/>
        <v>0</v>
      </c>
      <c r="S147" s="201">
        <v>0</v>
      </c>
      <c r="T147" s="202">
        <f t="shared" si="33"/>
        <v>0</v>
      </c>
      <c r="AR147" s="24" t="s">
        <v>599</v>
      </c>
      <c r="AT147" s="24" t="s">
        <v>146</v>
      </c>
      <c r="AU147" s="24" t="s">
        <v>84</v>
      </c>
      <c r="AY147" s="24" t="s">
        <v>143</v>
      </c>
      <c r="BE147" s="203">
        <f t="shared" si="34"/>
        <v>0</v>
      </c>
      <c r="BF147" s="203">
        <f t="shared" si="35"/>
        <v>0</v>
      </c>
      <c r="BG147" s="203">
        <f t="shared" si="36"/>
        <v>0</v>
      </c>
      <c r="BH147" s="203">
        <f t="shared" si="37"/>
        <v>0</v>
      </c>
      <c r="BI147" s="203">
        <f t="shared" si="38"/>
        <v>0</v>
      </c>
      <c r="BJ147" s="24" t="s">
        <v>82</v>
      </c>
      <c r="BK147" s="203">
        <f t="shared" si="39"/>
        <v>0</v>
      </c>
      <c r="BL147" s="24" t="s">
        <v>599</v>
      </c>
      <c r="BM147" s="24" t="s">
        <v>888</v>
      </c>
    </row>
    <row r="148" spans="2:65" s="1" customFormat="1" ht="22.5" customHeight="1">
      <c r="B148" s="40"/>
      <c r="C148" s="192" t="s">
        <v>559</v>
      </c>
      <c r="D148" s="192" t="s">
        <v>146</v>
      </c>
      <c r="E148" s="193" t="s">
        <v>2576</v>
      </c>
      <c r="F148" s="194" t="s">
        <v>2537</v>
      </c>
      <c r="G148" s="195" t="s">
        <v>492</v>
      </c>
      <c r="H148" s="196">
        <v>200</v>
      </c>
      <c r="I148" s="197"/>
      <c r="J148" s="198">
        <f t="shared" si="30"/>
        <v>0</v>
      </c>
      <c r="K148" s="194" t="s">
        <v>21</v>
      </c>
      <c r="L148" s="60"/>
      <c r="M148" s="199" t="s">
        <v>21</v>
      </c>
      <c r="N148" s="200" t="s">
        <v>45</v>
      </c>
      <c r="O148" s="41"/>
      <c r="P148" s="201">
        <f t="shared" si="31"/>
        <v>0</v>
      </c>
      <c r="Q148" s="201">
        <v>0</v>
      </c>
      <c r="R148" s="201">
        <f t="shared" si="32"/>
        <v>0</v>
      </c>
      <c r="S148" s="201">
        <v>0</v>
      </c>
      <c r="T148" s="202">
        <f t="shared" si="33"/>
        <v>0</v>
      </c>
      <c r="AR148" s="24" t="s">
        <v>599</v>
      </c>
      <c r="AT148" s="24" t="s">
        <v>146</v>
      </c>
      <c r="AU148" s="24" t="s">
        <v>84</v>
      </c>
      <c r="AY148" s="24" t="s">
        <v>143</v>
      </c>
      <c r="BE148" s="203">
        <f t="shared" si="34"/>
        <v>0</v>
      </c>
      <c r="BF148" s="203">
        <f t="shared" si="35"/>
        <v>0</v>
      </c>
      <c r="BG148" s="203">
        <f t="shared" si="36"/>
        <v>0</v>
      </c>
      <c r="BH148" s="203">
        <f t="shared" si="37"/>
        <v>0</v>
      </c>
      <c r="BI148" s="203">
        <f t="shared" si="38"/>
        <v>0</v>
      </c>
      <c r="BJ148" s="24" t="s">
        <v>82</v>
      </c>
      <c r="BK148" s="203">
        <f t="shared" si="39"/>
        <v>0</v>
      </c>
      <c r="BL148" s="24" t="s">
        <v>599</v>
      </c>
      <c r="BM148" s="24" t="s">
        <v>949</v>
      </c>
    </row>
    <row r="149" spans="2:65" s="1" customFormat="1" ht="22.5" customHeight="1">
      <c r="B149" s="40"/>
      <c r="C149" s="192" t="s">
        <v>563</v>
      </c>
      <c r="D149" s="192" t="s">
        <v>146</v>
      </c>
      <c r="E149" s="193" t="s">
        <v>2577</v>
      </c>
      <c r="F149" s="194" t="s">
        <v>2578</v>
      </c>
      <c r="G149" s="195" t="s">
        <v>1924</v>
      </c>
      <c r="H149" s="196">
        <v>66</v>
      </c>
      <c r="I149" s="197"/>
      <c r="J149" s="198">
        <f t="shared" si="30"/>
        <v>0</v>
      </c>
      <c r="K149" s="194" t="s">
        <v>21</v>
      </c>
      <c r="L149" s="60"/>
      <c r="M149" s="199" t="s">
        <v>21</v>
      </c>
      <c r="N149" s="200" t="s">
        <v>45</v>
      </c>
      <c r="O149" s="41"/>
      <c r="P149" s="201">
        <f t="shared" si="31"/>
        <v>0</v>
      </c>
      <c r="Q149" s="201">
        <v>0</v>
      </c>
      <c r="R149" s="201">
        <f t="shared" si="32"/>
        <v>0</v>
      </c>
      <c r="S149" s="201">
        <v>0</v>
      </c>
      <c r="T149" s="202">
        <f t="shared" si="33"/>
        <v>0</v>
      </c>
      <c r="AR149" s="24" t="s">
        <v>599</v>
      </c>
      <c r="AT149" s="24" t="s">
        <v>146</v>
      </c>
      <c r="AU149" s="24" t="s">
        <v>84</v>
      </c>
      <c r="AY149" s="24" t="s">
        <v>143</v>
      </c>
      <c r="BE149" s="203">
        <f t="shared" si="34"/>
        <v>0</v>
      </c>
      <c r="BF149" s="203">
        <f t="shared" si="35"/>
        <v>0</v>
      </c>
      <c r="BG149" s="203">
        <f t="shared" si="36"/>
        <v>0</v>
      </c>
      <c r="BH149" s="203">
        <f t="shared" si="37"/>
        <v>0</v>
      </c>
      <c r="BI149" s="203">
        <f t="shared" si="38"/>
        <v>0</v>
      </c>
      <c r="BJ149" s="24" t="s">
        <v>82</v>
      </c>
      <c r="BK149" s="203">
        <f t="shared" si="39"/>
        <v>0</v>
      </c>
      <c r="BL149" s="24" t="s">
        <v>599</v>
      </c>
      <c r="BM149" s="24" t="s">
        <v>966</v>
      </c>
    </row>
    <row r="150" spans="2:65" s="1" customFormat="1" ht="31.5" customHeight="1">
      <c r="B150" s="40"/>
      <c r="C150" s="192" t="s">
        <v>569</v>
      </c>
      <c r="D150" s="192" t="s">
        <v>146</v>
      </c>
      <c r="E150" s="193" t="s">
        <v>2579</v>
      </c>
      <c r="F150" s="194" t="s">
        <v>2580</v>
      </c>
      <c r="G150" s="195" t="s">
        <v>1924</v>
      </c>
      <c r="H150" s="196">
        <v>3</v>
      </c>
      <c r="I150" s="197"/>
      <c r="J150" s="198">
        <f t="shared" si="30"/>
        <v>0</v>
      </c>
      <c r="K150" s="194" t="s">
        <v>21</v>
      </c>
      <c r="L150" s="60"/>
      <c r="M150" s="199" t="s">
        <v>21</v>
      </c>
      <c r="N150" s="200" t="s">
        <v>45</v>
      </c>
      <c r="O150" s="41"/>
      <c r="P150" s="201">
        <f t="shared" si="31"/>
        <v>0</v>
      </c>
      <c r="Q150" s="201">
        <v>0</v>
      </c>
      <c r="R150" s="201">
        <f t="shared" si="32"/>
        <v>0</v>
      </c>
      <c r="S150" s="201">
        <v>0</v>
      </c>
      <c r="T150" s="202">
        <f t="shared" si="33"/>
        <v>0</v>
      </c>
      <c r="AR150" s="24" t="s">
        <v>599</v>
      </c>
      <c r="AT150" s="24" t="s">
        <v>146</v>
      </c>
      <c r="AU150" s="24" t="s">
        <v>84</v>
      </c>
      <c r="AY150" s="24" t="s">
        <v>143</v>
      </c>
      <c r="BE150" s="203">
        <f t="shared" si="34"/>
        <v>0</v>
      </c>
      <c r="BF150" s="203">
        <f t="shared" si="35"/>
        <v>0</v>
      </c>
      <c r="BG150" s="203">
        <f t="shared" si="36"/>
        <v>0</v>
      </c>
      <c r="BH150" s="203">
        <f t="shared" si="37"/>
        <v>0</v>
      </c>
      <c r="BI150" s="203">
        <f t="shared" si="38"/>
        <v>0</v>
      </c>
      <c r="BJ150" s="24" t="s">
        <v>82</v>
      </c>
      <c r="BK150" s="203">
        <f t="shared" si="39"/>
        <v>0</v>
      </c>
      <c r="BL150" s="24" t="s">
        <v>599</v>
      </c>
      <c r="BM150" s="24" t="s">
        <v>977</v>
      </c>
    </row>
    <row r="151" spans="2:65" s="1" customFormat="1" ht="22.5" customHeight="1">
      <c r="B151" s="40"/>
      <c r="C151" s="192" t="s">
        <v>575</v>
      </c>
      <c r="D151" s="192" t="s">
        <v>146</v>
      </c>
      <c r="E151" s="193" t="s">
        <v>2581</v>
      </c>
      <c r="F151" s="194" t="s">
        <v>2582</v>
      </c>
      <c r="G151" s="195" t="s">
        <v>1924</v>
      </c>
      <c r="H151" s="196">
        <v>1</v>
      </c>
      <c r="I151" s="197"/>
      <c r="J151" s="198">
        <f t="shared" si="30"/>
        <v>0</v>
      </c>
      <c r="K151" s="194" t="s">
        <v>21</v>
      </c>
      <c r="L151" s="60"/>
      <c r="M151" s="199" t="s">
        <v>21</v>
      </c>
      <c r="N151" s="200" t="s">
        <v>45</v>
      </c>
      <c r="O151" s="41"/>
      <c r="P151" s="201">
        <f t="shared" si="31"/>
        <v>0</v>
      </c>
      <c r="Q151" s="201">
        <v>0</v>
      </c>
      <c r="R151" s="201">
        <f t="shared" si="32"/>
        <v>0</v>
      </c>
      <c r="S151" s="201">
        <v>0</v>
      </c>
      <c r="T151" s="202">
        <f t="shared" si="33"/>
        <v>0</v>
      </c>
      <c r="AR151" s="24" t="s">
        <v>599</v>
      </c>
      <c r="AT151" s="24" t="s">
        <v>146</v>
      </c>
      <c r="AU151" s="24" t="s">
        <v>84</v>
      </c>
      <c r="AY151" s="24" t="s">
        <v>143</v>
      </c>
      <c r="BE151" s="203">
        <f t="shared" si="34"/>
        <v>0</v>
      </c>
      <c r="BF151" s="203">
        <f t="shared" si="35"/>
        <v>0</v>
      </c>
      <c r="BG151" s="203">
        <f t="shared" si="36"/>
        <v>0</v>
      </c>
      <c r="BH151" s="203">
        <f t="shared" si="37"/>
        <v>0</v>
      </c>
      <c r="BI151" s="203">
        <f t="shared" si="38"/>
        <v>0</v>
      </c>
      <c r="BJ151" s="24" t="s">
        <v>82</v>
      </c>
      <c r="BK151" s="203">
        <f t="shared" si="39"/>
        <v>0</v>
      </c>
      <c r="BL151" s="24" t="s">
        <v>599</v>
      </c>
      <c r="BM151" s="24" t="s">
        <v>992</v>
      </c>
    </row>
    <row r="152" spans="2:65" s="1" customFormat="1" ht="22.5" customHeight="1">
      <c r="B152" s="40"/>
      <c r="C152" s="192" t="s">
        <v>579</v>
      </c>
      <c r="D152" s="192" t="s">
        <v>146</v>
      </c>
      <c r="E152" s="193" t="s">
        <v>2583</v>
      </c>
      <c r="F152" s="194" t="s">
        <v>2584</v>
      </c>
      <c r="G152" s="195" t="s">
        <v>1924</v>
      </c>
      <c r="H152" s="196">
        <v>1</v>
      </c>
      <c r="I152" s="197"/>
      <c r="J152" s="198">
        <f t="shared" si="30"/>
        <v>0</v>
      </c>
      <c r="K152" s="194" t="s">
        <v>21</v>
      </c>
      <c r="L152" s="60"/>
      <c r="M152" s="199" t="s">
        <v>21</v>
      </c>
      <c r="N152" s="200" t="s">
        <v>45</v>
      </c>
      <c r="O152" s="41"/>
      <c r="P152" s="201">
        <f t="shared" si="31"/>
        <v>0</v>
      </c>
      <c r="Q152" s="201">
        <v>0</v>
      </c>
      <c r="R152" s="201">
        <f t="shared" si="32"/>
        <v>0</v>
      </c>
      <c r="S152" s="201">
        <v>0</v>
      </c>
      <c r="T152" s="202">
        <f t="shared" si="33"/>
        <v>0</v>
      </c>
      <c r="AR152" s="24" t="s">
        <v>599</v>
      </c>
      <c r="AT152" s="24" t="s">
        <v>146</v>
      </c>
      <c r="AU152" s="24" t="s">
        <v>84</v>
      </c>
      <c r="AY152" s="24" t="s">
        <v>143</v>
      </c>
      <c r="BE152" s="203">
        <f t="shared" si="34"/>
        <v>0</v>
      </c>
      <c r="BF152" s="203">
        <f t="shared" si="35"/>
        <v>0</v>
      </c>
      <c r="BG152" s="203">
        <f t="shared" si="36"/>
        <v>0</v>
      </c>
      <c r="BH152" s="203">
        <f t="shared" si="37"/>
        <v>0</v>
      </c>
      <c r="BI152" s="203">
        <f t="shared" si="38"/>
        <v>0</v>
      </c>
      <c r="BJ152" s="24" t="s">
        <v>82</v>
      </c>
      <c r="BK152" s="203">
        <f t="shared" si="39"/>
        <v>0</v>
      </c>
      <c r="BL152" s="24" t="s">
        <v>599</v>
      </c>
      <c r="BM152" s="24" t="s">
        <v>1005</v>
      </c>
    </row>
    <row r="153" spans="2:65" s="1" customFormat="1" ht="22.5" customHeight="1">
      <c r="B153" s="40"/>
      <c r="C153" s="192" t="s">
        <v>513</v>
      </c>
      <c r="D153" s="192" t="s">
        <v>146</v>
      </c>
      <c r="E153" s="193" t="s">
        <v>2585</v>
      </c>
      <c r="F153" s="194" t="s">
        <v>2586</v>
      </c>
      <c r="G153" s="195" t="s">
        <v>1924</v>
      </c>
      <c r="H153" s="196">
        <v>1</v>
      </c>
      <c r="I153" s="197"/>
      <c r="J153" s="198">
        <f t="shared" si="30"/>
        <v>0</v>
      </c>
      <c r="K153" s="194" t="s">
        <v>21</v>
      </c>
      <c r="L153" s="60"/>
      <c r="M153" s="199" t="s">
        <v>21</v>
      </c>
      <c r="N153" s="200" t="s">
        <v>45</v>
      </c>
      <c r="O153" s="41"/>
      <c r="P153" s="201">
        <f t="shared" si="31"/>
        <v>0</v>
      </c>
      <c r="Q153" s="201">
        <v>0</v>
      </c>
      <c r="R153" s="201">
        <f t="shared" si="32"/>
        <v>0</v>
      </c>
      <c r="S153" s="201">
        <v>0</v>
      </c>
      <c r="T153" s="202">
        <f t="shared" si="33"/>
        <v>0</v>
      </c>
      <c r="AR153" s="24" t="s">
        <v>599</v>
      </c>
      <c r="AT153" s="24" t="s">
        <v>146</v>
      </c>
      <c r="AU153" s="24" t="s">
        <v>84</v>
      </c>
      <c r="AY153" s="24" t="s">
        <v>143</v>
      </c>
      <c r="BE153" s="203">
        <f t="shared" si="34"/>
        <v>0</v>
      </c>
      <c r="BF153" s="203">
        <f t="shared" si="35"/>
        <v>0</v>
      </c>
      <c r="BG153" s="203">
        <f t="shared" si="36"/>
        <v>0</v>
      </c>
      <c r="BH153" s="203">
        <f t="shared" si="37"/>
        <v>0</v>
      </c>
      <c r="BI153" s="203">
        <f t="shared" si="38"/>
        <v>0</v>
      </c>
      <c r="BJ153" s="24" t="s">
        <v>82</v>
      </c>
      <c r="BK153" s="203">
        <f t="shared" si="39"/>
        <v>0</v>
      </c>
      <c r="BL153" s="24" t="s">
        <v>599</v>
      </c>
      <c r="BM153" s="24" t="s">
        <v>1018</v>
      </c>
    </row>
    <row r="154" spans="2:63" s="10" customFormat="1" ht="29.85" customHeight="1">
      <c r="B154" s="175"/>
      <c r="C154" s="176"/>
      <c r="D154" s="189" t="s">
        <v>73</v>
      </c>
      <c r="E154" s="190" t="s">
        <v>2587</v>
      </c>
      <c r="F154" s="190" t="s">
        <v>2588</v>
      </c>
      <c r="G154" s="176"/>
      <c r="H154" s="176"/>
      <c r="I154" s="179"/>
      <c r="J154" s="191">
        <f>BK154</f>
        <v>0</v>
      </c>
      <c r="K154" s="176"/>
      <c r="L154" s="181"/>
      <c r="M154" s="182"/>
      <c r="N154" s="183"/>
      <c r="O154" s="183"/>
      <c r="P154" s="184">
        <f>SUM(P155:P177)</f>
        <v>0</v>
      </c>
      <c r="Q154" s="183"/>
      <c r="R154" s="184">
        <f>SUM(R155:R177)</f>
        <v>0</v>
      </c>
      <c r="S154" s="183"/>
      <c r="T154" s="185">
        <f>SUM(T155:T177)</f>
        <v>0</v>
      </c>
      <c r="AR154" s="186" t="s">
        <v>161</v>
      </c>
      <c r="AT154" s="187" t="s">
        <v>73</v>
      </c>
      <c r="AU154" s="187" t="s">
        <v>82</v>
      </c>
      <c r="AY154" s="186" t="s">
        <v>143</v>
      </c>
      <c r="BK154" s="188">
        <f>SUM(BK155:BK177)</f>
        <v>0</v>
      </c>
    </row>
    <row r="155" spans="2:65" s="1" customFormat="1" ht="22.5" customHeight="1">
      <c r="B155" s="40"/>
      <c r="C155" s="192" t="s">
        <v>590</v>
      </c>
      <c r="D155" s="192" t="s">
        <v>146</v>
      </c>
      <c r="E155" s="193" t="s">
        <v>2589</v>
      </c>
      <c r="F155" s="194" t="s">
        <v>2590</v>
      </c>
      <c r="G155" s="195" t="s">
        <v>1924</v>
      </c>
      <c r="H155" s="196">
        <v>1</v>
      </c>
      <c r="I155" s="197"/>
      <c r="J155" s="198">
        <f aca="true" t="shared" si="40" ref="J155:J177">ROUND(I155*H155,2)</f>
        <v>0</v>
      </c>
      <c r="K155" s="194" t="s">
        <v>21</v>
      </c>
      <c r="L155" s="60"/>
      <c r="M155" s="199" t="s">
        <v>21</v>
      </c>
      <c r="N155" s="200" t="s">
        <v>45</v>
      </c>
      <c r="O155" s="41"/>
      <c r="P155" s="201">
        <f aca="true" t="shared" si="41" ref="P155:P177">O155*H155</f>
        <v>0</v>
      </c>
      <c r="Q155" s="201">
        <v>0</v>
      </c>
      <c r="R155" s="201">
        <f aca="true" t="shared" si="42" ref="R155:R177">Q155*H155</f>
        <v>0</v>
      </c>
      <c r="S155" s="201">
        <v>0</v>
      </c>
      <c r="T155" s="202">
        <f aca="true" t="shared" si="43" ref="T155:T177">S155*H155</f>
        <v>0</v>
      </c>
      <c r="AR155" s="24" t="s">
        <v>599</v>
      </c>
      <c r="AT155" s="24" t="s">
        <v>146</v>
      </c>
      <c r="AU155" s="24" t="s">
        <v>84</v>
      </c>
      <c r="AY155" s="24" t="s">
        <v>143</v>
      </c>
      <c r="BE155" s="203">
        <f aca="true" t="shared" si="44" ref="BE155:BE177">IF(N155="základní",J155,0)</f>
        <v>0</v>
      </c>
      <c r="BF155" s="203">
        <f aca="true" t="shared" si="45" ref="BF155:BF177">IF(N155="snížená",J155,0)</f>
        <v>0</v>
      </c>
      <c r="BG155" s="203">
        <f aca="true" t="shared" si="46" ref="BG155:BG177">IF(N155="zákl. přenesená",J155,0)</f>
        <v>0</v>
      </c>
      <c r="BH155" s="203">
        <f aca="true" t="shared" si="47" ref="BH155:BH177">IF(N155="sníž. přenesená",J155,0)</f>
        <v>0</v>
      </c>
      <c r="BI155" s="203">
        <f aca="true" t="shared" si="48" ref="BI155:BI177">IF(N155="nulová",J155,0)</f>
        <v>0</v>
      </c>
      <c r="BJ155" s="24" t="s">
        <v>82</v>
      </c>
      <c r="BK155" s="203">
        <f aca="true" t="shared" si="49" ref="BK155:BK177">ROUND(I155*H155,2)</f>
        <v>0</v>
      </c>
      <c r="BL155" s="24" t="s">
        <v>599</v>
      </c>
      <c r="BM155" s="24" t="s">
        <v>1026</v>
      </c>
    </row>
    <row r="156" spans="2:65" s="1" customFormat="1" ht="22.5" customHeight="1">
      <c r="B156" s="40"/>
      <c r="C156" s="192" t="s">
        <v>595</v>
      </c>
      <c r="D156" s="192" t="s">
        <v>146</v>
      </c>
      <c r="E156" s="193" t="s">
        <v>2591</v>
      </c>
      <c r="F156" s="194" t="s">
        <v>2592</v>
      </c>
      <c r="G156" s="195" t="s">
        <v>1924</v>
      </c>
      <c r="H156" s="196">
        <v>1</v>
      </c>
      <c r="I156" s="197"/>
      <c r="J156" s="198">
        <f t="shared" si="40"/>
        <v>0</v>
      </c>
      <c r="K156" s="194" t="s">
        <v>21</v>
      </c>
      <c r="L156" s="60"/>
      <c r="M156" s="199" t="s">
        <v>21</v>
      </c>
      <c r="N156" s="200" t="s">
        <v>45</v>
      </c>
      <c r="O156" s="41"/>
      <c r="P156" s="201">
        <f t="shared" si="41"/>
        <v>0</v>
      </c>
      <c r="Q156" s="201">
        <v>0</v>
      </c>
      <c r="R156" s="201">
        <f t="shared" si="42"/>
        <v>0</v>
      </c>
      <c r="S156" s="201">
        <v>0</v>
      </c>
      <c r="T156" s="202">
        <f t="shared" si="43"/>
        <v>0</v>
      </c>
      <c r="AR156" s="24" t="s">
        <v>599</v>
      </c>
      <c r="AT156" s="24" t="s">
        <v>146</v>
      </c>
      <c r="AU156" s="24" t="s">
        <v>84</v>
      </c>
      <c r="AY156" s="24" t="s">
        <v>143</v>
      </c>
      <c r="BE156" s="203">
        <f t="shared" si="44"/>
        <v>0</v>
      </c>
      <c r="BF156" s="203">
        <f t="shared" si="45"/>
        <v>0</v>
      </c>
      <c r="BG156" s="203">
        <f t="shared" si="46"/>
        <v>0</v>
      </c>
      <c r="BH156" s="203">
        <f t="shared" si="47"/>
        <v>0</v>
      </c>
      <c r="BI156" s="203">
        <f t="shared" si="48"/>
        <v>0</v>
      </c>
      <c r="BJ156" s="24" t="s">
        <v>82</v>
      </c>
      <c r="BK156" s="203">
        <f t="shared" si="49"/>
        <v>0</v>
      </c>
      <c r="BL156" s="24" t="s">
        <v>599</v>
      </c>
      <c r="BM156" s="24" t="s">
        <v>1038</v>
      </c>
    </row>
    <row r="157" spans="2:65" s="1" customFormat="1" ht="22.5" customHeight="1">
      <c r="B157" s="40"/>
      <c r="C157" s="192" t="s">
        <v>599</v>
      </c>
      <c r="D157" s="192" t="s">
        <v>146</v>
      </c>
      <c r="E157" s="193" t="s">
        <v>2593</v>
      </c>
      <c r="F157" s="194" t="s">
        <v>2594</v>
      </c>
      <c r="G157" s="195" t="s">
        <v>1924</v>
      </c>
      <c r="H157" s="196">
        <v>1</v>
      </c>
      <c r="I157" s="197"/>
      <c r="J157" s="198">
        <f t="shared" si="40"/>
        <v>0</v>
      </c>
      <c r="K157" s="194" t="s">
        <v>21</v>
      </c>
      <c r="L157" s="60"/>
      <c r="M157" s="199" t="s">
        <v>21</v>
      </c>
      <c r="N157" s="200" t="s">
        <v>45</v>
      </c>
      <c r="O157" s="41"/>
      <c r="P157" s="201">
        <f t="shared" si="41"/>
        <v>0</v>
      </c>
      <c r="Q157" s="201">
        <v>0</v>
      </c>
      <c r="R157" s="201">
        <f t="shared" si="42"/>
        <v>0</v>
      </c>
      <c r="S157" s="201">
        <v>0</v>
      </c>
      <c r="T157" s="202">
        <f t="shared" si="43"/>
        <v>0</v>
      </c>
      <c r="AR157" s="24" t="s">
        <v>599</v>
      </c>
      <c r="AT157" s="24" t="s">
        <v>146</v>
      </c>
      <c r="AU157" s="24" t="s">
        <v>84</v>
      </c>
      <c r="AY157" s="24" t="s">
        <v>143</v>
      </c>
      <c r="BE157" s="203">
        <f t="shared" si="44"/>
        <v>0</v>
      </c>
      <c r="BF157" s="203">
        <f t="shared" si="45"/>
        <v>0</v>
      </c>
      <c r="BG157" s="203">
        <f t="shared" si="46"/>
        <v>0</v>
      </c>
      <c r="BH157" s="203">
        <f t="shared" si="47"/>
        <v>0</v>
      </c>
      <c r="BI157" s="203">
        <f t="shared" si="48"/>
        <v>0</v>
      </c>
      <c r="BJ157" s="24" t="s">
        <v>82</v>
      </c>
      <c r="BK157" s="203">
        <f t="shared" si="49"/>
        <v>0</v>
      </c>
      <c r="BL157" s="24" t="s">
        <v>599</v>
      </c>
      <c r="BM157" s="24" t="s">
        <v>1050</v>
      </c>
    </row>
    <row r="158" spans="2:65" s="1" customFormat="1" ht="31.5" customHeight="1">
      <c r="B158" s="40"/>
      <c r="C158" s="192" t="s">
        <v>604</v>
      </c>
      <c r="D158" s="192" t="s">
        <v>146</v>
      </c>
      <c r="E158" s="193" t="s">
        <v>2595</v>
      </c>
      <c r="F158" s="194" t="s">
        <v>2596</v>
      </c>
      <c r="G158" s="195" t="s">
        <v>1924</v>
      </c>
      <c r="H158" s="196">
        <v>3</v>
      </c>
      <c r="I158" s="197"/>
      <c r="J158" s="198">
        <f t="shared" si="40"/>
        <v>0</v>
      </c>
      <c r="K158" s="194" t="s">
        <v>21</v>
      </c>
      <c r="L158" s="60"/>
      <c r="M158" s="199" t="s">
        <v>21</v>
      </c>
      <c r="N158" s="200" t="s">
        <v>45</v>
      </c>
      <c r="O158" s="41"/>
      <c r="P158" s="201">
        <f t="shared" si="41"/>
        <v>0</v>
      </c>
      <c r="Q158" s="201">
        <v>0</v>
      </c>
      <c r="R158" s="201">
        <f t="shared" si="42"/>
        <v>0</v>
      </c>
      <c r="S158" s="201">
        <v>0</v>
      </c>
      <c r="T158" s="202">
        <f t="shared" si="43"/>
        <v>0</v>
      </c>
      <c r="AR158" s="24" t="s">
        <v>599</v>
      </c>
      <c r="AT158" s="24" t="s">
        <v>146</v>
      </c>
      <c r="AU158" s="24" t="s">
        <v>84</v>
      </c>
      <c r="AY158" s="24" t="s">
        <v>143</v>
      </c>
      <c r="BE158" s="203">
        <f t="shared" si="44"/>
        <v>0</v>
      </c>
      <c r="BF158" s="203">
        <f t="shared" si="45"/>
        <v>0</v>
      </c>
      <c r="BG158" s="203">
        <f t="shared" si="46"/>
        <v>0</v>
      </c>
      <c r="BH158" s="203">
        <f t="shared" si="47"/>
        <v>0</v>
      </c>
      <c r="BI158" s="203">
        <f t="shared" si="48"/>
        <v>0</v>
      </c>
      <c r="BJ158" s="24" t="s">
        <v>82</v>
      </c>
      <c r="BK158" s="203">
        <f t="shared" si="49"/>
        <v>0</v>
      </c>
      <c r="BL158" s="24" t="s">
        <v>599</v>
      </c>
      <c r="BM158" s="24" t="s">
        <v>1059</v>
      </c>
    </row>
    <row r="159" spans="2:65" s="1" customFormat="1" ht="22.5" customHeight="1">
      <c r="B159" s="40"/>
      <c r="C159" s="192" t="s">
        <v>610</v>
      </c>
      <c r="D159" s="192" t="s">
        <v>146</v>
      </c>
      <c r="E159" s="193" t="s">
        <v>2597</v>
      </c>
      <c r="F159" s="194" t="s">
        <v>2598</v>
      </c>
      <c r="G159" s="195" t="s">
        <v>1924</v>
      </c>
      <c r="H159" s="196">
        <v>1</v>
      </c>
      <c r="I159" s="197"/>
      <c r="J159" s="198">
        <f t="shared" si="40"/>
        <v>0</v>
      </c>
      <c r="K159" s="194" t="s">
        <v>21</v>
      </c>
      <c r="L159" s="60"/>
      <c r="M159" s="199" t="s">
        <v>21</v>
      </c>
      <c r="N159" s="200" t="s">
        <v>45</v>
      </c>
      <c r="O159" s="41"/>
      <c r="P159" s="201">
        <f t="shared" si="41"/>
        <v>0</v>
      </c>
      <c r="Q159" s="201">
        <v>0</v>
      </c>
      <c r="R159" s="201">
        <f t="shared" si="42"/>
        <v>0</v>
      </c>
      <c r="S159" s="201">
        <v>0</v>
      </c>
      <c r="T159" s="202">
        <f t="shared" si="43"/>
        <v>0</v>
      </c>
      <c r="AR159" s="24" t="s">
        <v>599</v>
      </c>
      <c r="AT159" s="24" t="s">
        <v>146</v>
      </c>
      <c r="AU159" s="24" t="s">
        <v>84</v>
      </c>
      <c r="AY159" s="24" t="s">
        <v>143</v>
      </c>
      <c r="BE159" s="203">
        <f t="shared" si="44"/>
        <v>0</v>
      </c>
      <c r="BF159" s="203">
        <f t="shared" si="45"/>
        <v>0</v>
      </c>
      <c r="BG159" s="203">
        <f t="shared" si="46"/>
        <v>0</v>
      </c>
      <c r="BH159" s="203">
        <f t="shared" si="47"/>
        <v>0</v>
      </c>
      <c r="BI159" s="203">
        <f t="shared" si="48"/>
        <v>0</v>
      </c>
      <c r="BJ159" s="24" t="s">
        <v>82</v>
      </c>
      <c r="BK159" s="203">
        <f t="shared" si="49"/>
        <v>0</v>
      </c>
      <c r="BL159" s="24" t="s">
        <v>599</v>
      </c>
      <c r="BM159" s="24" t="s">
        <v>1068</v>
      </c>
    </row>
    <row r="160" spans="2:65" s="1" customFormat="1" ht="22.5" customHeight="1">
      <c r="B160" s="40"/>
      <c r="C160" s="192" t="s">
        <v>624</v>
      </c>
      <c r="D160" s="192" t="s">
        <v>146</v>
      </c>
      <c r="E160" s="193" t="s">
        <v>2599</v>
      </c>
      <c r="F160" s="194" t="s">
        <v>2600</v>
      </c>
      <c r="G160" s="195" t="s">
        <v>1924</v>
      </c>
      <c r="H160" s="196">
        <v>1</v>
      </c>
      <c r="I160" s="197"/>
      <c r="J160" s="198">
        <f t="shared" si="40"/>
        <v>0</v>
      </c>
      <c r="K160" s="194" t="s">
        <v>21</v>
      </c>
      <c r="L160" s="60"/>
      <c r="M160" s="199" t="s">
        <v>21</v>
      </c>
      <c r="N160" s="200" t="s">
        <v>45</v>
      </c>
      <c r="O160" s="41"/>
      <c r="P160" s="201">
        <f t="shared" si="41"/>
        <v>0</v>
      </c>
      <c r="Q160" s="201">
        <v>0</v>
      </c>
      <c r="R160" s="201">
        <f t="shared" si="42"/>
        <v>0</v>
      </c>
      <c r="S160" s="201">
        <v>0</v>
      </c>
      <c r="T160" s="202">
        <f t="shared" si="43"/>
        <v>0</v>
      </c>
      <c r="AR160" s="24" t="s">
        <v>599</v>
      </c>
      <c r="AT160" s="24" t="s">
        <v>146</v>
      </c>
      <c r="AU160" s="24" t="s">
        <v>84</v>
      </c>
      <c r="AY160" s="24" t="s">
        <v>143</v>
      </c>
      <c r="BE160" s="203">
        <f t="shared" si="44"/>
        <v>0</v>
      </c>
      <c r="BF160" s="203">
        <f t="shared" si="45"/>
        <v>0</v>
      </c>
      <c r="BG160" s="203">
        <f t="shared" si="46"/>
        <v>0</v>
      </c>
      <c r="BH160" s="203">
        <f t="shared" si="47"/>
        <v>0</v>
      </c>
      <c r="BI160" s="203">
        <f t="shared" si="48"/>
        <v>0</v>
      </c>
      <c r="BJ160" s="24" t="s">
        <v>82</v>
      </c>
      <c r="BK160" s="203">
        <f t="shared" si="49"/>
        <v>0</v>
      </c>
      <c r="BL160" s="24" t="s">
        <v>599</v>
      </c>
      <c r="BM160" s="24" t="s">
        <v>1076</v>
      </c>
    </row>
    <row r="161" spans="2:65" s="1" customFormat="1" ht="22.5" customHeight="1">
      <c r="B161" s="40"/>
      <c r="C161" s="192" t="s">
        <v>627</v>
      </c>
      <c r="D161" s="192" t="s">
        <v>146</v>
      </c>
      <c r="E161" s="193" t="s">
        <v>2601</v>
      </c>
      <c r="F161" s="194" t="s">
        <v>2602</v>
      </c>
      <c r="G161" s="195" t="s">
        <v>1924</v>
      </c>
      <c r="H161" s="196">
        <v>6</v>
      </c>
      <c r="I161" s="197"/>
      <c r="J161" s="198">
        <f t="shared" si="40"/>
        <v>0</v>
      </c>
      <c r="K161" s="194" t="s">
        <v>21</v>
      </c>
      <c r="L161" s="60"/>
      <c r="M161" s="199" t="s">
        <v>21</v>
      </c>
      <c r="N161" s="200" t="s">
        <v>45</v>
      </c>
      <c r="O161" s="41"/>
      <c r="P161" s="201">
        <f t="shared" si="41"/>
        <v>0</v>
      </c>
      <c r="Q161" s="201">
        <v>0</v>
      </c>
      <c r="R161" s="201">
        <f t="shared" si="42"/>
        <v>0</v>
      </c>
      <c r="S161" s="201">
        <v>0</v>
      </c>
      <c r="T161" s="202">
        <f t="shared" si="43"/>
        <v>0</v>
      </c>
      <c r="AR161" s="24" t="s">
        <v>599</v>
      </c>
      <c r="AT161" s="24" t="s">
        <v>146</v>
      </c>
      <c r="AU161" s="24" t="s">
        <v>84</v>
      </c>
      <c r="AY161" s="24" t="s">
        <v>143</v>
      </c>
      <c r="BE161" s="203">
        <f t="shared" si="44"/>
        <v>0</v>
      </c>
      <c r="BF161" s="203">
        <f t="shared" si="45"/>
        <v>0</v>
      </c>
      <c r="BG161" s="203">
        <f t="shared" si="46"/>
        <v>0</v>
      </c>
      <c r="BH161" s="203">
        <f t="shared" si="47"/>
        <v>0</v>
      </c>
      <c r="BI161" s="203">
        <f t="shared" si="48"/>
        <v>0</v>
      </c>
      <c r="BJ161" s="24" t="s">
        <v>82</v>
      </c>
      <c r="BK161" s="203">
        <f t="shared" si="49"/>
        <v>0</v>
      </c>
      <c r="BL161" s="24" t="s">
        <v>599</v>
      </c>
      <c r="BM161" s="24" t="s">
        <v>1087</v>
      </c>
    </row>
    <row r="162" spans="2:65" s="1" customFormat="1" ht="31.5" customHeight="1">
      <c r="B162" s="40"/>
      <c r="C162" s="192" t="s">
        <v>631</v>
      </c>
      <c r="D162" s="192" t="s">
        <v>146</v>
      </c>
      <c r="E162" s="193" t="s">
        <v>2603</v>
      </c>
      <c r="F162" s="194" t="s">
        <v>2604</v>
      </c>
      <c r="G162" s="195" t="s">
        <v>1924</v>
      </c>
      <c r="H162" s="196">
        <v>16</v>
      </c>
      <c r="I162" s="197"/>
      <c r="J162" s="198">
        <f t="shared" si="40"/>
        <v>0</v>
      </c>
      <c r="K162" s="194" t="s">
        <v>21</v>
      </c>
      <c r="L162" s="60"/>
      <c r="M162" s="199" t="s">
        <v>21</v>
      </c>
      <c r="N162" s="200" t="s">
        <v>45</v>
      </c>
      <c r="O162" s="41"/>
      <c r="P162" s="201">
        <f t="shared" si="41"/>
        <v>0</v>
      </c>
      <c r="Q162" s="201">
        <v>0</v>
      </c>
      <c r="R162" s="201">
        <f t="shared" si="42"/>
        <v>0</v>
      </c>
      <c r="S162" s="201">
        <v>0</v>
      </c>
      <c r="T162" s="202">
        <f t="shared" si="43"/>
        <v>0</v>
      </c>
      <c r="AR162" s="24" t="s">
        <v>599</v>
      </c>
      <c r="AT162" s="24" t="s">
        <v>146</v>
      </c>
      <c r="AU162" s="24" t="s">
        <v>84</v>
      </c>
      <c r="AY162" s="24" t="s">
        <v>143</v>
      </c>
      <c r="BE162" s="203">
        <f t="shared" si="44"/>
        <v>0</v>
      </c>
      <c r="BF162" s="203">
        <f t="shared" si="45"/>
        <v>0</v>
      </c>
      <c r="BG162" s="203">
        <f t="shared" si="46"/>
        <v>0</v>
      </c>
      <c r="BH162" s="203">
        <f t="shared" si="47"/>
        <v>0</v>
      </c>
      <c r="BI162" s="203">
        <f t="shared" si="48"/>
        <v>0</v>
      </c>
      <c r="BJ162" s="24" t="s">
        <v>82</v>
      </c>
      <c r="BK162" s="203">
        <f t="shared" si="49"/>
        <v>0</v>
      </c>
      <c r="BL162" s="24" t="s">
        <v>599</v>
      </c>
      <c r="BM162" s="24" t="s">
        <v>1098</v>
      </c>
    </row>
    <row r="163" spans="2:65" s="1" customFormat="1" ht="22.5" customHeight="1">
      <c r="B163" s="40"/>
      <c r="C163" s="192" t="s">
        <v>633</v>
      </c>
      <c r="D163" s="192" t="s">
        <v>146</v>
      </c>
      <c r="E163" s="193" t="s">
        <v>2605</v>
      </c>
      <c r="F163" s="194" t="s">
        <v>2606</v>
      </c>
      <c r="G163" s="195" t="s">
        <v>1924</v>
      </c>
      <c r="H163" s="196">
        <v>44</v>
      </c>
      <c r="I163" s="197"/>
      <c r="J163" s="198">
        <f t="shared" si="40"/>
        <v>0</v>
      </c>
      <c r="K163" s="194" t="s">
        <v>21</v>
      </c>
      <c r="L163" s="60"/>
      <c r="M163" s="199" t="s">
        <v>21</v>
      </c>
      <c r="N163" s="200" t="s">
        <v>45</v>
      </c>
      <c r="O163" s="41"/>
      <c r="P163" s="201">
        <f t="shared" si="41"/>
        <v>0</v>
      </c>
      <c r="Q163" s="201">
        <v>0</v>
      </c>
      <c r="R163" s="201">
        <f t="shared" si="42"/>
        <v>0</v>
      </c>
      <c r="S163" s="201">
        <v>0</v>
      </c>
      <c r="T163" s="202">
        <f t="shared" si="43"/>
        <v>0</v>
      </c>
      <c r="AR163" s="24" t="s">
        <v>599</v>
      </c>
      <c r="AT163" s="24" t="s">
        <v>146</v>
      </c>
      <c r="AU163" s="24" t="s">
        <v>84</v>
      </c>
      <c r="AY163" s="24" t="s">
        <v>143</v>
      </c>
      <c r="BE163" s="203">
        <f t="shared" si="44"/>
        <v>0</v>
      </c>
      <c r="BF163" s="203">
        <f t="shared" si="45"/>
        <v>0</v>
      </c>
      <c r="BG163" s="203">
        <f t="shared" si="46"/>
        <v>0</v>
      </c>
      <c r="BH163" s="203">
        <f t="shared" si="47"/>
        <v>0</v>
      </c>
      <c r="BI163" s="203">
        <f t="shared" si="48"/>
        <v>0</v>
      </c>
      <c r="BJ163" s="24" t="s">
        <v>82</v>
      </c>
      <c r="BK163" s="203">
        <f t="shared" si="49"/>
        <v>0</v>
      </c>
      <c r="BL163" s="24" t="s">
        <v>599</v>
      </c>
      <c r="BM163" s="24" t="s">
        <v>1108</v>
      </c>
    </row>
    <row r="164" spans="2:65" s="1" customFormat="1" ht="22.5" customHeight="1">
      <c r="B164" s="40"/>
      <c r="C164" s="192" t="s">
        <v>637</v>
      </c>
      <c r="D164" s="192" t="s">
        <v>146</v>
      </c>
      <c r="E164" s="193" t="s">
        <v>2607</v>
      </c>
      <c r="F164" s="194" t="s">
        <v>2608</v>
      </c>
      <c r="G164" s="195" t="s">
        <v>1924</v>
      </c>
      <c r="H164" s="196">
        <v>28</v>
      </c>
      <c r="I164" s="197"/>
      <c r="J164" s="198">
        <f t="shared" si="40"/>
        <v>0</v>
      </c>
      <c r="K164" s="194" t="s">
        <v>21</v>
      </c>
      <c r="L164" s="60"/>
      <c r="M164" s="199" t="s">
        <v>21</v>
      </c>
      <c r="N164" s="200" t="s">
        <v>45</v>
      </c>
      <c r="O164" s="41"/>
      <c r="P164" s="201">
        <f t="shared" si="41"/>
        <v>0</v>
      </c>
      <c r="Q164" s="201">
        <v>0</v>
      </c>
      <c r="R164" s="201">
        <f t="shared" si="42"/>
        <v>0</v>
      </c>
      <c r="S164" s="201">
        <v>0</v>
      </c>
      <c r="T164" s="202">
        <f t="shared" si="43"/>
        <v>0</v>
      </c>
      <c r="AR164" s="24" t="s">
        <v>599</v>
      </c>
      <c r="AT164" s="24" t="s">
        <v>146</v>
      </c>
      <c r="AU164" s="24" t="s">
        <v>84</v>
      </c>
      <c r="AY164" s="24" t="s">
        <v>143</v>
      </c>
      <c r="BE164" s="203">
        <f t="shared" si="44"/>
        <v>0</v>
      </c>
      <c r="BF164" s="203">
        <f t="shared" si="45"/>
        <v>0</v>
      </c>
      <c r="BG164" s="203">
        <f t="shared" si="46"/>
        <v>0</v>
      </c>
      <c r="BH164" s="203">
        <f t="shared" si="47"/>
        <v>0</v>
      </c>
      <c r="BI164" s="203">
        <f t="shared" si="48"/>
        <v>0</v>
      </c>
      <c r="BJ164" s="24" t="s">
        <v>82</v>
      </c>
      <c r="BK164" s="203">
        <f t="shared" si="49"/>
        <v>0</v>
      </c>
      <c r="BL164" s="24" t="s">
        <v>599</v>
      </c>
      <c r="BM164" s="24" t="s">
        <v>1117</v>
      </c>
    </row>
    <row r="165" spans="2:65" s="1" customFormat="1" ht="22.5" customHeight="1">
      <c r="B165" s="40"/>
      <c r="C165" s="192" t="s">
        <v>642</v>
      </c>
      <c r="D165" s="192" t="s">
        <v>146</v>
      </c>
      <c r="E165" s="193" t="s">
        <v>2609</v>
      </c>
      <c r="F165" s="194" t="s">
        <v>2610</v>
      </c>
      <c r="G165" s="195" t="s">
        <v>1924</v>
      </c>
      <c r="H165" s="196">
        <v>4</v>
      </c>
      <c r="I165" s="197"/>
      <c r="J165" s="198">
        <f t="shared" si="40"/>
        <v>0</v>
      </c>
      <c r="K165" s="194" t="s">
        <v>21</v>
      </c>
      <c r="L165" s="60"/>
      <c r="M165" s="199" t="s">
        <v>21</v>
      </c>
      <c r="N165" s="200" t="s">
        <v>45</v>
      </c>
      <c r="O165" s="41"/>
      <c r="P165" s="201">
        <f t="shared" si="41"/>
        <v>0</v>
      </c>
      <c r="Q165" s="201">
        <v>0</v>
      </c>
      <c r="R165" s="201">
        <f t="shared" si="42"/>
        <v>0</v>
      </c>
      <c r="S165" s="201">
        <v>0</v>
      </c>
      <c r="T165" s="202">
        <f t="shared" si="43"/>
        <v>0</v>
      </c>
      <c r="AR165" s="24" t="s">
        <v>599</v>
      </c>
      <c r="AT165" s="24" t="s">
        <v>146</v>
      </c>
      <c r="AU165" s="24" t="s">
        <v>84</v>
      </c>
      <c r="AY165" s="24" t="s">
        <v>143</v>
      </c>
      <c r="BE165" s="203">
        <f t="shared" si="44"/>
        <v>0</v>
      </c>
      <c r="BF165" s="203">
        <f t="shared" si="45"/>
        <v>0</v>
      </c>
      <c r="BG165" s="203">
        <f t="shared" si="46"/>
        <v>0</v>
      </c>
      <c r="BH165" s="203">
        <f t="shared" si="47"/>
        <v>0</v>
      </c>
      <c r="BI165" s="203">
        <f t="shared" si="48"/>
        <v>0</v>
      </c>
      <c r="BJ165" s="24" t="s">
        <v>82</v>
      </c>
      <c r="BK165" s="203">
        <f t="shared" si="49"/>
        <v>0</v>
      </c>
      <c r="BL165" s="24" t="s">
        <v>599</v>
      </c>
      <c r="BM165" s="24" t="s">
        <v>1125</v>
      </c>
    </row>
    <row r="166" spans="2:65" s="1" customFormat="1" ht="22.5" customHeight="1">
      <c r="B166" s="40"/>
      <c r="C166" s="192" t="s">
        <v>649</v>
      </c>
      <c r="D166" s="192" t="s">
        <v>146</v>
      </c>
      <c r="E166" s="193" t="s">
        <v>2611</v>
      </c>
      <c r="F166" s="194" t="s">
        <v>2612</v>
      </c>
      <c r="G166" s="195" t="s">
        <v>1924</v>
      </c>
      <c r="H166" s="196">
        <v>2</v>
      </c>
      <c r="I166" s="197"/>
      <c r="J166" s="198">
        <f t="shared" si="40"/>
        <v>0</v>
      </c>
      <c r="K166" s="194" t="s">
        <v>21</v>
      </c>
      <c r="L166" s="60"/>
      <c r="M166" s="199" t="s">
        <v>21</v>
      </c>
      <c r="N166" s="200" t="s">
        <v>45</v>
      </c>
      <c r="O166" s="41"/>
      <c r="P166" s="201">
        <f t="shared" si="41"/>
        <v>0</v>
      </c>
      <c r="Q166" s="201">
        <v>0</v>
      </c>
      <c r="R166" s="201">
        <f t="shared" si="42"/>
        <v>0</v>
      </c>
      <c r="S166" s="201">
        <v>0</v>
      </c>
      <c r="T166" s="202">
        <f t="shared" si="43"/>
        <v>0</v>
      </c>
      <c r="AR166" s="24" t="s">
        <v>599</v>
      </c>
      <c r="AT166" s="24" t="s">
        <v>146</v>
      </c>
      <c r="AU166" s="24" t="s">
        <v>84</v>
      </c>
      <c r="AY166" s="24" t="s">
        <v>143</v>
      </c>
      <c r="BE166" s="203">
        <f t="shared" si="44"/>
        <v>0</v>
      </c>
      <c r="BF166" s="203">
        <f t="shared" si="45"/>
        <v>0</v>
      </c>
      <c r="BG166" s="203">
        <f t="shared" si="46"/>
        <v>0</v>
      </c>
      <c r="BH166" s="203">
        <f t="shared" si="47"/>
        <v>0</v>
      </c>
      <c r="BI166" s="203">
        <f t="shared" si="48"/>
        <v>0</v>
      </c>
      <c r="BJ166" s="24" t="s">
        <v>82</v>
      </c>
      <c r="BK166" s="203">
        <f t="shared" si="49"/>
        <v>0</v>
      </c>
      <c r="BL166" s="24" t="s">
        <v>599</v>
      </c>
      <c r="BM166" s="24" t="s">
        <v>1135</v>
      </c>
    </row>
    <row r="167" spans="2:65" s="1" customFormat="1" ht="22.5" customHeight="1">
      <c r="B167" s="40"/>
      <c r="C167" s="192" t="s">
        <v>653</v>
      </c>
      <c r="D167" s="192" t="s">
        <v>146</v>
      </c>
      <c r="E167" s="193" t="s">
        <v>2613</v>
      </c>
      <c r="F167" s="194" t="s">
        <v>2614</v>
      </c>
      <c r="G167" s="195" t="s">
        <v>1924</v>
      </c>
      <c r="H167" s="196">
        <v>2</v>
      </c>
      <c r="I167" s="197"/>
      <c r="J167" s="198">
        <f t="shared" si="40"/>
        <v>0</v>
      </c>
      <c r="K167" s="194" t="s">
        <v>21</v>
      </c>
      <c r="L167" s="60"/>
      <c r="M167" s="199" t="s">
        <v>21</v>
      </c>
      <c r="N167" s="200" t="s">
        <v>45</v>
      </c>
      <c r="O167" s="41"/>
      <c r="P167" s="201">
        <f t="shared" si="41"/>
        <v>0</v>
      </c>
      <c r="Q167" s="201">
        <v>0</v>
      </c>
      <c r="R167" s="201">
        <f t="shared" si="42"/>
        <v>0</v>
      </c>
      <c r="S167" s="201">
        <v>0</v>
      </c>
      <c r="T167" s="202">
        <f t="shared" si="43"/>
        <v>0</v>
      </c>
      <c r="AR167" s="24" t="s">
        <v>599</v>
      </c>
      <c r="AT167" s="24" t="s">
        <v>146</v>
      </c>
      <c r="AU167" s="24" t="s">
        <v>84</v>
      </c>
      <c r="AY167" s="24" t="s">
        <v>143</v>
      </c>
      <c r="BE167" s="203">
        <f t="shared" si="44"/>
        <v>0</v>
      </c>
      <c r="BF167" s="203">
        <f t="shared" si="45"/>
        <v>0</v>
      </c>
      <c r="BG167" s="203">
        <f t="shared" si="46"/>
        <v>0</v>
      </c>
      <c r="BH167" s="203">
        <f t="shared" si="47"/>
        <v>0</v>
      </c>
      <c r="BI167" s="203">
        <f t="shared" si="48"/>
        <v>0</v>
      </c>
      <c r="BJ167" s="24" t="s">
        <v>82</v>
      </c>
      <c r="BK167" s="203">
        <f t="shared" si="49"/>
        <v>0</v>
      </c>
      <c r="BL167" s="24" t="s">
        <v>599</v>
      </c>
      <c r="BM167" s="24" t="s">
        <v>1144</v>
      </c>
    </row>
    <row r="168" spans="2:65" s="1" customFormat="1" ht="22.5" customHeight="1">
      <c r="B168" s="40"/>
      <c r="C168" s="192" t="s">
        <v>656</v>
      </c>
      <c r="D168" s="192" t="s">
        <v>146</v>
      </c>
      <c r="E168" s="193" t="s">
        <v>2615</v>
      </c>
      <c r="F168" s="194" t="s">
        <v>2616</v>
      </c>
      <c r="G168" s="195" t="s">
        <v>1924</v>
      </c>
      <c r="H168" s="196">
        <v>2</v>
      </c>
      <c r="I168" s="197"/>
      <c r="J168" s="198">
        <f t="shared" si="40"/>
        <v>0</v>
      </c>
      <c r="K168" s="194" t="s">
        <v>21</v>
      </c>
      <c r="L168" s="60"/>
      <c r="M168" s="199" t="s">
        <v>21</v>
      </c>
      <c r="N168" s="200" t="s">
        <v>45</v>
      </c>
      <c r="O168" s="41"/>
      <c r="P168" s="201">
        <f t="shared" si="41"/>
        <v>0</v>
      </c>
      <c r="Q168" s="201">
        <v>0</v>
      </c>
      <c r="R168" s="201">
        <f t="shared" si="42"/>
        <v>0</v>
      </c>
      <c r="S168" s="201">
        <v>0</v>
      </c>
      <c r="T168" s="202">
        <f t="shared" si="43"/>
        <v>0</v>
      </c>
      <c r="AR168" s="24" t="s">
        <v>599</v>
      </c>
      <c r="AT168" s="24" t="s">
        <v>146</v>
      </c>
      <c r="AU168" s="24" t="s">
        <v>84</v>
      </c>
      <c r="AY168" s="24" t="s">
        <v>143</v>
      </c>
      <c r="BE168" s="203">
        <f t="shared" si="44"/>
        <v>0</v>
      </c>
      <c r="BF168" s="203">
        <f t="shared" si="45"/>
        <v>0</v>
      </c>
      <c r="BG168" s="203">
        <f t="shared" si="46"/>
        <v>0</v>
      </c>
      <c r="BH168" s="203">
        <f t="shared" si="47"/>
        <v>0</v>
      </c>
      <c r="BI168" s="203">
        <f t="shared" si="48"/>
        <v>0</v>
      </c>
      <c r="BJ168" s="24" t="s">
        <v>82</v>
      </c>
      <c r="BK168" s="203">
        <f t="shared" si="49"/>
        <v>0</v>
      </c>
      <c r="BL168" s="24" t="s">
        <v>599</v>
      </c>
      <c r="BM168" s="24" t="s">
        <v>1156</v>
      </c>
    </row>
    <row r="169" spans="2:65" s="1" customFormat="1" ht="22.5" customHeight="1">
      <c r="B169" s="40"/>
      <c r="C169" s="192" t="s">
        <v>661</v>
      </c>
      <c r="D169" s="192" t="s">
        <v>146</v>
      </c>
      <c r="E169" s="193" t="s">
        <v>2617</v>
      </c>
      <c r="F169" s="194" t="s">
        <v>2618</v>
      </c>
      <c r="G169" s="195" t="s">
        <v>492</v>
      </c>
      <c r="H169" s="196">
        <v>500</v>
      </c>
      <c r="I169" s="197"/>
      <c r="J169" s="198">
        <f t="shared" si="40"/>
        <v>0</v>
      </c>
      <c r="K169" s="194" t="s">
        <v>21</v>
      </c>
      <c r="L169" s="60"/>
      <c r="M169" s="199" t="s">
        <v>21</v>
      </c>
      <c r="N169" s="200" t="s">
        <v>45</v>
      </c>
      <c r="O169" s="41"/>
      <c r="P169" s="201">
        <f t="shared" si="41"/>
        <v>0</v>
      </c>
      <c r="Q169" s="201">
        <v>0</v>
      </c>
      <c r="R169" s="201">
        <f t="shared" si="42"/>
        <v>0</v>
      </c>
      <c r="S169" s="201">
        <v>0</v>
      </c>
      <c r="T169" s="202">
        <f t="shared" si="43"/>
        <v>0</v>
      </c>
      <c r="AR169" s="24" t="s">
        <v>599</v>
      </c>
      <c r="AT169" s="24" t="s">
        <v>146</v>
      </c>
      <c r="AU169" s="24" t="s">
        <v>84</v>
      </c>
      <c r="AY169" s="24" t="s">
        <v>143</v>
      </c>
      <c r="BE169" s="203">
        <f t="shared" si="44"/>
        <v>0</v>
      </c>
      <c r="BF169" s="203">
        <f t="shared" si="45"/>
        <v>0</v>
      </c>
      <c r="BG169" s="203">
        <f t="shared" si="46"/>
        <v>0</v>
      </c>
      <c r="BH169" s="203">
        <f t="shared" si="47"/>
        <v>0</v>
      </c>
      <c r="BI169" s="203">
        <f t="shared" si="48"/>
        <v>0</v>
      </c>
      <c r="BJ169" s="24" t="s">
        <v>82</v>
      </c>
      <c r="BK169" s="203">
        <f t="shared" si="49"/>
        <v>0</v>
      </c>
      <c r="BL169" s="24" t="s">
        <v>599</v>
      </c>
      <c r="BM169" s="24" t="s">
        <v>1165</v>
      </c>
    </row>
    <row r="170" spans="2:65" s="1" customFormat="1" ht="22.5" customHeight="1">
      <c r="B170" s="40"/>
      <c r="C170" s="192" t="s">
        <v>668</v>
      </c>
      <c r="D170" s="192" t="s">
        <v>146</v>
      </c>
      <c r="E170" s="193" t="s">
        <v>2619</v>
      </c>
      <c r="F170" s="194" t="s">
        <v>2620</v>
      </c>
      <c r="G170" s="195" t="s">
        <v>492</v>
      </c>
      <c r="H170" s="196">
        <v>300</v>
      </c>
      <c r="I170" s="197"/>
      <c r="J170" s="198">
        <f t="shared" si="40"/>
        <v>0</v>
      </c>
      <c r="K170" s="194" t="s">
        <v>21</v>
      </c>
      <c r="L170" s="60"/>
      <c r="M170" s="199" t="s">
        <v>21</v>
      </c>
      <c r="N170" s="200" t="s">
        <v>45</v>
      </c>
      <c r="O170" s="41"/>
      <c r="P170" s="201">
        <f t="shared" si="41"/>
        <v>0</v>
      </c>
      <c r="Q170" s="201">
        <v>0</v>
      </c>
      <c r="R170" s="201">
        <f t="shared" si="42"/>
        <v>0</v>
      </c>
      <c r="S170" s="201">
        <v>0</v>
      </c>
      <c r="T170" s="202">
        <f t="shared" si="43"/>
        <v>0</v>
      </c>
      <c r="AR170" s="24" t="s">
        <v>599</v>
      </c>
      <c r="AT170" s="24" t="s">
        <v>146</v>
      </c>
      <c r="AU170" s="24" t="s">
        <v>84</v>
      </c>
      <c r="AY170" s="24" t="s">
        <v>143</v>
      </c>
      <c r="BE170" s="203">
        <f t="shared" si="44"/>
        <v>0</v>
      </c>
      <c r="BF170" s="203">
        <f t="shared" si="45"/>
        <v>0</v>
      </c>
      <c r="BG170" s="203">
        <f t="shared" si="46"/>
        <v>0</v>
      </c>
      <c r="BH170" s="203">
        <f t="shared" si="47"/>
        <v>0</v>
      </c>
      <c r="BI170" s="203">
        <f t="shared" si="48"/>
        <v>0</v>
      </c>
      <c r="BJ170" s="24" t="s">
        <v>82</v>
      </c>
      <c r="BK170" s="203">
        <f t="shared" si="49"/>
        <v>0</v>
      </c>
      <c r="BL170" s="24" t="s">
        <v>599</v>
      </c>
      <c r="BM170" s="24" t="s">
        <v>1179</v>
      </c>
    </row>
    <row r="171" spans="2:65" s="1" customFormat="1" ht="22.5" customHeight="1">
      <c r="B171" s="40"/>
      <c r="C171" s="192" t="s">
        <v>680</v>
      </c>
      <c r="D171" s="192" t="s">
        <v>146</v>
      </c>
      <c r="E171" s="193" t="s">
        <v>2621</v>
      </c>
      <c r="F171" s="194" t="s">
        <v>2622</v>
      </c>
      <c r="G171" s="195" t="s">
        <v>492</v>
      </c>
      <c r="H171" s="196">
        <v>100</v>
      </c>
      <c r="I171" s="197"/>
      <c r="J171" s="198">
        <f t="shared" si="40"/>
        <v>0</v>
      </c>
      <c r="K171" s="194" t="s">
        <v>21</v>
      </c>
      <c r="L171" s="60"/>
      <c r="M171" s="199" t="s">
        <v>21</v>
      </c>
      <c r="N171" s="200" t="s">
        <v>45</v>
      </c>
      <c r="O171" s="41"/>
      <c r="P171" s="201">
        <f t="shared" si="41"/>
        <v>0</v>
      </c>
      <c r="Q171" s="201">
        <v>0</v>
      </c>
      <c r="R171" s="201">
        <f t="shared" si="42"/>
        <v>0</v>
      </c>
      <c r="S171" s="201">
        <v>0</v>
      </c>
      <c r="T171" s="202">
        <f t="shared" si="43"/>
        <v>0</v>
      </c>
      <c r="AR171" s="24" t="s">
        <v>599</v>
      </c>
      <c r="AT171" s="24" t="s">
        <v>146</v>
      </c>
      <c r="AU171" s="24" t="s">
        <v>84</v>
      </c>
      <c r="AY171" s="24" t="s">
        <v>143</v>
      </c>
      <c r="BE171" s="203">
        <f t="shared" si="44"/>
        <v>0</v>
      </c>
      <c r="BF171" s="203">
        <f t="shared" si="45"/>
        <v>0</v>
      </c>
      <c r="BG171" s="203">
        <f t="shared" si="46"/>
        <v>0</v>
      </c>
      <c r="BH171" s="203">
        <f t="shared" si="47"/>
        <v>0</v>
      </c>
      <c r="BI171" s="203">
        <f t="shared" si="48"/>
        <v>0</v>
      </c>
      <c r="BJ171" s="24" t="s">
        <v>82</v>
      </c>
      <c r="BK171" s="203">
        <f t="shared" si="49"/>
        <v>0</v>
      </c>
      <c r="BL171" s="24" t="s">
        <v>599</v>
      </c>
      <c r="BM171" s="24" t="s">
        <v>1201</v>
      </c>
    </row>
    <row r="172" spans="2:65" s="1" customFormat="1" ht="22.5" customHeight="1">
      <c r="B172" s="40"/>
      <c r="C172" s="192" t="s">
        <v>685</v>
      </c>
      <c r="D172" s="192" t="s">
        <v>146</v>
      </c>
      <c r="E172" s="193" t="s">
        <v>2623</v>
      </c>
      <c r="F172" s="194" t="s">
        <v>2624</v>
      </c>
      <c r="G172" s="195" t="s">
        <v>492</v>
      </c>
      <c r="H172" s="196">
        <v>100</v>
      </c>
      <c r="I172" s="197"/>
      <c r="J172" s="198">
        <f t="shared" si="40"/>
        <v>0</v>
      </c>
      <c r="K172" s="194" t="s">
        <v>21</v>
      </c>
      <c r="L172" s="60"/>
      <c r="M172" s="199" t="s">
        <v>21</v>
      </c>
      <c r="N172" s="200" t="s">
        <v>45</v>
      </c>
      <c r="O172" s="41"/>
      <c r="P172" s="201">
        <f t="shared" si="41"/>
        <v>0</v>
      </c>
      <c r="Q172" s="201">
        <v>0</v>
      </c>
      <c r="R172" s="201">
        <f t="shared" si="42"/>
        <v>0</v>
      </c>
      <c r="S172" s="201">
        <v>0</v>
      </c>
      <c r="T172" s="202">
        <f t="shared" si="43"/>
        <v>0</v>
      </c>
      <c r="AR172" s="24" t="s">
        <v>599</v>
      </c>
      <c r="AT172" s="24" t="s">
        <v>146</v>
      </c>
      <c r="AU172" s="24" t="s">
        <v>84</v>
      </c>
      <c r="AY172" s="24" t="s">
        <v>143</v>
      </c>
      <c r="BE172" s="203">
        <f t="shared" si="44"/>
        <v>0</v>
      </c>
      <c r="BF172" s="203">
        <f t="shared" si="45"/>
        <v>0</v>
      </c>
      <c r="BG172" s="203">
        <f t="shared" si="46"/>
        <v>0</v>
      </c>
      <c r="BH172" s="203">
        <f t="shared" si="47"/>
        <v>0</v>
      </c>
      <c r="BI172" s="203">
        <f t="shared" si="48"/>
        <v>0</v>
      </c>
      <c r="BJ172" s="24" t="s">
        <v>82</v>
      </c>
      <c r="BK172" s="203">
        <f t="shared" si="49"/>
        <v>0</v>
      </c>
      <c r="BL172" s="24" t="s">
        <v>599</v>
      </c>
      <c r="BM172" s="24" t="s">
        <v>1212</v>
      </c>
    </row>
    <row r="173" spans="2:65" s="1" customFormat="1" ht="22.5" customHeight="1">
      <c r="B173" s="40"/>
      <c r="C173" s="192" t="s">
        <v>689</v>
      </c>
      <c r="D173" s="192" t="s">
        <v>146</v>
      </c>
      <c r="E173" s="193" t="s">
        <v>2625</v>
      </c>
      <c r="F173" s="194" t="s">
        <v>2535</v>
      </c>
      <c r="G173" s="195" t="s">
        <v>492</v>
      </c>
      <c r="H173" s="196">
        <v>400</v>
      </c>
      <c r="I173" s="197"/>
      <c r="J173" s="198">
        <f t="shared" si="40"/>
        <v>0</v>
      </c>
      <c r="K173" s="194" t="s">
        <v>21</v>
      </c>
      <c r="L173" s="60"/>
      <c r="M173" s="199" t="s">
        <v>21</v>
      </c>
      <c r="N173" s="200" t="s">
        <v>45</v>
      </c>
      <c r="O173" s="41"/>
      <c r="P173" s="201">
        <f t="shared" si="41"/>
        <v>0</v>
      </c>
      <c r="Q173" s="201">
        <v>0</v>
      </c>
      <c r="R173" s="201">
        <f t="shared" si="42"/>
        <v>0</v>
      </c>
      <c r="S173" s="201">
        <v>0</v>
      </c>
      <c r="T173" s="202">
        <f t="shared" si="43"/>
        <v>0</v>
      </c>
      <c r="AR173" s="24" t="s">
        <v>599</v>
      </c>
      <c r="AT173" s="24" t="s">
        <v>146</v>
      </c>
      <c r="AU173" s="24" t="s">
        <v>84</v>
      </c>
      <c r="AY173" s="24" t="s">
        <v>143</v>
      </c>
      <c r="BE173" s="203">
        <f t="shared" si="44"/>
        <v>0</v>
      </c>
      <c r="BF173" s="203">
        <f t="shared" si="45"/>
        <v>0</v>
      </c>
      <c r="BG173" s="203">
        <f t="shared" si="46"/>
        <v>0</v>
      </c>
      <c r="BH173" s="203">
        <f t="shared" si="47"/>
        <v>0</v>
      </c>
      <c r="BI173" s="203">
        <f t="shared" si="48"/>
        <v>0</v>
      </c>
      <c r="BJ173" s="24" t="s">
        <v>82</v>
      </c>
      <c r="BK173" s="203">
        <f t="shared" si="49"/>
        <v>0</v>
      </c>
      <c r="BL173" s="24" t="s">
        <v>599</v>
      </c>
      <c r="BM173" s="24" t="s">
        <v>1222</v>
      </c>
    </row>
    <row r="174" spans="2:65" s="1" customFormat="1" ht="22.5" customHeight="1">
      <c r="B174" s="40"/>
      <c r="C174" s="192" t="s">
        <v>697</v>
      </c>
      <c r="D174" s="192" t="s">
        <v>146</v>
      </c>
      <c r="E174" s="193" t="s">
        <v>2626</v>
      </c>
      <c r="F174" s="194" t="s">
        <v>2537</v>
      </c>
      <c r="G174" s="195" t="s">
        <v>492</v>
      </c>
      <c r="H174" s="196">
        <v>200</v>
      </c>
      <c r="I174" s="197"/>
      <c r="J174" s="198">
        <f t="shared" si="40"/>
        <v>0</v>
      </c>
      <c r="K174" s="194" t="s">
        <v>21</v>
      </c>
      <c r="L174" s="60"/>
      <c r="M174" s="199" t="s">
        <v>21</v>
      </c>
      <c r="N174" s="200" t="s">
        <v>45</v>
      </c>
      <c r="O174" s="41"/>
      <c r="P174" s="201">
        <f t="shared" si="41"/>
        <v>0</v>
      </c>
      <c r="Q174" s="201">
        <v>0</v>
      </c>
      <c r="R174" s="201">
        <f t="shared" si="42"/>
        <v>0</v>
      </c>
      <c r="S174" s="201">
        <v>0</v>
      </c>
      <c r="T174" s="202">
        <f t="shared" si="43"/>
        <v>0</v>
      </c>
      <c r="AR174" s="24" t="s">
        <v>599</v>
      </c>
      <c r="AT174" s="24" t="s">
        <v>146</v>
      </c>
      <c r="AU174" s="24" t="s">
        <v>84</v>
      </c>
      <c r="AY174" s="24" t="s">
        <v>143</v>
      </c>
      <c r="BE174" s="203">
        <f t="shared" si="44"/>
        <v>0</v>
      </c>
      <c r="BF174" s="203">
        <f t="shared" si="45"/>
        <v>0</v>
      </c>
      <c r="BG174" s="203">
        <f t="shared" si="46"/>
        <v>0</v>
      </c>
      <c r="BH174" s="203">
        <f t="shared" si="47"/>
        <v>0</v>
      </c>
      <c r="BI174" s="203">
        <f t="shared" si="48"/>
        <v>0</v>
      </c>
      <c r="BJ174" s="24" t="s">
        <v>82</v>
      </c>
      <c r="BK174" s="203">
        <f t="shared" si="49"/>
        <v>0</v>
      </c>
      <c r="BL174" s="24" t="s">
        <v>599</v>
      </c>
      <c r="BM174" s="24" t="s">
        <v>1234</v>
      </c>
    </row>
    <row r="175" spans="2:65" s="1" customFormat="1" ht="22.5" customHeight="1">
      <c r="B175" s="40"/>
      <c r="C175" s="192" t="s">
        <v>702</v>
      </c>
      <c r="D175" s="192" t="s">
        <v>146</v>
      </c>
      <c r="E175" s="193" t="s">
        <v>2627</v>
      </c>
      <c r="F175" s="194" t="s">
        <v>2628</v>
      </c>
      <c r="G175" s="195" t="s">
        <v>492</v>
      </c>
      <c r="H175" s="196">
        <v>40</v>
      </c>
      <c r="I175" s="197"/>
      <c r="J175" s="198">
        <f t="shared" si="40"/>
        <v>0</v>
      </c>
      <c r="K175" s="194" t="s">
        <v>21</v>
      </c>
      <c r="L175" s="60"/>
      <c r="M175" s="199" t="s">
        <v>21</v>
      </c>
      <c r="N175" s="200" t="s">
        <v>45</v>
      </c>
      <c r="O175" s="41"/>
      <c r="P175" s="201">
        <f t="shared" si="41"/>
        <v>0</v>
      </c>
      <c r="Q175" s="201">
        <v>0</v>
      </c>
      <c r="R175" s="201">
        <f t="shared" si="42"/>
        <v>0</v>
      </c>
      <c r="S175" s="201">
        <v>0</v>
      </c>
      <c r="T175" s="202">
        <f t="shared" si="43"/>
        <v>0</v>
      </c>
      <c r="AR175" s="24" t="s">
        <v>599</v>
      </c>
      <c r="AT175" s="24" t="s">
        <v>146</v>
      </c>
      <c r="AU175" s="24" t="s">
        <v>84</v>
      </c>
      <c r="AY175" s="24" t="s">
        <v>143</v>
      </c>
      <c r="BE175" s="203">
        <f t="shared" si="44"/>
        <v>0</v>
      </c>
      <c r="BF175" s="203">
        <f t="shared" si="45"/>
        <v>0</v>
      </c>
      <c r="BG175" s="203">
        <f t="shared" si="46"/>
        <v>0</v>
      </c>
      <c r="BH175" s="203">
        <f t="shared" si="47"/>
        <v>0</v>
      </c>
      <c r="BI175" s="203">
        <f t="shared" si="48"/>
        <v>0</v>
      </c>
      <c r="BJ175" s="24" t="s">
        <v>82</v>
      </c>
      <c r="BK175" s="203">
        <f t="shared" si="49"/>
        <v>0</v>
      </c>
      <c r="BL175" s="24" t="s">
        <v>599</v>
      </c>
      <c r="BM175" s="24" t="s">
        <v>1243</v>
      </c>
    </row>
    <row r="176" spans="2:65" s="1" customFormat="1" ht="22.5" customHeight="1">
      <c r="B176" s="40"/>
      <c r="C176" s="192" t="s">
        <v>706</v>
      </c>
      <c r="D176" s="192" t="s">
        <v>146</v>
      </c>
      <c r="E176" s="193" t="s">
        <v>2629</v>
      </c>
      <c r="F176" s="194" t="s">
        <v>2630</v>
      </c>
      <c r="G176" s="195" t="s">
        <v>492</v>
      </c>
      <c r="H176" s="196">
        <v>40</v>
      </c>
      <c r="I176" s="197"/>
      <c r="J176" s="198">
        <f t="shared" si="40"/>
        <v>0</v>
      </c>
      <c r="K176" s="194" t="s">
        <v>21</v>
      </c>
      <c r="L176" s="60"/>
      <c r="M176" s="199" t="s">
        <v>21</v>
      </c>
      <c r="N176" s="200" t="s">
        <v>45</v>
      </c>
      <c r="O176" s="41"/>
      <c r="P176" s="201">
        <f t="shared" si="41"/>
        <v>0</v>
      </c>
      <c r="Q176" s="201">
        <v>0</v>
      </c>
      <c r="R176" s="201">
        <f t="shared" si="42"/>
        <v>0</v>
      </c>
      <c r="S176" s="201">
        <v>0</v>
      </c>
      <c r="T176" s="202">
        <f t="shared" si="43"/>
        <v>0</v>
      </c>
      <c r="AR176" s="24" t="s">
        <v>599</v>
      </c>
      <c r="AT176" s="24" t="s">
        <v>146</v>
      </c>
      <c r="AU176" s="24" t="s">
        <v>84</v>
      </c>
      <c r="AY176" s="24" t="s">
        <v>143</v>
      </c>
      <c r="BE176" s="203">
        <f t="shared" si="44"/>
        <v>0</v>
      </c>
      <c r="BF176" s="203">
        <f t="shared" si="45"/>
        <v>0</v>
      </c>
      <c r="BG176" s="203">
        <f t="shared" si="46"/>
        <v>0</v>
      </c>
      <c r="BH176" s="203">
        <f t="shared" si="47"/>
        <v>0</v>
      </c>
      <c r="BI176" s="203">
        <f t="shared" si="48"/>
        <v>0</v>
      </c>
      <c r="BJ176" s="24" t="s">
        <v>82</v>
      </c>
      <c r="BK176" s="203">
        <f t="shared" si="49"/>
        <v>0</v>
      </c>
      <c r="BL176" s="24" t="s">
        <v>599</v>
      </c>
      <c r="BM176" s="24" t="s">
        <v>1251</v>
      </c>
    </row>
    <row r="177" spans="2:65" s="1" customFormat="1" ht="22.5" customHeight="1">
      <c r="B177" s="40"/>
      <c r="C177" s="192" t="s">
        <v>712</v>
      </c>
      <c r="D177" s="192" t="s">
        <v>146</v>
      </c>
      <c r="E177" s="193" t="s">
        <v>2631</v>
      </c>
      <c r="F177" s="194" t="s">
        <v>2547</v>
      </c>
      <c r="G177" s="195" t="s">
        <v>1924</v>
      </c>
      <c r="H177" s="196">
        <v>10</v>
      </c>
      <c r="I177" s="197"/>
      <c r="J177" s="198">
        <f t="shared" si="40"/>
        <v>0</v>
      </c>
      <c r="K177" s="194" t="s">
        <v>21</v>
      </c>
      <c r="L177" s="60"/>
      <c r="M177" s="199" t="s">
        <v>21</v>
      </c>
      <c r="N177" s="200" t="s">
        <v>45</v>
      </c>
      <c r="O177" s="41"/>
      <c r="P177" s="201">
        <f t="shared" si="41"/>
        <v>0</v>
      </c>
      <c r="Q177" s="201">
        <v>0</v>
      </c>
      <c r="R177" s="201">
        <f t="shared" si="42"/>
        <v>0</v>
      </c>
      <c r="S177" s="201">
        <v>0</v>
      </c>
      <c r="T177" s="202">
        <f t="shared" si="43"/>
        <v>0</v>
      </c>
      <c r="AR177" s="24" t="s">
        <v>599</v>
      </c>
      <c r="AT177" s="24" t="s">
        <v>146</v>
      </c>
      <c r="AU177" s="24" t="s">
        <v>84</v>
      </c>
      <c r="AY177" s="24" t="s">
        <v>143</v>
      </c>
      <c r="BE177" s="203">
        <f t="shared" si="44"/>
        <v>0</v>
      </c>
      <c r="BF177" s="203">
        <f t="shared" si="45"/>
        <v>0</v>
      </c>
      <c r="BG177" s="203">
        <f t="shared" si="46"/>
        <v>0</v>
      </c>
      <c r="BH177" s="203">
        <f t="shared" si="47"/>
        <v>0</v>
      </c>
      <c r="BI177" s="203">
        <f t="shared" si="48"/>
        <v>0</v>
      </c>
      <c r="BJ177" s="24" t="s">
        <v>82</v>
      </c>
      <c r="BK177" s="203">
        <f t="shared" si="49"/>
        <v>0</v>
      </c>
      <c r="BL177" s="24" t="s">
        <v>599</v>
      </c>
      <c r="BM177" s="24" t="s">
        <v>1259</v>
      </c>
    </row>
    <row r="178" spans="2:63" s="10" customFormat="1" ht="29.85" customHeight="1">
      <c r="B178" s="175"/>
      <c r="C178" s="176"/>
      <c r="D178" s="189" t="s">
        <v>73</v>
      </c>
      <c r="E178" s="190" t="s">
        <v>2632</v>
      </c>
      <c r="F178" s="190" t="s">
        <v>2633</v>
      </c>
      <c r="G178" s="176"/>
      <c r="H178" s="176"/>
      <c r="I178" s="179"/>
      <c r="J178" s="191">
        <f>BK178</f>
        <v>0</v>
      </c>
      <c r="K178" s="176"/>
      <c r="L178" s="181"/>
      <c r="M178" s="182"/>
      <c r="N178" s="183"/>
      <c r="O178" s="183"/>
      <c r="P178" s="184">
        <f>SUM(P179:P188)</f>
        <v>0</v>
      </c>
      <c r="Q178" s="183"/>
      <c r="R178" s="184">
        <f>SUM(R179:R188)</f>
        <v>0</v>
      </c>
      <c r="S178" s="183"/>
      <c r="T178" s="185">
        <f>SUM(T179:T188)</f>
        <v>0</v>
      </c>
      <c r="AR178" s="186" t="s">
        <v>161</v>
      </c>
      <c r="AT178" s="187" t="s">
        <v>73</v>
      </c>
      <c r="AU178" s="187" t="s">
        <v>82</v>
      </c>
      <c r="AY178" s="186" t="s">
        <v>143</v>
      </c>
      <c r="BK178" s="188">
        <f>SUM(BK179:BK188)</f>
        <v>0</v>
      </c>
    </row>
    <row r="179" spans="2:65" s="1" customFormat="1" ht="22.5" customHeight="1">
      <c r="B179" s="40"/>
      <c r="C179" s="192" t="s">
        <v>720</v>
      </c>
      <c r="D179" s="192" t="s">
        <v>146</v>
      </c>
      <c r="E179" s="193" t="s">
        <v>2634</v>
      </c>
      <c r="F179" s="194" t="s">
        <v>2635</v>
      </c>
      <c r="G179" s="195" t="s">
        <v>1924</v>
      </c>
      <c r="H179" s="196">
        <v>4</v>
      </c>
      <c r="I179" s="197"/>
      <c r="J179" s="198">
        <f aca="true" t="shared" si="50" ref="J179:J188">ROUND(I179*H179,2)</f>
        <v>0</v>
      </c>
      <c r="K179" s="194" t="s">
        <v>21</v>
      </c>
      <c r="L179" s="60"/>
      <c r="M179" s="199" t="s">
        <v>21</v>
      </c>
      <c r="N179" s="200" t="s">
        <v>45</v>
      </c>
      <c r="O179" s="41"/>
      <c r="P179" s="201">
        <f aca="true" t="shared" si="51" ref="P179:P188">O179*H179</f>
        <v>0</v>
      </c>
      <c r="Q179" s="201">
        <v>0</v>
      </c>
      <c r="R179" s="201">
        <f aca="true" t="shared" si="52" ref="R179:R188">Q179*H179</f>
        <v>0</v>
      </c>
      <c r="S179" s="201">
        <v>0</v>
      </c>
      <c r="T179" s="202">
        <f aca="true" t="shared" si="53" ref="T179:T188">S179*H179</f>
        <v>0</v>
      </c>
      <c r="AR179" s="24" t="s">
        <v>599</v>
      </c>
      <c r="AT179" s="24" t="s">
        <v>146</v>
      </c>
      <c r="AU179" s="24" t="s">
        <v>84</v>
      </c>
      <c r="AY179" s="24" t="s">
        <v>143</v>
      </c>
      <c r="BE179" s="203">
        <f aca="true" t="shared" si="54" ref="BE179:BE188">IF(N179="základní",J179,0)</f>
        <v>0</v>
      </c>
      <c r="BF179" s="203">
        <f aca="true" t="shared" si="55" ref="BF179:BF188">IF(N179="snížená",J179,0)</f>
        <v>0</v>
      </c>
      <c r="BG179" s="203">
        <f aca="true" t="shared" si="56" ref="BG179:BG188">IF(N179="zákl. přenesená",J179,0)</f>
        <v>0</v>
      </c>
      <c r="BH179" s="203">
        <f aca="true" t="shared" si="57" ref="BH179:BH188">IF(N179="sníž. přenesená",J179,0)</f>
        <v>0</v>
      </c>
      <c r="BI179" s="203">
        <f aca="true" t="shared" si="58" ref="BI179:BI188">IF(N179="nulová",J179,0)</f>
        <v>0</v>
      </c>
      <c r="BJ179" s="24" t="s">
        <v>82</v>
      </c>
      <c r="BK179" s="203">
        <f aca="true" t="shared" si="59" ref="BK179:BK188">ROUND(I179*H179,2)</f>
        <v>0</v>
      </c>
      <c r="BL179" s="24" t="s">
        <v>599</v>
      </c>
      <c r="BM179" s="24" t="s">
        <v>1267</v>
      </c>
    </row>
    <row r="180" spans="2:65" s="1" customFormat="1" ht="31.5" customHeight="1">
      <c r="B180" s="40"/>
      <c r="C180" s="192" t="s">
        <v>729</v>
      </c>
      <c r="D180" s="192" t="s">
        <v>146</v>
      </c>
      <c r="E180" s="193" t="s">
        <v>2636</v>
      </c>
      <c r="F180" s="194" t="s">
        <v>2637</v>
      </c>
      <c r="G180" s="195" t="s">
        <v>2092</v>
      </c>
      <c r="H180" s="196">
        <v>80</v>
      </c>
      <c r="I180" s="197"/>
      <c r="J180" s="198">
        <f t="shared" si="50"/>
        <v>0</v>
      </c>
      <c r="K180" s="194" t="s">
        <v>21</v>
      </c>
      <c r="L180" s="60"/>
      <c r="M180" s="199" t="s">
        <v>21</v>
      </c>
      <c r="N180" s="200" t="s">
        <v>45</v>
      </c>
      <c r="O180" s="41"/>
      <c r="P180" s="201">
        <f t="shared" si="51"/>
        <v>0</v>
      </c>
      <c r="Q180" s="201">
        <v>0</v>
      </c>
      <c r="R180" s="201">
        <f t="shared" si="52"/>
        <v>0</v>
      </c>
      <c r="S180" s="201">
        <v>0</v>
      </c>
      <c r="T180" s="202">
        <f t="shared" si="53"/>
        <v>0</v>
      </c>
      <c r="AR180" s="24" t="s">
        <v>599</v>
      </c>
      <c r="AT180" s="24" t="s">
        <v>146</v>
      </c>
      <c r="AU180" s="24" t="s">
        <v>84</v>
      </c>
      <c r="AY180" s="24" t="s">
        <v>143</v>
      </c>
      <c r="BE180" s="203">
        <f t="shared" si="54"/>
        <v>0</v>
      </c>
      <c r="BF180" s="203">
        <f t="shared" si="55"/>
        <v>0</v>
      </c>
      <c r="BG180" s="203">
        <f t="shared" si="56"/>
        <v>0</v>
      </c>
      <c r="BH180" s="203">
        <f t="shared" si="57"/>
        <v>0</v>
      </c>
      <c r="BI180" s="203">
        <f t="shared" si="58"/>
        <v>0</v>
      </c>
      <c r="BJ180" s="24" t="s">
        <v>82</v>
      </c>
      <c r="BK180" s="203">
        <f t="shared" si="59"/>
        <v>0</v>
      </c>
      <c r="BL180" s="24" t="s">
        <v>599</v>
      </c>
      <c r="BM180" s="24" t="s">
        <v>1275</v>
      </c>
    </row>
    <row r="181" spans="2:65" s="1" customFormat="1" ht="22.5" customHeight="1">
      <c r="B181" s="40"/>
      <c r="C181" s="192" t="s">
        <v>734</v>
      </c>
      <c r="D181" s="192" t="s">
        <v>146</v>
      </c>
      <c r="E181" s="193" t="s">
        <v>2638</v>
      </c>
      <c r="F181" s="194" t="s">
        <v>2639</v>
      </c>
      <c r="G181" s="195" t="s">
        <v>2092</v>
      </c>
      <c r="H181" s="196">
        <v>160</v>
      </c>
      <c r="I181" s="197"/>
      <c r="J181" s="198">
        <f t="shared" si="50"/>
        <v>0</v>
      </c>
      <c r="K181" s="194" t="s">
        <v>21</v>
      </c>
      <c r="L181" s="60"/>
      <c r="M181" s="199" t="s">
        <v>21</v>
      </c>
      <c r="N181" s="200" t="s">
        <v>45</v>
      </c>
      <c r="O181" s="41"/>
      <c r="P181" s="201">
        <f t="shared" si="51"/>
        <v>0</v>
      </c>
      <c r="Q181" s="201">
        <v>0</v>
      </c>
      <c r="R181" s="201">
        <f t="shared" si="52"/>
        <v>0</v>
      </c>
      <c r="S181" s="201">
        <v>0</v>
      </c>
      <c r="T181" s="202">
        <f t="shared" si="53"/>
        <v>0</v>
      </c>
      <c r="AR181" s="24" t="s">
        <v>599</v>
      </c>
      <c r="AT181" s="24" t="s">
        <v>146</v>
      </c>
      <c r="AU181" s="24" t="s">
        <v>84</v>
      </c>
      <c r="AY181" s="24" t="s">
        <v>143</v>
      </c>
      <c r="BE181" s="203">
        <f t="shared" si="54"/>
        <v>0</v>
      </c>
      <c r="BF181" s="203">
        <f t="shared" si="55"/>
        <v>0</v>
      </c>
      <c r="BG181" s="203">
        <f t="shared" si="56"/>
        <v>0</v>
      </c>
      <c r="BH181" s="203">
        <f t="shared" si="57"/>
        <v>0</v>
      </c>
      <c r="BI181" s="203">
        <f t="shared" si="58"/>
        <v>0</v>
      </c>
      <c r="BJ181" s="24" t="s">
        <v>82</v>
      </c>
      <c r="BK181" s="203">
        <f t="shared" si="59"/>
        <v>0</v>
      </c>
      <c r="BL181" s="24" t="s">
        <v>599</v>
      </c>
      <c r="BM181" s="24" t="s">
        <v>1283</v>
      </c>
    </row>
    <row r="182" spans="2:65" s="1" customFormat="1" ht="22.5" customHeight="1">
      <c r="B182" s="40"/>
      <c r="C182" s="192" t="s">
        <v>740</v>
      </c>
      <c r="D182" s="192" t="s">
        <v>146</v>
      </c>
      <c r="E182" s="193" t="s">
        <v>2640</v>
      </c>
      <c r="F182" s="194" t="s">
        <v>2641</v>
      </c>
      <c r="G182" s="195" t="s">
        <v>2092</v>
      </c>
      <c r="H182" s="196">
        <v>32</v>
      </c>
      <c r="I182" s="197"/>
      <c r="J182" s="198">
        <f t="shared" si="50"/>
        <v>0</v>
      </c>
      <c r="K182" s="194" t="s">
        <v>21</v>
      </c>
      <c r="L182" s="60"/>
      <c r="M182" s="199" t="s">
        <v>21</v>
      </c>
      <c r="N182" s="200" t="s">
        <v>45</v>
      </c>
      <c r="O182" s="41"/>
      <c r="P182" s="201">
        <f t="shared" si="51"/>
        <v>0</v>
      </c>
      <c r="Q182" s="201">
        <v>0</v>
      </c>
      <c r="R182" s="201">
        <f t="shared" si="52"/>
        <v>0</v>
      </c>
      <c r="S182" s="201">
        <v>0</v>
      </c>
      <c r="T182" s="202">
        <f t="shared" si="53"/>
        <v>0</v>
      </c>
      <c r="AR182" s="24" t="s">
        <v>599</v>
      </c>
      <c r="AT182" s="24" t="s">
        <v>146</v>
      </c>
      <c r="AU182" s="24" t="s">
        <v>84</v>
      </c>
      <c r="AY182" s="24" t="s">
        <v>143</v>
      </c>
      <c r="BE182" s="203">
        <f t="shared" si="54"/>
        <v>0</v>
      </c>
      <c r="BF182" s="203">
        <f t="shared" si="55"/>
        <v>0</v>
      </c>
      <c r="BG182" s="203">
        <f t="shared" si="56"/>
        <v>0</v>
      </c>
      <c r="BH182" s="203">
        <f t="shared" si="57"/>
        <v>0</v>
      </c>
      <c r="BI182" s="203">
        <f t="shared" si="58"/>
        <v>0</v>
      </c>
      <c r="BJ182" s="24" t="s">
        <v>82</v>
      </c>
      <c r="BK182" s="203">
        <f t="shared" si="59"/>
        <v>0</v>
      </c>
      <c r="BL182" s="24" t="s">
        <v>599</v>
      </c>
      <c r="BM182" s="24" t="s">
        <v>1291</v>
      </c>
    </row>
    <row r="183" spans="2:65" s="1" customFormat="1" ht="22.5" customHeight="1">
      <c r="B183" s="40"/>
      <c r="C183" s="192" t="s">
        <v>746</v>
      </c>
      <c r="D183" s="192" t="s">
        <v>146</v>
      </c>
      <c r="E183" s="193" t="s">
        <v>2642</v>
      </c>
      <c r="F183" s="194" t="s">
        <v>2643</v>
      </c>
      <c r="G183" s="195" t="s">
        <v>2092</v>
      </c>
      <c r="H183" s="196">
        <v>32</v>
      </c>
      <c r="I183" s="197"/>
      <c r="J183" s="198">
        <f t="shared" si="50"/>
        <v>0</v>
      </c>
      <c r="K183" s="194" t="s">
        <v>21</v>
      </c>
      <c r="L183" s="60"/>
      <c r="M183" s="199" t="s">
        <v>21</v>
      </c>
      <c r="N183" s="200" t="s">
        <v>45</v>
      </c>
      <c r="O183" s="41"/>
      <c r="P183" s="201">
        <f t="shared" si="51"/>
        <v>0</v>
      </c>
      <c r="Q183" s="201">
        <v>0</v>
      </c>
      <c r="R183" s="201">
        <f t="shared" si="52"/>
        <v>0</v>
      </c>
      <c r="S183" s="201">
        <v>0</v>
      </c>
      <c r="T183" s="202">
        <f t="shared" si="53"/>
        <v>0</v>
      </c>
      <c r="AR183" s="24" t="s">
        <v>599</v>
      </c>
      <c r="AT183" s="24" t="s">
        <v>146</v>
      </c>
      <c r="AU183" s="24" t="s">
        <v>84</v>
      </c>
      <c r="AY183" s="24" t="s">
        <v>143</v>
      </c>
      <c r="BE183" s="203">
        <f t="shared" si="54"/>
        <v>0</v>
      </c>
      <c r="BF183" s="203">
        <f t="shared" si="55"/>
        <v>0</v>
      </c>
      <c r="BG183" s="203">
        <f t="shared" si="56"/>
        <v>0</v>
      </c>
      <c r="BH183" s="203">
        <f t="shared" si="57"/>
        <v>0</v>
      </c>
      <c r="BI183" s="203">
        <f t="shared" si="58"/>
        <v>0</v>
      </c>
      <c r="BJ183" s="24" t="s">
        <v>82</v>
      </c>
      <c r="BK183" s="203">
        <f t="shared" si="59"/>
        <v>0</v>
      </c>
      <c r="BL183" s="24" t="s">
        <v>599</v>
      </c>
      <c r="BM183" s="24" t="s">
        <v>1307</v>
      </c>
    </row>
    <row r="184" spans="2:65" s="1" customFormat="1" ht="22.5" customHeight="1">
      <c r="B184" s="40"/>
      <c r="C184" s="192" t="s">
        <v>749</v>
      </c>
      <c r="D184" s="192" t="s">
        <v>146</v>
      </c>
      <c r="E184" s="193" t="s">
        <v>2644</v>
      </c>
      <c r="F184" s="194" t="s">
        <v>2645</v>
      </c>
      <c r="G184" s="195" t="s">
        <v>2092</v>
      </c>
      <c r="H184" s="196">
        <v>16</v>
      </c>
      <c r="I184" s="197"/>
      <c r="J184" s="198">
        <f t="shared" si="50"/>
        <v>0</v>
      </c>
      <c r="K184" s="194" t="s">
        <v>21</v>
      </c>
      <c r="L184" s="60"/>
      <c r="M184" s="199" t="s">
        <v>21</v>
      </c>
      <c r="N184" s="200" t="s">
        <v>45</v>
      </c>
      <c r="O184" s="41"/>
      <c r="P184" s="201">
        <f t="shared" si="51"/>
        <v>0</v>
      </c>
      <c r="Q184" s="201">
        <v>0</v>
      </c>
      <c r="R184" s="201">
        <f t="shared" si="52"/>
        <v>0</v>
      </c>
      <c r="S184" s="201">
        <v>0</v>
      </c>
      <c r="T184" s="202">
        <f t="shared" si="53"/>
        <v>0</v>
      </c>
      <c r="AR184" s="24" t="s">
        <v>599</v>
      </c>
      <c r="AT184" s="24" t="s">
        <v>146</v>
      </c>
      <c r="AU184" s="24" t="s">
        <v>84</v>
      </c>
      <c r="AY184" s="24" t="s">
        <v>143</v>
      </c>
      <c r="BE184" s="203">
        <f t="shared" si="54"/>
        <v>0</v>
      </c>
      <c r="BF184" s="203">
        <f t="shared" si="55"/>
        <v>0</v>
      </c>
      <c r="BG184" s="203">
        <f t="shared" si="56"/>
        <v>0</v>
      </c>
      <c r="BH184" s="203">
        <f t="shared" si="57"/>
        <v>0</v>
      </c>
      <c r="BI184" s="203">
        <f t="shared" si="58"/>
        <v>0</v>
      </c>
      <c r="BJ184" s="24" t="s">
        <v>82</v>
      </c>
      <c r="BK184" s="203">
        <f t="shared" si="59"/>
        <v>0</v>
      </c>
      <c r="BL184" s="24" t="s">
        <v>599</v>
      </c>
      <c r="BM184" s="24" t="s">
        <v>1315</v>
      </c>
    </row>
    <row r="185" spans="2:65" s="1" customFormat="1" ht="22.5" customHeight="1">
      <c r="B185" s="40"/>
      <c r="C185" s="192" t="s">
        <v>751</v>
      </c>
      <c r="D185" s="192" t="s">
        <v>146</v>
      </c>
      <c r="E185" s="193" t="s">
        <v>2646</v>
      </c>
      <c r="F185" s="194" t="s">
        <v>2647</v>
      </c>
      <c r="G185" s="195" t="s">
        <v>1924</v>
      </c>
      <c r="H185" s="196">
        <v>200</v>
      </c>
      <c r="I185" s="197"/>
      <c r="J185" s="198">
        <f t="shared" si="50"/>
        <v>0</v>
      </c>
      <c r="K185" s="194" t="s">
        <v>21</v>
      </c>
      <c r="L185" s="60"/>
      <c r="M185" s="199" t="s">
        <v>21</v>
      </c>
      <c r="N185" s="200" t="s">
        <v>45</v>
      </c>
      <c r="O185" s="41"/>
      <c r="P185" s="201">
        <f t="shared" si="51"/>
        <v>0</v>
      </c>
      <c r="Q185" s="201">
        <v>0</v>
      </c>
      <c r="R185" s="201">
        <f t="shared" si="52"/>
        <v>0</v>
      </c>
      <c r="S185" s="201">
        <v>0</v>
      </c>
      <c r="T185" s="202">
        <f t="shared" si="53"/>
        <v>0</v>
      </c>
      <c r="AR185" s="24" t="s">
        <v>599</v>
      </c>
      <c r="AT185" s="24" t="s">
        <v>146</v>
      </c>
      <c r="AU185" s="24" t="s">
        <v>84</v>
      </c>
      <c r="AY185" s="24" t="s">
        <v>143</v>
      </c>
      <c r="BE185" s="203">
        <f t="shared" si="54"/>
        <v>0</v>
      </c>
      <c r="BF185" s="203">
        <f t="shared" si="55"/>
        <v>0</v>
      </c>
      <c r="BG185" s="203">
        <f t="shared" si="56"/>
        <v>0</v>
      </c>
      <c r="BH185" s="203">
        <f t="shared" si="57"/>
        <v>0</v>
      </c>
      <c r="BI185" s="203">
        <f t="shared" si="58"/>
        <v>0</v>
      </c>
      <c r="BJ185" s="24" t="s">
        <v>82</v>
      </c>
      <c r="BK185" s="203">
        <f t="shared" si="59"/>
        <v>0</v>
      </c>
      <c r="BL185" s="24" t="s">
        <v>599</v>
      </c>
      <c r="BM185" s="24" t="s">
        <v>1323</v>
      </c>
    </row>
    <row r="186" spans="2:65" s="1" customFormat="1" ht="22.5" customHeight="1">
      <c r="B186" s="40"/>
      <c r="C186" s="192" t="s">
        <v>763</v>
      </c>
      <c r="D186" s="192" t="s">
        <v>146</v>
      </c>
      <c r="E186" s="193" t="s">
        <v>2648</v>
      </c>
      <c r="F186" s="194" t="s">
        <v>2649</v>
      </c>
      <c r="G186" s="195" t="s">
        <v>2092</v>
      </c>
      <c r="H186" s="196">
        <v>24</v>
      </c>
      <c r="I186" s="197"/>
      <c r="J186" s="198">
        <f t="shared" si="50"/>
        <v>0</v>
      </c>
      <c r="K186" s="194" t="s">
        <v>21</v>
      </c>
      <c r="L186" s="60"/>
      <c r="M186" s="199" t="s">
        <v>21</v>
      </c>
      <c r="N186" s="200" t="s">
        <v>45</v>
      </c>
      <c r="O186" s="41"/>
      <c r="P186" s="201">
        <f t="shared" si="51"/>
        <v>0</v>
      </c>
      <c r="Q186" s="201">
        <v>0</v>
      </c>
      <c r="R186" s="201">
        <f t="shared" si="52"/>
        <v>0</v>
      </c>
      <c r="S186" s="201">
        <v>0</v>
      </c>
      <c r="T186" s="202">
        <f t="shared" si="53"/>
        <v>0</v>
      </c>
      <c r="AR186" s="24" t="s">
        <v>599</v>
      </c>
      <c r="AT186" s="24" t="s">
        <v>146</v>
      </c>
      <c r="AU186" s="24" t="s">
        <v>84</v>
      </c>
      <c r="AY186" s="24" t="s">
        <v>143</v>
      </c>
      <c r="BE186" s="203">
        <f t="shared" si="54"/>
        <v>0</v>
      </c>
      <c r="BF186" s="203">
        <f t="shared" si="55"/>
        <v>0</v>
      </c>
      <c r="BG186" s="203">
        <f t="shared" si="56"/>
        <v>0</v>
      </c>
      <c r="BH186" s="203">
        <f t="shared" si="57"/>
        <v>0</v>
      </c>
      <c r="BI186" s="203">
        <f t="shared" si="58"/>
        <v>0</v>
      </c>
      <c r="BJ186" s="24" t="s">
        <v>82</v>
      </c>
      <c r="BK186" s="203">
        <f t="shared" si="59"/>
        <v>0</v>
      </c>
      <c r="BL186" s="24" t="s">
        <v>599</v>
      </c>
      <c r="BM186" s="24" t="s">
        <v>1331</v>
      </c>
    </row>
    <row r="187" spans="2:65" s="1" customFormat="1" ht="22.5" customHeight="1">
      <c r="B187" s="40"/>
      <c r="C187" s="192" t="s">
        <v>775</v>
      </c>
      <c r="D187" s="192" t="s">
        <v>146</v>
      </c>
      <c r="E187" s="193" t="s">
        <v>2650</v>
      </c>
      <c r="F187" s="194" t="s">
        <v>2651</v>
      </c>
      <c r="G187" s="195" t="s">
        <v>2092</v>
      </c>
      <c r="H187" s="196">
        <v>24</v>
      </c>
      <c r="I187" s="197"/>
      <c r="J187" s="198">
        <f t="shared" si="50"/>
        <v>0</v>
      </c>
      <c r="K187" s="194" t="s">
        <v>21</v>
      </c>
      <c r="L187" s="60"/>
      <c r="M187" s="199" t="s">
        <v>21</v>
      </c>
      <c r="N187" s="200" t="s">
        <v>45</v>
      </c>
      <c r="O187" s="41"/>
      <c r="P187" s="201">
        <f t="shared" si="51"/>
        <v>0</v>
      </c>
      <c r="Q187" s="201">
        <v>0</v>
      </c>
      <c r="R187" s="201">
        <f t="shared" si="52"/>
        <v>0</v>
      </c>
      <c r="S187" s="201">
        <v>0</v>
      </c>
      <c r="T187" s="202">
        <f t="shared" si="53"/>
        <v>0</v>
      </c>
      <c r="AR187" s="24" t="s">
        <v>599</v>
      </c>
      <c r="AT187" s="24" t="s">
        <v>146</v>
      </c>
      <c r="AU187" s="24" t="s">
        <v>84</v>
      </c>
      <c r="AY187" s="24" t="s">
        <v>143</v>
      </c>
      <c r="BE187" s="203">
        <f t="shared" si="54"/>
        <v>0</v>
      </c>
      <c r="BF187" s="203">
        <f t="shared" si="55"/>
        <v>0</v>
      </c>
      <c r="BG187" s="203">
        <f t="shared" si="56"/>
        <v>0</v>
      </c>
      <c r="BH187" s="203">
        <f t="shared" si="57"/>
        <v>0</v>
      </c>
      <c r="BI187" s="203">
        <f t="shared" si="58"/>
        <v>0</v>
      </c>
      <c r="BJ187" s="24" t="s">
        <v>82</v>
      </c>
      <c r="BK187" s="203">
        <f t="shared" si="59"/>
        <v>0</v>
      </c>
      <c r="BL187" s="24" t="s">
        <v>599</v>
      </c>
      <c r="BM187" s="24" t="s">
        <v>1344</v>
      </c>
    </row>
    <row r="188" spans="2:65" s="1" customFormat="1" ht="22.5" customHeight="1">
      <c r="B188" s="40"/>
      <c r="C188" s="192" t="s">
        <v>781</v>
      </c>
      <c r="D188" s="192" t="s">
        <v>146</v>
      </c>
      <c r="E188" s="193" t="s">
        <v>2652</v>
      </c>
      <c r="F188" s="194" t="s">
        <v>2338</v>
      </c>
      <c r="G188" s="195" t="s">
        <v>2092</v>
      </c>
      <c r="H188" s="196">
        <v>32</v>
      </c>
      <c r="I188" s="197"/>
      <c r="J188" s="198">
        <f t="shared" si="50"/>
        <v>0</v>
      </c>
      <c r="K188" s="194" t="s">
        <v>21</v>
      </c>
      <c r="L188" s="60"/>
      <c r="M188" s="199" t="s">
        <v>21</v>
      </c>
      <c r="N188" s="276" t="s">
        <v>45</v>
      </c>
      <c r="O188" s="207"/>
      <c r="P188" s="277">
        <f t="shared" si="51"/>
        <v>0</v>
      </c>
      <c r="Q188" s="277">
        <v>0</v>
      </c>
      <c r="R188" s="277">
        <f t="shared" si="52"/>
        <v>0</v>
      </c>
      <c r="S188" s="277">
        <v>0</v>
      </c>
      <c r="T188" s="278">
        <f t="shared" si="53"/>
        <v>0</v>
      </c>
      <c r="AR188" s="24" t="s">
        <v>599</v>
      </c>
      <c r="AT188" s="24" t="s">
        <v>146</v>
      </c>
      <c r="AU188" s="24" t="s">
        <v>84</v>
      </c>
      <c r="AY188" s="24" t="s">
        <v>143</v>
      </c>
      <c r="BE188" s="203">
        <f t="shared" si="54"/>
        <v>0</v>
      </c>
      <c r="BF188" s="203">
        <f t="shared" si="55"/>
        <v>0</v>
      </c>
      <c r="BG188" s="203">
        <f t="shared" si="56"/>
        <v>0</v>
      </c>
      <c r="BH188" s="203">
        <f t="shared" si="57"/>
        <v>0</v>
      </c>
      <c r="BI188" s="203">
        <f t="shared" si="58"/>
        <v>0</v>
      </c>
      <c r="BJ188" s="24" t="s">
        <v>82</v>
      </c>
      <c r="BK188" s="203">
        <f t="shared" si="59"/>
        <v>0</v>
      </c>
      <c r="BL188" s="24" t="s">
        <v>599</v>
      </c>
      <c r="BM188" s="24" t="s">
        <v>1299</v>
      </c>
    </row>
    <row r="189" spans="2:12" s="1" customFormat="1" ht="6.95" customHeight="1">
      <c r="B189" s="55"/>
      <c r="C189" s="56"/>
      <c r="D189" s="56"/>
      <c r="E189" s="56"/>
      <c r="F189" s="56"/>
      <c r="G189" s="56"/>
      <c r="H189" s="56"/>
      <c r="I189" s="138"/>
      <c r="J189" s="56"/>
      <c r="K189" s="56"/>
      <c r="L189" s="60"/>
    </row>
  </sheetData>
  <sheetProtection algorithmName="SHA-512" hashValue="LRgHupcBSUEmqdMLvZLZnSM5WjPtpYV5mJ5gSVYEupELlWfC/+gdZeeT4T21Tv9oeKuR2jrxfX3nBJydBq68Sg==" saltValue="WFSbQ/1XpIHvyWPiImlYtQ==" spinCount="100000" sheet="1" objects="1" scenarios="1" formatCells="0" formatColumns="0" formatRows="0" sort="0" autoFilter="0"/>
  <autoFilter ref="C81:K188"/>
  <mergeCells count="9">
    <mergeCell ref="E72:H72"/>
    <mergeCell ref="E74:H74"/>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1"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BR134"/>
  <sheetViews>
    <sheetView showGridLines="0" workbookViewId="0" topLeftCell="A1">
      <pane ySplit="1" topLeftCell="A2" activePane="bottomLeft" state="frozen"/>
      <selection pane="bottomLeft" activeCell="A1" sqref="A1"/>
    </sheetView>
  </sheetViews>
  <sheetFormatPr defaultColWidth="9.33203125" defaultRowHeight="13.5"/>
  <cols>
    <col min="1" max="1" width="8.33203125" style="0" customWidth="1"/>
    <col min="2" max="2" width="1.66796875" style="0" customWidth="1"/>
    <col min="3" max="3" width="4.16015625" style="0" customWidth="1"/>
    <col min="4" max="4" width="4.33203125" style="0" customWidth="1"/>
    <col min="5" max="5" width="17.16015625" style="0" customWidth="1"/>
    <col min="6" max="6" width="75" style="0" customWidth="1"/>
    <col min="7" max="7" width="8.66015625" style="0" customWidth="1"/>
    <col min="8" max="8" width="11.16015625" style="0" customWidth="1"/>
    <col min="9" max="9" width="12.66015625" style="110" customWidth="1"/>
    <col min="10" max="10" width="23.5" style="0" customWidth="1"/>
    <col min="11" max="11" width="15.5" style="0" customWidth="1"/>
    <col min="13" max="18" width="9.33203125" style="0" hidden="1" customWidth="1"/>
    <col min="19" max="19" width="8.16015625" style="0" hidden="1" customWidth="1"/>
    <col min="20" max="20" width="29.66015625" style="0" hidden="1" customWidth="1"/>
    <col min="21" max="21" width="16.33203125" style="0" hidden="1" customWidth="1"/>
    <col min="22" max="22" width="12.33203125" style="0" customWidth="1"/>
    <col min="23" max="23" width="16.33203125" style="0" customWidth="1"/>
    <col min="24" max="24" width="12.33203125" style="0" customWidth="1"/>
    <col min="25" max="25" width="15" style="0" customWidth="1"/>
    <col min="26" max="26" width="11" style="0" customWidth="1"/>
    <col min="27" max="27" width="15" style="0" customWidth="1"/>
    <col min="28" max="28" width="16.33203125" style="0" customWidth="1"/>
    <col min="29" max="29" width="11" style="0" customWidth="1"/>
    <col min="30" max="30" width="15" style="0" customWidth="1"/>
    <col min="31" max="31" width="16.33203125" style="0" customWidth="1"/>
    <col min="44" max="65" width="9.33203125" style="0" hidden="1" customWidth="1"/>
  </cols>
  <sheetData>
    <row r="1" spans="1:70" ht="21.75" customHeight="1">
      <c r="A1" s="21"/>
      <c r="B1" s="111"/>
      <c r="C1" s="111"/>
      <c r="D1" s="112" t="s">
        <v>1</v>
      </c>
      <c r="E1" s="111"/>
      <c r="F1" s="113" t="s">
        <v>110</v>
      </c>
      <c r="G1" s="403" t="s">
        <v>111</v>
      </c>
      <c r="H1" s="403"/>
      <c r="I1" s="114"/>
      <c r="J1" s="113" t="s">
        <v>112</v>
      </c>
      <c r="K1" s="112" t="s">
        <v>113</v>
      </c>
      <c r="L1" s="113" t="s">
        <v>114</v>
      </c>
      <c r="M1" s="113"/>
      <c r="N1" s="113"/>
      <c r="O1" s="113"/>
      <c r="P1" s="113"/>
      <c r="Q1" s="113"/>
      <c r="R1" s="113"/>
      <c r="S1" s="113"/>
      <c r="T1" s="113"/>
      <c r="U1" s="20"/>
      <c r="V1" s="20"/>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row>
    <row r="2" spans="3:46" ht="36.95" customHeight="1">
      <c r="L2" s="362"/>
      <c r="M2" s="362"/>
      <c r="N2" s="362"/>
      <c r="O2" s="362"/>
      <c r="P2" s="362"/>
      <c r="Q2" s="362"/>
      <c r="R2" s="362"/>
      <c r="S2" s="362"/>
      <c r="T2" s="362"/>
      <c r="U2" s="362"/>
      <c r="V2" s="362"/>
      <c r="AT2" s="24" t="s">
        <v>106</v>
      </c>
    </row>
    <row r="3" spans="2:46" ht="6.95" customHeight="1">
      <c r="B3" s="25"/>
      <c r="C3" s="26"/>
      <c r="D3" s="26"/>
      <c r="E3" s="26"/>
      <c r="F3" s="26"/>
      <c r="G3" s="26"/>
      <c r="H3" s="26"/>
      <c r="I3" s="115"/>
      <c r="J3" s="26"/>
      <c r="K3" s="27"/>
      <c r="AT3" s="24" t="s">
        <v>84</v>
      </c>
    </row>
    <row r="4" spans="2:46" ht="36.95" customHeight="1">
      <c r="B4" s="28"/>
      <c r="C4" s="29"/>
      <c r="D4" s="30" t="s">
        <v>115</v>
      </c>
      <c r="E4" s="29"/>
      <c r="F4" s="29"/>
      <c r="G4" s="29"/>
      <c r="H4" s="29"/>
      <c r="I4" s="116"/>
      <c r="J4" s="29"/>
      <c r="K4" s="31"/>
      <c r="M4" s="32" t="s">
        <v>12</v>
      </c>
      <c r="AT4" s="24" t="s">
        <v>6</v>
      </c>
    </row>
    <row r="5" spans="2:11" ht="6.95" customHeight="1">
      <c r="B5" s="28"/>
      <c r="C5" s="29"/>
      <c r="D5" s="29"/>
      <c r="E5" s="29"/>
      <c r="F5" s="29"/>
      <c r="G5" s="29"/>
      <c r="H5" s="29"/>
      <c r="I5" s="116"/>
      <c r="J5" s="29"/>
      <c r="K5" s="31"/>
    </row>
    <row r="6" spans="2:11" ht="15">
      <c r="B6" s="28"/>
      <c r="C6" s="29"/>
      <c r="D6" s="37" t="s">
        <v>18</v>
      </c>
      <c r="E6" s="29"/>
      <c r="F6" s="29"/>
      <c r="G6" s="29"/>
      <c r="H6" s="29"/>
      <c r="I6" s="116"/>
      <c r="J6" s="29"/>
      <c r="K6" s="31"/>
    </row>
    <row r="7" spans="2:11" ht="22.5" customHeight="1">
      <c r="B7" s="28"/>
      <c r="C7" s="29"/>
      <c r="D7" s="29"/>
      <c r="E7" s="404" t="str">
        <f>'Rekapitulace stavby'!K6</f>
        <v>Novostavba budovy Fokus Turnov</v>
      </c>
      <c r="F7" s="405"/>
      <c r="G7" s="405"/>
      <c r="H7" s="405"/>
      <c r="I7" s="116"/>
      <c r="J7" s="29"/>
      <c r="K7" s="31"/>
    </row>
    <row r="8" spans="2:11" s="1" customFormat="1" ht="15">
      <c r="B8" s="40"/>
      <c r="C8" s="41"/>
      <c r="D8" s="37" t="s">
        <v>116</v>
      </c>
      <c r="E8" s="41"/>
      <c r="F8" s="41"/>
      <c r="G8" s="41"/>
      <c r="H8" s="41"/>
      <c r="I8" s="117"/>
      <c r="J8" s="41"/>
      <c r="K8" s="44"/>
    </row>
    <row r="9" spans="2:11" s="1" customFormat="1" ht="36.95" customHeight="1">
      <c r="B9" s="40"/>
      <c r="C9" s="41"/>
      <c r="D9" s="41"/>
      <c r="E9" s="406" t="s">
        <v>2653</v>
      </c>
      <c r="F9" s="407"/>
      <c r="G9" s="407"/>
      <c r="H9" s="407"/>
      <c r="I9" s="117"/>
      <c r="J9" s="41"/>
      <c r="K9" s="44"/>
    </row>
    <row r="10" spans="2:11" s="1" customFormat="1" ht="13.5">
      <c r="B10" s="40"/>
      <c r="C10" s="41"/>
      <c r="D10" s="41"/>
      <c r="E10" s="41"/>
      <c r="F10" s="41"/>
      <c r="G10" s="41"/>
      <c r="H10" s="41"/>
      <c r="I10" s="117"/>
      <c r="J10" s="41"/>
      <c r="K10" s="44"/>
    </row>
    <row r="11" spans="2:11" s="1" customFormat="1" ht="14.45" customHeight="1">
      <c r="B11" s="40"/>
      <c r="C11" s="41"/>
      <c r="D11" s="37" t="s">
        <v>20</v>
      </c>
      <c r="E11" s="41"/>
      <c r="F11" s="35" t="s">
        <v>21</v>
      </c>
      <c r="G11" s="41"/>
      <c r="H11" s="41"/>
      <c r="I11" s="118" t="s">
        <v>22</v>
      </c>
      <c r="J11" s="35" t="s">
        <v>21</v>
      </c>
      <c r="K11" s="44"/>
    </row>
    <row r="12" spans="2:11" s="1" customFormat="1" ht="14.45" customHeight="1">
      <c r="B12" s="40"/>
      <c r="C12" s="41"/>
      <c r="D12" s="37" t="s">
        <v>23</v>
      </c>
      <c r="E12" s="41"/>
      <c r="F12" s="35" t="s">
        <v>24</v>
      </c>
      <c r="G12" s="41"/>
      <c r="H12" s="41"/>
      <c r="I12" s="118" t="s">
        <v>25</v>
      </c>
      <c r="J12" s="119">
        <f>'Rekapitulace stavby'!AN8</f>
        <v>43776</v>
      </c>
      <c r="K12" s="44"/>
    </row>
    <row r="13" spans="2:11" s="1" customFormat="1" ht="10.9" customHeight="1">
      <c r="B13" s="40"/>
      <c r="C13" s="41"/>
      <c r="D13" s="41"/>
      <c r="E13" s="41"/>
      <c r="F13" s="41"/>
      <c r="G13" s="41"/>
      <c r="H13" s="41"/>
      <c r="I13" s="117"/>
      <c r="J13" s="41"/>
      <c r="K13" s="44"/>
    </row>
    <row r="14" spans="2:11" s="1" customFormat="1" ht="14.45" customHeight="1">
      <c r="B14" s="40"/>
      <c r="C14" s="41"/>
      <c r="D14" s="37" t="s">
        <v>26</v>
      </c>
      <c r="E14" s="41"/>
      <c r="F14" s="41"/>
      <c r="G14" s="41"/>
      <c r="H14" s="41"/>
      <c r="I14" s="118" t="s">
        <v>27</v>
      </c>
      <c r="J14" s="35" t="s">
        <v>28</v>
      </c>
      <c r="K14" s="44"/>
    </row>
    <row r="15" spans="2:11" s="1" customFormat="1" ht="18" customHeight="1">
      <c r="B15" s="40"/>
      <c r="C15" s="41"/>
      <c r="D15" s="41"/>
      <c r="E15" s="35" t="s">
        <v>29</v>
      </c>
      <c r="F15" s="41"/>
      <c r="G15" s="41"/>
      <c r="H15" s="41"/>
      <c r="I15" s="118" t="s">
        <v>30</v>
      </c>
      <c r="J15" s="35" t="s">
        <v>31</v>
      </c>
      <c r="K15" s="44"/>
    </row>
    <row r="16" spans="2:11" s="1" customFormat="1" ht="6.95" customHeight="1">
      <c r="B16" s="40"/>
      <c r="C16" s="41"/>
      <c r="D16" s="41"/>
      <c r="E16" s="41"/>
      <c r="F16" s="41"/>
      <c r="G16" s="41"/>
      <c r="H16" s="41"/>
      <c r="I16" s="117"/>
      <c r="J16" s="41"/>
      <c r="K16" s="44"/>
    </row>
    <row r="17" spans="2:11" s="1" customFormat="1" ht="14.45" customHeight="1">
      <c r="B17" s="40"/>
      <c r="C17" s="41"/>
      <c r="D17" s="37" t="s">
        <v>32</v>
      </c>
      <c r="E17" s="41"/>
      <c r="F17" s="41"/>
      <c r="G17" s="41"/>
      <c r="H17" s="41"/>
      <c r="I17" s="118" t="s">
        <v>27</v>
      </c>
      <c r="J17" s="35" t="str">
        <f>IF('Rekapitulace stavby'!AN13="Vyplň údaj","",IF('Rekapitulace stavby'!AN13="","",'Rekapitulace stavby'!AN13))</f>
        <v/>
      </c>
      <c r="K17" s="44"/>
    </row>
    <row r="18" spans="2:11" s="1" customFormat="1" ht="18" customHeight="1">
      <c r="B18" s="40"/>
      <c r="C18" s="41"/>
      <c r="D18" s="41"/>
      <c r="E18" s="35" t="str">
        <f>IF('Rekapitulace stavby'!E14="Vyplň údaj","",IF('Rekapitulace stavby'!E14="","",'Rekapitulace stavby'!E14))</f>
        <v/>
      </c>
      <c r="F18" s="41"/>
      <c r="G18" s="41"/>
      <c r="H18" s="41"/>
      <c r="I18" s="118" t="s">
        <v>30</v>
      </c>
      <c r="J18" s="35" t="str">
        <f>IF('Rekapitulace stavby'!AN14="Vyplň údaj","",IF('Rekapitulace stavby'!AN14="","",'Rekapitulace stavby'!AN14))</f>
        <v/>
      </c>
      <c r="K18" s="44"/>
    </row>
    <row r="19" spans="2:11" s="1" customFormat="1" ht="6.95" customHeight="1">
      <c r="B19" s="40"/>
      <c r="C19" s="41"/>
      <c r="D19" s="41"/>
      <c r="E19" s="41"/>
      <c r="F19" s="41"/>
      <c r="G19" s="41"/>
      <c r="H19" s="41"/>
      <c r="I19" s="117"/>
      <c r="J19" s="41"/>
      <c r="K19" s="44"/>
    </row>
    <row r="20" spans="2:11" s="1" customFormat="1" ht="14.45" customHeight="1">
      <c r="B20" s="40"/>
      <c r="C20" s="41"/>
      <c r="D20" s="37" t="s">
        <v>34</v>
      </c>
      <c r="E20" s="41"/>
      <c r="F20" s="41"/>
      <c r="G20" s="41"/>
      <c r="H20" s="41"/>
      <c r="I20" s="118" t="s">
        <v>27</v>
      </c>
      <c r="J20" s="35" t="s">
        <v>35</v>
      </c>
      <c r="K20" s="44"/>
    </row>
    <row r="21" spans="2:11" s="1" customFormat="1" ht="18" customHeight="1">
      <c r="B21" s="40"/>
      <c r="C21" s="41"/>
      <c r="D21" s="41"/>
      <c r="E21" s="35" t="s">
        <v>36</v>
      </c>
      <c r="F21" s="41"/>
      <c r="G21" s="41"/>
      <c r="H21" s="41"/>
      <c r="I21" s="118" t="s">
        <v>30</v>
      </c>
      <c r="J21" s="35" t="s">
        <v>37</v>
      </c>
      <c r="K21" s="44"/>
    </row>
    <row r="22" spans="2:11" s="1" customFormat="1" ht="6.95" customHeight="1">
      <c r="B22" s="40"/>
      <c r="C22" s="41"/>
      <c r="D22" s="41"/>
      <c r="E22" s="41"/>
      <c r="F22" s="41"/>
      <c r="G22" s="41"/>
      <c r="H22" s="41"/>
      <c r="I22" s="117"/>
      <c r="J22" s="41"/>
      <c r="K22" s="44"/>
    </row>
    <row r="23" spans="2:11" s="1" customFormat="1" ht="14.45" customHeight="1">
      <c r="B23" s="40"/>
      <c r="C23" s="41"/>
      <c r="D23" s="37" t="s">
        <v>39</v>
      </c>
      <c r="E23" s="41"/>
      <c r="F23" s="41"/>
      <c r="G23" s="41"/>
      <c r="H23" s="41"/>
      <c r="I23" s="117"/>
      <c r="J23" s="41"/>
      <c r="K23" s="44"/>
    </row>
    <row r="24" spans="2:11" s="6" customFormat="1" ht="22.5" customHeight="1">
      <c r="B24" s="120"/>
      <c r="C24" s="121"/>
      <c r="D24" s="121"/>
      <c r="E24" s="396" t="s">
        <v>21</v>
      </c>
      <c r="F24" s="396"/>
      <c r="G24" s="396"/>
      <c r="H24" s="396"/>
      <c r="I24" s="122"/>
      <c r="J24" s="121"/>
      <c r="K24" s="123"/>
    </row>
    <row r="25" spans="2:11" s="1" customFormat="1" ht="6.95" customHeight="1">
      <c r="B25" s="40"/>
      <c r="C25" s="41"/>
      <c r="D25" s="41"/>
      <c r="E25" s="41"/>
      <c r="F25" s="41"/>
      <c r="G25" s="41"/>
      <c r="H25" s="41"/>
      <c r="I25" s="117"/>
      <c r="J25" s="41"/>
      <c r="K25" s="44"/>
    </row>
    <row r="26" spans="2:11" s="1" customFormat="1" ht="6.95" customHeight="1">
      <c r="B26" s="40"/>
      <c r="C26" s="41"/>
      <c r="D26" s="84"/>
      <c r="E26" s="84"/>
      <c r="F26" s="84"/>
      <c r="G26" s="84"/>
      <c r="H26" s="84"/>
      <c r="I26" s="124"/>
      <c r="J26" s="84"/>
      <c r="K26" s="125"/>
    </row>
    <row r="27" spans="2:11" s="1" customFormat="1" ht="25.35" customHeight="1">
      <c r="B27" s="40"/>
      <c r="C27" s="41"/>
      <c r="D27" s="126" t="s">
        <v>40</v>
      </c>
      <c r="E27" s="41"/>
      <c r="F27" s="41"/>
      <c r="G27" s="41"/>
      <c r="H27" s="41"/>
      <c r="I27" s="117"/>
      <c r="J27" s="127">
        <f>ROUND(J86,2)</f>
        <v>0</v>
      </c>
      <c r="K27" s="44"/>
    </row>
    <row r="28" spans="2:11" s="1" customFormat="1" ht="6.95" customHeight="1">
      <c r="B28" s="40"/>
      <c r="C28" s="41"/>
      <c r="D28" s="84"/>
      <c r="E28" s="84"/>
      <c r="F28" s="84"/>
      <c r="G28" s="84"/>
      <c r="H28" s="84"/>
      <c r="I28" s="124"/>
      <c r="J28" s="84"/>
      <c r="K28" s="125"/>
    </row>
    <row r="29" spans="2:11" s="1" customFormat="1" ht="14.45" customHeight="1">
      <c r="B29" s="40"/>
      <c r="C29" s="41"/>
      <c r="D29" s="41"/>
      <c r="E29" s="41"/>
      <c r="F29" s="45" t="s">
        <v>42</v>
      </c>
      <c r="G29" s="41"/>
      <c r="H29" s="41"/>
      <c r="I29" s="128" t="s">
        <v>41</v>
      </c>
      <c r="J29" s="45" t="s">
        <v>43</v>
      </c>
      <c r="K29" s="44"/>
    </row>
    <row r="30" spans="2:11" s="1" customFormat="1" ht="14.45" customHeight="1">
      <c r="B30" s="40"/>
      <c r="C30" s="41"/>
      <c r="D30" s="48" t="s">
        <v>44</v>
      </c>
      <c r="E30" s="48" t="s">
        <v>45</v>
      </c>
      <c r="F30" s="129">
        <f>ROUND(SUM(BE86:BE133),2)</f>
        <v>0</v>
      </c>
      <c r="G30" s="41"/>
      <c r="H30" s="41"/>
      <c r="I30" s="130">
        <v>0.21</v>
      </c>
      <c r="J30" s="129">
        <f>ROUND(ROUND((SUM(BE86:BE133)),2)*I30,2)</f>
        <v>0</v>
      </c>
      <c r="K30" s="44"/>
    </row>
    <row r="31" spans="2:11" s="1" customFormat="1" ht="14.45" customHeight="1">
      <c r="B31" s="40"/>
      <c r="C31" s="41"/>
      <c r="D31" s="41"/>
      <c r="E31" s="48" t="s">
        <v>46</v>
      </c>
      <c r="F31" s="129">
        <f>ROUND(SUM(BF86:BF133),2)</f>
        <v>0</v>
      </c>
      <c r="G31" s="41"/>
      <c r="H31" s="41"/>
      <c r="I31" s="130">
        <v>0.15</v>
      </c>
      <c r="J31" s="129">
        <f>ROUND(ROUND((SUM(BF86:BF133)),2)*I31,2)</f>
        <v>0</v>
      </c>
      <c r="K31" s="44"/>
    </row>
    <row r="32" spans="2:11" s="1" customFormat="1" ht="14.45" customHeight="1" hidden="1">
      <c r="B32" s="40"/>
      <c r="C32" s="41"/>
      <c r="D32" s="41"/>
      <c r="E32" s="48" t="s">
        <v>47</v>
      </c>
      <c r="F32" s="129">
        <f>ROUND(SUM(BG86:BG133),2)</f>
        <v>0</v>
      </c>
      <c r="G32" s="41"/>
      <c r="H32" s="41"/>
      <c r="I32" s="130">
        <v>0.21</v>
      </c>
      <c r="J32" s="129">
        <v>0</v>
      </c>
      <c r="K32" s="44"/>
    </row>
    <row r="33" spans="2:11" s="1" customFormat="1" ht="14.45" customHeight="1" hidden="1">
      <c r="B33" s="40"/>
      <c r="C33" s="41"/>
      <c r="D33" s="41"/>
      <c r="E33" s="48" t="s">
        <v>48</v>
      </c>
      <c r="F33" s="129">
        <f>ROUND(SUM(BH86:BH133),2)</f>
        <v>0</v>
      </c>
      <c r="G33" s="41"/>
      <c r="H33" s="41"/>
      <c r="I33" s="130">
        <v>0.15</v>
      </c>
      <c r="J33" s="129">
        <v>0</v>
      </c>
      <c r="K33" s="44"/>
    </row>
    <row r="34" spans="2:11" s="1" customFormat="1" ht="14.45" customHeight="1" hidden="1">
      <c r="B34" s="40"/>
      <c r="C34" s="41"/>
      <c r="D34" s="41"/>
      <c r="E34" s="48" t="s">
        <v>49</v>
      </c>
      <c r="F34" s="129">
        <f>ROUND(SUM(BI86:BI133),2)</f>
        <v>0</v>
      </c>
      <c r="G34" s="41"/>
      <c r="H34" s="41"/>
      <c r="I34" s="130">
        <v>0</v>
      </c>
      <c r="J34" s="129">
        <v>0</v>
      </c>
      <c r="K34" s="44"/>
    </row>
    <row r="35" spans="2:11" s="1" customFormat="1" ht="6.95" customHeight="1">
      <c r="B35" s="40"/>
      <c r="C35" s="41"/>
      <c r="D35" s="41"/>
      <c r="E35" s="41"/>
      <c r="F35" s="41"/>
      <c r="G35" s="41"/>
      <c r="H35" s="41"/>
      <c r="I35" s="117"/>
      <c r="J35" s="41"/>
      <c r="K35" s="44"/>
    </row>
    <row r="36" spans="2:11" s="1" customFormat="1" ht="25.35" customHeight="1">
      <c r="B36" s="40"/>
      <c r="C36" s="131"/>
      <c r="D36" s="132" t="s">
        <v>50</v>
      </c>
      <c r="E36" s="78"/>
      <c r="F36" s="78"/>
      <c r="G36" s="133" t="s">
        <v>51</v>
      </c>
      <c r="H36" s="134" t="s">
        <v>52</v>
      </c>
      <c r="I36" s="135"/>
      <c r="J36" s="136">
        <f>SUM(J27:J34)</f>
        <v>0</v>
      </c>
      <c r="K36" s="137"/>
    </row>
    <row r="37" spans="2:11" s="1" customFormat="1" ht="14.45" customHeight="1">
      <c r="B37" s="55"/>
      <c r="C37" s="56"/>
      <c r="D37" s="56"/>
      <c r="E37" s="56"/>
      <c r="F37" s="56"/>
      <c r="G37" s="56"/>
      <c r="H37" s="56"/>
      <c r="I37" s="138"/>
      <c r="J37" s="56"/>
      <c r="K37" s="57"/>
    </row>
    <row r="41" spans="2:11" s="1" customFormat="1" ht="6.95" customHeight="1">
      <c r="B41" s="139"/>
      <c r="C41" s="140"/>
      <c r="D41" s="140"/>
      <c r="E41" s="140"/>
      <c r="F41" s="140"/>
      <c r="G41" s="140"/>
      <c r="H41" s="140"/>
      <c r="I41" s="141"/>
      <c r="J41" s="140"/>
      <c r="K41" s="142"/>
    </row>
    <row r="42" spans="2:11" s="1" customFormat="1" ht="36.95" customHeight="1">
      <c r="B42" s="40"/>
      <c r="C42" s="30" t="s">
        <v>118</v>
      </c>
      <c r="D42" s="41"/>
      <c r="E42" s="41"/>
      <c r="F42" s="41"/>
      <c r="G42" s="41"/>
      <c r="H42" s="41"/>
      <c r="I42" s="117"/>
      <c r="J42" s="41"/>
      <c r="K42" s="44"/>
    </row>
    <row r="43" spans="2:11" s="1" customFormat="1" ht="6.95" customHeight="1">
      <c r="B43" s="40"/>
      <c r="C43" s="41"/>
      <c r="D43" s="41"/>
      <c r="E43" s="41"/>
      <c r="F43" s="41"/>
      <c r="G43" s="41"/>
      <c r="H43" s="41"/>
      <c r="I43" s="117"/>
      <c r="J43" s="41"/>
      <c r="K43" s="44"/>
    </row>
    <row r="44" spans="2:11" s="1" customFormat="1" ht="14.45" customHeight="1">
      <c r="B44" s="40"/>
      <c r="C44" s="37" t="s">
        <v>18</v>
      </c>
      <c r="D44" s="41"/>
      <c r="E44" s="41"/>
      <c r="F44" s="41"/>
      <c r="G44" s="41"/>
      <c r="H44" s="41"/>
      <c r="I44" s="117"/>
      <c r="J44" s="41"/>
      <c r="K44" s="44"/>
    </row>
    <row r="45" spans="2:11" s="1" customFormat="1" ht="22.5" customHeight="1">
      <c r="B45" s="40"/>
      <c r="C45" s="41"/>
      <c r="D45" s="41"/>
      <c r="E45" s="404" t="str">
        <f>E7</f>
        <v>Novostavba budovy Fokus Turnov</v>
      </c>
      <c r="F45" s="405"/>
      <c r="G45" s="405"/>
      <c r="H45" s="405"/>
      <c r="I45" s="117"/>
      <c r="J45" s="41"/>
      <c r="K45" s="44"/>
    </row>
    <row r="46" spans="2:11" s="1" customFormat="1" ht="14.45" customHeight="1">
      <c r="B46" s="40"/>
      <c r="C46" s="37" t="s">
        <v>116</v>
      </c>
      <c r="D46" s="41"/>
      <c r="E46" s="41"/>
      <c r="F46" s="41"/>
      <c r="G46" s="41"/>
      <c r="H46" s="41"/>
      <c r="I46" s="117"/>
      <c r="J46" s="41"/>
      <c r="K46" s="44"/>
    </row>
    <row r="47" spans="2:11" s="1" customFormat="1" ht="23.25" customHeight="1">
      <c r="B47" s="40"/>
      <c r="C47" s="41"/>
      <c r="D47" s="41"/>
      <c r="E47" s="406" t="str">
        <f>E9</f>
        <v>SO 03 - Venkovní inženýrské objekty</v>
      </c>
      <c r="F47" s="407"/>
      <c r="G47" s="407"/>
      <c r="H47" s="407"/>
      <c r="I47" s="117"/>
      <c r="J47" s="41"/>
      <c r="K47" s="44"/>
    </row>
    <row r="48" spans="2:11" s="1" customFormat="1" ht="6.95" customHeight="1">
      <c r="B48" s="40"/>
      <c r="C48" s="41"/>
      <c r="D48" s="41"/>
      <c r="E48" s="41"/>
      <c r="F48" s="41"/>
      <c r="G48" s="41"/>
      <c r="H48" s="41"/>
      <c r="I48" s="117"/>
      <c r="J48" s="41"/>
      <c r="K48" s="44"/>
    </row>
    <row r="49" spans="2:11" s="1" customFormat="1" ht="18" customHeight="1">
      <c r="B49" s="40"/>
      <c r="C49" s="37" t="s">
        <v>23</v>
      </c>
      <c r="D49" s="41"/>
      <c r="E49" s="41"/>
      <c r="F49" s="35" t="str">
        <f>F12</f>
        <v>Skálova 415, 511 01 Turnov</v>
      </c>
      <c r="G49" s="41"/>
      <c r="H49" s="41"/>
      <c r="I49" s="118" t="s">
        <v>25</v>
      </c>
      <c r="J49" s="119">
        <f>IF(J12="","",J12)</f>
        <v>43776</v>
      </c>
      <c r="K49" s="44"/>
    </row>
    <row r="50" spans="2:11" s="1" customFormat="1" ht="6.95" customHeight="1">
      <c r="B50" s="40"/>
      <c r="C50" s="41"/>
      <c r="D50" s="41"/>
      <c r="E50" s="41"/>
      <c r="F50" s="41"/>
      <c r="G50" s="41"/>
      <c r="H50" s="41"/>
      <c r="I50" s="117"/>
      <c r="J50" s="41"/>
      <c r="K50" s="44"/>
    </row>
    <row r="51" spans="2:11" s="1" customFormat="1" ht="15">
      <c r="B51" s="40"/>
      <c r="C51" s="37" t="s">
        <v>26</v>
      </c>
      <c r="D51" s="41"/>
      <c r="E51" s="41"/>
      <c r="F51" s="35" t="str">
        <f>E15</f>
        <v>Město Turnov, A. dvořáka 335, 511 01 Turnov</v>
      </c>
      <c r="G51" s="41"/>
      <c r="H51" s="41"/>
      <c r="I51" s="118" t="s">
        <v>34</v>
      </c>
      <c r="J51" s="35" t="str">
        <f>E21</f>
        <v>In. Point s.r.o, Čajkovského 1710/26, 130 00 Praha</v>
      </c>
      <c r="K51" s="44"/>
    </row>
    <row r="52" spans="2:11" s="1" customFormat="1" ht="14.45" customHeight="1">
      <c r="B52" s="40"/>
      <c r="C52" s="37" t="s">
        <v>32</v>
      </c>
      <c r="D52" s="41"/>
      <c r="E52" s="41"/>
      <c r="F52" s="35" t="str">
        <f>IF(E18="","",E18)</f>
        <v/>
      </c>
      <c r="G52" s="41"/>
      <c r="H52" s="41"/>
      <c r="I52" s="117"/>
      <c r="J52" s="41"/>
      <c r="K52" s="44"/>
    </row>
    <row r="53" spans="2:11" s="1" customFormat="1" ht="10.35" customHeight="1">
      <c r="B53" s="40"/>
      <c r="C53" s="41"/>
      <c r="D53" s="41"/>
      <c r="E53" s="41"/>
      <c r="F53" s="41"/>
      <c r="G53" s="41"/>
      <c r="H53" s="41"/>
      <c r="I53" s="117"/>
      <c r="J53" s="41"/>
      <c r="K53" s="44"/>
    </row>
    <row r="54" spans="2:11" s="1" customFormat="1" ht="29.25" customHeight="1">
      <c r="B54" s="40"/>
      <c r="C54" s="143" t="s">
        <v>119</v>
      </c>
      <c r="D54" s="131"/>
      <c r="E54" s="131"/>
      <c r="F54" s="131"/>
      <c r="G54" s="131"/>
      <c r="H54" s="131"/>
      <c r="I54" s="144"/>
      <c r="J54" s="145" t="s">
        <v>120</v>
      </c>
      <c r="K54" s="146"/>
    </row>
    <row r="55" spans="2:11" s="1" customFormat="1" ht="10.35" customHeight="1">
      <c r="B55" s="40"/>
      <c r="C55" s="41"/>
      <c r="D55" s="41"/>
      <c r="E55" s="41"/>
      <c r="F55" s="41"/>
      <c r="G55" s="41"/>
      <c r="H55" s="41"/>
      <c r="I55" s="117"/>
      <c r="J55" s="41"/>
      <c r="K55" s="44"/>
    </row>
    <row r="56" spans="2:47" s="1" customFormat="1" ht="29.25" customHeight="1">
      <c r="B56" s="40"/>
      <c r="C56" s="147" t="s">
        <v>121</v>
      </c>
      <c r="D56" s="41"/>
      <c r="E56" s="41"/>
      <c r="F56" s="41"/>
      <c r="G56" s="41"/>
      <c r="H56" s="41"/>
      <c r="I56" s="117"/>
      <c r="J56" s="127">
        <f>J86</f>
        <v>0</v>
      </c>
      <c r="K56" s="44"/>
      <c r="AU56" s="24" t="s">
        <v>122</v>
      </c>
    </row>
    <row r="57" spans="2:11" s="7" customFormat="1" ht="24.95" customHeight="1">
      <c r="B57" s="148"/>
      <c r="C57" s="149"/>
      <c r="D57" s="150" t="s">
        <v>168</v>
      </c>
      <c r="E57" s="151"/>
      <c r="F57" s="151"/>
      <c r="G57" s="151"/>
      <c r="H57" s="151"/>
      <c r="I57" s="152"/>
      <c r="J57" s="153">
        <f>J87</f>
        <v>0</v>
      </c>
      <c r="K57" s="154"/>
    </row>
    <row r="58" spans="2:11" s="8" customFormat="1" ht="19.9" customHeight="1">
      <c r="B58" s="155"/>
      <c r="C58" s="156"/>
      <c r="D58" s="157" t="s">
        <v>2654</v>
      </c>
      <c r="E58" s="158"/>
      <c r="F58" s="158"/>
      <c r="G58" s="158"/>
      <c r="H58" s="158"/>
      <c r="I58" s="159"/>
      <c r="J58" s="160">
        <f>J88</f>
        <v>0</v>
      </c>
      <c r="K58" s="161"/>
    </row>
    <row r="59" spans="2:11" s="8" customFormat="1" ht="14.85" customHeight="1">
      <c r="B59" s="155"/>
      <c r="C59" s="156"/>
      <c r="D59" s="157" t="s">
        <v>2655</v>
      </c>
      <c r="E59" s="158"/>
      <c r="F59" s="158"/>
      <c r="G59" s="158"/>
      <c r="H59" s="158"/>
      <c r="I59" s="159"/>
      <c r="J59" s="160">
        <f>J89</f>
        <v>0</v>
      </c>
      <c r="K59" s="161"/>
    </row>
    <row r="60" spans="2:11" s="8" customFormat="1" ht="14.85" customHeight="1">
      <c r="B60" s="155"/>
      <c r="C60" s="156"/>
      <c r="D60" s="157" t="s">
        <v>2656</v>
      </c>
      <c r="E60" s="158"/>
      <c r="F60" s="158"/>
      <c r="G60" s="158"/>
      <c r="H60" s="158"/>
      <c r="I60" s="159"/>
      <c r="J60" s="160">
        <f>J95</f>
        <v>0</v>
      </c>
      <c r="K60" s="161"/>
    </row>
    <row r="61" spans="2:11" s="8" customFormat="1" ht="19.9" customHeight="1">
      <c r="B61" s="155"/>
      <c r="C61" s="156"/>
      <c r="D61" s="157" t="s">
        <v>2657</v>
      </c>
      <c r="E61" s="158"/>
      <c r="F61" s="158"/>
      <c r="G61" s="158"/>
      <c r="H61" s="158"/>
      <c r="I61" s="159"/>
      <c r="J61" s="160">
        <f>J108</f>
        <v>0</v>
      </c>
      <c r="K61" s="161"/>
    </row>
    <row r="62" spans="2:11" s="8" customFormat="1" ht="14.85" customHeight="1">
      <c r="B62" s="155"/>
      <c r="C62" s="156"/>
      <c r="D62" s="157" t="s">
        <v>2655</v>
      </c>
      <c r="E62" s="158"/>
      <c r="F62" s="158"/>
      <c r="G62" s="158"/>
      <c r="H62" s="158"/>
      <c r="I62" s="159"/>
      <c r="J62" s="160">
        <f>J109</f>
        <v>0</v>
      </c>
      <c r="K62" s="161"/>
    </row>
    <row r="63" spans="2:11" s="8" customFormat="1" ht="14.85" customHeight="1">
      <c r="B63" s="155"/>
      <c r="C63" s="156"/>
      <c r="D63" s="157" t="s">
        <v>2656</v>
      </c>
      <c r="E63" s="158"/>
      <c r="F63" s="158"/>
      <c r="G63" s="158"/>
      <c r="H63" s="158"/>
      <c r="I63" s="159"/>
      <c r="J63" s="160">
        <f>J118</f>
        <v>0</v>
      </c>
      <c r="K63" s="161"/>
    </row>
    <row r="64" spans="2:11" s="7" customFormat="1" ht="24.95" customHeight="1">
      <c r="B64" s="148"/>
      <c r="C64" s="149"/>
      <c r="D64" s="150" t="s">
        <v>200</v>
      </c>
      <c r="E64" s="151"/>
      <c r="F64" s="151"/>
      <c r="G64" s="151"/>
      <c r="H64" s="151"/>
      <c r="I64" s="152"/>
      <c r="J64" s="153">
        <f>J125</f>
        <v>0</v>
      </c>
      <c r="K64" s="154"/>
    </row>
    <row r="65" spans="2:11" s="8" customFormat="1" ht="19.9" customHeight="1">
      <c r="B65" s="155"/>
      <c r="C65" s="156"/>
      <c r="D65" s="157" t="s">
        <v>2658</v>
      </c>
      <c r="E65" s="158"/>
      <c r="F65" s="158"/>
      <c r="G65" s="158"/>
      <c r="H65" s="158"/>
      <c r="I65" s="159"/>
      <c r="J65" s="160">
        <f>J126</f>
        <v>0</v>
      </c>
      <c r="K65" s="161"/>
    </row>
    <row r="66" spans="2:11" s="8" customFormat="1" ht="19.9" customHeight="1">
      <c r="B66" s="155"/>
      <c r="C66" s="156"/>
      <c r="D66" s="157" t="s">
        <v>2659</v>
      </c>
      <c r="E66" s="158"/>
      <c r="F66" s="158"/>
      <c r="G66" s="158"/>
      <c r="H66" s="158"/>
      <c r="I66" s="159"/>
      <c r="J66" s="160">
        <f>J128</f>
        <v>0</v>
      </c>
      <c r="K66" s="161"/>
    </row>
    <row r="67" spans="2:11" s="1" customFormat="1" ht="21.75" customHeight="1">
      <c r="B67" s="40"/>
      <c r="C67" s="41"/>
      <c r="D67" s="41"/>
      <c r="E67" s="41"/>
      <c r="F67" s="41"/>
      <c r="G67" s="41"/>
      <c r="H67" s="41"/>
      <c r="I67" s="117"/>
      <c r="J67" s="41"/>
      <c r="K67" s="44"/>
    </row>
    <row r="68" spans="2:11" s="1" customFormat="1" ht="6.95" customHeight="1">
      <c r="B68" s="55"/>
      <c r="C68" s="56"/>
      <c r="D68" s="56"/>
      <c r="E68" s="56"/>
      <c r="F68" s="56"/>
      <c r="G68" s="56"/>
      <c r="H68" s="56"/>
      <c r="I68" s="138"/>
      <c r="J68" s="56"/>
      <c r="K68" s="57"/>
    </row>
    <row r="72" spans="2:12" s="1" customFormat="1" ht="6.95" customHeight="1">
      <c r="B72" s="58"/>
      <c r="C72" s="59"/>
      <c r="D72" s="59"/>
      <c r="E72" s="59"/>
      <c r="F72" s="59"/>
      <c r="G72" s="59"/>
      <c r="H72" s="59"/>
      <c r="I72" s="141"/>
      <c r="J72" s="59"/>
      <c r="K72" s="59"/>
      <c r="L72" s="60"/>
    </row>
    <row r="73" spans="2:12" s="1" customFormat="1" ht="36.95" customHeight="1">
      <c r="B73" s="40"/>
      <c r="C73" s="61" t="s">
        <v>127</v>
      </c>
      <c r="D73" s="62"/>
      <c r="E73" s="62"/>
      <c r="F73" s="62"/>
      <c r="G73" s="62"/>
      <c r="H73" s="62"/>
      <c r="I73" s="162"/>
      <c r="J73" s="62"/>
      <c r="K73" s="62"/>
      <c r="L73" s="60"/>
    </row>
    <row r="74" spans="2:12" s="1" customFormat="1" ht="6.95" customHeight="1">
      <c r="B74" s="40"/>
      <c r="C74" s="62"/>
      <c r="D74" s="62"/>
      <c r="E74" s="62"/>
      <c r="F74" s="62"/>
      <c r="G74" s="62"/>
      <c r="H74" s="62"/>
      <c r="I74" s="162"/>
      <c r="J74" s="62"/>
      <c r="K74" s="62"/>
      <c r="L74" s="60"/>
    </row>
    <row r="75" spans="2:12" s="1" customFormat="1" ht="14.45" customHeight="1">
      <c r="B75" s="40"/>
      <c r="C75" s="64" t="s">
        <v>18</v>
      </c>
      <c r="D75" s="62"/>
      <c r="E75" s="62"/>
      <c r="F75" s="62"/>
      <c r="G75" s="62"/>
      <c r="H75" s="62"/>
      <c r="I75" s="162"/>
      <c r="J75" s="62"/>
      <c r="K75" s="62"/>
      <c r="L75" s="60"/>
    </row>
    <row r="76" spans="2:12" s="1" customFormat="1" ht="22.5" customHeight="1">
      <c r="B76" s="40"/>
      <c r="C76" s="62"/>
      <c r="D76" s="62"/>
      <c r="E76" s="400" t="str">
        <f>E7</f>
        <v>Novostavba budovy Fokus Turnov</v>
      </c>
      <c r="F76" s="401"/>
      <c r="G76" s="401"/>
      <c r="H76" s="401"/>
      <c r="I76" s="162"/>
      <c r="J76" s="62"/>
      <c r="K76" s="62"/>
      <c r="L76" s="60"/>
    </row>
    <row r="77" spans="2:12" s="1" customFormat="1" ht="14.45" customHeight="1">
      <c r="B77" s="40"/>
      <c r="C77" s="64" t="s">
        <v>116</v>
      </c>
      <c r="D77" s="62"/>
      <c r="E77" s="62"/>
      <c r="F77" s="62"/>
      <c r="G77" s="62"/>
      <c r="H77" s="62"/>
      <c r="I77" s="162"/>
      <c r="J77" s="62"/>
      <c r="K77" s="62"/>
      <c r="L77" s="60"/>
    </row>
    <row r="78" spans="2:12" s="1" customFormat="1" ht="23.25" customHeight="1">
      <c r="B78" s="40"/>
      <c r="C78" s="62"/>
      <c r="D78" s="62"/>
      <c r="E78" s="368" t="str">
        <f>E9</f>
        <v>SO 03 - Venkovní inženýrské objekty</v>
      </c>
      <c r="F78" s="402"/>
      <c r="G78" s="402"/>
      <c r="H78" s="402"/>
      <c r="I78" s="162"/>
      <c r="J78" s="62"/>
      <c r="K78" s="62"/>
      <c r="L78" s="60"/>
    </row>
    <row r="79" spans="2:12" s="1" customFormat="1" ht="6.95" customHeight="1">
      <c r="B79" s="40"/>
      <c r="C79" s="62"/>
      <c r="D79" s="62"/>
      <c r="E79" s="62"/>
      <c r="F79" s="62"/>
      <c r="G79" s="62"/>
      <c r="H79" s="62"/>
      <c r="I79" s="162"/>
      <c r="J79" s="62"/>
      <c r="K79" s="62"/>
      <c r="L79" s="60"/>
    </row>
    <row r="80" spans="2:12" s="1" customFormat="1" ht="18" customHeight="1">
      <c r="B80" s="40"/>
      <c r="C80" s="64" t="s">
        <v>23</v>
      </c>
      <c r="D80" s="62"/>
      <c r="E80" s="62"/>
      <c r="F80" s="163" t="str">
        <f>F12</f>
        <v>Skálova 415, 511 01 Turnov</v>
      </c>
      <c r="G80" s="62"/>
      <c r="H80" s="62"/>
      <c r="I80" s="164" t="s">
        <v>25</v>
      </c>
      <c r="J80" s="72">
        <f>IF(J12="","",J12)</f>
        <v>43776</v>
      </c>
      <c r="K80" s="62"/>
      <c r="L80" s="60"/>
    </row>
    <row r="81" spans="2:12" s="1" customFormat="1" ht="6.95" customHeight="1">
      <c r="B81" s="40"/>
      <c r="C81" s="62"/>
      <c r="D81" s="62"/>
      <c r="E81" s="62"/>
      <c r="F81" s="62"/>
      <c r="G81" s="62"/>
      <c r="H81" s="62"/>
      <c r="I81" s="162"/>
      <c r="J81" s="62"/>
      <c r="K81" s="62"/>
      <c r="L81" s="60"/>
    </row>
    <row r="82" spans="2:12" s="1" customFormat="1" ht="15">
      <c r="B82" s="40"/>
      <c r="C82" s="64" t="s">
        <v>26</v>
      </c>
      <c r="D82" s="62"/>
      <c r="E82" s="62"/>
      <c r="F82" s="163" t="str">
        <f>E15</f>
        <v>Město Turnov, A. dvořáka 335, 511 01 Turnov</v>
      </c>
      <c r="G82" s="62"/>
      <c r="H82" s="62"/>
      <c r="I82" s="164" t="s">
        <v>34</v>
      </c>
      <c r="J82" s="163" t="str">
        <f>E21</f>
        <v>In. Point s.r.o, Čajkovského 1710/26, 130 00 Praha</v>
      </c>
      <c r="K82" s="62"/>
      <c r="L82" s="60"/>
    </row>
    <row r="83" spans="2:12" s="1" customFormat="1" ht="14.45" customHeight="1">
      <c r="B83" s="40"/>
      <c r="C83" s="64" t="s">
        <v>32</v>
      </c>
      <c r="D83" s="62"/>
      <c r="E83" s="62"/>
      <c r="F83" s="163" t="str">
        <f>IF(E18="","",E18)</f>
        <v/>
      </c>
      <c r="G83" s="62"/>
      <c r="H83" s="62"/>
      <c r="I83" s="162"/>
      <c r="J83" s="62"/>
      <c r="K83" s="62"/>
      <c r="L83" s="60"/>
    </row>
    <row r="84" spans="2:12" s="1" customFormat="1" ht="10.35" customHeight="1">
      <c r="B84" s="40"/>
      <c r="C84" s="62"/>
      <c r="D84" s="62"/>
      <c r="E84" s="62"/>
      <c r="F84" s="62"/>
      <c r="G84" s="62"/>
      <c r="H84" s="62"/>
      <c r="I84" s="162"/>
      <c r="J84" s="62"/>
      <c r="K84" s="62"/>
      <c r="L84" s="60"/>
    </row>
    <row r="85" spans="2:20" s="9" customFormat="1" ht="29.25" customHeight="1">
      <c r="B85" s="165"/>
      <c r="C85" s="166" t="s">
        <v>128</v>
      </c>
      <c r="D85" s="167" t="s">
        <v>59</v>
      </c>
      <c r="E85" s="167" t="s">
        <v>55</v>
      </c>
      <c r="F85" s="167" t="s">
        <v>129</v>
      </c>
      <c r="G85" s="167" t="s">
        <v>130</v>
      </c>
      <c r="H85" s="167" t="s">
        <v>131</v>
      </c>
      <c r="I85" s="168" t="s">
        <v>132</v>
      </c>
      <c r="J85" s="167" t="s">
        <v>120</v>
      </c>
      <c r="K85" s="169" t="s">
        <v>133</v>
      </c>
      <c r="L85" s="170"/>
      <c r="M85" s="80" t="s">
        <v>134</v>
      </c>
      <c r="N85" s="81" t="s">
        <v>44</v>
      </c>
      <c r="O85" s="81" t="s">
        <v>135</v>
      </c>
      <c r="P85" s="81" t="s">
        <v>136</v>
      </c>
      <c r="Q85" s="81" t="s">
        <v>137</v>
      </c>
      <c r="R85" s="81" t="s">
        <v>138</v>
      </c>
      <c r="S85" s="81" t="s">
        <v>139</v>
      </c>
      <c r="T85" s="82" t="s">
        <v>140</v>
      </c>
    </row>
    <row r="86" spans="2:63" s="1" customFormat="1" ht="29.25" customHeight="1">
      <c r="B86" s="40"/>
      <c r="C86" s="86" t="s">
        <v>121</v>
      </c>
      <c r="D86" s="62"/>
      <c r="E86" s="62"/>
      <c r="F86" s="62"/>
      <c r="G86" s="62"/>
      <c r="H86" s="62"/>
      <c r="I86" s="162"/>
      <c r="J86" s="171">
        <f>BK86</f>
        <v>0</v>
      </c>
      <c r="K86" s="62"/>
      <c r="L86" s="60"/>
      <c r="M86" s="83"/>
      <c r="N86" s="84"/>
      <c r="O86" s="84"/>
      <c r="P86" s="172">
        <f>P87+P125</f>
        <v>0</v>
      </c>
      <c r="Q86" s="84"/>
      <c r="R86" s="172">
        <f>R87+R125</f>
        <v>0.018290999999999998</v>
      </c>
      <c r="S86" s="84"/>
      <c r="T86" s="173">
        <f>T87+T125</f>
        <v>0</v>
      </c>
      <c r="AT86" s="24" t="s">
        <v>73</v>
      </c>
      <c r="AU86" s="24" t="s">
        <v>122</v>
      </c>
      <c r="BK86" s="174">
        <f>BK87+BK125</f>
        <v>0</v>
      </c>
    </row>
    <row r="87" spans="2:63" s="10" customFormat="1" ht="37.35" customHeight="1">
      <c r="B87" s="175"/>
      <c r="C87" s="176"/>
      <c r="D87" s="177" t="s">
        <v>73</v>
      </c>
      <c r="E87" s="178" t="s">
        <v>202</v>
      </c>
      <c r="F87" s="178" t="s">
        <v>203</v>
      </c>
      <c r="G87" s="176"/>
      <c r="H87" s="176"/>
      <c r="I87" s="179"/>
      <c r="J87" s="180">
        <f>BK87</f>
        <v>0</v>
      </c>
      <c r="K87" s="176"/>
      <c r="L87" s="181"/>
      <c r="M87" s="182"/>
      <c r="N87" s="183"/>
      <c r="O87" s="183"/>
      <c r="P87" s="184">
        <f>P88+P108</f>
        <v>0</v>
      </c>
      <c r="Q87" s="183"/>
      <c r="R87" s="184">
        <f>R88+R108</f>
        <v>0</v>
      </c>
      <c r="S87" s="183"/>
      <c r="T87" s="185">
        <f>T88+T108</f>
        <v>0</v>
      </c>
      <c r="AR87" s="186" t="s">
        <v>82</v>
      </c>
      <c r="AT87" s="187" t="s">
        <v>73</v>
      </c>
      <c r="AU87" s="187" t="s">
        <v>74</v>
      </c>
      <c r="AY87" s="186" t="s">
        <v>143</v>
      </c>
      <c r="BK87" s="188">
        <f>BK88+BK108</f>
        <v>0</v>
      </c>
    </row>
    <row r="88" spans="2:63" s="10" customFormat="1" ht="19.9" customHeight="1">
      <c r="B88" s="175"/>
      <c r="C88" s="176"/>
      <c r="D88" s="177" t="s">
        <v>73</v>
      </c>
      <c r="E88" s="279" t="s">
        <v>2660</v>
      </c>
      <c r="F88" s="279" t="s">
        <v>2661</v>
      </c>
      <c r="G88" s="176"/>
      <c r="H88" s="176"/>
      <c r="I88" s="179"/>
      <c r="J88" s="280">
        <f>BK88</f>
        <v>0</v>
      </c>
      <c r="K88" s="176"/>
      <c r="L88" s="181"/>
      <c r="M88" s="182"/>
      <c r="N88" s="183"/>
      <c r="O88" s="183"/>
      <c r="P88" s="184">
        <f>P89+P95</f>
        <v>0</v>
      </c>
      <c r="Q88" s="183"/>
      <c r="R88" s="184">
        <f>R89+R95</f>
        <v>0</v>
      </c>
      <c r="S88" s="183"/>
      <c r="T88" s="185">
        <f>T89+T95</f>
        <v>0</v>
      </c>
      <c r="AR88" s="186" t="s">
        <v>82</v>
      </c>
      <c r="AT88" s="187" t="s">
        <v>73</v>
      </c>
      <c r="AU88" s="187" t="s">
        <v>82</v>
      </c>
      <c r="AY88" s="186" t="s">
        <v>143</v>
      </c>
      <c r="BK88" s="188">
        <f>BK89+BK95</f>
        <v>0</v>
      </c>
    </row>
    <row r="89" spans="2:63" s="10" customFormat="1" ht="14.85" customHeight="1">
      <c r="B89" s="175"/>
      <c r="C89" s="176"/>
      <c r="D89" s="189" t="s">
        <v>73</v>
      </c>
      <c r="E89" s="190" t="s">
        <v>82</v>
      </c>
      <c r="F89" s="190" t="s">
        <v>204</v>
      </c>
      <c r="G89" s="176"/>
      <c r="H89" s="176"/>
      <c r="I89" s="179"/>
      <c r="J89" s="191">
        <f>BK89</f>
        <v>0</v>
      </c>
      <c r="K89" s="176"/>
      <c r="L89" s="181"/>
      <c r="M89" s="182"/>
      <c r="N89" s="183"/>
      <c r="O89" s="183"/>
      <c r="P89" s="184">
        <f>SUM(P90:P94)</f>
        <v>0</v>
      </c>
      <c r="Q89" s="183"/>
      <c r="R89" s="184">
        <f>SUM(R90:R94)</f>
        <v>0</v>
      </c>
      <c r="S89" s="183"/>
      <c r="T89" s="185">
        <f>SUM(T90:T94)</f>
        <v>0</v>
      </c>
      <c r="AR89" s="186" t="s">
        <v>82</v>
      </c>
      <c r="AT89" s="187" t="s">
        <v>73</v>
      </c>
      <c r="AU89" s="187" t="s">
        <v>84</v>
      </c>
      <c r="AY89" s="186" t="s">
        <v>143</v>
      </c>
      <c r="BK89" s="188">
        <f>SUM(BK90:BK94)</f>
        <v>0</v>
      </c>
    </row>
    <row r="90" spans="2:65" s="1" customFormat="1" ht="22.5" customHeight="1">
      <c r="B90" s="40"/>
      <c r="C90" s="192" t="s">
        <v>82</v>
      </c>
      <c r="D90" s="192" t="s">
        <v>146</v>
      </c>
      <c r="E90" s="193" t="s">
        <v>2662</v>
      </c>
      <c r="F90" s="194" t="s">
        <v>2663</v>
      </c>
      <c r="G90" s="195" t="s">
        <v>492</v>
      </c>
      <c r="H90" s="196">
        <v>210</v>
      </c>
      <c r="I90" s="197"/>
      <c r="J90" s="198">
        <f>ROUND(I90*H90,2)</f>
        <v>0</v>
      </c>
      <c r="K90" s="194" t="s">
        <v>21</v>
      </c>
      <c r="L90" s="60"/>
      <c r="M90" s="199" t="s">
        <v>21</v>
      </c>
      <c r="N90" s="200" t="s">
        <v>45</v>
      </c>
      <c r="O90" s="41"/>
      <c r="P90" s="201">
        <f>O90*H90</f>
        <v>0</v>
      </c>
      <c r="Q90" s="201">
        <v>0</v>
      </c>
      <c r="R90" s="201">
        <f>Q90*H90</f>
        <v>0</v>
      </c>
      <c r="S90" s="201">
        <v>0</v>
      </c>
      <c r="T90" s="202">
        <f>S90*H90</f>
        <v>0</v>
      </c>
      <c r="AR90" s="24" t="s">
        <v>208</v>
      </c>
      <c r="AT90" s="24" t="s">
        <v>146</v>
      </c>
      <c r="AU90" s="24" t="s">
        <v>161</v>
      </c>
      <c r="AY90" s="24" t="s">
        <v>143</v>
      </c>
      <c r="BE90" s="203">
        <f>IF(N90="základní",J90,0)</f>
        <v>0</v>
      </c>
      <c r="BF90" s="203">
        <f>IF(N90="snížená",J90,0)</f>
        <v>0</v>
      </c>
      <c r="BG90" s="203">
        <f>IF(N90="zákl. přenesená",J90,0)</f>
        <v>0</v>
      </c>
      <c r="BH90" s="203">
        <f>IF(N90="sníž. přenesená",J90,0)</f>
        <v>0</v>
      </c>
      <c r="BI90" s="203">
        <f>IF(N90="nulová",J90,0)</f>
        <v>0</v>
      </c>
      <c r="BJ90" s="24" t="s">
        <v>82</v>
      </c>
      <c r="BK90" s="203">
        <f>ROUND(I90*H90,2)</f>
        <v>0</v>
      </c>
      <c r="BL90" s="24" t="s">
        <v>208</v>
      </c>
      <c r="BM90" s="24" t="s">
        <v>2664</v>
      </c>
    </row>
    <row r="91" spans="2:65" s="1" customFormat="1" ht="22.5" customHeight="1">
      <c r="B91" s="40"/>
      <c r="C91" s="192" t="s">
        <v>84</v>
      </c>
      <c r="D91" s="192" t="s">
        <v>146</v>
      </c>
      <c r="E91" s="193" t="s">
        <v>2665</v>
      </c>
      <c r="F91" s="194" t="s">
        <v>2666</v>
      </c>
      <c r="G91" s="195" t="s">
        <v>492</v>
      </c>
      <c r="H91" s="196">
        <v>210</v>
      </c>
      <c r="I91" s="197"/>
      <c r="J91" s="198">
        <f>ROUND(I91*H91,2)</f>
        <v>0</v>
      </c>
      <c r="K91" s="194" t="s">
        <v>21</v>
      </c>
      <c r="L91" s="60"/>
      <c r="M91" s="199" t="s">
        <v>21</v>
      </c>
      <c r="N91" s="200" t="s">
        <v>45</v>
      </c>
      <c r="O91" s="41"/>
      <c r="P91" s="201">
        <f>O91*H91</f>
        <v>0</v>
      </c>
      <c r="Q91" s="201">
        <v>0</v>
      </c>
      <c r="R91" s="201">
        <f>Q91*H91</f>
        <v>0</v>
      </c>
      <c r="S91" s="201">
        <v>0</v>
      </c>
      <c r="T91" s="202">
        <f>S91*H91</f>
        <v>0</v>
      </c>
      <c r="AR91" s="24" t="s">
        <v>208</v>
      </c>
      <c r="AT91" s="24" t="s">
        <v>146</v>
      </c>
      <c r="AU91" s="24" t="s">
        <v>161</v>
      </c>
      <c r="AY91" s="24" t="s">
        <v>143</v>
      </c>
      <c r="BE91" s="203">
        <f>IF(N91="základní",J91,0)</f>
        <v>0</v>
      </c>
      <c r="BF91" s="203">
        <f>IF(N91="snížená",J91,0)</f>
        <v>0</v>
      </c>
      <c r="BG91" s="203">
        <f>IF(N91="zákl. přenesená",J91,0)</f>
        <v>0</v>
      </c>
      <c r="BH91" s="203">
        <f>IF(N91="sníž. přenesená",J91,0)</f>
        <v>0</v>
      </c>
      <c r="BI91" s="203">
        <f>IF(N91="nulová",J91,0)</f>
        <v>0</v>
      </c>
      <c r="BJ91" s="24" t="s">
        <v>82</v>
      </c>
      <c r="BK91" s="203">
        <f>ROUND(I91*H91,2)</f>
        <v>0</v>
      </c>
      <c r="BL91" s="24" t="s">
        <v>208</v>
      </c>
      <c r="BM91" s="24" t="s">
        <v>2667</v>
      </c>
    </row>
    <row r="92" spans="2:65" s="1" customFormat="1" ht="22.5" customHeight="1">
      <c r="B92" s="40"/>
      <c r="C92" s="192" t="s">
        <v>161</v>
      </c>
      <c r="D92" s="192" t="s">
        <v>146</v>
      </c>
      <c r="E92" s="193" t="s">
        <v>2668</v>
      </c>
      <c r="F92" s="194" t="s">
        <v>2669</v>
      </c>
      <c r="G92" s="195" t="s">
        <v>492</v>
      </c>
      <c r="H92" s="196">
        <v>210</v>
      </c>
      <c r="I92" s="197"/>
      <c r="J92" s="198">
        <f>ROUND(I92*H92,2)</f>
        <v>0</v>
      </c>
      <c r="K92" s="194" t="s">
        <v>21</v>
      </c>
      <c r="L92" s="60"/>
      <c r="M92" s="199" t="s">
        <v>21</v>
      </c>
      <c r="N92" s="200" t="s">
        <v>45</v>
      </c>
      <c r="O92" s="41"/>
      <c r="P92" s="201">
        <f>O92*H92</f>
        <v>0</v>
      </c>
      <c r="Q92" s="201">
        <v>0</v>
      </c>
      <c r="R92" s="201">
        <f>Q92*H92</f>
        <v>0</v>
      </c>
      <c r="S92" s="201">
        <v>0</v>
      </c>
      <c r="T92" s="202">
        <f>S92*H92</f>
        <v>0</v>
      </c>
      <c r="AR92" s="24" t="s">
        <v>208</v>
      </c>
      <c r="AT92" s="24" t="s">
        <v>146</v>
      </c>
      <c r="AU92" s="24" t="s">
        <v>161</v>
      </c>
      <c r="AY92" s="24" t="s">
        <v>143</v>
      </c>
      <c r="BE92" s="203">
        <f>IF(N92="základní",J92,0)</f>
        <v>0</v>
      </c>
      <c r="BF92" s="203">
        <f>IF(N92="snížená",J92,0)</f>
        <v>0</v>
      </c>
      <c r="BG92" s="203">
        <f>IF(N92="zákl. přenesená",J92,0)</f>
        <v>0</v>
      </c>
      <c r="BH92" s="203">
        <f>IF(N92="sníž. přenesená",J92,0)</f>
        <v>0</v>
      </c>
      <c r="BI92" s="203">
        <f>IF(N92="nulová",J92,0)</f>
        <v>0</v>
      </c>
      <c r="BJ92" s="24" t="s">
        <v>82</v>
      </c>
      <c r="BK92" s="203">
        <f>ROUND(I92*H92,2)</f>
        <v>0</v>
      </c>
      <c r="BL92" s="24" t="s">
        <v>208</v>
      </c>
      <c r="BM92" s="24" t="s">
        <v>2670</v>
      </c>
    </row>
    <row r="93" spans="2:65" s="1" customFormat="1" ht="22.5" customHeight="1">
      <c r="B93" s="40"/>
      <c r="C93" s="192" t="s">
        <v>208</v>
      </c>
      <c r="D93" s="192" t="s">
        <v>146</v>
      </c>
      <c r="E93" s="193" t="s">
        <v>2671</v>
      </c>
      <c r="F93" s="194" t="s">
        <v>2672</v>
      </c>
      <c r="G93" s="195" t="s">
        <v>263</v>
      </c>
      <c r="H93" s="196">
        <v>1</v>
      </c>
      <c r="I93" s="197"/>
      <c r="J93" s="198">
        <f>ROUND(I93*H93,2)</f>
        <v>0</v>
      </c>
      <c r="K93" s="194" t="s">
        <v>21</v>
      </c>
      <c r="L93" s="60"/>
      <c r="M93" s="199" t="s">
        <v>21</v>
      </c>
      <c r="N93" s="200" t="s">
        <v>45</v>
      </c>
      <c r="O93" s="41"/>
      <c r="P93" s="201">
        <f>O93*H93</f>
        <v>0</v>
      </c>
      <c r="Q93" s="201">
        <v>0</v>
      </c>
      <c r="R93" s="201">
        <f>Q93*H93</f>
        <v>0</v>
      </c>
      <c r="S93" s="201">
        <v>0</v>
      </c>
      <c r="T93" s="202">
        <f>S93*H93</f>
        <v>0</v>
      </c>
      <c r="AR93" s="24" t="s">
        <v>208</v>
      </c>
      <c r="AT93" s="24" t="s">
        <v>146</v>
      </c>
      <c r="AU93" s="24" t="s">
        <v>161</v>
      </c>
      <c r="AY93" s="24" t="s">
        <v>143</v>
      </c>
      <c r="BE93" s="203">
        <f>IF(N93="základní",J93,0)</f>
        <v>0</v>
      </c>
      <c r="BF93" s="203">
        <f>IF(N93="snížená",J93,0)</f>
        <v>0</v>
      </c>
      <c r="BG93" s="203">
        <f>IF(N93="zákl. přenesená",J93,0)</f>
        <v>0</v>
      </c>
      <c r="BH93" s="203">
        <f>IF(N93="sníž. přenesená",J93,0)</f>
        <v>0</v>
      </c>
      <c r="BI93" s="203">
        <f>IF(N93="nulová",J93,0)</f>
        <v>0</v>
      </c>
      <c r="BJ93" s="24" t="s">
        <v>82</v>
      </c>
      <c r="BK93" s="203">
        <f>ROUND(I93*H93,2)</f>
        <v>0</v>
      </c>
      <c r="BL93" s="24" t="s">
        <v>208</v>
      </c>
      <c r="BM93" s="24" t="s">
        <v>2673</v>
      </c>
    </row>
    <row r="94" spans="2:65" s="1" customFormat="1" ht="22.5" customHeight="1">
      <c r="B94" s="40"/>
      <c r="C94" s="192" t="s">
        <v>142</v>
      </c>
      <c r="D94" s="192" t="s">
        <v>146</v>
      </c>
      <c r="E94" s="193" t="s">
        <v>2674</v>
      </c>
      <c r="F94" s="194" t="s">
        <v>2203</v>
      </c>
      <c r="G94" s="195" t="s">
        <v>2092</v>
      </c>
      <c r="H94" s="196">
        <v>4</v>
      </c>
      <c r="I94" s="197"/>
      <c r="J94" s="198">
        <f>ROUND(I94*H94,2)</f>
        <v>0</v>
      </c>
      <c r="K94" s="194" t="s">
        <v>21</v>
      </c>
      <c r="L94" s="60"/>
      <c r="M94" s="199" t="s">
        <v>21</v>
      </c>
      <c r="N94" s="200" t="s">
        <v>45</v>
      </c>
      <c r="O94" s="41"/>
      <c r="P94" s="201">
        <f>O94*H94</f>
        <v>0</v>
      </c>
      <c r="Q94" s="201">
        <v>0</v>
      </c>
      <c r="R94" s="201">
        <f>Q94*H94</f>
        <v>0</v>
      </c>
      <c r="S94" s="201">
        <v>0</v>
      </c>
      <c r="T94" s="202">
        <f>S94*H94</f>
        <v>0</v>
      </c>
      <c r="AR94" s="24" t="s">
        <v>208</v>
      </c>
      <c r="AT94" s="24" t="s">
        <v>146</v>
      </c>
      <c r="AU94" s="24" t="s">
        <v>161</v>
      </c>
      <c r="AY94" s="24" t="s">
        <v>143</v>
      </c>
      <c r="BE94" s="203">
        <f>IF(N94="základní",J94,0)</f>
        <v>0</v>
      </c>
      <c r="BF94" s="203">
        <f>IF(N94="snížená",J94,0)</f>
        <v>0</v>
      </c>
      <c r="BG94" s="203">
        <f>IF(N94="zákl. přenesená",J94,0)</f>
        <v>0</v>
      </c>
      <c r="BH94" s="203">
        <f>IF(N94="sníž. přenesená",J94,0)</f>
        <v>0</v>
      </c>
      <c r="BI94" s="203">
        <f>IF(N94="nulová",J94,0)</f>
        <v>0</v>
      </c>
      <c r="BJ94" s="24" t="s">
        <v>82</v>
      </c>
      <c r="BK94" s="203">
        <f>ROUND(I94*H94,2)</f>
        <v>0</v>
      </c>
      <c r="BL94" s="24" t="s">
        <v>208</v>
      </c>
      <c r="BM94" s="24" t="s">
        <v>2675</v>
      </c>
    </row>
    <row r="95" spans="2:63" s="10" customFormat="1" ht="22.35" customHeight="1">
      <c r="B95" s="175"/>
      <c r="C95" s="176"/>
      <c r="D95" s="189" t="s">
        <v>73</v>
      </c>
      <c r="E95" s="190" t="s">
        <v>234</v>
      </c>
      <c r="F95" s="190" t="s">
        <v>2676</v>
      </c>
      <c r="G95" s="176"/>
      <c r="H95" s="176"/>
      <c r="I95" s="179"/>
      <c r="J95" s="191">
        <f>BK95</f>
        <v>0</v>
      </c>
      <c r="K95" s="176"/>
      <c r="L95" s="181"/>
      <c r="M95" s="182"/>
      <c r="N95" s="183"/>
      <c r="O95" s="183"/>
      <c r="P95" s="184">
        <f>SUM(P96:P107)</f>
        <v>0</v>
      </c>
      <c r="Q95" s="183"/>
      <c r="R95" s="184">
        <f>SUM(R96:R107)</f>
        <v>0</v>
      </c>
      <c r="S95" s="183"/>
      <c r="T95" s="185">
        <f>SUM(T96:T107)</f>
        <v>0</v>
      </c>
      <c r="AR95" s="186" t="s">
        <v>82</v>
      </c>
      <c r="AT95" s="187" t="s">
        <v>73</v>
      </c>
      <c r="AU95" s="187" t="s">
        <v>84</v>
      </c>
      <c r="AY95" s="186" t="s">
        <v>143</v>
      </c>
      <c r="BK95" s="188">
        <f>SUM(BK96:BK107)</f>
        <v>0</v>
      </c>
    </row>
    <row r="96" spans="2:65" s="1" customFormat="1" ht="22.5" customHeight="1">
      <c r="B96" s="40"/>
      <c r="C96" s="192" t="s">
        <v>236</v>
      </c>
      <c r="D96" s="192" t="s">
        <v>146</v>
      </c>
      <c r="E96" s="193" t="s">
        <v>2677</v>
      </c>
      <c r="F96" s="194" t="s">
        <v>2678</v>
      </c>
      <c r="G96" s="195" t="s">
        <v>492</v>
      </c>
      <c r="H96" s="196">
        <v>30</v>
      </c>
      <c r="I96" s="197"/>
      <c r="J96" s="198">
        <f aca="true" t="shared" si="0" ref="J96:J107">ROUND(I96*H96,2)</f>
        <v>0</v>
      </c>
      <c r="K96" s="194" t="s">
        <v>21</v>
      </c>
      <c r="L96" s="60"/>
      <c r="M96" s="199" t="s">
        <v>21</v>
      </c>
      <c r="N96" s="200" t="s">
        <v>45</v>
      </c>
      <c r="O96" s="41"/>
      <c r="P96" s="201">
        <f aca="true" t="shared" si="1" ref="P96:P107">O96*H96</f>
        <v>0</v>
      </c>
      <c r="Q96" s="201">
        <v>0</v>
      </c>
      <c r="R96" s="201">
        <f aca="true" t="shared" si="2" ref="R96:R107">Q96*H96</f>
        <v>0</v>
      </c>
      <c r="S96" s="201">
        <v>0</v>
      </c>
      <c r="T96" s="202">
        <f aca="true" t="shared" si="3" ref="T96:T107">S96*H96</f>
        <v>0</v>
      </c>
      <c r="AR96" s="24" t="s">
        <v>208</v>
      </c>
      <c r="AT96" s="24" t="s">
        <v>146</v>
      </c>
      <c r="AU96" s="24" t="s">
        <v>161</v>
      </c>
      <c r="AY96" s="24" t="s">
        <v>143</v>
      </c>
      <c r="BE96" s="203">
        <f aca="true" t="shared" si="4" ref="BE96:BE107">IF(N96="základní",J96,0)</f>
        <v>0</v>
      </c>
      <c r="BF96" s="203">
        <f aca="true" t="shared" si="5" ref="BF96:BF107">IF(N96="snížená",J96,0)</f>
        <v>0</v>
      </c>
      <c r="BG96" s="203">
        <f aca="true" t="shared" si="6" ref="BG96:BG107">IF(N96="zákl. přenesená",J96,0)</f>
        <v>0</v>
      </c>
      <c r="BH96" s="203">
        <f aca="true" t="shared" si="7" ref="BH96:BH107">IF(N96="sníž. přenesená",J96,0)</f>
        <v>0</v>
      </c>
      <c r="BI96" s="203">
        <f aca="true" t="shared" si="8" ref="BI96:BI107">IF(N96="nulová",J96,0)</f>
        <v>0</v>
      </c>
      <c r="BJ96" s="24" t="s">
        <v>82</v>
      </c>
      <c r="BK96" s="203">
        <f aca="true" t="shared" si="9" ref="BK96:BK107">ROUND(I96*H96,2)</f>
        <v>0</v>
      </c>
      <c r="BL96" s="24" t="s">
        <v>208</v>
      </c>
      <c r="BM96" s="24" t="s">
        <v>2679</v>
      </c>
    </row>
    <row r="97" spans="2:65" s="1" customFormat="1" ht="22.5" customHeight="1">
      <c r="B97" s="40"/>
      <c r="C97" s="192" t="s">
        <v>240</v>
      </c>
      <c r="D97" s="192" t="s">
        <v>146</v>
      </c>
      <c r="E97" s="193" t="s">
        <v>2680</v>
      </c>
      <c r="F97" s="194" t="s">
        <v>2681</v>
      </c>
      <c r="G97" s="195" t="s">
        <v>492</v>
      </c>
      <c r="H97" s="196">
        <v>10</v>
      </c>
      <c r="I97" s="197"/>
      <c r="J97" s="198">
        <f t="shared" si="0"/>
        <v>0</v>
      </c>
      <c r="K97" s="194" t="s">
        <v>21</v>
      </c>
      <c r="L97" s="60"/>
      <c r="M97" s="199" t="s">
        <v>21</v>
      </c>
      <c r="N97" s="200" t="s">
        <v>45</v>
      </c>
      <c r="O97" s="41"/>
      <c r="P97" s="201">
        <f t="shared" si="1"/>
        <v>0</v>
      </c>
      <c r="Q97" s="201">
        <v>0</v>
      </c>
      <c r="R97" s="201">
        <f t="shared" si="2"/>
        <v>0</v>
      </c>
      <c r="S97" s="201">
        <v>0</v>
      </c>
      <c r="T97" s="202">
        <f t="shared" si="3"/>
        <v>0</v>
      </c>
      <c r="AR97" s="24" t="s">
        <v>208</v>
      </c>
      <c r="AT97" s="24" t="s">
        <v>146</v>
      </c>
      <c r="AU97" s="24" t="s">
        <v>161</v>
      </c>
      <c r="AY97" s="24" t="s">
        <v>143</v>
      </c>
      <c r="BE97" s="203">
        <f t="shared" si="4"/>
        <v>0</v>
      </c>
      <c r="BF97" s="203">
        <f t="shared" si="5"/>
        <v>0</v>
      </c>
      <c r="BG97" s="203">
        <f t="shared" si="6"/>
        <v>0</v>
      </c>
      <c r="BH97" s="203">
        <f t="shared" si="7"/>
        <v>0</v>
      </c>
      <c r="BI97" s="203">
        <f t="shared" si="8"/>
        <v>0</v>
      </c>
      <c r="BJ97" s="24" t="s">
        <v>82</v>
      </c>
      <c r="BK97" s="203">
        <f t="shared" si="9"/>
        <v>0</v>
      </c>
      <c r="BL97" s="24" t="s">
        <v>208</v>
      </c>
      <c r="BM97" s="24" t="s">
        <v>2682</v>
      </c>
    </row>
    <row r="98" spans="2:65" s="1" customFormat="1" ht="22.5" customHeight="1">
      <c r="B98" s="40"/>
      <c r="C98" s="192" t="s">
        <v>234</v>
      </c>
      <c r="D98" s="192" t="s">
        <v>146</v>
      </c>
      <c r="E98" s="193" t="s">
        <v>2683</v>
      </c>
      <c r="F98" s="194" t="s">
        <v>2684</v>
      </c>
      <c r="G98" s="195" t="s">
        <v>492</v>
      </c>
      <c r="H98" s="196">
        <v>110</v>
      </c>
      <c r="I98" s="197"/>
      <c r="J98" s="198">
        <f t="shared" si="0"/>
        <v>0</v>
      </c>
      <c r="K98" s="194" t="s">
        <v>21</v>
      </c>
      <c r="L98" s="60"/>
      <c r="M98" s="199" t="s">
        <v>21</v>
      </c>
      <c r="N98" s="200" t="s">
        <v>45</v>
      </c>
      <c r="O98" s="41"/>
      <c r="P98" s="201">
        <f t="shared" si="1"/>
        <v>0</v>
      </c>
      <c r="Q98" s="201">
        <v>0</v>
      </c>
      <c r="R98" s="201">
        <f t="shared" si="2"/>
        <v>0</v>
      </c>
      <c r="S98" s="201">
        <v>0</v>
      </c>
      <c r="T98" s="202">
        <f t="shared" si="3"/>
        <v>0</v>
      </c>
      <c r="AR98" s="24" t="s">
        <v>208</v>
      </c>
      <c r="AT98" s="24" t="s">
        <v>146</v>
      </c>
      <c r="AU98" s="24" t="s">
        <v>161</v>
      </c>
      <c r="AY98" s="24" t="s">
        <v>143</v>
      </c>
      <c r="BE98" s="203">
        <f t="shared" si="4"/>
        <v>0</v>
      </c>
      <c r="BF98" s="203">
        <f t="shared" si="5"/>
        <v>0</v>
      </c>
      <c r="BG98" s="203">
        <f t="shared" si="6"/>
        <v>0</v>
      </c>
      <c r="BH98" s="203">
        <f t="shared" si="7"/>
        <v>0</v>
      </c>
      <c r="BI98" s="203">
        <f t="shared" si="8"/>
        <v>0</v>
      </c>
      <c r="BJ98" s="24" t="s">
        <v>82</v>
      </c>
      <c r="BK98" s="203">
        <f t="shared" si="9"/>
        <v>0</v>
      </c>
      <c r="BL98" s="24" t="s">
        <v>208</v>
      </c>
      <c r="BM98" s="24" t="s">
        <v>2685</v>
      </c>
    </row>
    <row r="99" spans="2:65" s="1" customFormat="1" ht="22.5" customHeight="1">
      <c r="B99" s="40"/>
      <c r="C99" s="192" t="s">
        <v>254</v>
      </c>
      <c r="D99" s="192" t="s">
        <v>146</v>
      </c>
      <c r="E99" s="193" t="s">
        <v>2686</v>
      </c>
      <c r="F99" s="194" t="s">
        <v>2687</v>
      </c>
      <c r="G99" s="195" t="s">
        <v>492</v>
      </c>
      <c r="H99" s="196">
        <v>30</v>
      </c>
      <c r="I99" s="197"/>
      <c r="J99" s="198">
        <f t="shared" si="0"/>
        <v>0</v>
      </c>
      <c r="K99" s="194" t="s">
        <v>21</v>
      </c>
      <c r="L99" s="60"/>
      <c r="M99" s="199" t="s">
        <v>21</v>
      </c>
      <c r="N99" s="200" t="s">
        <v>45</v>
      </c>
      <c r="O99" s="41"/>
      <c r="P99" s="201">
        <f t="shared" si="1"/>
        <v>0</v>
      </c>
      <c r="Q99" s="201">
        <v>0</v>
      </c>
      <c r="R99" s="201">
        <f t="shared" si="2"/>
        <v>0</v>
      </c>
      <c r="S99" s="201">
        <v>0</v>
      </c>
      <c r="T99" s="202">
        <f t="shared" si="3"/>
        <v>0</v>
      </c>
      <c r="AR99" s="24" t="s">
        <v>208</v>
      </c>
      <c r="AT99" s="24" t="s">
        <v>146</v>
      </c>
      <c r="AU99" s="24" t="s">
        <v>161</v>
      </c>
      <c r="AY99" s="24" t="s">
        <v>143</v>
      </c>
      <c r="BE99" s="203">
        <f t="shared" si="4"/>
        <v>0</v>
      </c>
      <c r="BF99" s="203">
        <f t="shared" si="5"/>
        <v>0</v>
      </c>
      <c r="BG99" s="203">
        <f t="shared" si="6"/>
        <v>0</v>
      </c>
      <c r="BH99" s="203">
        <f t="shared" si="7"/>
        <v>0</v>
      </c>
      <c r="BI99" s="203">
        <f t="shared" si="8"/>
        <v>0</v>
      </c>
      <c r="BJ99" s="24" t="s">
        <v>82</v>
      </c>
      <c r="BK99" s="203">
        <f t="shared" si="9"/>
        <v>0</v>
      </c>
      <c r="BL99" s="24" t="s">
        <v>208</v>
      </c>
      <c r="BM99" s="24" t="s">
        <v>2688</v>
      </c>
    </row>
    <row r="100" spans="2:65" s="1" customFormat="1" ht="22.5" customHeight="1">
      <c r="B100" s="40"/>
      <c r="C100" s="192" t="s">
        <v>260</v>
      </c>
      <c r="D100" s="192" t="s">
        <v>146</v>
      </c>
      <c r="E100" s="193" t="s">
        <v>2689</v>
      </c>
      <c r="F100" s="194" t="s">
        <v>2690</v>
      </c>
      <c r="G100" s="195" t="s">
        <v>492</v>
      </c>
      <c r="H100" s="196">
        <v>30</v>
      </c>
      <c r="I100" s="197"/>
      <c r="J100" s="198">
        <f t="shared" si="0"/>
        <v>0</v>
      </c>
      <c r="K100" s="194" t="s">
        <v>21</v>
      </c>
      <c r="L100" s="60"/>
      <c r="M100" s="199" t="s">
        <v>21</v>
      </c>
      <c r="N100" s="200" t="s">
        <v>45</v>
      </c>
      <c r="O100" s="41"/>
      <c r="P100" s="201">
        <f t="shared" si="1"/>
        <v>0</v>
      </c>
      <c r="Q100" s="201">
        <v>0</v>
      </c>
      <c r="R100" s="201">
        <f t="shared" si="2"/>
        <v>0</v>
      </c>
      <c r="S100" s="201">
        <v>0</v>
      </c>
      <c r="T100" s="202">
        <f t="shared" si="3"/>
        <v>0</v>
      </c>
      <c r="AR100" s="24" t="s">
        <v>208</v>
      </c>
      <c r="AT100" s="24" t="s">
        <v>146</v>
      </c>
      <c r="AU100" s="24" t="s">
        <v>161</v>
      </c>
      <c r="AY100" s="24" t="s">
        <v>143</v>
      </c>
      <c r="BE100" s="203">
        <f t="shared" si="4"/>
        <v>0</v>
      </c>
      <c r="BF100" s="203">
        <f t="shared" si="5"/>
        <v>0</v>
      </c>
      <c r="BG100" s="203">
        <f t="shared" si="6"/>
        <v>0</v>
      </c>
      <c r="BH100" s="203">
        <f t="shared" si="7"/>
        <v>0</v>
      </c>
      <c r="BI100" s="203">
        <f t="shared" si="8"/>
        <v>0</v>
      </c>
      <c r="BJ100" s="24" t="s">
        <v>82</v>
      </c>
      <c r="BK100" s="203">
        <f t="shared" si="9"/>
        <v>0</v>
      </c>
      <c r="BL100" s="24" t="s">
        <v>208</v>
      </c>
      <c r="BM100" s="24" t="s">
        <v>2691</v>
      </c>
    </row>
    <row r="101" spans="2:65" s="1" customFormat="1" ht="22.5" customHeight="1">
      <c r="B101" s="40"/>
      <c r="C101" s="192" t="s">
        <v>269</v>
      </c>
      <c r="D101" s="192" t="s">
        <v>146</v>
      </c>
      <c r="E101" s="193" t="s">
        <v>2692</v>
      </c>
      <c r="F101" s="194" t="s">
        <v>1923</v>
      </c>
      <c r="G101" s="195" t="s">
        <v>1924</v>
      </c>
      <c r="H101" s="196">
        <v>1</v>
      </c>
      <c r="I101" s="197"/>
      <c r="J101" s="198">
        <f t="shared" si="0"/>
        <v>0</v>
      </c>
      <c r="K101" s="194" t="s">
        <v>21</v>
      </c>
      <c r="L101" s="60"/>
      <c r="M101" s="199" t="s">
        <v>21</v>
      </c>
      <c r="N101" s="200" t="s">
        <v>45</v>
      </c>
      <c r="O101" s="41"/>
      <c r="P101" s="201">
        <f t="shared" si="1"/>
        <v>0</v>
      </c>
      <c r="Q101" s="201">
        <v>0</v>
      </c>
      <c r="R101" s="201">
        <f t="shared" si="2"/>
        <v>0</v>
      </c>
      <c r="S101" s="201">
        <v>0</v>
      </c>
      <c r="T101" s="202">
        <f t="shared" si="3"/>
        <v>0</v>
      </c>
      <c r="AR101" s="24" t="s">
        <v>208</v>
      </c>
      <c r="AT101" s="24" t="s">
        <v>146</v>
      </c>
      <c r="AU101" s="24" t="s">
        <v>161</v>
      </c>
      <c r="AY101" s="24" t="s">
        <v>143</v>
      </c>
      <c r="BE101" s="203">
        <f t="shared" si="4"/>
        <v>0</v>
      </c>
      <c r="BF101" s="203">
        <f t="shared" si="5"/>
        <v>0</v>
      </c>
      <c r="BG101" s="203">
        <f t="shared" si="6"/>
        <v>0</v>
      </c>
      <c r="BH101" s="203">
        <f t="shared" si="7"/>
        <v>0</v>
      </c>
      <c r="BI101" s="203">
        <f t="shared" si="8"/>
        <v>0</v>
      </c>
      <c r="BJ101" s="24" t="s">
        <v>82</v>
      </c>
      <c r="BK101" s="203">
        <f t="shared" si="9"/>
        <v>0</v>
      </c>
      <c r="BL101" s="24" t="s">
        <v>208</v>
      </c>
      <c r="BM101" s="24" t="s">
        <v>2693</v>
      </c>
    </row>
    <row r="102" spans="2:65" s="1" customFormat="1" ht="22.5" customHeight="1">
      <c r="B102" s="40"/>
      <c r="C102" s="192" t="s">
        <v>275</v>
      </c>
      <c r="D102" s="192" t="s">
        <v>146</v>
      </c>
      <c r="E102" s="193" t="s">
        <v>2694</v>
      </c>
      <c r="F102" s="194" t="s">
        <v>2695</v>
      </c>
      <c r="G102" s="195" t="s">
        <v>492</v>
      </c>
      <c r="H102" s="196">
        <v>210</v>
      </c>
      <c r="I102" s="197"/>
      <c r="J102" s="198">
        <f t="shared" si="0"/>
        <v>0</v>
      </c>
      <c r="K102" s="194" t="s">
        <v>21</v>
      </c>
      <c r="L102" s="60"/>
      <c r="M102" s="199" t="s">
        <v>21</v>
      </c>
      <c r="N102" s="200" t="s">
        <v>45</v>
      </c>
      <c r="O102" s="41"/>
      <c r="P102" s="201">
        <f t="shared" si="1"/>
        <v>0</v>
      </c>
      <c r="Q102" s="201">
        <v>0</v>
      </c>
      <c r="R102" s="201">
        <f t="shared" si="2"/>
        <v>0</v>
      </c>
      <c r="S102" s="201">
        <v>0</v>
      </c>
      <c r="T102" s="202">
        <f t="shared" si="3"/>
        <v>0</v>
      </c>
      <c r="AR102" s="24" t="s">
        <v>208</v>
      </c>
      <c r="AT102" s="24" t="s">
        <v>146</v>
      </c>
      <c r="AU102" s="24" t="s">
        <v>161</v>
      </c>
      <c r="AY102" s="24" t="s">
        <v>143</v>
      </c>
      <c r="BE102" s="203">
        <f t="shared" si="4"/>
        <v>0</v>
      </c>
      <c r="BF102" s="203">
        <f t="shared" si="5"/>
        <v>0</v>
      </c>
      <c r="BG102" s="203">
        <f t="shared" si="6"/>
        <v>0</v>
      </c>
      <c r="BH102" s="203">
        <f t="shared" si="7"/>
        <v>0</v>
      </c>
      <c r="BI102" s="203">
        <f t="shared" si="8"/>
        <v>0</v>
      </c>
      <c r="BJ102" s="24" t="s">
        <v>82</v>
      </c>
      <c r="BK102" s="203">
        <f t="shared" si="9"/>
        <v>0</v>
      </c>
      <c r="BL102" s="24" t="s">
        <v>208</v>
      </c>
      <c r="BM102" s="24" t="s">
        <v>2696</v>
      </c>
    </row>
    <row r="103" spans="2:65" s="1" customFormat="1" ht="22.5" customHeight="1">
      <c r="B103" s="40"/>
      <c r="C103" s="192" t="s">
        <v>280</v>
      </c>
      <c r="D103" s="192" t="s">
        <v>146</v>
      </c>
      <c r="E103" s="193" t="s">
        <v>2697</v>
      </c>
      <c r="F103" s="194" t="s">
        <v>2698</v>
      </c>
      <c r="G103" s="195" t="s">
        <v>1924</v>
      </c>
      <c r="H103" s="196">
        <v>4</v>
      </c>
      <c r="I103" s="197"/>
      <c r="J103" s="198">
        <f t="shared" si="0"/>
        <v>0</v>
      </c>
      <c r="K103" s="194" t="s">
        <v>21</v>
      </c>
      <c r="L103" s="60"/>
      <c r="M103" s="199" t="s">
        <v>21</v>
      </c>
      <c r="N103" s="200" t="s">
        <v>45</v>
      </c>
      <c r="O103" s="41"/>
      <c r="P103" s="201">
        <f t="shared" si="1"/>
        <v>0</v>
      </c>
      <c r="Q103" s="201">
        <v>0</v>
      </c>
      <c r="R103" s="201">
        <f t="shared" si="2"/>
        <v>0</v>
      </c>
      <c r="S103" s="201">
        <v>0</v>
      </c>
      <c r="T103" s="202">
        <f t="shared" si="3"/>
        <v>0</v>
      </c>
      <c r="AR103" s="24" t="s">
        <v>208</v>
      </c>
      <c r="AT103" s="24" t="s">
        <v>146</v>
      </c>
      <c r="AU103" s="24" t="s">
        <v>161</v>
      </c>
      <c r="AY103" s="24" t="s">
        <v>143</v>
      </c>
      <c r="BE103" s="203">
        <f t="shared" si="4"/>
        <v>0</v>
      </c>
      <c r="BF103" s="203">
        <f t="shared" si="5"/>
        <v>0</v>
      </c>
      <c r="BG103" s="203">
        <f t="shared" si="6"/>
        <v>0</v>
      </c>
      <c r="BH103" s="203">
        <f t="shared" si="7"/>
        <v>0</v>
      </c>
      <c r="BI103" s="203">
        <f t="shared" si="8"/>
        <v>0</v>
      </c>
      <c r="BJ103" s="24" t="s">
        <v>82</v>
      </c>
      <c r="BK103" s="203">
        <f t="shared" si="9"/>
        <v>0</v>
      </c>
      <c r="BL103" s="24" t="s">
        <v>208</v>
      </c>
      <c r="BM103" s="24" t="s">
        <v>2699</v>
      </c>
    </row>
    <row r="104" spans="2:65" s="1" customFormat="1" ht="22.5" customHeight="1">
      <c r="B104" s="40"/>
      <c r="C104" s="192" t="s">
        <v>284</v>
      </c>
      <c r="D104" s="192" t="s">
        <v>146</v>
      </c>
      <c r="E104" s="193" t="s">
        <v>2700</v>
      </c>
      <c r="F104" s="194" t="s">
        <v>2701</v>
      </c>
      <c r="G104" s="195" t="s">
        <v>1924</v>
      </c>
      <c r="H104" s="196">
        <v>2</v>
      </c>
      <c r="I104" s="197"/>
      <c r="J104" s="198">
        <f t="shared" si="0"/>
        <v>0</v>
      </c>
      <c r="K104" s="194" t="s">
        <v>21</v>
      </c>
      <c r="L104" s="60"/>
      <c r="M104" s="199" t="s">
        <v>21</v>
      </c>
      <c r="N104" s="200" t="s">
        <v>45</v>
      </c>
      <c r="O104" s="41"/>
      <c r="P104" s="201">
        <f t="shared" si="1"/>
        <v>0</v>
      </c>
      <c r="Q104" s="201">
        <v>0</v>
      </c>
      <c r="R104" s="201">
        <f t="shared" si="2"/>
        <v>0</v>
      </c>
      <c r="S104" s="201">
        <v>0</v>
      </c>
      <c r="T104" s="202">
        <f t="shared" si="3"/>
        <v>0</v>
      </c>
      <c r="AR104" s="24" t="s">
        <v>208</v>
      </c>
      <c r="AT104" s="24" t="s">
        <v>146</v>
      </c>
      <c r="AU104" s="24" t="s">
        <v>161</v>
      </c>
      <c r="AY104" s="24" t="s">
        <v>143</v>
      </c>
      <c r="BE104" s="203">
        <f t="shared" si="4"/>
        <v>0</v>
      </c>
      <c r="BF104" s="203">
        <f t="shared" si="5"/>
        <v>0</v>
      </c>
      <c r="BG104" s="203">
        <f t="shared" si="6"/>
        <v>0</v>
      </c>
      <c r="BH104" s="203">
        <f t="shared" si="7"/>
        <v>0</v>
      </c>
      <c r="BI104" s="203">
        <f t="shared" si="8"/>
        <v>0</v>
      </c>
      <c r="BJ104" s="24" t="s">
        <v>82</v>
      </c>
      <c r="BK104" s="203">
        <f t="shared" si="9"/>
        <v>0</v>
      </c>
      <c r="BL104" s="24" t="s">
        <v>208</v>
      </c>
      <c r="BM104" s="24" t="s">
        <v>2702</v>
      </c>
    </row>
    <row r="105" spans="2:65" s="1" customFormat="1" ht="22.5" customHeight="1">
      <c r="B105" s="40"/>
      <c r="C105" s="192" t="s">
        <v>10</v>
      </c>
      <c r="D105" s="192" t="s">
        <v>146</v>
      </c>
      <c r="E105" s="193" t="s">
        <v>2703</v>
      </c>
      <c r="F105" s="194" t="s">
        <v>2704</v>
      </c>
      <c r="G105" s="195" t="s">
        <v>1924</v>
      </c>
      <c r="H105" s="196">
        <v>1</v>
      </c>
      <c r="I105" s="197"/>
      <c r="J105" s="198">
        <f t="shared" si="0"/>
        <v>0</v>
      </c>
      <c r="K105" s="194" t="s">
        <v>21</v>
      </c>
      <c r="L105" s="60"/>
      <c r="M105" s="199" t="s">
        <v>21</v>
      </c>
      <c r="N105" s="200" t="s">
        <v>45</v>
      </c>
      <c r="O105" s="41"/>
      <c r="P105" s="201">
        <f t="shared" si="1"/>
        <v>0</v>
      </c>
      <c r="Q105" s="201">
        <v>0</v>
      </c>
      <c r="R105" s="201">
        <f t="shared" si="2"/>
        <v>0</v>
      </c>
      <c r="S105" s="201">
        <v>0</v>
      </c>
      <c r="T105" s="202">
        <f t="shared" si="3"/>
        <v>0</v>
      </c>
      <c r="AR105" s="24" t="s">
        <v>208</v>
      </c>
      <c r="AT105" s="24" t="s">
        <v>146</v>
      </c>
      <c r="AU105" s="24" t="s">
        <v>161</v>
      </c>
      <c r="AY105" s="24" t="s">
        <v>143</v>
      </c>
      <c r="BE105" s="203">
        <f t="shared" si="4"/>
        <v>0</v>
      </c>
      <c r="BF105" s="203">
        <f t="shared" si="5"/>
        <v>0</v>
      </c>
      <c r="BG105" s="203">
        <f t="shared" si="6"/>
        <v>0</v>
      </c>
      <c r="BH105" s="203">
        <f t="shared" si="7"/>
        <v>0</v>
      </c>
      <c r="BI105" s="203">
        <f t="shared" si="8"/>
        <v>0</v>
      </c>
      <c r="BJ105" s="24" t="s">
        <v>82</v>
      </c>
      <c r="BK105" s="203">
        <f t="shared" si="9"/>
        <v>0</v>
      </c>
      <c r="BL105" s="24" t="s">
        <v>208</v>
      </c>
      <c r="BM105" s="24" t="s">
        <v>2705</v>
      </c>
    </row>
    <row r="106" spans="2:65" s="1" customFormat="1" ht="22.5" customHeight="1">
      <c r="B106" s="40"/>
      <c r="C106" s="192" t="s">
        <v>294</v>
      </c>
      <c r="D106" s="192" t="s">
        <v>146</v>
      </c>
      <c r="E106" s="193" t="s">
        <v>2706</v>
      </c>
      <c r="F106" s="194" t="s">
        <v>2707</v>
      </c>
      <c r="G106" s="195" t="s">
        <v>1924</v>
      </c>
      <c r="H106" s="196">
        <v>1</v>
      </c>
      <c r="I106" s="197"/>
      <c r="J106" s="198">
        <f t="shared" si="0"/>
        <v>0</v>
      </c>
      <c r="K106" s="194" t="s">
        <v>21</v>
      </c>
      <c r="L106" s="60"/>
      <c r="M106" s="199" t="s">
        <v>21</v>
      </c>
      <c r="N106" s="200" t="s">
        <v>45</v>
      </c>
      <c r="O106" s="41"/>
      <c r="P106" s="201">
        <f t="shared" si="1"/>
        <v>0</v>
      </c>
      <c r="Q106" s="201">
        <v>0</v>
      </c>
      <c r="R106" s="201">
        <f t="shared" si="2"/>
        <v>0</v>
      </c>
      <c r="S106" s="201">
        <v>0</v>
      </c>
      <c r="T106" s="202">
        <f t="shared" si="3"/>
        <v>0</v>
      </c>
      <c r="AR106" s="24" t="s">
        <v>208</v>
      </c>
      <c r="AT106" s="24" t="s">
        <v>146</v>
      </c>
      <c r="AU106" s="24" t="s">
        <v>161</v>
      </c>
      <c r="AY106" s="24" t="s">
        <v>143</v>
      </c>
      <c r="BE106" s="203">
        <f t="shared" si="4"/>
        <v>0</v>
      </c>
      <c r="BF106" s="203">
        <f t="shared" si="5"/>
        <v>0</v>
      </c>
      <c r="BG106" s="203">
        <f t="shared" si="6"/>
        <v>0</v>
      </c>
      <c r="BH106" s="203">
        <f t="shared" si="7"/>
        <v>0</v>
      </c>
      <c r="BI106" s="203">
        <f t="shared" si="8"/>
        <v>0</v>
      </c>
      <c r="BJ106" s="24" t="s">
        <v>82</v>
      </c>
      <c r="BK106" s="203">
        <f t="shared" si="9"/>
        <v>0</v>
      </c>
      <c r="BL106" s="24" t="s">
        <v>208</v>
      </c>
      <c r="BM106" s="24" t="s">
        <v>2708</v>
      </c>
    </row>
    <row r="107" spans="2:65" s="1" customFormat="1" ht="22.5" customHeight="1">
      <c r="B107" s="40"/>
      <c r="C107" s="192" t="s">
        <v>300</v>
      </c>
      <c r="D107" s="192" t="s">
        <v>146</v>
      </c>
      <c r="E107" s="193" t="s">
        <v>2709</v>
      </c>
      <c r="F107" s="194" t="s">
        <v>2710</v>
      </c>
      <c r="G107" s="195" t="s">
        <v>382</v>
      </c>
      <c r="H107" s="196">
        <v>1</v>
      </c>
      <c r="I107" s="197"/>
      <c r="J107" s="198">
        <f t="shared" si="0"/>
        <v>0</v>
      </c>
      <c r="K107" s="194" t="s">
        <v>21</v>
      </c>
      <c r="L107" s="60"/>
      <c r="M107" s="199" t="s">
        <v>21</v>
      </c>
      <c r="N107" s="200" t="s">
        <v>45</v>
      </c>
      <c r="O107" s="41"/>
      <c r="P107" s="201">
        <f t="shared" si="1"/>
        <v>0</v>
      </c>
      <c r="Q107" s="201">
        <v>0</v>
      </c>
      <c r="R107" s="201">
        <f t="shared" si="2"/>
        <v>0</v>
      </c>
      <c r="S107" s="201">
        <v>0</v>
      </c>
      <c r="T107" s="202">
        <f t="shared" si="3"/>
        <v>0</v>
      </c>
      <c r="AR107" s="24" t="s">
        <v>208</v>
      </c>
      <c r="AT107" s="24" t="s">
        <v>146</v>
      </c>
      <c r="AU107" s="24" t="s">
        <v>161</v>
      </c>
      <c r="AY107" s="24" t="s">
        <v>143</v>
      </c>
      <c r="BE107" s="203">
        <f t="shared" si="4"/>
        <v>0</v>
      </c>
      <c r="BF107" s="203">
        <f t="shared" si="5"/>
        <v>0</v>
      </c>
      <c r="BG107" s="203">
        <f t="shared" si="6"/>
        <v>0</v>
      </c>
      <c r="BH107" s="203">
        <f t="shared" si="7"/>
        <v>0</v>
      </c>
      <c r="BI107" s="203">
        <f t="shared" si="8"/>
        <v>0</v>
      </c>
      <c r="BJ107" s="24" t="s">
        <v>82</v>
      </c>
      <c r="BK107" s="203">
        <f t="shared" si="9"/>
        <v>0</v>
      </c>
      <c r="BL107" s="24" t="s">
        <v>208</v>
      </c>
      <c r="BM107" s="24" t="s">
        <v>2711</v>
      </c>
    </row>
    <row r="108" spans="2:63" s="10" customFormat="1" ht="29.85" customHeight="1">
      <c r="B108" s="175"/>
      <c r="C108" s="176"/>
      <c r="D108" s="177" t="s">
        <v>73</v>
      </c>
      <c r="E108" s="279" t="s">
        <v>2712</v>
      </c>
      <c r="F108" s="279" t="s">
        <v>2713</v>
      </c>
      <c r="G108" s="176"/>
      <c r="H108" s="176"/>
      <c r="I108" s="179"/>
      <c r="J108" s="280">
        <f>BK108</f>
        <v>0</v>
      </c>
      <c r="K108" s="176"/>
      <c r="L108" s="181"/>
      <c r="M108" s="182"/>
      <c r="N108" s="183"/>
      <c r="O108" s="183"/>
      <c r="P108" s="184">
        <f>P109+P118</f>
        <v>0</v>
      </c>
      <c r="Q108" s="183"/>
      <c r="R108" s="184">
        <f>R109+R118</f>
        <v>0</v>
      </c>
      <c r="S108" s="183"/>
      <c r="T108" s="185">
        <f>T109+T118</f>
        <v>0</v>
      </c>
      <c r="AR108" s="186" t="s">
        <v>82</v>
      </c>
      <c r="AT108" s="187" t="s">
        <v>73</v>
      </c>
      <c r="AU108" s="187" t="s">
        <v>82</v>
      </c>
      <c r="AY108" s="186" t="s">
        <v>143</v>
      </c>
      <c r="BK108" s="188">
        <f>BK109+BK118</f>
        <v>0</v>
      </c>
    </row>
    <row r="109" spans="2:63" s="10" customFormat="1" ht="14.85" customHeight="1">
      <c r="B109" s="175"/>
      <c r="C109" s="176"/>
      <c r="D109" s="189" t="s">
        <v>73</v>
      </c>
      <c r="E109" s="190" t="s">
        <v>82</v>
      </c>
      <c r="F109" s="190" t="s">
        <v>204</v>
      </c>
      <c r="G109" s="176"/>
      <c r="H109" s="176"/>
      <c r="I109" s="179"/>
      <c r="J109" s="191">
        <f>BK109</f>
        <v>0</v>
      </c>
      <c r="K109" s="176"/>
      <c r="L109" s="181"/>
      <c r="M109" s="182"/>
      <c r="N109" s="183"/>
      <c r="O109" s="183"/>
      <c r="P109" s="184">
        <f>SUM(P110:P117)</f>
        <v>0</v>
      </c>
      <c r="Q109" s="183"/>
      <c r="R109" s="184">
        <f>SUM(R110:R117)</f>
        <v>0</v>
      </c>
      <c r="S109" s="183"/>
      <c r="T109" s="185">
        <f>SUM(T110:T117)</f>
        <v>0</v>
      </c>
      <c r="AR109" s="186" t="s">
        <v>82</v>
      </c>
      <c r="AT109" s="187" t="s">
        <v>73</v>
      </c>
      <c r="AU109" s="187" t="s">
        <v>84</v>
      </c>
      <c r="AY109" s="186" t="s">
        <v>143</v>
      </c>
      <c r="BK109" s="188">
        <f>SUM(BK110:BK117)</f>
        <v>0</v>
      </c>
    </row>
    <row r="110" spans="2:65" s="1" customFormat="1" ht="22.5" customHeight="1">
      <c r="B110" s="40"/>
      <c r="C110" s="192" t="s">
        <v>305</v>
      </c>
      <c r="D110" s="192" t="s">
        <v>146</v>
      </c>
      <c r="E110" s="193" t="s">
        <v>2714</v>
      </c>
      <c r="F110" s="194" t="s">
        <v>2715</v>
      </c>
      <c r="G110" s="195" t="s">
        <v>1924</v>
      </c>
      <c r="H110" s="196">
        <v>1</v>
      </c>
      <c r="I110" s="197"/>
      <c r="J110" s="198">
        <f aca="true" t="shared" si="10" ref="J110:J117">ROUND(I110*H110,2)</f>
        <v>0</v>
      </c>
      <c r="K110" s="194" t="s">
        <v>21</v>
      </c>
      <c r="L110" s="60"/>
      <c r="M110" s="199" t="s">
        <v>21</v>
      </c>
      <c r="N110" s="200" t="s">
        <v>45</v>
      </c>
      <c r="O110" s="41"/>
      <c r="P110" s="201">
        <f aca="true" t="shared" si="11" ref="P110:P117">O110*H110</f>
        <v>0</v>
      </c>
      <c r="Q110" s="201">
        <v>0</v>
      </c>
      <c r="R110" s="201">
        <f aca="true" t="shared" si="12" ref="R110:R117">Q110*H110</f>
        <v>0</v>
      </c>
      <c r="S110" s="201">
        <v>0</v>
      </c>
      <c r="T110" s="202">
        <f aca="true" t="shared" si="13" ref="T110:T117">S110*H110</f>
        <v>0</v>
      </c>
      <c r="AR110" s="24" t="s">
        <v>208</v>
      </c>
      <c r="AT110" s="24" t="s">
        <v>146</v>
      </c>
      <c r="AU110" s="24" t="s">
        <v>161</v>
      </c>
      <c r="AY110" s="24" t="s">
        <v>143</v>
      </c>
      <c r="BE110" s="203">
        <f aca="true" t="shared" si="14" ref="BE110:BE117">IF(N110="základní",J110,0)</f>
        <v>0</v>
      </c>
      <c r="BF110" s="203">
        <f aca="true" t="shared" si="15" ref="BF110:BF117">IF(N110="snížená",J110,0)</f>
        <v>0</v>
      </c>
      <c r="BG110" s="203">
        <f aca="true" t="shared" si="16" ref="BG110:BG117">IF(N110="zákl. přenesená",J110,0)</f>
        <v>0</v>
      </c>
      <c r="BH110" s="203">
        <f aca="true" t="shared" si="17" ref="BH110:BH117">IF(N110="sníž. přenesená",J110,0)</f>
        <v>0</v>
      </c>
      <c r="BI110" s="203">
        <f aca="true" t="shared" si="18" ref="BI110:BI117">IF(N110="nulová",J110,0)</f>
        <v>0</v>
      </c>
      <c r="BJ110" s="24" t="s">
        <v>82</v>
      </c>
      <c r="BK110" s="203">
        <f aca="true" t="shared" si="19" ref="BK110:BK117">ROUND(I110*H110,2)</f>
        <v>0</v>
      </c>
      <c r="BL110" s="24" t="s">
        <v>208</v>
      </c>
      <c r="BM110" s="24" t="s">
        <v>2716</v>
      </c>
    </row>
    <row r="111" spans="2:65" s="1" customFormat="1" ht="22.5" customHeight="1">
      <c r="B111" s="40"/>
      <c r="C111" s="192" t="s">
        <v>309</v>
      </c>
      <c r="D111" s="192" t="s">
        <v>146</v>
      </c>
      <c r="E111" s="193" t="s">
        <v>2717</v>
      </c>
      <c r="F111" s="194" t="s">
        <v>2663</v>
      </c>
      <c r="G111" s="195" t="s">
        <v>492</v>
      </c>
      <c r="H111" s="196">
        <v>8</v>
      </c>
      <c r="I111" s="197"/>
      <c r="J111" s="198">
        <f t="shared" si="10"/>
        <v>0</v>
      </c>
      <c r="K111" s="194" t="s">
        <v>21</v>
      </c>
      <c r="L111" s="60"/>
      <c r="M111" s="199" t="s">
        <v>21</v>
      </c>
      <c r="N111" s="200" t="s">
        <v>45</v>
      </c>
      <c r="O111" s="41"/>
      <c r="P111" s="201">
        <f t="shared" si="11"/>
        <v>0</v>
      </c>
      <c r="Q111" s="201">
        <v>0</v>
      </c>
      <c r="R111" s="201">
        <f t="shared" si="12"/>
        <v>0</v>
      </c>
      <c r="S111" s="201">
        <v>0</v>
      </c>
      <c r="T111" s="202">
        <f t="shared" si="13"/>
        <v>0</v>
      </c>
      <c r="AR111" s="24" t="s">
        <v>208</v>
      </c>
      <c r="AT111" s="24" t="s">
        <v>146</v>
      </c>
      <c r="AU111" s="24" t="s">
        <v>161</v>
      </c>
      <c r="AY111" s="24" t="s">
        <v>143</v>
      </c>
      <c r="BE111" s="203">
        <f t="shared" si="14"/>
        <v>0</v>
      </c>
      <c r="BF111" s="203">
        <f t="shared" si="15"/>
        <v>0</v>
      </c>
      <c r="BG111" s="203">
        <f t="shared" si="16"/>
        <v>0</v>
      </c>
      <c r="BH111" s="203">
        <f t="shared" si="17"/>
        <v>0</v>
      </c>
      <c r="BI111" s="203">
        <f t="shared" si="18"/>
        <v>0</v>
      </c>
      <c r="BJ111" s="24" t="s">
        <v>82</v>
      </c>
      <c r="BK111" s="203">
        <f t="shared" si="19"/>
        <v>0</v>
      </c>
      <c r="BL111" s="24" t="s">
        <v>208</v>
      </c>
      <c r="BM111" s="24" t="s">
        <v>2718</v>
      </c>
    </row>
    <row r="112" spans="2:65" s="1" customFormat="1" ht="22.5" customHeight="1">
      <c r="B112" s="40"/>
      <c r="C112" s="192" t="s">
        <v>316</v>
      </c>
      <c r="D112" s="192" t="s">
        <v>146</v>
      </c>
      <c r="E112" s="193" t="s">
        <v>2719</v>
      </c>
      <c r="F112" s="194" t="s">
        <v>2666</v>
      </c>
      <c r="G112" s="195" t="s">
        <v>492</v>
      </c>
      <c r="H112" s="196">
        <v>8</v>
      </c>
      <c r="I112" s="197"/>
      <c r="J112" s="198">
        <f t="shared" si="10"/>
        <v>0</v>
      </c>
      <c r="K112" s="194" t="s">
        <v>21</v>
      </c>
      <c r="L112" s="60"/>
      <c r="M112" s="199" t="s">
        <v>21</v>
      </c>
      <c r="N112" s="200" t="s">
        <v>45</v>
      </c>
      <c r="O112" s="41"/>
      <c r="P112" s="201">
        <f t="shared" si="11"/>
        <v>0</v>
      </c>
      <c r="Q112" s="201">
        <v>0</v>
      </c>
      <c r="R112" s="201">
        <f t="shared" si="12"/>
        <v>0</v>
      </c>
      <c r="S112" s="201">
        <v>0</v>
      </c>
      <c r="T112" s="202">
        <f t="shared" si="13"/>
        <v>0</v>
      </c>
      <c r="AR112" s="24" t="s">
        <v>208</v>
      </c>
      <c r="AT112" s="24" t="s">
        <v>146</v>
      </c>
      <c r="AU112" s="24" t="s">
        <v>161</v>
      </c>
      <c r="AY112" s="24" t="s">
        <v>143</v>
      </c>
      <c r="BE112" s="203">
        <f t="shared" si="14"/>
        <v>0</v>
      </c>
      <c r="BF112" s="203">
        <f t="shared" si="15"/>
        <v>0</v>
      </c>
      <c r="BG112" s="203">
        <f t="shared" si="16"/>
        <v>0</v>
      </c>
      <c r="BH112" s="203">
        <f t="shared" si="17"/>
        <v>0</v>
      </c>
      <c r="BI112" s="203">
        <f t="shared" si="18"/>
        <v>0</v>
      </c>
      <c r="BJ112" s="24" t="s">
        <v>82</v>
      </c>
      <c r="BK112" s="203">
        <f t="shared" si="19"/>
        <v>0</v>
      </c>
      <c r="BL112" s="24" t="s">
        <v>208</v>
      </c>
      <c r="BM112" s="24" t="s">
        <v>2720</v>
      </c>
    </row>
    <row r="113" spans="2:65" s="1" customFormat="1" ht="22.5" customHeight="1">
      <c r="B113" s="40"/>
      <c r="C113" s="192" t="s">
        <v>9</v>
      </c>
      <c r="D113" s="192" t="s">
        <v>146</v>
      </c>
      <c r="E113" s="193" t="s">
        <v>2721</v>
      </c>
      <c r="F113" s="194" t="s">
        <v>2669</v>
      </c>
      <c r="G113" s="195" t="s">
        <v>492</v>
      </c>
      <c r="H113" s="196">
        <v>8</v>
      </c>
      <c r="I113" s="197"/>
      <c r="J113" s="198">
        <f t="shared" si="10"/>
        <v>0</v>
      </c>
      <c r="K113" s="194" t="s">
        <v>21</v>
      </c>
      <c r="L113" s="60"/>
      <c r="M113" s="199" t="s">
        <v>21</v>
      </c>
      <c r="N113" s="200" t="s">
        <v>45</v>
      </c>
      <c r="O113" s="41"/>
      <c r="P113" s="201">
        <f t="shared" si="11"/>
        <v>0</v>
      </c>
      <c r="Q113" s="201">
        <v>0</v>
      </c>
      <c r="R113" s="201">
        <f t="shared" si="12"/>
        <v>0</v>
      </c>
      <c r="S113" s="201">
        <v>0</v>
      </c>
      <c r="T113" s="202">
        <f t="shared" si="13"/>
        <v>0</v>
      </c>
      <c r="AR113" s="24" t="s">
        <v>208</v>
      </c>
      <c r="AT113" s="24" t="s">
        <v>146</v>
      </c>
      <c r="AU113" s="24" t="s">
        <v>161</v>
      </c>
      <c r="AY113" s="24" t="s">
        <v>143</v>
      </c>
      <c r="BE113" s="203">
        <f t="shared" si="14"/>
        <v>0</v>
      </c>
      <c r="BF113" s="203">
        <f t="shared" si="15"/>
        <v>0</v>
      </c>
      <c r="BG113" s="203">
        <f t="shared" si="16"/>
        <v>0</v>
      </c>
      <c r="BH113" s="203">
        <f t="shared" si="17"/>
        <v>0</v>
      </c>
      <c r="BI113" s="203">
        <f t="shared" si="18"/>
        <v>0</v>
      </c>
      <c r="BJ113" s="24" t="s">
        <v>82</v>
      </c>
      <c r="BK113" s="203">
        <f t="shared" si="19"/>
        <v>0</v>
      </c>
      <c r="BL113" s="24" t="s">
        <v>208</v>
      </c>
      <c r="BM113" s="24" t="s">
        <v>2722</v>
      </c>
    </row>
    <row r="114" spans="2:65" s="1" customFormat="1" ht="22.5" customHeight="1">
      <c r="B114" s="40"/>
      <c r="C114" s="192" t="s">
        <v>327</v>
      </c>
      <c r="D114" s="192" t="s">
        <v>146</v>
      </c>
      <c r="E114" s="193" t="s">
        <v>2723</v>
      </c>
      <c r="F114" s="194" t="s">
        <v>2098</v>
      </c>
      <c r="G114" s="195" t="s">
        <v>1924</v>
      </c>
      <c r="H114" s="196">
        <v>1</v>
      </c>
      <c r="I114" s="197"/>
      <c r="J114" s="198">
        <f t="shared" si="10"/>
        <v>0</v>
      </c>
      <c r="K114" s="194" t="s">
        <v>21</v>
      </c>
      <c r="L114" s="60"/>
      <c r="M114" s="199" t="s">
        <v>21</v>
      </c>
      <c r="N114" s="200" t="s">
        <v>45</v>
      </c>
      <c r="O114" s="41"/>
      <c r="P114" s="201">
        <f t="shared" si="11"/>
        <v>0</v>
      </c>
      <c r="Q114" s="201">
        <v>0</v>
      </c>
      <c r="R114" s="201">
        <f t="shared" si="12"/>
        <v>0</v>
      </c>
      <c r="S114" s="201">
        <v>0</v>
      </c>
      <c r="T114" s="202">
        <f t="shared" si="13"/>
        <v>0</v>
      </c>
      <c r="AR114" s="24" t="s">
        <v>208</v>
      </c>
      <c r="AT114" s="24" t="s">
        <v>146</v>
      </c>
      <c r="AU114" s="24" t="s">
        <v>161</v>
      </c>
      <c r="AY114" s="24" t="s">
        <v>143</v>
      </c>
      <c r="BE114" s="203">
        <f t="shared" si="14"/>
        <v>0</v>
      </c>
      <c r="BF114" s="203">
        <f t="shared" si="15"/>
        <v>0</v>
      </c>
      <c r="BG114" s="203">
        <f t="shared" si="16"/>
        <v>0</v>
      </c>
      <c r="BH114" s="203">
        <f t="shared" si="17"/>
        <v>0</v>
      </c>
      <c r="BI114" s="203">
        <f t="shared" si="18"/>
        <v>0</v>
      </c>
      <c r="BJ114" s="24" t="s">
        <v>82</v>
      </c>
      <c r="BK114" s="203">
        <f t="shared" si="19"/>
        <v>0</v>
      </c>
      <c r="BL114" s="24" t="s">
        <v>208</v>
      </c>
      <c r="BM114" s="24" t="s">
        <v>2724</v>
      </c>
    </row>
    <row r="115" spans="2:65" s="1" customFormat="1" ht="22.5" customHeight="1">
      <c r="B115" s="40"/>
      <c r="C115" s="192" t="s">
        <v>331</v>
      </c>
      <c r="D115" s="192" t="s">
        <v>146</v>
      </c>
      <c r="E115" s="193" t="s">
        <v>2725</v>
      </c>
      <c r="F115" s="194" t="s">
        <v>2726</v>
      </c>
      <c r="G115" s="195" t="s">
        <v>263</v>
      </c>
      <c r="H115" s="196">
        <v>1</v>
      </c>
      <c r="I115" s="197"/>
      <c r="J115" s="198">
        <f t="shared" si="10"/>
        <v>0</v>
      </c>
      <c r="K115" s="194" t="s">
        <v>21</v>
      </c>
      <c r="L115" s="60"/>
      <c r="M115" s="199" t="s">
        <v>21</v>
      </c>
      <c r="N115" s="200" t="s">
        <v>45</v>
      </c>
      <c r="O115" s="41"/>
      <c r="P115" s="201">
        <f t="shared" si="11"/>
        <v>0</v>
      </c>
      <c r="Q115" s="201">
        <v>0</v>
      </c>
      <c r="R115" s="201">
        <f t="shared" si="12"/>
        <v>0</v>
      </c>
      <c r="S115" s="201">
        <v>0</v>
      </c>
      <c r="T115" s="202">
        <f t="shared" si="13"/>
        <v>0</v>
      </c>
      <c r="AR115" s="24" t="s">
        <v>208</v>
      </c>
      <c r="AT115" s="24" t="s">
        <v>146</v>
      </c>
      <c r="AU115" s="24" t="s">
        <v>161</v>
      </c>
      <c r="AY115" s="24" t="s">
        <v>143</v>
      </c>
      <c r="BE115" s="203">
        <f t="shared" si="14"/>
        <v>0</v>
      </c>
      <c r="BF115" s="203">
        <f t="shared" si="15"/>
        <v>0</v>
      </c>
      <c r="BG115" s="203">
        <f t="shared" si="16"/>
        <v>0</v>
      </c>
      <c r="BH115" s="203">
        <f t="shared" si="17"/>
        <v>0</v>
      </c>
      <c r="BI115" s="203">
        <f t="shared" si="18"/>
        <v>0</v>
      </c>
      <c r="BJ115" s="24" t="s">
        <v>82</v>
      </c>
      <c r="BK115" s="203">
        <f t="shared" si="19"/>
        <v>0</v>
      </c>
      <c r="BL115" s="24" t="s">
        <v>208</v>
      </c>
      <c r="BM115" s="24" t="s">
        <v>2727</v>
      </c>
    </row>
    <row r="116" spans="2:65" s="1" customFormat="1" ht="22.5" customHeight="1">
      <c r="B116" s="40"/>
      <c r="C116" s="192" t="s">
        <v>337</v>
      </c>
      <c r="D116" s="192" t="s">
        <v>146</v>
      </c>
      <c r="E116" s="193" t="s">
        <v>2728</v>
      </c>
      <c r="F116" s="194" t="s">
        <v>2091</v>
      </c>
      <c r="G116" s="195" t="s">
        <v>1924</v>
      </c>
      <c r="H116" s="196">
        <v>1</v>
      </c>
      <c r="I116" s="197"/>
      <c r="J116" s="198">
        <f t="shared" si="10"/>
        <v>0</v>
      </c>
      <c r="K116" s="194" t="s">
        <v>21</v>
      </c>
      <c r="L116" s="60"/>
      <c r="M116" s="199" t="s">
        <v>21</v>
      </c>
      <c r="N116" s="200" t="s">
        <v>45</v>
      </c>
      <c r="O116" s="41"/>
      <c r="P116" s="201">
        <f t="shared" si="11"/>
        <v>0</v>
      </c>
      <c r="Q116" s="201">
        <v>0</v>
      </c>
      <c r="R116" s="201">
        <f t="shared" si="12"/>
        <v>0</v>
      </c>
      <c r="S116" s="201">
        <v>0</v>
      </c>
      <c r="T116" s="202">
        <f t="shared" si="13"/>
        <v>0</v>
      </c>
      <c r="AR116" s="24" t="s">
        <v>208</v>
      </c>
      <c r="AT116" s="24" t="s">
        <v>146</v>
      </c>
      <c r="AU116" s="24" t="s">
        <v>161</v>
      </c>
      <c r="AY116" s="24" t="s">
        <v>143</v>
      </c>
      <c r="BE116" s="203">
        <f t="shared" si="14"/>
        <v>0</v>
      </c>
      <c r="BF116" s="203">
        <f t="shared" si="15"/>
        <v>0</v>
      </c>
      <c r="BG116" s="203">
        <f t="shared" si="16"/>
        <v>0</v>
      </c>
      <c r="BH116" s="203">
        <f t="shared" si="17"/>
        <v>0</v>
      </c>
      <c r="BI116" s="203">
        <f t="shared" si="18"/>
        <v>0</v>
      </c>
      <c r="BJ116" s="24" t="s">
        <v>82</v>
      </c>
      <c r="BK116" s="203">
        <f t="shared" si="19"/>
        <v>0</v>
      </c>
      <c r="BL116" s="24" t="s">
        <v>208</v>
      </c>
      <c r="BM116" s="24" t="s">
        <v>2729</v>
      </c>
    </row>
    <row r="117" spans="2:65" s="1" customFormat="1" ht="22.5" customHeight="1">
      <c r="B117" s="40"/>
      <c r="C117" s="192" t="s">
        <v>345</v>
      </c>
      <c r="D117" s="192" t="s">
        <v>146</v>
      </c>
      <c r="E117" s="193" t="s">
        <v>2730</v>
      </c>
      <c r="F117" s="194" t="s">
        <v>2203</v>
      </c>
      <c r="G117" s="195" t="s">
        <v>2092</v>
      </c>
      <c r="H117" s="196">
        <v>4</v>
      </c>
      <c r="I117" s="197"/>
      <c r="J117" s="198">
        <f t="shared" si="10"/>
        <v>0</v>
      </c>
      <c r="K117" s="194" t="s">
        <v>21</v>
      </c>
      <c r="L117" s="60"/>
      <c r="M117" s="199" t="s">
        <v>21</v>
      </c>
      <c r="N117" s="200" t="s">
        <v>45</v>
      </c>
      <c r="O117" s="41"/>
      <c r="P117" s="201">
        <f t="shared" si="11"/>
        <v>0</v>
      </c>
      <c r="Q117" s="201">
        <v>0</v>
      </c>
      <c r="R117" s="201">
        <f t="shared" si="12"/>
        <v>0</v>
      </c>
      <c r="S117" s="201">
        <v>0</v>
      </c>
      <c r="T117" s="202">
        <f t="shared" si="13"/>
        <v>0</v>
      </c>
      <c r="AR117" s="24" t="s">
        <v>208</v>
      </c>
      <c r="AT117" s="24" t="s">
        <v>146</v>
      </c>
      <c r="AU117" s="24" t="s">
        <v>161</v>
      </c>
      <c r="AY117" s="24" t="s">
        <v>143</v>
      </c>
      <c r="BE117" s="203">
        <f t="shared" si="14"/>
        <v>0</v>
      </c>
      <c r="BF117" s="203">
        <f t="shared" si="15"/>
        <v>0</v>
      </c>
      <c r="BG117" s="203">
        <f t="shared" si="16"/>
        <v>0</v>
      </c>
      <c r="BH117" s="203">
        <f t="shared" si="17"/>
        <v>0</v>
      </c>
      <c r="BI117" s="203">
        <f t="shared" si="18"/>
        <v>0</v>
      </c>
      <c r="BJ117" s="24" t="s">
        <v>82</v>
      </c>
      <c r="BK117" s="203">
        <f t="shared" si="19"/>
        <v>0</v>
      </c>
      <c r="BL117" s="24" t="s">
        <v>208</v>
      </c>
      <c r="BM117" s="24" t="s">
        <v>2731</v>
      </c>
    </row>
    <row r="118" spans="2:63" s="10" customFormat="1" ht="22.35" customHeight="1">
      <c r="B118" s="175"/>
      <c r="C118" s="176"/>
      <c r="D118" s="189" t="s">
        <v>73</v>
      </c>
      <c r="E118" s="190" t="s">
        <v>234</v>
      </c>
      <c r="F118" s="190" t="s">
        <v>2676</v>
      </c>
      <c r="G118" s="176"/>
      <c r="H118" s="176"/>
      <c r="I118" s="179"/>
      <c r="J118" s="191">
        <f>BK118</f>
        <v>0</v>
      </c>
      <c r="K118" s="176"/>
      <c r="L118" s="181"/>
      <c r="M118" s="182"/>
      <c r="N118" s="183"/>
      <c r="O118" s="183"/>
      <c r="P118" s="184">
        <f>SUM(P119:P124)</f>
        <v>0</v>
      </c>
      <c r="Q118" s="183"/>
      <c r="R118" s="184">
        <f>SUM(R119:R124)</f>
        <v>0</v>
      </c>
      <c r="S118" s="183"/>
      <c r="T118" s="185">
        <f>SUM(T119:T124)</f>
        <v>0</v>
      </c>
      <c r="AR118" s="186" t="s">
        <v>82</v>
      </c>
      <c r="AT118" s="187" t="s">
        <v>73</v>
      </c>
      <c r="AU118" s="187" t="s">
        <v>84</v>
      </c>
      <c r="AY118" s="186" t="s">
        <v>143</v>
      </c>
      <c r="BK118" s="188">
        <f>SUM(BK119:BK124)</f>
        <v>0</v>
      </c>
    </row>
    <row r="119" spans="2:65" s="1" customFormat="1" ht="22.5" customHeight="1">
      <c r="B119" s="40"/>
      <c r="C119" s="192" t="s">
        <v>351</v>
      </c>
      <c r="D119" s="192" t="s">
        <v>146</v>
      </c>
      <c r="E119" s="193" t="s">
        <v>2732</v>
      </c>
      <c r="F119" s="194" t="s">
        <v>2733</v>
      </c>
      <c r="G119" s="195" t="s">
        <v>492</v>
      </c>
      <c r="H119" s="196">
        <v>8</v>
      </c>
      <c r="I119" s="197"/>
      <c r="J119" s="198">
        <f aca="true" t="shared" si="20" ref="J119:J124">ROUND(I119*H119,2)</f>
        <v>0</v>
      </c>
      <c r="K119" s="194" t="s">
        <v>21</v>
      </c>
      <c r="L119" s="60"/>
      <c r="M119" s="199" t="s">
        <v>21</v>
      </c>
      <c r="N119" s="200" t="s">
        <v>45</v>
      </c>
      <c r="O119" s="41"/>
      <c r="P119" s="201">
        <f aca="true" t="shared" si="21" ref="P119:P124">O119*H119</f>
        <v>0</v>
      </c>
      <c r="Q119" s="201">
        <v>0</v>
      </c>
      <c r="R119" s="201">
        <f aca="true" t="shared" si="22" ref="R119:R124">Q119*H119</f>
        <v>0</v>
      </c>
      <c r="S119" s="201">
        <v>0</v>
      </c>
      <c r="T119" s="202">
        <f aca="true" t="shared" si="23" ref="T119:T124">S119*H119</f>
        <v>0</v>
      </c>
      <c r="AR119" s="24" t="s">
        <v>208</v>
      </c>
      <c r="AT119" s="24" t="s">
        <v>146</v>
      </c>
      <c r="AU119" s="24" t="s">
        <v>161</v>
      </c>
      <c r="AY119" s="24" t="s">
        <v>143</v>
      </c>
      <c r="BE119" s="203">
        <f aca="true" t="shared" si="24" ref="BE119:BE124">IF(N119="základní",J119,0)</f>
        <v>0</v>
      </c>
      <c r="BF119" s="203">
        <f aca="true" t="shared" si="25" ref="BF119:BF124">IF(N119="snížená",J119,0)</f>
        <v>0</v>
      </c>
      <c r="BG119" s="203">
        <f aca="true" t="shared" si="26" ref="BG119:BG124">IF(N119="zákl. přenesená",J119,0)</f>
        <v>0</v>
      </c>
      <c r="BH119" s="203">
        <f aca="true" t="shared" si="27" ref="BH119:BH124">IF(N119="sníž. přenesená",J119,0)</f>
        <v>0</v>
      </c>
      <c r="BI119" s="203">
        <f aca="true" t="shared" si="28" ref="BI119:BI124">IF(N119="nulová",J119,0)</f>
        <v>0</v>
      </c>
      <c r="BJ119" s="24" t="s">
        <v>82</v>
      </c>
      <c r="BK119" s="203">
        <f aca="true" t="shared" si="29" ref="BK119:BK124">ROUND(I119*H119,2)</f>
        <v>0</v>
      </c>
      <c r="BL119" s="24" t="s">
        <v>208</v>
      </c>
      <c r="BM119" s="24" t="s">
        <v>2734</v>
      </c>
    </row>
    <row r="120" spans="2:65" s="1" customFormat="1" ht="22.5" customHeight="1">
      <c r="B120" s="40"/>
      <c r="C120" s="192" t="s">
        <v>267</v>
      </c>
      <c r="D120" s="192" t="s">
        <v>146</v>
      </c>
      <c r="E120" s="193" t="s">
        <v>2735</v>
      </c>
      <c r="F120" s="194" t="s">
        <v>2736</v>
      </c>
      <c r="G120" s="195" t="s">
        <v>1924</v>
      </c>
      <c r="H120" s="196">
        <v>1</v>
      </c>
      <c r="I120" s="197"/>
      <c r="J120" s="198">
        <f t="shared" si="20"/>
        <v>0</v>
      </c>
      <c r="K120" s="194" t="s">
        <v>21</v>
      </c>
      <c r="L120" s="60"/>
      <c r="M120" s="199" t="s">
        <v>21</v>
      </c>
      <c r="N120" s="200" t="s">
        <v>45</v>
      </c>
      <c r="O120" s="41"/>
      <c r="P120" s="201">
        <f t="shared" si="21"/>
        <v>0</v>
      </c>
      <c r="Q120" s="201">
        <v>0</v>
      </c>
      <c r="R120" s="201">
        <f t="shared" si="22"/>
        <v>0</v>
      </c>
      <c r="S120" s="201">
        <v>0</v>
      </c>
      <c r="T120" s="202">
        <f t="shared" si="23"/>
        <v>0</v>
      </c>
      <c r="AR120" s="24" t="s">
        <v>208</v>
      </c>
      <c r="AT120" s="24" t="s">
        <v>146</v>
      </c>
      <c r="AU120" s="24" t="s">
        <v>161</v>
      </c>
      <c r="AY120" s="24" t="s">
        <v>143</v>
      </c>
      <c r="BE120" s="203">
        <f t="shared" si="24"/>
        <v>0</v>
      </c>
      <c r="BF120" s="203">
        <f t="shared" si="25"/>
        <v>0</v>
      </c>
      <c r="BG120" s="203">
        <f t="shared" si="26"/>
        <v>0</v>
      </c>
      <c r="BH120" s="203">
        <f t="shared" si="27"/>
        <v>0</v>
      </c>
      <c r="BI120" s="203">
        <f t="shared" si="28"/>
        <v>0</v>
      </c>
      <c r="BJ120" s="24" t="s">
        <v>82</v>
      </c>
      <c r="BK120" s="203">
        <f t="shared" si="29"/>
        <v>0</v>
      </c>
      <c r="BL120" s="24" t="s">
        <v>208</v>
      </c>
      <c r="BM120" s="24" t="s">
        <v>2737</v>
      </c>
    </row>
    <row r="121" spans="2:65" s="1" customFormat="1" ht="22.5" customHeight="1">
      <c r="B121" s="40"/>
      <c r="C121" s="192" t="s">
        <v>362</v>
      </c>
      <c r="D121" s="192" t="s">
        <v>146</v>
      </c>
      <c r="E121" s="193" t="s">
        <v>2738</v>
      </c>
      <c r="F121" s="194" t="s">
        <v>2739</v>
      </c>
      <c r="G121" s="195" t="s">
        <v>1924</v>
      </c>
      <c r="H121" s="196">
        <v>2</v>
      </c>
      <c r="I121" s="197"/>
      <c r="J121" s="198">
        <f t="shared" si="20"/>
        <v>0</v>
      </c>
      <c r="K121" s="194" t="s">
        <v>21</v>
      </c>
      <c r="L121" s="60"/>
      <c r="M121" s="199" t="s">
        <v>21</v>
      </c>
      <c r="N121" s="200" t="s">
        <v>45</v>
      </c>
      <c r="O121" s="41"/>
      <c r="P121" s="201">
        <f t="shared" si="21"/>
        <v>0</v>
      </c>
      <c r="Q121" s="201">
        <v>0</v>
      </c>
      <c r="R121" s="201">
        <f t="shared" si="22"/>
        <v>0</v>
      </c>
      <c r="S121" s="201">
        <v>0</v>
      </c>
      <c r="T121" s="202">
        <f t="shared" si="23"/>
        <v>0</v>
      </c>
      <c r="AR121" s="24" t="s">
        <v>208</v>
      </c>
      <c r="AT121" s="24" t="s">
        <v>146</v>
      </c>
      <c r="AU121" s="24" t="s">
        <v>161</v>
      </c>
      <c r="AY121" s="24" t="s">
        <v>143</v>
      </c>
      <c r="BE121" s="203">
        <f t="shared" si="24"/>
        <v>0</v>
      </c>
      <c r="BF121" s="203">
        <f t="shared" si="25"/>
        <v>0</v>
      </c>
      <c r="BG121" s="203">
        <f t="shared" si="26"/>
        <v>0</v>
      </c>
      <c r="BH121" s="203">
        <f t="shared" si="27"/>
        <v>0</v>
      </c>
      <c r="BI121" s="203">
        <f t="shared" si="28"/>
        <v>0</v>
      </c>
      <c r="BJ121" s="24" t="s">
        <v>82</v>
      </c>
      <c r="BK121" s="203">
        <f t="shared" si="29"/>
        <v>0</v>
      </c>
      <c r="BL121" s="24" t="s">
        <v>208</v>
      </c>
      <c r="BM121" s="24" t="s">
        <v>2740</v>
      </c>
    </row>
    <row r="122" spans="2:65" s="1" customFormat="1" ht="22.5" customHeight="1">
      <c r="B122" s="40"/>
      <c r="C122" s="192" t="s">
        <v>372</v>
      </c>
      <c r="D122" s="192" t="s">
        <v>146</v>
      </c>
      <c r="E122" s="193" t="s">
        <v>2741</v>
      </c>
      <c r="F122" s="194" t="s">
        <v>2742</v>
      </c>
      <c r="G122" s="195" t="s">
        <v>492</v>
      </c>
      <c r="H122" s="196">
        <v>8</v>
      </c>
      <c r="I122" s="197"/>
      <c r="J122" s="198">
        <f t="shared" si="20"/>
        <v>0</v>
      </c>
      <c r="K122" s="194" t="s">
        <v>21</v>
      </c>
      <c r="L122" s="60"/>
      <c r="M122" s="199" t="s">
        <v>21</v>
      </c>
      <c r="N122" s="200" t="s">
        <v>45</v>
      </c>
      <c r="O122" s="41"/>
      <c r="P122" s="201">
        <f t="shared" si="21"/>
        <v>0</v>
      </c>
      <c r="Q122" s="201">
        <v>0</v>
      </c>
      <c r="R122" s="201">
        <f t="shared" si="22"/>
        <v>0</v>
      </c>
      <c r="S122" s="201">
        <v>0</v>
      </c>
      <c r="T122" s="202">
        <f t="shared" si="23"/>
        <v>0</v>
      </c>
      <c r="AR122" s="24" t="s">
        <v>208</v>
      </c>
      <c r="AT122" s="24" t="s">
        <v>146</v>
      </c>
      <c r="AU122" s="24" t="s">
        <v>161</v>
      </c>
      <c r="AY122" s="24" t="s">
        <v>143</v>
      </c>
      <c r="BE122" s="203">
        <f t="shared" si="24"/>
        <v>0</v>
      </c>
      <c r="BF122" s="203">
        <f t="shared" si="25"/>
        <v>0</v>
      </c>
      <c r="BG122" s="203">
        <f t="shared" si="26"/>
        <v>0</v>
      </c>
      <c r="BH122" s="203">
        <f t="shared" si="27"/>
        <v>0</v>
      </c>
      <c r="BI122" s="203">
        <f t="shared" si="28"/>
        <v>0</v>
      </c>
      <c r="BJ122" s="24" t="s">
        <v>82</v>
      </c>
      <c r="BK122" s="203">
        <f t="shared" si="29"/>
        <v>0</v>
      </c>
      <c r="BL122" s="24" t="s">
        <v>208</v>
      </c>
      <c r="BM122" s="24" t="s">
        <v>2743</v>
      </c>
    </row>
    <row r="123" spans="2:65" s="1" customFormat="1" ht="22.5" customHeight="1">
      <c r="B123" s="40"/>
      <c r="C123" s="192" t="s">
        <v>379</v>
      </c>
      <c r="D123" s="192" t="s">
        <v>146</v>
      </c>
      <c r="E123" s="193" t="s">
        <v>2744</v>
      </c>
      <c r="F123" s="194" t="s">
        <v>2745</v>
      </c>
      <c r="G123" s="195" t="s">
        <v>1924</v>
      </c>
      <c r="H123" s="196">
        <v>1</v>
      </c>
      <c r="I123" s="197"/>
      <c r="J123" s="198">
        <f t="shared" si="20"/>
        <v>0</v>
      </c>
      <c r="K123" s="194" t="s">
        <v>21</v>
      </c>
      <c r="L123" s="60"/>
      <c r="M123" s="199" t="s">
        <v>21</v>
      </c>
      <c r="N123" s="200" t="s">
        <v>45</v>
      </c>
      <c r="O123" s="41"/>
      <c r="P123" s="201">
        <f t="shared" si="21"/>
        <v>0</v>
      </c>
      <c r="Q123" s="201">
        <v>0</v>
      </c>
      <c r="R123" s="201">
        <f t="shared" si="22"/>
        <v>0</v>
      </c>
      <c r="S123" s="201">
        <v>0</v>
      </c>
      <c r="T123" s="202">
        <f t="shared" si="23"/>
        <v>0</v>
      </c>
      <c r="AR123" s="24" t="s">
        <v>208</v>
      </c>
      <c r="AT123" s="24" t="s">
        <v>146</v>
      </c>
      <c r="AU123" s="24" t="s">
        <v>161</v>
      </c>
      <c r="AY123" s="24" t="s">
        <v>143</v>
      </c>
      <c r="BE123" s="203">
        <f t="shared" si="24"/>
        <v>0</v>
      </c>
      <c r="BF123" s="203">
        <f t="shared" si="25"/>
        <v>0</v>
      </c>
      <c r="BG123" s="203">
        <f t="shared" si="26"/>
        <v>0</v>
      </c>
      <c r="BH123" s="203">
        <f t="shared" si="27"/>
        <v>0</v>
      </c>
      <c r="BI123" s="203">
        <f t="shared" si="28"/>
        <v>0</v>
      </c>
      <c r="BJ123" s="24" t="s">
        <v>82</v>
      </c>
      <c r="BK123" s="203">
        <f t="shared" si="29"/>
        <v>0</v>
      </c>
      <c r="BL123" s="24" t="s">
        <v>208</v>
      </c>
      <c r="BM123" s="24" t="s">
        <v>2746</v>
      </c>
    </row>
    <row r="124" spans="2:65" s="1" customFormat="1" ht="22.5" customHeight="1">
      <c r="B124" s="40"/>
      <c r="C124" s="192" t="s">
        <v>384</v>
      </c>
      <c r="D124" s="192" t="s">
        <v>146</v>
      </c>
      <c r="E124" s="193" t="s">
        <v>2747</v>
      </c>
      <c r="F124" s="194" t="s">
        <v>2748</v>
      </c>
      <c r="G124" s="195" t="s">
        <v>1924</v>
      </c>
      <c r="H124" s="196">
        <v>1</v>
      </c>
      <c r="I124" s="197"/>
      <c r="J124" s="198">
        <f t="shared" si="20"/>
        <v>0</v>
      </c>
      <c r="K124" s="194" t="s">
        <v>21</v>
      </c>
      <c r="L124" s="60"/>
      <c r="M124" s="199" t="s">
        <v>21</v>
      </c>
      <c r="N124" s="200" t="s">
        <v>45</v>
      </c>
      <c r="O124" s="41"/>
      <c r="P124" s="201">
        <f t="shared" si="21"/>
        <v>0</v>
      </c>
      <c r="Q124" s="201">
        <v>0</v>
      </c>
      <c r="R124" s="201">
        <f t="shared" si="22"/>
        <v>0</v>
      </c>
      <c r="S124" s="201">
        <v>0</v>
      </c>
      <c r="T124" s="202">
        <f t="shared" si="23"/>
        <v>0</v>
      </c>
      <c r="AR124" s="24" t="s">
        <v>208</v>
      </c>
      <c r="AT124" s="24" t="s">
        <v>146</v>
      </c>
      <c r="AU124" s="24" t="s">
        <v>161</v>
      </c>
      <c r="AY124" s="24" t="s">
        <v>143</v>
      </c>
      <c r="BE124" s="203">
        <f t="shared" si="24"/>
        <v>0</v>
      </c>
      <c r="BF124" s="203">
        <f t="shared" si="25"/>
        <v>0</v>
      </c>
      <c r="BG124" s="203">
        <f t="shared" si="26"/>
        <v>0</v>
      </c>
      <c r="BH124" s="203">
        <f t="shared" si="27"/>
        <v>0</v>
      </c>
      <c r="BI124" s="203">
        <f t="shared" si="28"/>
        <v>0</v>
      </c>
      <c r="BJ124" s="24" t="s">
        <v>82</v>
      </c>
      <c r="BK124" s="203">
        <f t="shared" si="29"/>
        <v>0</v>
      </c>
      <c r="BL124" s="24" t="s">
        <v>208</v>
      </c>
      <c r="BM124" s="24" t="s">
        <v>2749</v>
      </c>
    </row>
    <row r="125" spans="2:63" s="10" customFormat="1" ht="37.35" customHeight="1">
      <c r="B125" s="175"/>
      <c r="C125" s="176"/>
      <c r="D125" s="177" t="s">
        <v>73</v>
      </c>
      <c r="E125" s="178" t="s">
        <v>231</v>
      </c>
      <c r="F125" s="178" t="s">
        <v>1887</v>
      </c>
      <c r="G125" s="176"/>
      <c r="H125" s="176"/>
      <c r="I125" s="179"/>
      <c r="J125" s="180">
        <f>BK125</f>
        <v>0</v>
      </c>
      <c r="K125" s="176"/>
      <c r="L125" s="181"/>
      <c r="M125" s="182"/>
      <c r="N125" s="183"/>
      <c r="O125" s="183"/>
      <c r="P125" s="184">
        <f>P126+P128</f>
        <v>0</v>
      </c>
      <c r="Q125" s="183"/>
      <c r="R125" s="184">
        <f>R126+R128</f>
        <v>0.018290999999999998</v>
      </c>
      <c r="S125" s="183"/>
      <c r="T125" s="185">
        <f>T126+T128</f>
        <v>0</v>
      </c>
      <c r="AR125" s="186" t="s">
        <v>161</v>
      </c>
      <c r="AT125" s="187" t="s">
        <v>73</v>
      </c>
      <c r="AU125" s="187" t="s">
        <v>74</v>
      </c>
      <c r="AY125" s="186" t="s">
        <v>143</v>
      </c>
      <c r="BK125" s="188">
        <f>BK126+BK128</f>
        <v>0</v>
      </c>
    </row>
    <row r="126" spans="2:63" s="10" customFormat="1" ht="19.9" customHeight="1">
      <c r="B126" s="175"/>
      <c r="C126" s="176"/>
      <c r="D126" s="189" t="s">
        <v>73</v>
      </c>
      <c r="E126" s="190" t="s">
        <v>2750</v>
      </c>
      <c r="F126" s="190" t="s">
        <v>2751</v>
      </c>
      <c r="G126" s="176"/>
      <c r="H126" s="176"/>
      <c r="I126" s="179"/>
      <c r="J126" s="191">
        <f>BK126</f>
        <v>0</v>
      </c>
      <c r="K126" s="176"/>
      <c r="L126" s="181"/>
      <c r="M126" s="182"/>
      <c r="N126" s="183"/>
      <c r="O126" s="183"/>
      <c r="P126" s="184">
        <f>P127</f>
        <v>0</v>
      </c>
      <c r="Q126" s="183"/>
      <c r="R126" s="184">
        <f>R127</f>
        <v>0</v>
      </c>
      <c r="S126" s="183"/>
      <c r="T126" s="185">
        <f>T127</f>
        <v>0</v>
      </c>
      <c r="AR126" s="186" t="s">
        <v>161</v>
      </c>
      <c r="AT126" s="187" t="s">
        <v>73</v>
      </c>
      <c r="AU126" s="187" t="s">
        <v>82</v>
      </c>
      <c r="AY126" s="186" t="s">
        <v>143</v>
      </c>
      <c r="BK126" s="188">
        <f>BK127</f>
        <v>0</v>
      </c>
    </row>
    <row r="127" spans="2:65" s="1" customFormat="1" ht="69.75" customHeight="1">
      <c r="B127" s="40"/>
      <c r="C127" s="192" t="s">
        <v>394</v>
      </c>
      <c r="D127" s="192" t="s">
        <v>146</v>
      </c>
      <c r="E127" s="193" t="s">
        <v>2752</v>
      </c>
      <c r="F127" s="194" t="s">
        <v>2753</v>
      </c>
      <c r="G127" s="195" t="s">
        <v>492</v>
      </c>
      <c r="H127" s="196">
        <v>50</v>
      </c>
      <c r="I127" s="197"/>
      <c r="J127" s="198">
        <f>ROUND(I127*H127,2)</f>
        <v>0</v>
      </c>
      <c r="K127" s="194" t="s">
        <v>150</v>
      </c>
      <c r="L127" s="60"/>
      <c r="M127" s="199" t="s">
        <v>21</v>
      </c>
      <c r="N127" s="200" t="s">
        <v>45</v>
      </c>
      <c r="O127" s="41"/>
      <c r="P127" s="201">
        <f>O127*H127</f>
        <v>0</v>
      </c>
      <c r="Q127" s="201">
        <v>0</v>
      </c>
      <c r="R127" s="201">
        <f>Q127*H127</f>
        <v>0</v>
      </c>
      <c r="S127" s="201">
        <v>0</v>
      </c>
      <c r="T127" s="202">
        <f>S127*H127</f>
        <v>0</v>
      </c>
      <c r="AR127" s="24" t="s">
        <v>599</v>
      </c>
      <c r="AT127" s="24" t="s">
        <v>146</v>
      </c>
      <c r="AU127" s="24" t="s">
        <v>84</v>
      </c>
      <c r="AY127" s="24" t="s">
        <v>143</v>
      </c>
      <c r="BE127" s="203">
        <f>IF(N127="základní",J127,0)</f>
        <v>0</v>
      </c>
      <c r="BF127" s="203">
        <f>IF(N127="snížená",J127,0)</f>
        <v>0</v>
      </c>
      <c r="BG127" s="203">
        <f>IF(N127="zákl. přenesená",J127,0)</f>
        <v>0</v>
      </c>
      <c r="BH127" s="203">
        <f>IF(N127="sníž. přenesená",J127,0)</f>
        <v>0</v>
      </c>
      <c r="BI127" s="203">
        <f>IF(N127="nulová",J127,0)</f>
        <v>0</v>
      </c>
      <c r="BJ127" s="24" t="s">
        <v>82</v>
      </c>
      <c r="BK127" s="203">
        <f>ROUND(I127*H127,2)</f>
        <v>0</v>
      </c>
      <c r="BL127" s="24" t="s">
        <v>599</v>
      </c>
      <c r="BM127" s="24" t="s">
        <v>2754</v>
      </c>
    </row>
    <row r="128" spans="2:63" s="10" customFormat="1" ht="29.85" customHeight="1">
      <c r="B128" s="175"/>
      <c r="C128" s="176"/>
      <c r="D128" s="189" t="s">
        <v>73</v>
      </c>
      <c r="E128" s="190" t="s">
        <v>2755</v>
      </c>
      <c r="F128" s="190" t="s">
        <v>2756</v>
      </c>
      <c r="G128" s="176"/>
      <c r="H128" s="176"/>
      <c r="I128" s="179"/>
      <c r="J128" s="191">
        <f>BK128</f>
        <v>0</v>
      </c>
      <c r="K128" s="176"/>
      <c r="L128" s="181"/>
      <c r="M128" s="182"/>
      <c r="N128" s="183"/>
      <c r="O128" s="183"/>
      <c r="P128" s="184">
        <f>SUM(P129:P133)</f>
        <v>0</v>
      </c>
      <c r="Q128" s="183"/>
      <c r="R128" s="184">
        <f>SUM(R129:R133)</f>
        <v>0.018290999999999998</v>
      </c>
      <c r="S128" s="183"/>
      <c r="T128" s="185">
        <f>SUM(T129:T133)</f>
        <v>0</v>
      </c>
      <c r="AR128" s="186" t="s">
        <v>161</v>
      </c>
      <c r="AT128" s="187" t="s">
        <v>73</v>
      </c>
      <c r="AU128" s="187" t="s">
        <v>82</v>
      </c>
      <c r="AY128" s="186" t="s">
        <v>143</v>
      </c>
      <c r="BK128" s="188">
        <f>SUM(BK129:BK133)</f>
        <v>0</v>
      </c>
    </row>
    <row r="129" spans="2:65" s="1" customFormat="1" ht="31.5" customHeight="1">
      <c r="B129" s="40"/>
      <c r="C129" s="192" t="s">
        <v>400</v>
      </c>
      <c r="D129" s="192" t="s">
        <v>146</v>
      </c>
      <c r="E129" s="193" t="s">
        <v>2757</v>
      </c>
      <c r="F129" s="194" t="s">
        <v>2758</v>
      </c>
      <c r="G129" s="195" t="s">
        <v>492</v>
      </c>
      <c r="H129" s="196">
        <v>67</v>
      </c>
      <c r="I129" s="197"/>
      <c r="J129" s="198">
        <f>ROUND(I129*H129,2)</f>
        <v>0</v>
      </c>
      <c r="K129" s="194" t="s">
        <v>150</v>
      </c>
      <c r="L129" s="60"/>
      <c r="M129" s="199" t="s">
        <v>21</v>
      </c>
      <c r="N129" s="200" t="s">
        <v>45</v>
      </c>
      <c r="O129" s="41"/>
      <c r="P129" s="201">
        <f>O129*H129</f>
        <v>0</v>
      </c>
      <c r="Q129" s="201">
        <v>0</v>
      </c>
      <c r="R129" s="201">
        <f>Q129*H129</f>
        <v>0</v>
      </c>
      <c r="S129" s="201">
        <v>0</v>
      </c>
      <c r="T129" s="202">
        <f>S129*H129</f>
        <v>0</v>
      </c>
      <c r="AR129" s="24" t="s">
        <v>599</v>
      </c>
      <c r="AT129" s="24" t="s">
        <v>146</v>
      </c>
      <c r="AU129" s="24" t="s">
        <v>84</v>
      </c>
      <c r="AY129" s="24" t="s">
        <v>143</v>
      </c>
      <c r="BE129" s="203">
        <f>IF(N129="základní",J129,0)</f>
        <v>0</v>
      </c>
      <c r="BF129" s="203">
        <f>IF(N129="snížená",J129,0)</f>
        <v>0</v>
      </c>
      <c r="BG129" s="203">
        <f>IF(N129="zákl. přenesená",J129,0)</f>
        <v>0</v>
      </c>
      <c r="BH129" s="203">
        <f>IF(N129="sníž. přenesená",J129,0)</f>
        <v>0</v>
      </c>
      <c r="BI129" s="203">
        <f>IF(N129="nulová",J129,0)</f>
        <v>0</v>
      </c>
      <c r="BJ129" s="24" t="s">
        <v>82</v>
      </c>
      <c r="BK129" s="203">
        <f>ROUND(I129*H129,2)</f>
        <v>0</v>
      </c>
      <c r="BL129" s="24" t="s">
        <v>599</v>
      </c>
      <c r="BM129" s="24" t="s">
        <v>2759</v>
      </c>
    </row>
    <row r="130" spans="2:65" s="1" customFormat="1" ht="22.5" customHeight="1">
      <c r="B130" s="40"/>
      <c r="C130" s="246" t="s">
        <v>355</v>
      </c>
      <c r="D130" s="246" t="s">
        <v>231</v>
      </c>
      <c r="E130" s="247" t="s">
        <v>2760</v>
      </c>
      <c r="F130" s="248" t="s">
        <v>2761</v>
      </c>
      <c r="G130" s="249" t="s">
        <v>492</v>
      </c>
      <c r="H130" s="250">
        <v>70.35</v>
      </c>
      <c r="I130" s="251"/>
      <c r="J130" s="252">
        <f>ROUND(I130*H130,2)</f>
        <v>0</v>
      </c>
      <c r="K130" s="248" t="s">
        <v>150</v>
      </c>
      <c r="L130" s="253"/>
      <c r="M130" s="254" t="s">
        <v>21</v>
      </c>
      <c r="N130" s="255" t="s">
        <v>45</v>
      </c>
      <c r="O130" s="41"/>
      <c r="P130" s="201">
        <f>O130*H130</f>
        <v>0</v>
      </c>
      <c r="Q130" s="201">
        <v>0.00026</v>
      </c>
      <c r="R130" s="201">
        <f>Q130*H130</f>
        <v>0.018290999999999998</v>
      </c>
      <c r="S130" s="201">
        <v>0</v>
      </c>
      <c r="T130" s="202">
        <f>S130*H130</f>
        <v>0</v>
      </c>
      <c r="AR130" s="24" t="s">
        <v>1630</v>
      </c>
      <c r="AT130" s="24" t="s">
        <v>231</v>
      </c>
      <c r="AU130" s="24" t="s">
        <v>84</v>
      </c>
      <c r="AY130" s="24" t="s">
        <v>143</v>
      </c>
      <c r="BE130" s="203">
        <f>IF(N130="základní",J130,0)</f>
        <v>0</v>
      </c>
      <c r="BF130" s="203">
        <f>IF(N130="snížená",J130,0)</f>
        <v>0</v>
      </c>
      <c r="BG130" s="203">
        <f>IF(N130="zákl. přenesená",J130,0)</f>
        <v>0</v>
      </c>
      <c r="BH130" s="203">
        <f>IF(N130="sníž. přenesená",J130,0)</f>
        <v>0</v>
      </c>
      <c r="BI130" s="203">
        <f>IF(N130="nulová",J130,0)</f>
        <v>0</v>
      </c>
      <c r="BJ130" s="24" t="s">
        <v>82</v>
      </c>
      <c r="BK130" s="203">
        <f>ROUND(I130*H130,2)</f>
        <v>0</v>
      </c>
      <c r="BL130" s="24" t="s">
        <v>599</v>
      </c>
      <c r="BM130" s="24" t="s">
        <v>2762</v>
      </c>
    </row>
    <row r="131" spans="2:47" s="1" customFormat="1" ht="27">
      <c r="B131" s="40"/>
      <c r="C131" s="62"/>
      <c r="D131" s="204" t="s">
        <v>165</v>
      </c>
      <c r="E131" s="62"/>
      <c r="F131" s="205" t="s">
        <v>2763</v>
      </c>
      <c r="G131" s="62"/>
      <c r="H131" s="62"/>
      <c r="I131" s="162"/>
      <c r="J131" s="62"/>
      <c r="K131" s="62"/>
      <c r="L131" s="60"/>
      <c r="M131" s="256"/>
      <c r="N131" s="41"/>
      <c r="O131" s="41"/>
      <c r="P131" s="41"/>
      <c r="Q131" s="41"/>
      <c r="R131" s="41"/>
      <c r="S131" s="41"/>
      <c r="T131" s="77"/>
      <c r="AT131" s="24" t="s">
        <v>165</v>
      </c>
      <c r="AU131" s="24" t="s">
        <v>84</v>
      </c>
    </row>
    <row r="132" spans="2:51" s="12" customFormat="1" ht="13.5">
      <c r="B132" s="220"/>
      <c r="C132" s="221"/>
      <c r="D132" s="204" t="s">
        <v>210</v>
      </c>
      <c r="E132" s="232" t="s">
        <v>21</v>
      </c>
      <c r="F132" s="233" t="s">
        <v>2764</v>
      </c>
      <c r="G132" s="221"/>
      <c r="H132" s="234">
        <v>67</v>
      </c>
      <c r="I132" s="226"/>
      <c r="J132" s="221"/>
      <c r="K132" s="221"/>
      <c r="L132" s="227"/>
      <c r="M132" s="228"/>
      <c r="N132" s="229"/>
      <c r="O132" s="229"/>
      <c r="P132" s="229"/>
      <c r="Q132" s="229"/>
      <c r="R132" s="229"/>
      <c r="S132" s="229"/>
      <c r="T132" s="230"/>
      <c r="AT132" s="231" t="s">
        <v>210</v>
      </c>
      <c r="AU132" s="231" t="s">
        <v>84</v>
      </c>
      <c r="AV132" s="12" t="s">
        <v>84</v>
      </c>
      <c r="AW132" s="12" t="s">
        <v>38</v>
      </c>
      <c r="AX132" s="12" t="s">
        <v>82</v>
      </c>
      <c r="AY132" s="231" t="s">
        <v>143</v>
      </c>
    </row>
    <row r="133" spans="2:51" s="12" customFormat="1" ht="13.5">
      <c r="B133" s="220"/>
      <c r="C133" s="221"/>
      <c r="D133" s="204" t="s">
        <v>210</v>
      </c>
      <c r="E133" s="221"/>
      <c r="F133" s="233" t="s">
        <v>2765</v>
      </c>
      <c r="G133" s="221"/>
      <c r="H133" s="234">
        <v>70.35</v>
      </c>
      <c r="I133" s="226"/>
      <c r="J133" s="221"/>
      <c r="K133" s="221"/>
      <c r="L133" s="227"/>
      <c r="M133" s="281"/>
      <c r="N133" s="282"/>
      <c r="O133" s="282"/>
      <c r="P133" s="282"/>
      <c r="Q133" s="282"/>
      <c r="R133" s="282"/>
      <c r="S133" s="282"/>
      <c r="T133" s="283"/>
      <c r="AT133" s="231" t="s">
        <v>210</v>
      </c>
      <c r="AU133" s="231" t="s">
        <v>84</v>
      </c>
      <c r="AV133" s="12" t="s">
        <v>84</v>
      </c>
      <c r="AW133" s="12" t="s">
        <v>6</v>
      </c>
      <c r="AX133" s="12" t="s">
        <v>82</v>
      </c>
      <c r="AY133" s="231" t="s">
        <v>143</v>
      </c>
    </row>
    <row r="134" spans="2:12" s="1" customFormat="1" ht="6.95" customHeight="1">
      <c r="B134" s="55"/>
      <c r="C134" s="56"/>
      <c r="D134" s="56"/>
      <c r="E134" s="56"/>
      <c r="F134" s="56"/>
      <c r="G134" s="56"/>
      <c r="H134" s="56"/>
      <c r="I134" s="138"/>
      <c r="J134" s="56"/>
      <c r="K134" s="56"/>
      <c r="L134" s="60"/>
    </row>
  </sheetData>
  <sheetProtection algorithmName="SHA-512" hashValue="9bUm5oHYibVz/WOpoejzUnI6QExkjuQfKLOY59F7LRbAi6WMhH7nt+k6NHahRnKF8S7B2b2yIaGBnwSJuj0LSw==" saltValue="ADdbyJ+BvGJqmCYyfmYv/A==" spinCount="100000" sheet="1" objects="1" scenarios="1" formatCells="0" formatColumns="0" formatRows="0" sort="0" autoFilter="0"/>
  <autoFilter ref="C85:K133"/>
  <mergeCells count="9">
    <mergeCell ref="E76:H76"/>
    <mergeCell ref="E78:H78"/>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5"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r:id="rId2"/>
  <headerFooter>
    <oddFooter>&amp;CStrana &amp;P z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Juras V</dc:creator>
  <cp:keywords/>
  <dc:description/>
  <cp:lastModifiedBy>Juras V</cp:lastModifiedBy>
  <dcterms:created xsi:type="dcterms:W3CDTF">2019-11-07T08:11:43Z</dcterms:created>
  <dcterms:modified xsi:type="dcterms:W3CDTF">2019-11-07T08:13:58Z</dcterms:modified>
  <cp:category/>
  <cp:version/>
  <cp:contentType/>
  <cp:contentStatus/>
</cp:coreProperties>
</file>