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Rekapitulace!$G$14</definedName>
    <definedName name="Dodavka0">Položky!#REF!</definedName>
    <definedName name="HSV">Rekapitulace!$E$14</definedName>
    <definedName name="HSV0">Položky!#REF!</definedName>
    <definedName name="HZS">Rekapitulace!$I$14</definedName>
    <definedName name="HZS0">Položky!#REF!</definedName>
    <definedName name="JKSO">'Krycí list'!$G$2</definedName>
    <definedName name="MJ">'Krycí list'!$G$5</definedName>
    <definedName name="Mont">Rekapitulace!$H$14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Položky!$A$1:$G$140</definedName>
    <definedName name="_xlnm.Print_Area" localSheetId="1">Rekapitulace!$A$1:$I$26</definedName>
    <definedName name="PocetMJ">'Krycí list'!$G$6</definedName>
    <definedName name="Poznamka">'Krycí list'!$B$37</definedName>
    <definedName name="Projektant">'Krycí list'!$C$8</definedName>
    <definedName name="PSV">Rekapitulace!$F$14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Rekapitulace!$H$25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25725"/>
</workbook>
</file>

<file path=xl/calcChain.xml><?xml version="1.0" encoding="utf-8"?>
<calcChain xmlns="http://schemas.openxmlformats.org/spreadsheetml/2006/main">
  <c r="D20" i="1"/>
  <c r="D19"/>
  <c r="D18"/>
  <c r="D17"/>
  <c r="D16"/>
  <c r="D15"/>
  <c r="BE139" i="3"/>
  <c r="BE140" s="1"/>
  <c r="I13" i="2" s="1"/>
  <c r="BD139" i="3"/>
  <c r="BC139"/>
  <c r="BC140" s="1"/>
  <c r="G13" i="2" s="1"/>
  <c r="BB139" i="3"/>
  <c r="BA139"/>
  <c r="BA140" s="1"/>
  <c r="E13" i="2" s="1"/>
  <c r="G139" i="3"/>
  <c r="B13" i="2"/>
  <c r="A13"/>
  <c r="BD140" i="3"/>
  <c r="H13" i="2" s="1"/>
  <c r="BB140" i="3"/>
  <c r="F13" i="2" s="1"/>
  <c r="G140" i="3"/>
  <c r="C140"/>
  <c r="BE136"/>
  <c r="BE137" s="1"/>
  <c r="I12" i="2" s="1"/>
  <c r="BD136" i="3"/>
  <c r="BD137" s="1"/>
  <c r="H12" i="2" s="1"/>
  <c r="BC136" i="3"/>
  <c r="BC137" s="1"/>
  <c r="G12" i="2" s="1"/>
  <c r="BB136" i="3"/>
  <c r="BB137" s="1"/>
  <c r="F12" i="2" s="1"/>
  <c r="G136" i="3"/>
  <c r="BA136" s="1"/>
  <c r="BA137" s="1"/>
  <c r="E12" i="2" s="1"/>
  <c r="B12"/>
  <c r="A12"/>
  <c r="C137" i="3"/>
  <c r="BE132"/>
  <c r="BD132"/>
  <c r="BC132"/>
  <c r="BB132"/>
  <c r="G132"/>
  <c r="BA132" s="1"/>
  <c r="BE129"/>
  <c r="BD129"/>
  <c r="BC129"/>
  <c r="BB129"/>
  <c r="G129"/>
  <c r="BA129" s="1"/>
  <c r="BE127"/>
  <c r="BD127"/>
  <c r="BC127"/>
  <c r="BB127"/>
  <c r="G127"/>
  <c r="BA127" s="1"/>
  <c r="BE125"/>
  <c r="BD125"/>
  <c r="BC125"/>
  <c r="BB125"/>
  <c r="G125"/>
  <c r="BA125" s="1"/>
  <c r="BE123"/>
  <c r="BD123"/>
  <c r="BC123"/>
  <c r="BB123"/>
  <c r="G123"/>
  <c r="BA123" s="1"/>
  <c r="BE122"/>
  <c r="BD122"/>
  <c r="BC122"/>
  <c r="BB122"/>
  <c r="BB134" s="1"/>
  <c r="F11" i="2" s="1"/>
  <c r="G122" i="3"/>
  <c r="BA122" s="1"/>
  <c r="B11" i="2"/>
  <c r="A11"/>
  <c r="BE134" i="3"/>
  <c r="I11" i="2" s="1"/>
  <c r="C134" i="3"/>
  <c r="BE114"/>
  <c r="BD114"/>
  <c r="BC114"/>
  <c r="BB114"/>
  <c r="G114"/>
  <c r="BA114" s="1"/>
  <c r="BE108"/>
  <c r="BD108"/>
  <c r="BC108"/>
  <c r="BB108"/>
  <c r="G108"/>
  <c r="BA108" s="1"/>
  <c r="BE102"/>
  <c r="BD102"/>
  <c r="BC102"/>
  <c r="BB102"/>
  <c r="G102"/>
  <c r="BA102" s="1"/>
  <c r="BE94"/>
  <c r="BD94"/>
  <c r="BC94"/>
  <c r="BB94"/>
  <c r="G94"/>
  <c r="BA94" s="1"/>
  <c r="BE92"/>
  <c r="BD92"/>
  <c r="BC92"/>
  <c r="BB92"/>
  <c r="G92"/>
  <c r="BA92" s="1"/>
  <c r="BE91"/>
  <c r="BD91"/>
  <c r="BC91"/>
  <c r="BB91"/>
  <c r="G91"/>
  <c r="BA91" s="1"/>
  <c r="BE89"/>
  <c r="BD89"/>
  <c r="BC89"/>
  <c r="BB89"/>
  <c r="G89"/>
  <c r="BA89" s="1"/>
  <c r="BE87"/>
  <c r="BD87"/>
  <c r="BC87"/>
  <c r="BB87"/>
  <c r="G87"/>
  <c r="BA87" s="1"/>
  <c r="BE84"/>
  <c r="BD84"/>
  <c r="BC84"/>
  <c r="BB84"/>
  <c r="G84"/>
  <c r="BA84" s="1"/>
  <c r="BE80"/>
  <c r="BE120" s="1"/>
  <c r="I10" i="2" s="1"/>
  <c r="BD80" i="3"/>
  <c r="BC80"/>
  <c r="BC120" s="1"/>
  <c r="G10" i="2" s="1"/>
  <c r="BB80" i="3"/>
  <c r="G80"/>
  <c r="BA80" s="1"/>
  <c r="BA120" s="1"/>
  <c r="E10" i="2" s="1"/>
  <c r="B10"/>
  <c r="A10"/>
  <c r="C120" i="3"/>
  <c r="BE72"/>
  <c r="BD72"/>
  <c r="BC72"/>
  <c r="BB72"/>
  <c r="G72"/>
  <c r="BA72" s="1"/>
  <c r="BE71"/>
  <c r="BD71"/>
  <c r="BC71"/>
  <c r="BB71"/>
  <c r="G71"/>
  <c r="BA71" s="1"/>
  <c r="BE70"/>
  <c r="BD70"/>
  <c r="BC70"/>
  <c r="BB70"/>
  <c r="G70"/>
  <c r="BA70" s="1"/>
  <c r="BE68"/>
  <c r="BD68"/>
  <c r="BC68"/>
  <c r="BB68"/>
  <c r="G68"/>
  <c r="BA68" s="1"/>
  <c r="BE64"/>
  <c r="BD64"/>
  <c r="BC64"/>
  <c r="BB64"/>
  <c r="G64"/>
  <c r="BA64" s="1"/>
  <c r="BE61"/>
  <c r="BD61"/>
  <c r="BC61"/>
  <c r="BB61"/>
  <c r="G61"/>
  <c r="BA61" s="1"/>
  <c r="BE58"/>
  <c r="BD58"/>
  <c r="BC58"/>
  <c r="BB58"/>
  <c r="G58"/>
  <c r="BA58" s="1"/>
  <c r="B9" i="2"/>
  <c r="A9"/>
  <c r="BC78" i="3"/>
  <c r="G9" i="2" s="1"/>
  <c r="C78" i="3"/>
  <c r="BE54"/>
  <c r="BE56" s="1"/>
  <c r="I8" i="2" s="1"/>
  <c r="BD54" i="3"/>
  <c r="BD56" s="1"/>
  <c r="H8" i="2" s="1"/>
  <c r="BC54" i="3"/>
  <c r="BC56" s="1"/>
  <c r="G8" i="2" s="1"/>
  <c r="BB54" i="3"/>
  <c r="BB56" s="1"/>
  <c r="F8" i="2" s="1"/>
  <c r="G54" i="3"/>
  <c r="BA54" s="1"/>
  <c r="BA56" s="1"/>
  <c r="E8" i="2" s="1"/>
  <c r="B8"/>
  <c r="A8"/>
  <c r="C56" i="3"/>
  <c r="BE50"/>
  <c r="BD50"/>
  <c r="BC50"/>
  <c r="BB50"/>
  <c r="G50"/>
  <c r="BA50" s="1"/>
  <c r="BE49"/>
  <c r="BD49"/>
  <c r="BC49"/>
  <c r="BB49"/>
  <c r="G49"/>
  <c r="BA49" s="1"/>
  <c r="BE48"/>
  <c r="BD48"/>
  <c r="BC48"/>
  <c r="BB48"/>
  <c r="G48"/>
  <c r="BA48" s="1"/>
  <c r="BE44"/>
  <c r="BD44"/>
  <c r="BC44"/>
  <c r="BB44"/>
  <c r="G44"/>
  <c r="BA44" s="1"/>
  <c r="BE42"/>
  <c r="BD42"/>
  <c r="BC42"/>
  <c r="BB42"/>
  <c r="G42"/>
  <c r="BA42" s="1"/>
  <c r="BE37"/>
  <c r="BD37"/>
  <c r="BC37"/>
  <c r="BB37"/>
  <c r="G37"/>
  <c r="BA37" s="1"/>
  <c r="BE33"/>
  <c r="BD33"/>
  <c r="BC33"/>
  <c r="BB33"/>
  <c r="G33"/>
  <c r="BA33" s="1"/>
  <c r="BE29"/>
  <c r="BD29"/>
  <c r="BC29"/>
  <c r="BB29"/>
  <c r="G29"/>
  <c r="BA29" s="1"/>
  <c r="BE27"/>
  <c r="BD27"/>
  <c r="BC27"/>
  <c r="BB27"/>
  <c r="G27"/>
  <c r="BA27" s="1"/>
  <c r="BE24"/>
  <c r="BD24"/>
  <c r="BC24"/>
  <c r="BB24"/>
  <c r="G24"/>
  <c r="BA24" s="1"/>
  <c r="BE22"/>
  <c r="BD22"/>
  <c r="BC22"/>
  <c r="BB22"/>
  <c r="G22"/>
  <c r="BA22" s="1"/>
  <c r="BE21"/>
  <c r="BD21"/>
  <c r="BC21"/>
  <c r="BB21"/>
  <c r="G21"/>
  <c r="BA21" s="1"/>
  <c r="BE19"/>
  <c r="BD19"/>
  <c r="BC19"/>
  <c r="BB19"/>
  <c r="G19"/>
  <c r="BA19" s="1"/>
  <c r="BE17"/>
  <c r="BD17"/>
  <c r="BC17"/>
  <c r="BB17"/>
  <c r="G17"/>
  <c r="BA17" s="1"/>
  <c r="BE15"/>
  <c r="BD15"/>
  <c r="BC15"/>
  <c r="BB15"/>
  <c r="G15"/>
  <c r="BA15" s="1"/>
  <c r="BE13"/>
  <c r="BD13"/>
  <c r="BC13"/>
  <c r="BB13"/>
  <c r="G13"/>
  <c r="BA13" s="1"/>
  <c r="BE10"/>
  <c r="BD10"/>
  <c r="BC10"/>
  <c r="BB10"/>
  <c r="G10"/>
  <c r="BA10" s="1"/>
  <c r="BE8"/>
  <c r="BE52" s="1"/>
  <c r="I7" i="2" s="1"/>
  <c r="BD8" i="3"/>
  <c r="BC8"/>
  <c r="BB8"/>
  <c r="G8"/>
  <c r="BA8" s="1"/>
  <c r="B7" i="2"/>
  <c r="A7"/>
  <c r="C52" i="3"/>
  <c r="E4"/>
  <c r="C4"/>
  <c r="F3"/>
  <c r="C3"/>
  <c r="C2" i="2"/>
  <c r="C1"/>
  <c r="C33" i="1"/>
  <c r="F33" s="1"/>
  <c r="C31"/>
  <c r="C9"/>
  <c r="G7"/>
  <c r="D2"/>
  <c r="C2"/>
  <c r="BD134" i="3" l="1"/>
  <c r="H11" i="2" s="1"/>
  <c r="BC134" i="3"/>
  <c r="G11" i="2" s="1"/>
  <c r="BA78" i="3"/>
  <c r="E9" i="2" s="1"/>
  <c r="BE78" i="3"/>
  <c r="I9" i="2" s="1"/>
  <c r="BB52" i="3"/>
  <c r="F7" i="2" s="1"/>
  <c r="BD52" i="3"/>
  <c r="H7" i="2" s="1"/>
  <c r="BC52" i="3"/>
  <c r="G7" i="2" s="1"/>
  <c r="I14"/>
  <c r="C21" i="1" s="1"/>
  <c r="BB78" i="3"/>
  <c r="F9" i="2" s="1"/>
  <c r="BD78" i="3"/>
  <c r="H9" i="2" s="1"/>
  <c r="BB120" i="3"/>
  <c r="F10" i="2" s="1"/>
  <c r="BD120" i="3"/>
  <c r="H10" i="2" s="1"/>
  <c r="G14"/>
  <c r="C18" i="1" s="1"/>
  <c r="BA52" i="3"/>
  <c r="E7" i="2" s="1"/>
  <c r="BA134" i="3"/>
  <c r="E11" i="2" s="1"/>
  <c r="G52" i="3"/>
  <c r="G56"/>
  <c r="G78"/>
  <c r="G120"/>
  <c r="G134"/>
  <c r="G137"/>
  <c r="F14" i="2" l="1"/>
  <c r="C16" i="1" s="1"/>
  <c r="H14" i="2"/>
  <c r="C17" i="1" s="1"/>
  <c r="E14" i="2"/>
  <c r="C15" i="1" l="1"/>
  <c r="C19" s="1"/>
  <c r="C22" s="1"/>
  <c r="I24" i="2"/>
  <c r="G20" i="1" s="1"/>
  <c r="I23" i="2"/>
  <c r="G19" i="1" s="1"/>
  <c r="I22" i="2"/>
  <c r="G18" i="1" s="1"/>
  <c r="I21" i="2"/>
  <c r="G17" i="1" s="1"/>
  <c r="I20" i="2"/>
  <c r="G16" i="1" s="1"/>
  <c r="I19" i="2"/>
  <c r="G15" i="1" l="1"/>
  <c r="H25" i="2"/>
  <c r="G23" i="1" s="1"/>
  <c r="C23" s="1"/>
  <c r="F30" s="1"/>
  <c r="F31" l="1"/>
  <c r="F34" s="1"/>
</calcChain>
</file>

<file path=xl/sharedStrings.xml><?xml version="1.0" encoding="utf-8"?>
<sst xmlns="http://schemas.openxmlformats.org/spreadsheetml/2006/main" count="422" uniqueCount="236">
  <si>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</si>
  <si>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</si>
  <si>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</si>
  <si>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</si>
  <si>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</si>
  <si>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</si>
  <si>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</si>
  <si>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</si>
  <si>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</si>
  <si>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</si>
  <si>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</si>
  <si>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</si>
  <si>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</si>
  <si>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</si>
  <si>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</si>
  <si>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</si>
  <si>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</si>
  <si>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</si>
  <si>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</si>
  <si>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</si>
  <si>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</si>
  <si>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</si>
  <si>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</si>
  <si>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</si>
  <si>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</si>
  <si>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</si>
  <si>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</si>
  <si>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</si>
  <si>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</si>
  <si>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</si>
  <si>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</si>
  <si>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</si>
  <si>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</si>
  <si>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</si>
  <si>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</si>
  <si>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</si>
  <si>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</si>
  <si>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</si>
  <si>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</si>
  <si>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</si>
  <si>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</si>
  <si>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</si>
  <si>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</si>
  <si>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</si>
  <si>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</si>
  <si>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</si>
  <si>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</si>
  <si>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</si>
  <si>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</si>
  <si>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</si>
  <si>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</si>
  <si>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</si>
  <si>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</si>
  <si>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</si>
  <si>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</si>
  <si>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</si>
  <si>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</si>
  <si>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Kč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</si>
  <si>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</si>
  <si>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</si>
  <si>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</si>
  <si>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</si>
  <si>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</si>
  <si>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</si>
  <si>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</si>
  <si>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</si>
  <si>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</si>
  <si>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</si>
  <si>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</si>
  <si>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</si>
  <si>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</si>
  <si>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3207</t>
  </si>
  <si>
    <t>Turnov, Autobusové nádraží - Odvodnění</t>
  </si>
  <si>
    <t>1607/2019</t>
  </si>
  <si>
    <t>01</t>
  </si>
  <si>
    <t>Odvodnění</t>
  </si>
  <si>
    <t>827.22</t>
  </si>
  <si>
    <t>m</t>
  </si>
  <si>
    <t>3207/01</t>
  </si>
  <si>
    <t>113107510R00</t>
  </si>
  <si>
    <t xml:space="preserve">Odstranění podkladu pl. 50 m2,kam.drcené tl.10 cm </t>
  </si>
  <si>
    <t>m2</t>
  </si>
  <si>
    <t>Chodník:25,00</t>
  </si>
  <si>
    <t>113107530R00</t>
  </si>
  <si>
    <t xml:space="preserve">Odstranění podkladu pl. 50 m2,kam.drcené tl.30 cm </t>
  </si>
  <si>
    <t>Překop komunikace:7,70*1,00</t>
  </si>
  <si>
    <t>Pro osazení SELFG LINE 100:1,50*0,50*3</t>
  </si>
  <si>
    <t>113108305R00</t>
  </si>
  <si>
    <t xml:space="preserve">Odstranění asfaltové vrstvy pl.do 50 m2, tl. 5 cm </t>
  </si>
  <si>
    <t>113108310R00</t>
  </si>
  <si>
    <t xml:space="preserve">Odstranění asfaltové vrstvy pl. do 50 m2, tl.10 cm </t>
  </si>
  <si>
    <t>113108315R00</t>
  </si>
  <si>
    <t xml:space="preserve">Odstranění asfaltové vrstvy pl. do 50 m2, tl.15 cm </t>
  </si>
  <si>
    <t>113151114R00</t>
  </si>
  <si>
    <t xml:space="preserve">Fréz.živič.krytu pl.do 500 m2,pruh do 75 cm,tl.5cm </t>
  </si>
  <si>
    <t>Překop komunikace:7,70*2,00</t>
  </si>
  <si>
    <t>113202111R00</t>
  </si>
  <si>
    <t xml:space="preserve">Vytrhání obrub obrubníků silničních </t>
  </si>
  <si>
    <t>121100002RAA</t>
  </si>
  <si>
    <t>Sejmutí ornice a uložení na deponii zpětný přesun, rozprostření v tl. 20 cm</t>
  </si>
  <si>
    <t>m3</t>
  </si>
  <si>
    <t>Odvodnění PVC DN200:(18,30+11,30)*1,50*0,20</t>
  </si>
  <si>
    <t>132201210R00</t>
  </si>
  <si>
    <t xml:space="preserve">Hloubení rýh š.do 200 cm hor.3 do 50 m3,STROJNĚ </t>
  </si>
  <si>
    <t>Položka obsahuje hloubení rýh traktorbagrem, naložení výkopku na dopravní prostředek pro svislé, nebo vodorovné přemístění, popř. přemístění výkopku do 3 m (po povrchu území), případné zajištění rypadel polštáři, udržování pracoviště a ochranu výkopiště proti stékání srážkové vody z okolního terénu i s jejím odvodněním, nebo odvedením, přesekání a odstranění kořenů ve výkopišti, odstranění napadávek, urovnání dna výkopu.</t>
  </si>
  <si>
    <t>Odvodnění PVC DN200:28,3392</t>
  </si>
  <si>
    <t>132201219R00</t>
  </si>
  <si>
    <t xml:space="preserve">Přípl.za lepivost,hloubení rýh 200cm,hor.3,STROJNĚ </t>
  </si>
  <si>
    <t>Odvodnění PVC DN200:28,3392*0,5</t>
  </si>
  <si>
    <t>162701105RSZ</t>
  </si>
  <si>
    <t>Vodorovné přemístění výkopku z hor.1-7 na skládku zhotovitele</t>
  </si>
  <si>
    <t>Výkopy:</t>
  </si>
  <si>
    <t>Odpočet zásypů zeminou:-0,4518</t>
  </si>
  <si>
    <t>174100050RAA</t>
  </si>
  <si>
    <t>Zásyp jam,rýh a šachet štěrkodrtí fr. 0-63 mm včetně dovozu štěrkodrtě</t>
  </si>
  <si>
    <t>Odvodnění PVC DN200:</t>
  </si>
  <si>
    <t>Překop komunikace:1,4168</t>
  </si>
  <si>
    <t>Chodník:0,8875</t>
  </si>
  <si>
    <t>174101101R00</t>
  </si>
  <si>
    <t xml:space="preserve">Zásyp jam, rýh, šachet se zhutněním </t>
  </si>
  <si>
    <t>včetně strojního přemístění materiálu pro zásyp ze vzdálenosti do 10 m od okraje zásypu</t>
  </si>
  <si>
    <t>Odpočet objemu lože, potrubí, obsypů, RŠ a zásypů ŠD:-27,8874</t>
  </si>
  <si>
    <t>175100020RAA</t>
  </si>
  <si>
    <t>Obsyp potrubí štěrkopískem včetně dovozu štěrkopísku</t>
  </si>
  <si>
    <t>Odvodnění PVC DN200:(18,30+11,30+9,00+10,60)*(0,80*(0,20+0,30)-0,10^2*Pi)</t>
  </si>
  <si>
    <t>199000002R00</t>
  </si>
  <si>
    <t xml:space="preserve">Poplatek za skládku horniny 1- 7 </t>
  </si>
  <si>
    <t>979082113R00</t>
  </si>
  <si>
    <t>Vodorovná doprava suti po suchu na skládku zhotovitele</t>
  </si>
  <si>
    <t>t</t>
  </si>
  <si>
    <t>979990002R00</t>
  </si>
  <si>
    <t>Poplatek za skládku stavební suti štěrky z komunikací</t>
  </si>
  <si>
    <t>979990112R00</t>
  </si>
  <si>
    <t xml:space="preserve">Poplatek za skládku suti - asfalt a beton </t>
  </si>
  <si>
    <t>Položka je určena pro suť o velikosti kusu do 30x30 cm (technologický materiál určený k recyklaci).</t>
  </si>
  <si>
    <t>45</t>
  </si>
  <si>
    <t>Podkladní a vedlejší konstrukce</t>
  </si>
  <si>
    <t>451572111R00</t>
  </si>
  <si>
    <t xml:space="preserve">Lože pod potrubí z kameniva těženého 0 - 4 mm </t>
  </si>
  <si>
    <t>Odvodnění PVC DN200:(18,30+11,30+9,00+10,60)*0,80*0,15</t>
  </si>
  <si>
    <t>5</t>
  </si>
  <si>
    <t>Komunikace</t>
  </si>
  <si>
    <t>566903111R00</t>
  </si>
  <si>
    <t xml:space="preserve">Vyspravení podkladu po překopech kam.hrubě drceným </t>
  </si>
  <si>
    <t>Překop komunikace:7,70*1,00*0,30*1,873</t>
  </si>
  <si>
    <t>Pro osazení SELFG LINE 100:1,50*0,50*3*0,30*1,873</t>
  </si>
  <si>
    <t>566904111R00</t>
  </si>
  <si>
    <t xml:space="preserve">Vyspravení podkladu po překopech kam.obal.asfaltem </t>
  </si>
  <si>
    <t>Překop komunikace:7,70*1,00*0,10*2,5</t>
  </si>
  <si>
    <t>Pro osazení SELFG LINE 100:1,50*0,50*3*0,10*2,5</t>
  </si>
  <si>
    <t>572952111R00</t>
  </si>
  <si>
    <t xml:space="preserve">Vyspravení krytu po překopu asf.betonem tl.do 5 cm </t>
  </si>
  <si>
    <t>597071122RU1</t>
  </si>
  <si>
    <t>Žlab odvodňovací SELF LINE 100, dl.1000 mm, B 125 stavební výška 115 mm, můstkový litinový rošt</t>
  </si>
  <si>
    <t>kus</t>
  </si>
  <si>
    <t>betonové lože C 12/15.</t>
  </si>
  <si>
    <t>597071191R00</t>
  </si>
  <si>
    <t xml:space="preserve">Čelní stěna plná pro žlab SELF LINE 100 </t>
  </si>
  <si>
    <t>597071193R00</t>
  </si>
  <si>
    <t xml:space="preserve">Odtoková sada hrdlo DN 110 pro žlab SELF LINE 100 </t>
  </si>
  <si>
    <t>931626112RRX</t>
  </si>
  <si>
    <t xml:space="preserve">Úprava napojovací spáry  proříznutím </t>
  </si>
  <si>
    <t>Včetně očistění ploch spár před úpravou a očistění okolí spáry po úpravě.</t>
  </si>
  <si>
    <t>Chodník:2,25*2</t>
  </si>
  <si>
    <t>Překop komunikace:7,70*2</t>
  </si>
  <si>
    <t>Pro osazení SELFG LINE 100:(1,50+2*0,50)*3</t>
  </si>
  <si>
    <t>U nových obrubníků:10,00</t>
  </si>
  <si>
    <t>8</t>
  </si>
  <si>
    <t>Trubní vedení</t>
  </si>
  <si>
    <t>871351111RRX</t>
  </si>
  <si>
    <t xml:space="preserve">Montáž trubek z PVC/PP ve výkopu DN 200 </t>
  </si>
  <si>
    <t>Položka je určena pro montáž potrubí z PVC nabo PP těsněných gumovým kroužkem. Volba položky se řídí vnějším průměrem trubky. V položce jsou zakalkulovány i náklady na montáž tvarovek. V položce nejsou zakalkulovány náklady na dodání trubek a tvarovek; tyto materiály se oceňují ve specifikaci.</t>
  </si>
  <si>
    <t>Odvodnění PVC DN200:18,30+11,30+9,00+10,60</t>
  </si>
  <si>
    <t>892571111R00</t>
  </si>
  <si>
    <t xml:space="preserve">Zkouška těsnosti kanalizace DN do 200, vodou </t>
  </si>
  <si>
    <t>V položce jsou zakalkulovány náklady na napuštění vodou a dodání vody pro zkoušku těsnosti.</t>
  </si>
  <si>
    <t>892601122R00</t>
  </si>
  <si>
    <t xml:space="preserve">Čištění kanalizační stoky do DN 200, do 50 m </t>
  </si>
  <si>
    <t>892855112R00</t>
  </si>
  <si>
    <t xml:space="preserve">Kontrola kanalizace TV kamerou do 50 m </t>
  </si>
  <si>
    <t>893354121RRX</t>
  </si>
  <si>
    <t>Dodatečné osazení šachtové vložky DN 200 včetně dodávka šachtové vložka DN200</t>
  </si>
  <si>
    <t>894431311RCA</t>
  </si>
  <si>
    <t>Šachta, D 425 mm, dl.šach.roury 1,50 m, přímá dno KG D 200 mm, poklop litina 12,5 t</t>
  </si>
  <si>
    <t>Plastové dno, šachta z korugované trouby, těsnění, šachtová roura teleskopická, rám do teleskopické trouby, poklop litinový.</t>
  </si>
  <si>
    <t>286111905</t>
  </si>
  <si>
    <t>Trubka kanalizační PVC min. SN 12 DN 200</t>
  </si>
  <si>
    <t xml:space="preserve">Jedná  se  o  plnostěnné kanalizační trubky DN 150 – DN 400, SN 12 kN/m2 , zvenčí  i  zevnitř  hladké. Jsou  opatřeny hrdlem,  v  němž  je  vložen vysoce  elastický  jazýčkový  kroužek.  konce  trubek  (dříků)  jsou opatřeny  zkosením  pod  úhlem  15°.  Způsob  použití  trubek  je  „U“  dle  normy  ČSN  EN  1401-1, tj. mimo budovy. Spolehlivá  funkce  těsnění  je  jištěna  výztužným  kroužkem  z  elastomeru.  Je  tak  zamezeno  vypad-nutí nebo vytlačení kroužku při manipulaci a montáži. Tento systém zaručuje při správné montáži </t>
  </si>
  <si>
    <t>dokonalou  těsnost  do  výšky  vodního  sloupce  5  metrů.</t>
  </si>
  <si>
    <t>Teplota při pokládce: min. -10 °C, max. 50 °C</t>
  </si>
  <si>
    <t>Max. teplota média: trvale do 40 °C, krátkodobě do 60 °C</t>
  </si>
  <si>
    <t>Orientační výška krytí: min. 0,5 m, max. 10 m</t>
  </si>
  <si>
    <t>Max. rychlost média: 12 m/s</t>
  </si>
  <si>
    <t>Odvodnění PVC DN200:(18,30+11,30+9,00+10,60)*1,093</t>
  </si>
  <si>
    <t>286506013</t>
  </si>
  <si>
    <t>Koleno kanalizační PVC SDR 34 DN 200/45°</t>
  </si>
  <si>
    <t>Tvarovky kanalizačního systému PVC SDR 34</t>
  </si>
  <si>
    <t>28651691.A</t>
  </si>
  <si>
    <t>Redukce kanalizační DN150/ 100 PVC</t>
  </si>
  <si>
    <t>28651693.A</t>
  </si>
  <si>
    <t>Redukce kanalizační DN 200/ 150 PVC</t>
  </si>
  <si>
    <t>91</t>
  </si>
  <si>
    <t>Doplňující práce na komunikaci</t>
  </si>
  <si>
    <t>917862111RT7</t>
  </si>
  <si>
    <t>Osazení stojat. obrub.bet. s opěrou,lože z C 12/15 včetně obrubníku ABO 2 - 15 100/15/25</t>
  </si>
  <si>
    <t>919731121R00</t>
  </si>
  <si>
    <t xml:space="preserve">Zarovnání styčné plochy živičné tl. do 5 cm </t>
  </si>
  <si>
    <t>919731122R00</t>
  </si>
  <si>
    <t xml:space="preserve">Zarovnání styčné plochy živičné tl. do 10 cm </t>
  </si>
  <si>
    <t>Překop komunikace:7,70*4</t>
  </si>
  <si>
    <t>919731123R00</t>
  </si>
  <si>
    <t xml:space="preserve">Zarovnání styčné plochy živičné tl. do 20 cm </t>
  </si>
  <si>
    <t>919735112R00</t>
  </si>
  <si>
    <t xml:space="preserve">Řezání stávajícího živičného krytu tl. 5 - 10 cm </t>
  </si>
  <si>
    <t>919735114R00</t>
  </si>
  <si>
    <t xml:space="preserve">Řezání stávajícího živičného krytu tl. 15 - 20 cm </t>
  </si>
  <si>
    <t>97</t>
  </si>
  <si>
    <t>Prorážení otvorů</t>
  </si>
  <si>
    <t>970051250R00</t>
  </si>
  <si>
    <t xml:space="preserve">Vrtání jádrové do ŽB do D 250 mm </t>
  </si>
  <si>
    <t>99</t>
  </si>
  <si>
    <t>Staveništní přesun hmot</t>
  </si>
  <si>
    <t>998276101R00</t>
  </si>
  <si>
    <t xml:space="preserve">Přesun hmot, trubní vedení plastová, otevř. výkop </t>
  </si>
  <si>
    <t>Zařízení staveniště</t>
  </si>
  <si>
    <t>Kompletační činnost (IČD)</t>
  </si>
  <si>
    <t>Vytýčení stavby a podz. inženýrských sítí</t>
  </si>
  <si>
    <t>Dokumentace skutečného provedení</t>
  </si>
  <si>
    <t>Geodetické zaměření stavby</t>
  </si>
  <si>
    <t>DIO</t>
  </si>
  <si>
    <t>.</t>
  </si>
  <si>
    <t>Město TURNOV</t>
  </si>
  <si>
    <t>Ostatní náklady stavby</t>
  </si>
  <si>
    <t>OSTATNÍ NÁKLADY STAVBY</t>
  </si>
  <si>
    <t>Název ONS</t>
  </si>
  <si>
    <t>CELKEM ONS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</si>
</sst>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7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sz val="8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35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0" fontId="3" fillId="0" borderId="50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5" fillId="0" borderId="56" xfId="1" applyFont="1" applyBorder="1" applyAlignment="1">
      <alignment horizontal="center"/>
    </xf>
    <xf numFmtId="49" fontId="5" fillId="0" borderId="56" xfId="1" applyNumberFormat="1" applyFont="1" applyBorder="1" applyAlignment="1">
      <alignment horizontal="left"/>
    </xf>
    <xf numFmtId="0" fontId="21" fillId="0" borderId="0" xfId="1" applyFont="1" applyAlignment="1">
      <alignment wrapText="1"/>
    </xf>
    <xf numFmtId="49" fontId="5" fillId="0" borderId="56" xfId="1" applyNumberFormat="1" applyFont="1" applyBorder="1" applyAlignment="1">
      <alignment horizontal="right"/>
    </xf>
    <xf numFmtId="4" fontId="22" fillId="3" borderId="62" xfId="1" applyNumberFormat="1" applyFont="1" applyFill="1" applyBorder="1" applyAlignment="1">
      <alignment horizontal="right" wrapText="1"/>
    </xf>
    <xf numFmtId="0" fontId="22" fillId="3" borderId="34" xfId="1" applyFont="1" applyFill="1" applyBorder="1" applyAlignment="1">
      <alignment horizontal="left" wrapText="1"/>
    </xf>
    <xf numFmtId="0" fontId="22" fillId="0" borderId="13" xfId="0" applyFont="1" applyBorder="1" applyAlignment="1">
      <alignment horizontal="right"/>
    </xf>
    <xf numFmtId="0" fontId="3" fillId="2" borderId="10" xfId="1" applyFont="1" applyFill="1" applyBorder="1" applyAlignment="1">
      <alignment horizontal="center"/>
    </xf>
    <xf numFmtId="49" fontId="24" fillId="2" borderId="10" xfId="1" applyNumberFormat="1" applyFont="1" applyFill="1" applyBorder="1" applyAlignment="1">
      <alignment horizontal="left"/>
    </xf>
    <xf numFmtId="0" fontId="24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5" fillId="0" borderId="0" xfId="1" applyFont="1" applyAlignment="1"/>
    <xf numFmtId="0" fontId="10" fillId="0" borderId="0" xfId="1" applyAlignment="1">
      <alignment horizontal="right"/>
    </xf>
    <xf numFmtId="0" fontId="26" fillId="0" borderId="0" xfId="1" applyFont="1" applyBorder="1"/>
    <xf numFmtId="3" fontId="26" fillId="0" borderId="0" xfId="1" applyNumberFormat="1" applyFont="1" applyBorder="1" applyAlignment="1">
      <alignment horizontal="right"/>
    </xf>
    <xf numFmtId="4" fontId="26" fillId="0" borderId="0" xfId="1" applyNumberFormat="1" applyFont="1" applyBorder="1"/>
    <xf numFmtId="0" fontId="25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0" fontId="0" fillId="0" borderId="0" xfId="0" applyAlignment="1">
      <alignment horizontal="left" wrapTex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49" fontId="22" fillId="3" borderId="60" xfId="1" applyNumberFormat="1" applyFont="1" applyFill="1" applyBorder="1" applyAlignment="1">
      <alignment horizontal="left" wrapText="1"/>
    </xf>
    <xf numFmtId="49" fontId="23" fillId="0" borderId="61" xfId="0" applyNumberFormat="1" applyFont="1" applyBorder="1" applyAlignment="1">
      <alignment horizontal="left" wrapText="1"/>
    </xf>
    <xf numFmtId="0" fontId="19" fillId="3" borderId="34" xfId="1" applyNumberFormat="1" applyFont="1" applyFill="1" applyBorder="1" applyAlignment="1">
      <alignment horizontal="left" wrapText="1" indent="1"/>
    </xf>
    <xf numFmtId="0" fontId="20" fillId="0" borderId="0" xfId="0" applyNumberFormat="1" applyFont="1"/>
    <xf numFmtId="0" fontId="20" fillId="0" borderId="13" xfId="0" applyNumberFormat="1" applyFont="1" applyBorder="1"/>
    <xf numFmtId="0" fontId="13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>
      <selection activeCell="C29" sqref="C29"/>
    </sheetView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57" ht="12.75" customHeight="1">
      <c r="A2" s="3" t="s">
        <v>1</v>
      </c>
      <c r="B2" s="4"/>
      <c r="C2" s="5" t="str">
        <f>Rekapitulace!H1</f>
        <v>3207/01</v>
      </c>
      <c r="D2" s="5" t="str">
        <f>Rekapitulace!G2</f>
        <v>Odvodnění</v>
      </c>
      <c r="E2" s="6"/>
      <c r="F2" s="7" t="s">
        <v>2</v>
      </c>
      <c r="G2" s="8" t="s">
        <v>76</v>
      </c>
    </row>
    <row r="3" spans="1:57" ht="3" hidden="1" customHeight="1">
      <c r="A3" s="9"/>
      <c r="B3" s="10"/>
      <c r="C3" s="11"/>
      <c r="D3" s="11"/>
      <c r="E3" s="12"/>
      <c r="F3" s="13"/>
      <c r="G3" s="14"/>
    </row>
    <row r="4" spans="1:5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57" ht="12.95" customHeight="1">
      <c r="A5" s="17" t="s">
        <v>74</v>
      </c>
      <c r="B5" s="18"/>
      <c r="C5" s="19" t="s">
        <v>75</v>
      </c>
      <c r="D5" s="20"/>
      <c r="E5" s="18"/>
      <c r="F5" s="13" t="s">
        <v>7</v>
      </c>
      <c r="G5" s="14" t="s">
        <v>77</v>
      </c>
    </row>
    <row r="6" spans="1:57" ht="12.9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57" ht="12.95" customHeight="1">
      <c r="A7" s="24" t="s">
        <v>71</v>
      </c>
      <c r="B7" s="25"/>
      <c r="C7" s="26" t="s">
        <v>72</v>
      </c>
      <c r="D7" s="27"/>
      <c r="E7" s="27"/>
      <c r="F7" s="28" t="s">
        <v>11</v>
      </c>
      <c r="G7" s="22">
        <f>IF(PocetMJ=0,,ROUND((F30+F32)/PocetMJ,1))</f>
        <v>0</v>
      </c>
    </row>
    <row r="8" spans="1:57">
      <c r="A8" s="29" t="s">
        <v>12</v>
      </c>
      <c r="B8" s="13"/>
      <c r="C8" s="211"/>
      <c r="D8" s="211"/>
      <c r="E8" s="212"/>
      <c r="F8" s="30" t="s">
        <v>13</v>
      </c>
      <c r="G8" s="31"/>
      <c r="H8" s="32"/>
      <c r="I8" s="33"/>
    </row>
    <row r="9" spans="1:57">
      <c r="A9" s="29" t="s">
        <v>14</v>
      </c>
      <c r="B9" s="13"/>
      <c r="C9" s="211">
        <f>Projektant</f>
        <v>0</v>
      </c>
      <c r="D9" s="211"/>
      <c r="E9" s="212"/>
      <c r="F9" s="13"/>
      <c r="G9" s="34"/>
      <c r="H9" s="35"/>
    </row>
    <row r="10" spans="1:57">
      <c r="A10" s="29" t="s">
        <v>15</v>
      </c>
      <c r="B10" s="13"/>
      <c r="C10" s="211" t="s">
        <v>231</v>
      </c>
      <c r="D10" s="211"/>
      <c r="E10" s="211"/>
      <c r="F10" s="36"/>
      <c r="G10" s="37"/>
      <c r="H10" s="38"/>
    </row>
    <row r="11" spans="1:57" ht="13.5" customHeight="1">
      <c r="A11" s="29" t="s">
        <v>16</v>
      </c>
      <c r="B11" s="13"/>
      <c r="C11" s="211" t="s">
        <v>230</v>
      </c>
      <c r="D11" s="211"/>
      <c r="E11" s="211"/>
      <c r="F11" s="39" t="s">
        <v>17</v>
      </c>
      <c r="G11" s="40" t="s">
        <v>73</v>
      </c>
      <c r="H11" s="35"/>
      <c r="BA11" s="41"/>
      <c r="BB11" s="41"/>
      <c r="BC11" s="41"/>
      <c r="BD11" s="41"/>
      <c r="BE11" s="41"/>
    </row>
    <row r="12" spans="1:57" ht="12.75" customHeight="1">
      <c r="A12" s="42" t="s">
        <v>18</v>
      </c>
      <c r="B12" s="10"/>
      <c r="C12" s="213"/>
      <c r="D12" s="213"/>
      <c r="E12" s="213"/>
      <c r="F12" s="43" t="s">
        <v>19</v>
      </c>
      <c r="G12" s="44"/>
      <c r="H12" s="35"/>
    </row>
    <row r="13" spans="1:57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57" ht="17.25" customHeight="1" thickBot="1">
      <c r="A14" s="49" t="s">
        <v>21</v>
      </c>
      <c r="B14" s="50"/>
      <c r="C14" s="51"/>
      <c r="D14" s="52" t="s">
        <v>232</v>
      </c>
      <c r="E14" s="53"/>
      <c r="F14" s="53"/>
      <c r="G14" s="51"/>
    </row>
    <row r="15" spans="1:57" ht="15.95" customHeight="1">
      <c r="A15" s="54"/>
      <c r="B15" s="55" t="s">
        <v>22</v>
      </c>
      <c r="C15" s="56">
        <f>HSV</f>
        <v>0</v>
      </c>
      <c r="D15" s="57" t="str">
        <f>Rekapitulace!A19</f>
        <v>Zařízení staveniště</v>
      </c>
      <c r="E15" s="58"/>
      <c r="F15" s="59"/>
      <c r="G15" s="56">
        <f>Rekapitulace!I19</f>
        <v>0</v>
      </c>
    </row>
    <row r="16" spans="1:57" ht="15.95" customHeight="1">
      <c r="A16" s="54" t="s">
        <v>23</v>
      </c>
      <c r="B16" s="55" t="s">
        <v>24</v>
      </c>
      <c r="C16" s="56">
        <f>PSV</f>
        <v>0</v>
      </c>
      <c r="D16" s="9" t="str">
        <f>Rekapitulace!A20</f>
        <v>Kompletační činnost (IČD)</v>
      </c>
      <c r="E16" s="60"/>
      <c r="F16" s="61"/>
      <c r="G16" s="56">
        <f>Rekapitulace!I20</f>
        <v>0</v>
      </c>
    </row>
    <row r="17" spans="1:7" ht="15.95" customHeight="1">
      <c r="A17" s="54" t="s">
        <v>25</v>
      </c>
      <c r="B17" s="55" t="s">
        <v>26</v>
      </c>
      <c r="C17" s="56">
        <f>Mont</f>
        <v>0</v>
      </c>
      <c r="D17" s="9" t="str">
        <f>Rekapitulace!A21</f>
        <v>Vytýčení stavby a podz. inženýrských sítí</v>
      </c>
      <c r="E17" s="60"/>
      <c r="F17" s="61"/>
      <c r="G17" s="56">
        <f>Rekapitulace!I21</f>
        <v>0</v>
      </c>
    </row>
    <row r="18" spans="1:7" ht="15.95" customHeight="1">
      <c r="A18" s="62" t="s">
        <v>27</v>
      </c>
      <c r="B18" s="63" t="s">
        <v>28</v>
      </c>
      <c r="C18" s="56">
        <f>Dodavka</f>
        <v>0</v>
      </c>
      <c r="D18" s="9" t="str">
        <f>Rekapitulace!A22</f>
        <v>Dokumentace skutečného provedení</v>
      </c>
      <c r="E18" s="60"/>
      <c r="F18" s="61"/>
      <c r="G18" s="56">
        <f>Rekapitulace!I22</f>
        <v>0</v>
      </c>
    </row>
    <row r="19" spans="1:7" ht="15.95" customHeight="1">
      <c r="A19" s="64" t="s">
        <v>29</v>
      </c>
      <c r="B19" s="55"/>
      <c r="C19" s="56">
        <f>SUM(C15:C18)</f>
        <v>0</v>
      </c>
      <c r="D19" s="9" t="str">
        <f>Rekapitulace!A23</f>
        <v>Geodetické zaměření stavby</v>
      </c>
      <c r="E19" s="60"/>
      <c r="F19" s="61"/>
      <c r="G19" s="56">
        <f>Rekapitulace!I23</f>
        <v>0</v>
      </c>
    </row>
    <row r="20" spans="1:7" ht="15.95" customHeight="1">
      <c r="A20" s="64"/>
      <c r="B20" s="55"/>
      <c r="C20" s="56"/>
      <c r="D20" s="9" t="str">
        <f>Rekapitulace!A24</f>
        <v>DIO</v>
      </c>
      <c r="E20" s="60"/>
      <c r="F20" s="61"/>
      <c r="G20" s="56">
        <f>Rekapitulace!I24</f>
        <v>0</v>
      </c>
    </row>
    <row r="21" spans="1:7" ht="15.95" customHeight="1">
      <c r="A21" s="64" t="s">
        <v>30</v>
      </c>
      <c r="B21" s="55"/>
      <c r="C21" s="56">
        <f>HZS</f>
        <v>0</v>
      </c>
      <c r="D21" s="9"/>
      <c r="E21" s="60"/>
      <c r="F21" s="61"/>
      <c r="G21" s="56"/>
    </row>
    <row r="22" spans="1:7" ht="15.95" customHeight="1">
      <c r="A22" s="65" t="s">
        <v>31</v>
      </c>
      <c r="B22" s="66"/>
      <c r="C22" s="56">
        <f>C19+C21</f>
        <v>0</v>
      </c>
      <c r="D22" s="9"/>
      <c r="E22" s="60"/>
      <c r="F22" s="61"/>
      <c r="G22" s="56"/>
    </row>
    <row r="23" spans="1:7" ht="15.95" customHeight="1" thickBot="1">
      <c r="A23" s="214" t="s">
        <v>32</v>
      </c>
      <c r="B23" s="215"/>
      <c r="C23" s="67">
        <f>C22+G23</f>
        <v>0</v>
      </c>
      <c r="D23" s="68" t="s">
        <v>33</v>
      </c>
      <c r="E23" s="69"/>
      <c r="F23" s="70"/>
      <c r="G23" s="56">
        <f>VRN</f>
        <v>0</v>
      </c>
    </row>
    <row r="24" spans="1:7">
      <c r="A24" s="71" t="s">
        <v>34</v>
      </c>
      <c r="B24" s="72"/>
      <c r="C24" s="73"/>
      <c r="D24" s="72" t="s">
        <v>35</v>
      </c>
      <c r="E24" s="72"/>
      <c r="F24" s="74" t="s">
        <v>36</v>
      </c>
      <c r="G24" s="75"/>
    </row>
    <row r="25" spans="1:7">
      <c r="A25" s="65" t="s">
        <v>37</v>
      </c>
      <c r="B25" s="66"/>
      <c r="C25" s="76"/>
      <c r="D25" s="66" t="s">
        <v>37</v>
      </c>
      <c r="E25" s="77"/>
      <c r="F25" s="78" t="s">
        <v>37</v>
      </c>
      <c r="G25" s="79"/>
    </row>
    <row r="26" spans="1:7" ht="37.5" customHeight="1">
      <c r="A26" s="65" t="s">
        <v>38</v>
      </c>
      <c r="B26" s="80"/>
      <c r="C26" s="76"/>
      <c r="D26" s="66" t="s">
        <v>38</v>
      </c>
      <c r="E26" s="77"/>
      <c r="F26" s="78" t="s">
        <v>38</v>
      </c>
      <c r="G26" s="79"/>
    </row>
    <row r="27" spans="1:7">
      <c r="A27" s="65"/>
      <c r="B27" s="81"/>
      <c r="C27" s="76"/>
      <c r="D27" s="66"/>
      <c r="E27" s="77"/>
      <c r="F27" s="78"/>
      <c r="G27" s="79"/>
    </row>
    <row r="28" spans="1:7">
      <c r="A28" s="65" t="s">
        <v>39</v>
      </c>
      <c r="B28" s="66"/>
      <c r="C28" s="76"/>
      <c r="D28" s="78" t="s">
        <v>40</v>
      </c>
      <c r="E28" s="76"/>
      <c r="F28" s="82" t="s">
        <v>40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>
      <c r="A30" s="85" t="s">
        <v>41</v>
      </c>
      <c r="B30" s="86"/>
      <c r="C30" s="87">
        <v>21</v>
      </c>
      <c r="D30" s="86" t="s">
        <v>42</v>
      </c>
      <c r="E30" s="88"/>
      <c r="F30" s="206">
        <f>C23-F32</f>
        <v>0</v>
      </c>
      <c r="G30" s="207"/>
    </row>
    <row r="31" spans="1:7">
      <c r="A31" s="85" t="s">
        <v>43</v>
      </c>
      <c r="B31" s="86"/>
      <c r="C31" s="87">
        <f>SazbaDPH1</f>
        <v>21</v>
      </c>
      <c r="D31" s="86" t="s">
        <v>44</v>
      </c>
      <c r="E31" s="88"/>
      <c r="F31" s="206">
        <f>ROUND(PRODUCT(F30,C31/100),0)</f>
        <v>0</v>
      </c>
      <c r="G31" s="207"/>
    </row>
    <row r="32" spans="1:7">
      <c r="A32" s="85" t="s">
        <v>41</v>
      </c>
      <c r="B32" s="86"/>
      <c r="C32" s="87">
        <v>0</v>
      </c>
      <c r="D32" s="86" t="s">
        <v>44</v>
      </c>
      <c r="E32" s="88"/>
      <c r="F32" s="206">
        <v>0</v>
      </c>
      <c r="G32" s="207"/>
    </row>
    <row r="33" spans="1:8">
      <c r="A33" s="85" t="s">
        <v>43</v>
      </c>
      <c r="B33" s="89"/>
      <c r="C33" s="90">
        <f>SazbaDPH2</f>
        <v>0</v>
      </c>
      <c r="D33" s="86" t="s">
        <v>44</v>
      </c>
      <c r="E33" s="61"/>
      <c r="F33" s="206">
        <f>ROUND(PRODUCT(F32,C33/100),0)</f>
        <v>0</v>
      </c>
      <c r="G33" s="207"/>
    </row>
    <row r="34" spans="1:8" s="94" customFormat="1" ht="19.5" customHeight="1" thickBot="1">
      <c r="A34" s="91" t="s">
        <v>45</v>
      </c>
      <c r="B34" s="92"/>
      <c r="C34" s="92"/>
      <c r="D34" s="92"/>
      <c r="E34" s="93"/>
      <c r="F34" s="208">
        <f>ROUND(SUM(F30:F33),0)</f>
        <v>0</v>
      </c>
      <c r="G34" s="209"/>
    </row>
    <row r="36" spans="1:8">
      <c r="A36" s="95" t="s">
        <v>46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210"/>
      <c r="C37" s="210"/>
      <c r="D37" s="210"/>
      <c r="E37" s="210"/>
      <c r="F37" s="210"/>
      <c r="G37" s="210"/>
      <c r="H37" t="s">
        <v>6</v>
      </c>
    </row>
    <row r="38" spans="1:8" ht="12.75" customHeight="1">
      <c r="A38" s="96"/>
      <c r="B38" s="210"/>
      <c r="C38" s="210"/>
      <c r="D38" s="210"/>
      <c r="E38" s="210"/>
      <c r="F38" s="210"/>
      <c r="G38" s="210"/>
      <c r="H38" t="s">
        <v>6</v>
      </c>
    </row>
    <row r="39" spans="1:8">
      <c r="A39" s="96"/>
      <c r="B39" s="210"/>
      <c r="C39" s="210"/>
      <c r="D39" s="210"/>
      <c r="E39" s="210"/>
      <c r="F39" s="210"/>
      <c r="G39" s="210"/>
      <c r="H39" t="s">
        <v>6</v>
      </c>
    </row>
    <row r="40" spans="1:8">
      <c r="A40" s="96"/>
      <c r="B40" s="210"/>
      <c r="C40" s="210"/>
      <c r="D40" s="210"/>
      <c r="E40" s="210"/>
      <c r="F40" s="210"/>
      <c r="G40" s="210"/>
      <c r="H40" t="s">
        <v>6</v>
      </c>
    </row>
    <row r="41" spans="1:8">
      <c r="A41" s="96"/>
      <c r="B41" s="210"/>
      <c r="C41" s="210"/>
      <c r="D41" s="210"/>
      <c r="E41" s="210"/>
      <c r="F41" s="210"/>
      <c r="G41" s="210"/>
      <c r="H41" t="s">
        <v>6</v>
      </c>
    </row>
    <row r="42" spans="1:8">
      <c r="A42" s="96"/>
      <c r="B42" s="210"/>
      <c r="C42" s="210"/>
      <c r="D42" s="210"/>
      <c r="E42" s="210"/>
      <c r="F42" s="210"/>
      <c r="G42" s="210"/>
      <c r="H42" t="s">
        <v>6</v>
      </c>
    </row>
    <row r="43" spans="1:8">
      <c r="A43" s="96"/>
      <c r="B43" s="210"/>
      <c r="C43" s="210"/>
      <c r="D43" s="210"/>
      <c r="E43" s="210"/>
      <c r="F43" s="210"/>
      <c r="G43" s="210"/>
      <c r="H43" t="s">
        <v>6</v>
      </c>
    </row>
    <row r="44" spans="1:8">
      <c r="A44" s="96"/>
      <c r="B44" s="210"/>
      <c r="C44" s="210"/>
      <c r="D44" s="210"/>
      <c r="E44" s="210"/>
      <c r="F44" s="210"/>
      <c r="G44" s="210"/>
      <c r="H44" t="s">
        <v>6</v>
      </c>
    </row>
    <row r="45" spans="1:8" ht="0.75" customHeight="1">
      <c r="A45" s="96"/>
      <c r="B45" s="210"/>
      <c r="C45" s="210"/>
      <c r="D45" s="210"/>
      <c r="E45" s="210"/>
      <c r="F45" s="210"/>
      <c r="G45" s="210"/>
      <c r="H45" t="s">
        <v>6</v>
      </c>
    </row>
    <row r="46" spans="1:8">
      <c r="B46" s="205"/>
      <c r="C46" s="205"/>
      <c r="D46" s="205"/>
      <c r="E46" s="205"/>
      <c r="F46" s="205"/>
      <c r="G46" s="205"/>
    </row>
    <row r="47" spans="1:8">
      <c r="B47" s="205"/>
      <c r="C47" s="205"/>
      <c r="D47" s="205"/>
      <c r="E47" s="205"/>
      <c r="F47" s="205"/>
      <c r="G47" s="205"/>
    </row>
    <row r="48" spans="1:8">
      <c r="B48" s="205"/>
      <c r="C48" s="205"/>
      <c r="D48" s="205"/>
      <c r="E48" s="205"/>
      <c r="F48" s="205"/>
      <c r="G48" s="205"/>
    </row>
    <row r="49" spans="2:7">
      <c r="B49" s="205"/>
      <c r="C49" s="205"/>
      <c r="D49" s="205"/>
      <c r="E49" s="205"/>
      <c r="F49" s="205"/>
      <c r="G49" s="205"/>
    </row>
    <row r="50" spans="2:7">
      <c r="B50" s="205"/>
      <c r="C50" s="205"/>
      <c r="D50" s="205"/>
      <c r="E50" s="205"/>
      <c r="F50" s="205"/>
      <c r="G50" s="205"/>
    </row>
    <row r="51" spans="2:7">
      <c r="B51" s="205"/>
      <c r="C51" s="205"/>
      <c r="D51" s="205"/>
      <c r="E51" s="205"/>
      <c r="F51" s="205"/>
      <c r="G51" s="205"/>
    </row>
    <row r="52" spans="2:7">
      <c r="B52" s="205"/>
      <c r="C52" s="205"/>
      <c r="D52" s="205"/>
      <c r="E52" s="205"/>
      <c r="F52" s="205"/>
      <c r="G52" s="205"/>
    </row>
    <row r="53" spans="2:7">
      <c r="B53" s="205"/>
      <c r="C53" s="205"/>
      <c r="D53" s="205"/>
      <c r="E53" s="205"/>
      <c r="F53" s="205"/>
      <c r="G53" s="205"/>
    </row>
    <row r="54" spans="2:7">
      <c r="B54" s="205"/>
      <c r="C54" s="205"/>
      <c r="D54" s="205"/>
      <c r="E54" s="205"/>
      <c r="F54" s="205"/>
      <c r="G54" s="205"/>
    </row>
    <row r="55" spans="2:7">
      <c r="B55" s="205"/>
      <c r="C55" s="205"/>
      <c r="D55" s="205"/>
      <c r="E55" s="205"/>
      <c r="F55" s="205"/>
      <c r="G55" s="205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6"/>
  <sheetViews>
    <sheetView workbookViewId="0">
      <selection activeCell="E25" sqref="E25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>
      <c r="A1" s="216" t="s">
        <v>47</v>
      </c>
      <c r="B1" s="217"/>
      <c r="C1" s="97" t="str">
        <f>CONCATENATE(cislostavby," ",nazevstavby)</f>
        <v>3207 Turnov, Autobusové nádraží - Odvodnění</v>
      </c>
      <c r="D1" s="98"/>
      <c r="E1" s="99"/>
      <c r="F1" s="98"/>
      <c r="G1" s="100" t="s">
        <v>48</v>
      </c>
      <c r="H1" s="101" t="s">
        <v>78</v>
      </c>
      <c r="I1" s="102"/>
    </row>
    <row r="2" spans="1:57" ht="13.5" thickBot="1">
      <c r="A2" s="218" t="s">
        <v>49</v>
      </c>
      <c r="B2" s="219"/>
      <c r="C2" s="103" t="str">
        <f>CONCATENATE(cisloobjektu," ",nazevobjektu)</f>
        <v>01 Odvodnění</v>
      </c>
      <c r="D2" s="104"/>
      <c r="E2" s="105"/>
      <c r="F2" s="104"/>
      <c r="G2" s="220" t="s">
        <v>75</v>
      </c>
      <c r="H2" s="221"/>
      <c r="I2" s="222"/>
    </row>
    <row r="3" spans="1:57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57" ht="19.5" customHeight="1">
      <c r="A4" s="106" t="s">
        <v>50</v>
      </c>
      <c r="B4" s="107"/>
      <c r="C4" s="107"/>
      <c r="D4" s="107"/>
      <c r="E4" s="108"/>
      <c r="F4" s="107"/>
      <c r="G4" s="107"/>
      <c r="H4" s="107"/>
      <c r="I4" s="107"/>
    </row>
    <row r="5" spans="1:57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57" s="35" customFormat="1" ht="13.5" thickBot="1">
      <c r="A6" s="109"/>
      <c r="B6" s="110" t="s">
        <v>51</v>
      </c>
      <c r="C6" s="110"/>
      <c r="D6" s="111"/>
      <c r="E6" s="112" t="s">
        <v>52</v>
      </c>
      <c r="F6" s="113" t="s">
        <v>53</v>
      </c>
      <c r="G6" s="113" t="s">
        <v>54</v>
      </c>
      <c r="H6" s="113" t="s">
        <v>55</v>
      </c>
      <c r="I6" s="114" t="s">
        <v>30</v>
      </c>
    </row>
    <row r="7" spans="1:57" s="35" customFormat="1">
      <c r="A7" s="201" t="str">
        <f>Položky!B7</f>
        <v>1</v>
      </c>
      <c r="B7" s="115" t="str">
        <f>Položky!C7</f>
        <v>Zemní práce</v>
      </c>
      <c r="C7" s="66"/>
      <c r="D7" s="116"/>
      <c r="E7" s="202">
        <f>Položky!BA52</f>
        <v>0</v>
      </c>
      <c r="F7" s="203">
        <f>Položky!BB52</f>
        <v>0</v>
      </c>
      <c r="G7" s="203">
        <f>Položky!BC52</f>
        <v>0</v>
      </c>
      <c r="H7" s="203">
        <f>Položky!BD52</f>
        <v>0</v>
      </c>
      <c r="I7" s="204">
        <f>Položky!BE52</f>
        <v>0</v>
      </c>
    </row>
    <row r="8" spans="1:57" s="35" customFormat="1">
      <c r="A8" s="201" t="str">
        <f>Položky!B53</f>
        <v>45</v>
      </c>
      <c r="B8" s="115" t="str">
        <f>Položky!C53</f>
        <v>Podkladní a vedlejší konstrukce</v>
      </c>
      <c r="C8" s="66"/>
      <c r="D8" s="116"/>
      <c r="E8" s="202">
        <f>Položky!BA56</f>
        <v>0</v>
      </c>
      <c r="F8" s="203">
        <f>Položky!BB56</f>
        <v>0</v>
      </c>
      <c r="G8" s="203">
        <f>Položky!BC56</f>
        <v>0</v>
      </c>
      <c r="H8" s="203">
        <f>Položky!BD56</f>
        <v>0</v>
      </c>
      <c r="I8" s="204">
        <f>Položky!BE56</f>
        <v>0</v>
      </c>
    </row>
    <row r="9" spans="1:57" s="35" customFormat="1">
      <c r="A9" s="201" t="str">
        <f>Položky!B57</f>
        <v>5</v>
      </c>
      <c r="B9" s="115" t="str">
        <f>Položky!C57</f>
        <v>Komunikace</v>
      </c>
      <c r="C9" s="66"/>
      <c r="D9" s="116"/>
      <c r="E9" s="202">
        <f>Položky!BA78</f>
        <v>0</v>
      </c>
      <c r="F9" s="203">
        <f>Položky!BB78</f>
        <v>0</v>
      </c>
      <c r="G9" s="203">
        <f>Položky!BC78</f>
        <v>0</v>
      </c>
      <c r="H9" s="203">
        <f>Položky!BD78</f>
        <v>0</v>
      </c>
      <c r="I9" s="204">
        <f>Položky!BE78</f>
        <v>0</v>
      </c>
    </row>
    <row r="10" spans="1:57" s="35" customFormat="1">
      <c r="A10" s="201" t="str">
        <f>Položky!B79</f>
        <v>8</v>
      </c>
      <c r="B10" s="115" t="str">
        <f>Položky!C79</f>
        <v>Trubní vedení</v>
      </c>
      <c r="C10" s="66"/>
      <c r="D10" s="116"/>
      <c r="E10" s="202">
        <f>Položky!BA120</f>
        <v>0</v>
      </c>
      <c r="F10" s="203">
        <f>Položky!BB120</f>
        <v>0</v>
      </c>
      <c r="G10" s="203">
        <f>Položky!BC120</f>
        <v>0</v>
      </c>
      <c r="H10" s="203">
        <f>Položky!BD120</f>
        <v>0</v>
      </c>
      <c r="I10" s="204">
        <f>Položky!BE120</f>
        <v>0</v>
      </c>
    </row>
    <row r="11" spans="1:57" s="35" customFormat="1">
      <c r="A11" s="201" t="str">
        <f>Položky!B121</f>
        <v>91</v>
      </c>
      <c r="B11" s="115" t="str">
        <f>Položky!C121</f>
        <v>Doplňující práce na komunikaci</v>
      </c>
      <c r="C11" s="66"/>
      <c r="D11" s="116"/>
      <c r="E11" s="202">
        <f>Položky!BA134</f>
        <v>0</v>
      </c>
      <c r="F11" s="203">
        <f>Položky!BB134</f>
        <v>0</v>
      </c>
      <c r="G11" s="203">
        <f>Položky!BC134</f>
        <v>0</v>
      </c>
      <c r="H11" s="203">
        <f>Položky!BD134</f>
        <v>0</v>
      </c>
      <c r="I11" s="204">
        <f>Položky!BE134</f>
        <v>0</v>
      </c>
    </row>
    <row r="12" spans="1:57" s="35" customFormat="1">
      <c r="A12" s="201" t="str">
        <f>Položky!B135</f>
        <v>97</v>
      </c>
      <c r="B12" s="115" t="str">
        <f>Položky!C135</f>
        <v>Prorážení otvorů</v>
      </c>
      <c r="C12" s="66"/>
      <c r="D12" s="116"/>
      <c r="E12" s="202">
        <f>Položky!BA137</f>
        <v>0</v>
      </c>
      <c r="F12" s="203">
        <f>Položky!BB137</f>
        <v>0</v>
      </c>
      <c r="G12" s="203">
        <f>Položky!BC137</f>
        <v>0</v>
      </c>
      <c r="H12" s="203">
        <f>Položky!BD137</f>
        <v>0</v>
      </c>
      <c r="I12" s="204">
        <f>Položky!BE137</f>
        <v>0</v>
      </c>
    </row>
    <row r="13" spans="1:57" s="35" customFormat="1" ht="13.5" thickBot="1">
      <c r="A13" s="201" t="str">
        <f>Položky!B138</f>
        <v>99</v>
      </c>
      <c r="B13" s="115" t="str">
        <f>Položky!C138</f>
        <v>Staveništní přesun hmot</v>
      </c>
      <c r="C13" s="66"/>
      <c r="D13" s="116"/>
      <c r="E13" s="202">
        <f>Položky!BA140</f>
        <v>0</v>
      </c>
      <c r="F13" s="203">
        <f>Položky!BB140</f>
        <v>0</v>
      </c>
      <c r="G13" s="203">
        <f>Položky!BC140</f>
        <v>0</v>
      </c>
      <c r="H13" s="203">
        <f>Položky!BD140</f>
        <v>0</v>
      </c>
      <c r="I13" s="204">
        <f>Položky!BE140</f>
        <v>0</v>
      </c>
    </row>
    <row r="14" spans="1:57" s="123" customFormat="1" ht="13.5" thickBot="1">
      <c r="A14" s="117"/>
      <c r="B14" s="118" t="s">
        <v>56</v>
      </c>
      <c r="C14" s="118"/>
      <c r="D14" s="119"/>
      <c r="E14" s="120">
        <f>SUM(E7:E13)</f>
        <v>0</v>
      </c>
      <c r="F14" s="121">
        <f>SUM(F7:F13)</f>
        <v>0</v>
      </c>
      <c r="G14" s="121">
        <f>SUM(G7:G13)</f>
        <v>0</v>
      </c>
      <c r="H14" s="121">
        <f>SUM(H7:H13)</f>
        <v>0</v>
      </c>
      <c r="I14" s="122">
        <f>SUM(I7:I13)</f>
        <v>0</v>
      </c>
    </row>
    <row r="15" spans="1:57">
      <c r="A15" s="66"/>
      <c r="B15" s="66"/>
      <c r="C15" s="66"/>
      <c r="D15" s="66"/>
      <c r="E15" s="66"/>
      <c r="F15" s="66"/>
      <c r="G15" s="66"/>
      <c r="H15" s="66"/>
      <c r="I15" s="66"/>
    </row>
    <row r="16" spans="1:57" ht="19.5" customHeight="1">
      <c r="A16" s="107" t="s">
        <v>233</v>
      </c>
      <c r="B16" s="107"/>
      <c r="C16" s="107"/>
      <c r="D16" s="107"/>
      <c r="E16" s="107"/>
      <c r="F16" s="107"/>
      <c r="G16" s="124"/>
      <c r="H16" s="107"/>
      <c r="I16" s="107"/>
      <c r="BA16" s="41"/>
      <c r="BB16" s="41"/>
      <c r="BC16" s="41"/>
      <c r="BD16" s="41"/>
      <c r="BE16" s="41"/>
    </row>
    <row r="17" spans="1:53" ht="13.5" thickBot="1">
      <c r="A17" s="77"/>
      <c r="B17" s="77"/>
      <c r="C17" s="77"/>
      <c r="D17" s="77"/>
      <c r="E17" s="77"/>
      <c r="F17" s="77"/>
      <c r="G17" s="77"/>
      <c r="H17" s="77"/>
      <c r="I17" s="77"/>
    </row>
    <row r="18" spans="1:53">
      <c r="A18" s="71" t="s">
        <v>234</v>
      </c>
      <c r="B18" s="72"/>
      <c r="C18" s="72"/>
      <c r="D18" s="125"/>
      <c r="E18" s="126" t="s">
        <v>57</v>
      </c>
      <c r="F18" s="127"/>
      <c r="G18" s="128"/>
      <c r="H18" s="129"/>
      <c r="I18" s="130" t="s">
        <v>57</v>
      </c>
    </row>
    <row r="19" spans="1:53">
      <c r="A19" s="64" t="s">
        <v>224</v>
      </c>
      <c r="B19" s="55"/>
      <c r="C19" s="55"/>
      <c r="D19" s="131"/>
      <c r="E19" s="132">
        <v>0</v>
      </c>
      <c r="F19" s="133"/>
      <c r="G19" s="134"/>
      <c r="H19" s="135"/>
      <c r="I19" s="136">
        <f t="shared" ref="I19:I24" si="0">E19+F19*G19/100</f>
        <v>0</v>
      </c>
      <c r="BA19">
        <v>2</v>
      </c>
    </row>
    <row r="20" spans="1:53">
      <c r="A20" s="64" t="s">
        <v>225</v>
      </c>
      <c r="B20" s="55"/>
      <c r="C20" s="55"/>
      <c r="D20" s="131"/>
      <c r="E20" s="132">
        <v>0</v>
      </c>
      <c r="F20" s="133"/>
      <c r="G20" s="134"/>
      <c r="H20" s="135"/>
      <c r="I20" s="136">
        <f t="shared" si="0"/>
        <v>0</v>
      </c>
      <c r="BA20">
        <v>2</v>
      </c>
    </row>
    <row r="21" spans="1:53">
      <c r="A21" s="64" t="s">
        <v>226</v>
      </c>
      <c r="B21" s="55"/>
      <c r="C21" s="55"/>
      <c r="D21" s="131"/>
      <c r="E21" s="132">
        <v>0</v>
      </c>
      <c r="F21" s="133"/>
      <c r="G21" s="134"/>
      <c r="H21" s="135"/>
      <c r="I21" s="136">
        <f t="shared" si="0"/>
        <v>0</v>
      </c>
      <c r="BA21">
        <v>0</v>
      </c>
    </row>
    <row r="22" spans="1:53">
      <c r="A22" s="64" t="s">
        <v>227</v>
      </c>
      <c r="B22" s="55"/>
      <c r="C22" s="55"/>
      <c r="D22" s="131"/>
      <c r="E22" s="132">
        <v>0</v>
      </c>
      <c r="F22" s="133"/>
      <c r="G22" s="134"/>
      <c r="H22" s="135"/>
      <c r="I22" s="136">
        <f t="shared" si="0"/>
        <v>0</v>
      </c>
      <c r="BA22">
        <v>0</v>
      </c>
    </row>
    <row r="23" spans="1:53">
      <c r="A23" s="64" t="s">
        <v>228</v>
      </c>
      <c r="B23" s="55"/>
      <c r="C23" s="55"/>
      <c r="D23" s="131"/>
      <c r="E23" s="132">
        <v>0</v>
      </c>
      <c r="F23" s="133"/>
      <c r="G23" s="134"/>
      <c r="H23" s="135"/>
      <c r="I23" s="136">
        <f t="shared" si="0"/>
        <v>0</v>
      </c>
      <c r="BA23">
        <v>0</v>
      </c>
    </row>
    <row r="24" spans="1:53">
      <c r="A24" s="64" t="s">
        <v>229</v>
      </c>
      <c r="B24" s="55"/>
      <c r="C24" s="55"/>
      <c r="D24" s="131"/>
      <c r="E24" s="132">
        <v>0</v>
      </c>
      <c r="F24" s="133"/>
      <c r="G24" s="134"/>
      <c r="H24" s="135"/>
      <c r="I24" s="136">
        <f t="shared" si="0"/>
        <v>0</v>
      </c>
      <c r="BA24">
        <v>0</v>
      </c>
    </row>
    <row r="25" spans="1:53" ht="13.5" thickBot="1">
      <c r="A25" s="137"/>
      <c r="B25" s="138" t="s">
        <v>235</v>
      </c>
      <c r="C25" s="139"/>
      <c r="D25" s="140"/>
      <c r="E25" s="141"/>
      <c r="F25" s="142"/>
      <c r="G25" s="142"/>
      <c r="H25" s="223">
        <f>SUM(I19:I24)</f>
        <v>0</v>
      </c>
      <c r="I25" s="224"/>
    </row>
    <row r="27" spans="1:53">
      <c r="B27" s="123"/>
      <c r="F27" s="143"/>
      <c r="G27" s="144"/>
      <c r="H27" s="144"/>
      <c r="I27" s="145"/>
    </row>
    <row r="28" spans="1:53">
      <c r="F28" s="143"/>
      <c r="G28" s="144"/>
      <c r="H28" s="144"/>
      <c r="I28" s="145"/>
    </row>
    <row r="29" spans="1:53">
      <c r="F29" s="143"/>
      <c r="G29" s="144"/>
      <c r="H29" s="144"/>
      <c r="I29" s="145"/>
    </row>
    <row r="30" spans="1:53">
      <c r="F30" s="143"/>
      <c r="G30" s="144"/>
      <c r="H30" s="144"/>
      <c r="I30" s="145"/>
    </row>
    <row r="31" spans="1:53">
      <c r="F31" s="143"/>
      <c r="G31" s="144"/>
      <c r="H31" s="144"/>
      <c r="I31" s="145"/>
    </row>
    <row r="32" spans="1:53">
      <c r="F32" s="143"/>
      <c r="G32" s="144"/>
      <c r="H32" s="144"/>
      <c r="I32" s="145"/>
    </row>
    <row r="33" spans="6:9">
      <c r="F33" s="143"/>
      <c r="G33" s="144"/>
      <c r="H33" s="144"/>
      <c r="I33" s="145"/>
    </row>
    <row r="34" spans="6:9">
      <c r="F34" s="143"/>
      <c r="G34" s="144"/>
      <c r="H34" s="144"/>
      <c r="I34" s="145"/>
    </row>
    <row r="35" spans="6:9">
      <c r="F35" s="143"/>
      <c r="G35" s="144"/>
      <c r="H35" s="144"/>
      <c r="I35" s="145"/>
    </row>
    <row r="36" spans="6:9">
      <c r="F36" s="143"/>
      <c r="G36" s="144"/>
      <c r="H36" s="144"/>
      <c r="I36" s="145"/>
    </row>
    <row r="37" spans="6:9">
      <c r="F37" s="143"/>
      <c r="G37" s="144"/>
      <c r="H37" s="144"/>
      <c r="I37" s="145"/>
    </row>
    <row r="38" spans="6:9">
      <c r="F38" s="143"/>
      <c r="G38" s="144"/>
      <c r="H38" s="144"/>
      <c r="I38" s="145"/>
    </row>
    <row r="39" spans="6:9">
      <c r="F39" s="143"/>
      <c r="G39" s="144"/>
      <c r="H39" s="144"/>
      <c r="I39" s="145"/>
    </row>
    <row r="40" spans="6:9">
      <c r="F40" s="143"/>
      <c r="G40" s="144"/>
      <c r="H40" s="144"/>
      <c r="I40" s="145"/>
    </row>
    <row r="41" spans="6:9">
      <c r="F41" s="143"/>
      <c r="G41" s="144"/>
      <c r="H41" s="144"/>
      <c r="I41" s="145"/>
    </row>
    <row r="42" spans="6:9">
      <c r="F42" s="143"/>
      <c r="G42" s="144"/>
      <c r="H42" s="144"/>
      <c r="I42" s="145"/>
    </row>
    <row r="43" spans="6:9">
      <c r="F43" s="143"/>
      <c r="G43" s="144"/>
      <c r="H43" s="144"/>
      <c r="I43" s="145"/>
    </row>
    <row r="44" spans="6:9">
      <c r="F44" s="143"/>
      <c r="G44" s="144"/>
      <c r="H44" s="144"/>
      <c r="I44" s="145"/>
    </row>
    <row r="45" spans="6:9">
      <c r="F45" s="143"/>
      <c r="G45" s="144"/>
      <c r="H45" s="144"/>
      <c r="I45" s="145"/>
    </row>
    <row r="46" spans="6:9">
      <c r="F46" s="143"/>
      <c r="G46" s="144"/>
      <c r="H46" s="144"/>
      <c r="I46" s="145"/>
    </row>
    <row r="47" spans="6:9">
      <c r="F47" s="143"/>
      <c r="G47" s="144"/>
      <c r="H47" s="144"/>
      <c r="I47" s="145"/>
    </row>
    <row r="48" spans="6:9">
      <c r="F48" s="143"/>
      <c r="G48" s="144"/>
      <c r="H48" s="144"/>
      <c r="I48" s="145"/>
    </row>
    <row r="49" spans="6:9">
      <c r="F49" s="143"/>
      <c r="G49" s="144"/>
      <c r="H49" s="144"/>
      <c r="I49" s="145"/>
    </row>
    <row r="50" spans="6:9">
      <c r="F50" s="143"/>
      <c r="G50" s="144"/>
      <c r="H50" s="144"/>
      <c r="I50" s="145"/>
    </row>
    <row r="51" spans="6:9">
      <c r="F51" s="143"/>
      <c r="G51" s="144"/>
      <c r="H51" s="144"/>
      <c r="I51" s="145"/>
    </row>
    <row r="52" spans="6:9">
      <c r="F52" s="143"/>
      <c r="G52" s="144"/>
      <c r="H52" s="144"/>
      <c r="I52" s="145"/>
    </row>
    <row r="53" spans="6:9">
      <c r="F53" s="143"/>
      <c r="G53" s="144"/>
      <c r="H53" s="144"/>
      <c r="I53" s="145"/>
    </row>
    <row r="54" spans="6:9">
      <c r="F54" s="143"/>
      <c r="G54" s="144"/>
      <c r="H54" s="144"/>
      <c r="I54" s="145"/>
    </row>
    <row r="55" spans="6:9">
      <c r="F55" s="143"/>
      <c r="G55" s="144"/>
      <c r="H55" s="144"/>
      <c r="I55" s="145"/>
    </row>
    <row r="56" spans="6:9">
      <c r="F56" s="143"/>
      <c r="G56" s="144"/>
      <c r="H56" s="144"/>
      <c r="I56" s="145"/>
    </row>
    <row r="57" spans="6:9">
      <c r="F57" s="143"/>
      <c r="G57" s="144"/>
      <c r="H57" s="144"/>
      <c r="I57" s="145"/>
    </row>
    <row r="58" spans="6:9">
      <c r="F58" s="143"/>
      <c r="G58" s="144"/>
      <c r="H58" s="144"/>
      <c r="I58" s="145"/>
    </row>
    <row r="59" spans="6:9">
      <c r="F59" s="143"/>
      <c r="G59" s="144"/>
      <c r="H59" s="144"/>
      <c r="I59" s="145"/>
    </row>
    <row r="60" spans="6:9">
      <c r="F60" s="143"/>
      <c r="G60" s="144"/>
      <c r="H60" s="144"/>
      <c r="I60" s="145"/>
    </row>
    <row r="61" spans="6:9">
      <c r="F61" s="143"/>
      <c r="G61" s="144"/>
      <c r="H61" s="144"/>
      <c r="I61" s="145"/>
    </row>
    <row r="62" spans="6:9">
      <c r="F62" s="143"/>
      <c r="G62" s="144"/>
      <c r="H62" s="144"/>
      <c r="I62" s="145"/>
    </row>
    <row r="63" spans="6:9">
      <c r="F63" s="143"/>
      <c r="G63" s="144"/>
      <c r="H63" s="144"/>
      <c r="I63" s="145"/>
    </row>
    <row r="64" spans="6:9">
      <c r="F64" s="143"/>
      <c r="G64" s="144"/>
      <c r="H64" s="144"/>
      <c r="I64" s="145"/>
    </row>
    <row r="65" spans="6:9">
      <c r="F65" s="143"/>
      <c r="G65" s="144"/>
      <c r="H65" s="144"/>
      <c r="I65" s="145"/>
    </row>
    <row r="66" spans="6:9">
      <c r="F66" s="143"/>
      <c r="G66" s="144"/>
      <c r="H66" s="144"/>
      <c r="I66" s="145"/>
    </row>
    <row r="67" spans="6:9">
      <c r="F67" s="143"/>
      <c r="G67" s="144"/>
      <c r="H67" s="144"/>
      <c r="I67" s="145"/>
    </row>
    <row r="68" spans="6:9">
      <c r="F68" s="143"/>
      <c r="G68" s="144"/>
      <c r="H68" s="144"/>
      <c r="I68" s="145"/>
    </row>
    <row r="69" spans="6:9">
      <c r="F69" s="143"/>
      <c r="G69" s="144"/>
      <c r="H69" s="144"/>
      <c r="I69" s="145"/>
    </row>
    <row r="70" spans="6:9">
      <c r="F70" s="143"/>
      <c r="G70" s="144"/>
      <c r="H70" s="144"/>
      <c r="I70" s="145"/>
    </row>
    <row r="71" spans="6:9">
      <c r="F71" s="143"/>
      <c r="G71" s="144"/>
      <c r="H71" s="144"/>
      <c r="I71" s="145"/>
    </row>
    <row r="72" spans="6:9">
      <c r="F72" s="143"/>
      <c r="G72" s="144"/>
      <c r="H72" s="144"/>
      <c r="I72" s="145"/>
    </row>
    <row r="73" spans="6:9">
      <c r="F73" s="143"/>
      <c r="G73" s="144"/>
      <c r="H73" s="144"/>
      <c r="I73" s="145"/>
    </row>
    <row r="74" spans="6:9">
      <c r="F74" s="143"/>
      <c r="G74" s="144"/>
      <c r="H74" s="144"/>
      <c r="I74" s="145"/>
    </row>
    <row r="75" spans="6:9">
      <c r="F75" s="143"/>
      <c r="G75" s="144"/>
      <c r="H75" s="144"/>
      <c r="I75" s="145"/>
    </row>
    <row r="76" spans="6:9">
      <c r="F76" s="143"/>
      <c r="G76" s="144"/>
      <c r="H76" s="144"/>
      <c r="I76" s="145"/>
    </row>
  </sheetData>
  <mergeCells count="4">
    <mergeCell ref="A1:B1"/>
    <mergeCell ref="A2:B2"/>
    <mergeCell ref="G2:I2"/>
    <mergeCell ref="H25:I25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13"/>
  <sheetViews>
    <sheetView showGridLines="0" showZeros="0" zoomScaleNormal="100" workbookViewId="0">
      <pane ySplit="6" topLeftCell="A106" activePane="bottomLeft" state="frozen"/>
      <selection pane="bottomLeft" activeCell="F122" sqref="F122:F139"/>
    </sheetView>
  </sheetViews>
  <sheetFormatPr defaultRowHeight="12.75"/>
  <cols>
    <col min="1" max="1" width="4.42578125" style="146" customWidth="1"/>
    <col min="2" max="2" width="11.5703125" style="146" customWidth="1"/>
    <col min="3" max="3" width="40.42578125" style="146" customWidth="1"/>
    <col min="4" max="4" width="5.5703125" style="146" customWidth="1"/>
    <col min="5" max="5" width="8.5703125" style="195" customWidth="1"/>
    <col min="6" max="6" width="9.85546875" style="146" customWidth="1"/>
    <col min="7" max="7" width="13.85546875" style="146" customWidth="1"/>
    <col min="8" max="11" width="9.140625" style="146"/>
    <col min="12" max="12" width="75.42578125" style="146" customWidth="1"/>
    <col min="13" max="13" width="45.28515625" style="146" customWidth="1"/>
    <col min="14" max="16384" width="9.140625" style="146"/>
  </cols>
  <sheetData>
    <row r="1" spans="1:104" ht="15.75">
      <c r="A1" s="230" t="s">
        <v>58</v>
      </c>
      <c r="B1" s="230"/>
      <c r="C1" s="230"/>
      <c r="D1" s="230"/>
      <c r="E1" s="230"/>
      <c r="F1" s="230"/>
      <c r="G1" s="230"/>
    </row>
    <row r="2" spans="1:104" ht="14.25" customHeight="1" thickBot="1">
      <c r="A2" s="147"/>
      <c r="B2" s="148"/>
      <c r="C2" s="149"/>
      <c r="D2" s="149"/>
      <c r="E2" s="150"/>
      <c r="F2" s="149"/>
      <c r="G2" s="149"/>
    </row>
    <row r="3" spans="1:104" ht="13.5" thickTop="1">
      <c r="A3" s="216" t="s">
        <v>47</v>
      </c>
      <c r="B3" s="217"/>
      <c r="C3" s="97" t="str">
        <f>CONCATENATE(cislostavby," ",nazevstavby)</f>
        <v>3207 Turnov, Autobusové nádraží - Odvodnění</v>
      </c>
      <c r="D3" s="151"/>
      <c r="E3" s="152" t="s">
        <v>59</v>
      </c>
      <c r="F3" s="153" t="str">
        <f>Rekapitulace!H1</f>
        <v>3207/01</v>
      </c>
      <c r="G3" s="154"/>
    </row>
    <row r="4" spans="1:104" ht="13.5" thickBot="1">
      <c r="A4" s="231" t="s">
        <v>49</v>
      </c>
      <c r="B4" s="219"/>
      <c r="C4" s="103" t="str">
        <f>CONCATENATE(cisloobjektu," ",nazevobjektu)</f>
        <v>01 Odvodnění</v>
      </c>
      <c r="D4" s="155"/>
      <c r="E4" s="232" t="str">
        <f>Rekapitulace!G2</f>
        <v>Odvodnění</v>
      </c>
      <c r="F4" s="233"/>
      <c r="G4" s="234"/>
    </row>
    <row r="5" spans="1:104" ht="13.5" thickTop="1">
      <c r="A5" s="156"/>
      <c r="B5" s="147"/>
      <c r="C5" s="147"/>
      <c r="D5" s="147"/>
      <c r="E5" s="157"/>
      <c r="F5" s="147"/>
      <c r="G5" s="158"/>
    </row>
    <row r="6" spans="1:104">
      <c r="A6" s="159" t="s">
        <v>60</v>
      </c>
      <c r="B6" s="160" t="s">
        <v>61</v>
      </c>
      <c r="C6" s="160" t="s">
        <v>62</v>
      </c>
      <c r="D6" s="160" t="s">
        <v>63</v>
      </c>
      <c r="E6" s="161" t="s">
        <v>64</v>
      </c>
      <c r="F6" s="160" t="s">
        <v>65</v>
      </c>
      <c r="G6" s="162" t="s">
        <v>66</v>
      </c>
    </row>
    <row r="7" spans="1:104">
      <c r="A7" s="163" t="s">
        <v>67</v>
      </c>
      <c r="B7" s="164" t="s">
        <v>68</v>
      </c>
      <c r="C7" s="165" t="s">
        <v>69</v>
      </c>
      <c r="D7" s="166"/>
      <c r="E7" s="167"/>
      <c r="F7" s="167"/>
      <c r="G7" s="168"/>
      <c r="H7" s="169"/>
      <c r="I7" s="169"/>
      <c r="O7" s="170">
        <v>1</v>
      </c>
    </row>
    <row r="8" spans="1:104">
      <c r="A8" s="171">
        <v>1</v>
      </c>
      <c r="B8" s="172" t="s">
        <v>79</v>
      </c>
      <c r="C8" s="173" t="s">
        <v>80</v>
      </c>
      <c r="D8" s="174" t="s">
        <v>81</v>
      </c>
      <c r="E8" s="175">
        <v>25</v>
      </c>
      <c r="F8" s="175"/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</v>
      </c>
    </row>
    <row r="9" spans="1:104">
      <c r="A9" s="178"/>
      <c r="B9" s="181"/>
      <c r="C9" s="225" t="s">
        <v>82</v>
      </c>
      <c r="D9" s="226"/>
      <c r="E9" s="182">
        <v>25</v>
      </c>
      <c r="F9" s="183"/>
      <c r="G9" s="184"/>
      <c r="M9" s="180" t="s">
        <v>82</v>
      </c>
      <c r="O9" s="170"/>
    </row>
    <row r="10" spans="1:104">
      <c r="A10" s="171">
        <v>2</v>
      </c>
      <c r="B10" s="172" t="s">
        <v>83</v>
      </c>
      <c r="C10" s="173" t="s">
        <v>84</v>
      </c>
      <c r="D10" s="174" t="s">
        <v>81</v>
      </c>
      <c r="E10" s="175">
        <v>9.9499999999999993</v>
      </c>
      <c r="F10" s="175"/>
      <c r="G10" s="176">
        <f>E10*F10</f>
        <v>0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>IF(AZ10=1,G10,0)</f>
        <v>0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A10" s="177">
        <v>1</v>
      </c>
      <c r="CB10" s="177">
        <v>1</v>
      </c>
      <c r="CZ10" s="146">
        <v>0</v>
      </c>
    </row>
    <row r="11" spans="1:104">
      <c r="A11" s="178"/>
      <c r="B11" s="181"/>
      <c r="C11" s="225" t="s">
        <v>85</v>
      </c>
      <c r="D11" s="226"/>
      <c r="E11" s="182">
        <v>7.7</v>
      </c>
      <c r="F11" s="183"/>
      <c r="G11" s="184"/>
      <c r="M11" s="180" t="s">
        <v>85</v>
      </c>
      <c r="O11" s="170"/>
    </row>
    <row r="12" spans="1:104">
      <c r="A12" s="178"/>
      <c r="B12" s="181"/>
      <c r="C12" s="225" t="s">
        <v>86</v>
      </c>
      <c r="D12" s="226"/>
      <c r="E12" s="182">
        <v>2.25</v>
      </c>
      <c r="F12" s="183"/>
      <c r="G12" s="184"/>
      <c r="M12" s="180" t="s">
        <v>86</v>
      </c>
      <c r="O12" s="170"/>
    </row>
    <row r="13" spans="1:104">
      <c r="A13" s="171">
        <v>3</v>
      </c>
      <c r="B13" s="172" t="s">
        <v>87</v>
      </c>
      <c r="C13" s="173" t="s">
        <v>88</v>
      </c>
      <c r="D13" s="174" t="s">
        <v>81</v>
      </c>
      <c r="E13" s="175">
        <v>25</v>
      </c>
      <c r="F13" s="175"/>
      <c r="G13" s="176">
        <f>E13*F13</f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>IF(AZ13=1,G13,0)</f>
        <v>0</v>
      </c>
      <c r="BB13" s="146">
        <f>IF(AZ13=2,G13,0)</f>
        <v>0</v>
      </c>
      <c r="BC13" s="146">
        <f>IF(AZ13=3,G13,0)</f>
        <v>0</v>
      </c>
      <c r="BD13" s="146">
        <f>IF(AZ13=4,G13,0)</f>
        <v>0</v>
      </c>
      <c r="BE13" s="146">
        <f>IF(AZ13=5,G13,0)</f>
        <v>0</v>
      </c>
      <c r="CA13" s="177">
        <v>1</v>
      </c>
      <c r="CB13" s="177">
        <v>1</v>
      </c>
      <c r="CZ13" s="146">
        <v>0</v>
      </c>
    </row>
    <row r="14" spans="1:104">
      <c r="A14" s="178"/>
      <c r="B14" s="181"/>
      <c r="C14" s="225" t="s">
        <v>82</v>
      </c>
      <c r="D14" s="226"/>
      <c r="E14" s="182">
        <v>25</v>
      </c>
      <c r="F14" s="183"/>
      <c r="G14" s="184"/>
      <c r="M14" s="180" t="s">
        <v>82</v>
      </c>
      <c r="O14" s="170"/>
    </row>
    <row r="15" spans="1:104">
      <c r="A15" s="171">
        <v>4</v>
      </c>
      <c r="B15" s="172" t="s">
        <v>89</v>
      </c>
      <c r="C15" s="173" t="s">
        <v>90</v>
      </c>
      <c r="D15" s="174" t="s">
        <v>81</v>
      </c>
      <c r="E15" s="175">
        <v>7.7</v>
      </c>
      <c r="F15" s="175"/>
      <c r="G15" s="176">
        <f>E15*F15</f>
        <v>0</v>
      </c>
      <c r="O15" s="170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>IF(AZ15=1,G15,0)</f>
        <v>0</v>
      </c>
      <c r="BB15" s="146">
        <f>IF(AZ15=2,G15,0)</f>
        <v>0</v>
      </c>
      <c r="BC15" s="146">
        <f>IF(AZ15=3,G15,0)</f>
        <v>0</v>
      </c>
      <c r="BD15" s="146">
        <f>IF(AZ15=4,G15,0)</f>
        <v>0</v>
      </c>
      <c r="BE15" s="146">
        <f>IF(AZ15=5,G15,0)</f>
        <v>0</v>
      </c>
      <c r="CA15" s="177">
        <v>1</v>
      </c>
      <c r="CB15" s="177">
        <v>1</v>
      </c>
      <c r="CZ15" s="146">
        <v>0</v>
      </c>
    </row>
    <row r="16" spans="1:104">
      <c r="A16" s="178"/>
      <c r="B16" s="181"/>
      <c r="C16" s="225" t="s">
        <v>85</v>
      </c>
      <c r="D16" s="226"/>
      <c r="E16" s="182">
        <v>7.7</v>
      </c>
      <c r="F16" s="183"/>
      <c r="G16" s="184"/>
      <c r="M16" s="180" t="s">
        <v>85</v>
      </c>
      <c r="O16" s="170"/>
    </row>
    <row r="17" spans="1:104">
      <c r="A17" s="171">
        <v>5</v>
      </c>
      <c r="B17" s="172" t="s">
        <v>91</v>
      </c>
      <c r="C17" s="173" t="s">
        <v>92</v>
      </c>
      <c r="D17" s="174" t="s">
        <v>81</v>
      </c>
      <c r="E17" s="175">
        <v>2.25</v>
      </c>
      <c r="F17" s="175"/>
      <c r="G17" s="176">
        <f>E17*F17</f>
        <v>0</v>
      </c>
      <c r="O17" s="170">
        <v>2</v>
      </c>
      <c r="AA17" s="146">
        <v>1</v>
      </c>
      <c r="AB17" s="146">
        <v>1</v>
      </c>
      <c r="AC17" s="146">
        <v>1</v>
      </c>
      <c r="AZ17" s="146">
        <v>1</v>
      </c>
      <c r="BA17" s="146">
        <f>IF(AZ17=1,G17,0)</f>
        <v>0</v>
      </c>
      <c r="BB17" s="146">
        <f>IF(AZ17=2,G17,0)</f>
        <v>0</v>
      </c>
      <c r="BC17" s="146">
        <f>IF(AZ17=3,G17,0)</f>
        <v>0</v>
      </c>
      <c r="BD17" s="146">
        <f>IF(AZ17=4,G17,0)</f>
        <v>0</v>
      </c>
      <c r="BE17" s="146">
        <f>IF(AZ17=5,G17,0)</f>
        <v>0</v>
      </c>
      <c r="CA17" s="177">
        <v>1</v>
      </c>
      <c r="CB17" s="177">
        <v>1</v>
      </c>
      <c r="CZ17" s="146">
        <v>0</v>
      </c>
    </row>
    <row r="18" spans="1:104">
      <c r="A18" s="178"/>
      <c r="B18" s="181"/>
      <c r="C18" s="225" t="s">
        <v>86</v>
      </c>
      <c r="D18" s="226"/>
      <c r="E18" s="182">
        <v>2.25</v>
      </c>
      <c r="F18" s="183"/>
      <c r="G18" s="184"/>
      <c r="M18" s="180" t="s">
        <v>86</v>
      </c>
      <c r="O18" s="170"/>
    </row>
    <row r="19" spans="1:104">
      <c r="A19" s="171">
        <v>6</v>
      </c>
      <c r="B19" s="172" t="s">
        <v>93</v>
      </c>
      <c r="C19" s="173" t="s">
        <v>94</v>
      </c>
      <c r="D19" s="174" t="s">
        <v>81</v>
      </c>
      <c r="E19" s="175">
        <v>15.4</v>
      </c>
      <c r="F19" s="175"/>
      <c r="G19" s="176">
        <f>E19*F19</f>
        <v>0</v>
      </c>
      <c r="O19" s="170">
        <v>2</v>
      </c>
      <c r="AA19" s="146">
        <v>1</v>
      </c>
      <c r="AB19" s="146">
        <v>1</v>
      </c>
      <c r="AC19" s="146">
        <v>1</v>
      </c>
      <c r="AZ19" s="146">
        <v>1</v>
      </c>
      <c r="BA19" s="146">
        <f>IF(AZ19=1,G19,0)</f>
        <v>0</v>
      </c>
      <c r="BB19" s="146">
        <f>IF(AZ19=2,G19,0)</f>
        <v>0</v>
      </c>
      <c r="BC19" s="146">
        <f>IF(AZ19=3,G19,0)</f>
        <v>0</v>
      </c>
      <c r="BD19" s="146">
        <f>IF(AZ19=4,G19,0)</f>
        <v>0</v>
      </c>
      <c r="BE19" s="146">
        <f>IF(AZ19=5,G19,0)</f>
        <v>0</v>
      </c>
      <c r="CA19" s="177">
        <v>1</v>
      </c>
      <c r="CB19" s="177">
        <v>1</v>
      </c>
      <c r="CZ19" s="146">
        <v>0</v>
      </c>
    </row>
    <row r="20" spans="1:104">
      <c r="A20" s="178"/>
      <c r="B20" s="181"/>
      <c r="C20" s="225" t="s">
        <v>95</v>
      </c>
      <c r="D20" s="226"/>
      <c r="E20" s="182">
        <v>15.4</v>
      </c>
      <c r="F20" s="183"/>
      <c r="G20" s="184"/>
      <c r="M20" s="180" t="s">
        <v>95</v>
      </c>
      <c r="O20" s="170"/>
    </row>
    <row r="21" spans="1:104">
      <c r="A21" s="171">
        <v>7</v>
      </c>
      <c r="B21" s="172" t="s">
        <v>96</v>
      </c>
      <c r="C21" s="173" t="s">
        <v>97</v>
      </c>
      <c r="D21" s="174" t="s">
        <v>77</v>
      </c>
      <c r="E21" s="175">
        <v>10</v>
      </c>
      <c r="F21" s="175"/>
      <c r="G21" s="176">
        <f>E21*F21</f>
        <v>0</v>
      </c>
      <c r="O21" s="170">
        <v>2</v>
      </c>
      <c r="AA21" s="146">
        <v>1</v>
      </c>
      <c r="AB21" s="146">
        <v>1</v>
      </c>
      <c r="AC21" s="146">
        <v>1</v>
      </c>
      <c r="AZ21" s="146">
        <v>1</v>
      </c>
      <c r="BA21" s="146">
        <f>IF(AZ21=1,G21,0)</f>
        <v>0</v>
      </c>
      <c r="BB21" s="146">
        <f>IF(AZ21=2,G21,0)</f>
        <v>0</v>
      </c>
      <c r="BC21" s="146">
        <f>IF(AZ21=3,G21,0)</f>
        <v>0</v>
      </c>
      <c r="BD21" s="146">
        <f>IF(AZ21=4,G21,0)</f>
        <v>0</v>
      </c>
      <c r="BE21" s="146">
        <f>IF(AZ21=5,G21,0)</f>
        <v>0</v>
      </c>
      <c r="CA21" s="177">
        <v>1</v>
      </c>
      <c r="CB21" s="177">
        <v>1</v>
      </c>
      <c r="CZ21" s="146">
        <v>0</v>
      </c>
    </row>
    <row r="22" spans="1:104" ht="22.5">
      <c r="A22" s="171">
        <v>8</v>
      </c>
      <c r="B22" s="172" t="s">
        <v>98</v>
      </c>
      <c r="C22" s="173" t="s">
        <v>99</v>
      </c>
      <c r="D22" s="174" t="s">
        <v>100</v>
      </c>
      <c r="E22" s="175">
        <v>8.8800000000000008</v>
      </c>
      <c r="F22" s="175"/>
      <c r="G22" s="176">
        <f>E22*F22</f>
        <v>0</v>
      </c>
      <c r="O22" s="170">
        <v>2</v>
      </c>
      <c r="AA22" s="146">
        <v>1</v>
      </c>
      <c r="AB22" s="146">
        <v>1</v>
      </c>
      <c r="AC22" s="146">
        <v>1</v>
      </c>
      <c r="AZ22" s="146">
        <v>1</v>
      </c>
      <c r="BA22" s="146">
        <f>IF(AZ22=1,G22,0)</f>
        <v>0</v>
      </c>
      <c r="BB22" s="146">
        <f>IF(AZ22=2,G22,0)</f>
        <v>0</v>
      </c>
      <c r="BC22" s="146">
        <f>IF(AZ22=3,G22,0)</f>
        <v>0</v>
      </c>
      <c r="BD22" s="146">
        <f>IF(AZ22=4,G22,0)</f>
        <v>0</v>
      </c>
      <c r="BE22" s="146">
        <f>IF(AZ22=5,G22,0)</f>
        <v>0</v>
      </c>
      <c r="CA22" s="177">
        <v>1</v>
      </c>
      <c r="CB22" s="177">
        <v>1</v>
      </c>
      <c r="CZ22" s="146">
        <v>0</v>
      </c>
    </row>
    <row r="23" spans="1:104">
      <c r="A23" s="178"/>
      <c r="B23" s="181"/>
      <c r="C23" s="225" t="s">
        <v>101</v>
      </c>
      <c r="D23" s="226"/>
      <c r="E23" s="182">
        <v>8.8800000000000008</v>
      </c>
      <c r="F23" s="183"/>
      <c r="G23" s="184"/>
      <c r="M23" s="180" t="s">
        <v>101</v>
      </c>
      <c r="O23" s="170"/>
    </row>
    <row r="24" spans="1:104">
      <c r="A24" s="171">
        <v>9</v>
      </c>
      <c r="B24" s="172" t="s">
        <v>102</v>
      </c>
      <c r="C24" s="173" t="s">
        <v>103</v>
      </c>
      <c r="D24" s="174" t="s">
        <v>100</v>
      </c>
      <c r="E24" s="175">
        <v>28.339200000000002</v>
      </c>
      <c r="F24" s="175"/>
      <c r="G24" s="176">
        <f>E24*F24</f>
        <v>0</v>
      </c>
      <c r="O24" s="170">
        <v>2</v>
      </c>
      <c r="AA24" s="146">
        <v>1</v>
      </c>
      <c r="AB24" s="146">
        <v>1</v>
      </c>
      <c r="AC24" s="146">
        <v>1</v>
      </c>
      <c r="AZ24" s="146">
        <v>1</v>
      </c>
      <c r="BA24" s="146">
        <f>IF(AZ24=1,G24,0)</f>
        <v>0</v>
      </c>
      <c r="BB24" s="146">
        <f>IF(AZ24=2,G24,0)</f>
        <v>0</v>
      </c>
      <c r="BC24" s="146">
        <f>IF(AZ24=3,G24,0)</f>
        <v>0</v>
      </c>
      <c r="BD24" s="146">
        <f>IF(AZ24=4,G24,0)</f>
        <v>0</v>
      </c>
      <c r="BE24" s="146">
        <f>IF(AZ24=5,G24,0)</f>
        <v>0</v>
      </c>
      <c r="CA24" s="177">
        <v>1</v>
      </c>
      <c r="CB24" s="177">
        <v>1</v>
      </c>
      <c r="CZ24" s="146">
        <v>0</v>
      </c>
    </row>
    <row r="25" spans="1:104" ht="56.25">
      <c r="A25" s="178"/>
      <c r="B25" s="179"/>
      <c r="C25" s="227" t="s">
        <v>104</v>
      </c>
      <c r="D25" s="228"/>
      <c r="E25" s="228"/>
      <c r="F25" s="228"/>
      <c r="G25" s="229"/>
      <c r="L25" s="180" t="s">
        <v>104</v>
      </c>
      <c r="O25" s="170">
        <v>3</v>
      </c>
    </row>
    <row r="26" spans="1:104">
      <c r="A26" s="178"/>
      <c r="B26" s="181"/>
      <c r="C26" s="225" t="s">
        <v>105</v>
      </c>
      <c r="D26" s="226"/>
      <c r="E26" s="182">
        <v>28.339200000000002</v>
      </c>
      <c r="F26" s="183"/>
      <c r="G26" s="184"/>
      <c r="M26" s="180" t="s">
        <v>105</v>
      </c>
      <c r="O26" s="170"/>
    </row>
    <row r="27" spans="1:104">
      <c r="A27" s="171">
        <v>10</v>
      </c>
      <c r="B27" s="172" t="s">
        <v>106</v>
      </c>
      <c r="C27" s="173" t="s">
        <v>107</v>
      </c>
      <c r="D27" s="174" t="s">
        <v>100</v>
      </c>
      <c r="E27" s="175">
        <v>14.169600000000001</v>
      </c>
      <c r="F27" s="175"/>
      <c r="G27" s="176">
        <f>E27*F27</f>
        <v>0</v>
      </c>
      <c r="O27" s="170">
        <v>2</v>
      </c>
      <c r="AA27" s="146">
        <v>1</v>
      </c>
      <c r="AB27" s="146">
        <v>1</v>
      </c>
      <c r="AC27" s="146">
        <v>1</v>
      </c>
      <c r="AZ27" s="146">
        <v>1</v>
      </c>
      <c r="BA27" s="146">
        <f>IF(AZ27=1,G27,0)</f>
        <v>0</v>
      </c>
      <c r="BB27" s="146">
        <f>IF(AZ27=2,G27,0)</f>
        <v>0</v>
      </c>
      <c r="BC27" s="146">
        <f>IF(AZ27=3,G27,0)</f>
        <v>0</v>
      </c>
      <c r="BD27" s="146">
        <f>IF(AZ27=4,G27,0)</f>
        <v>0</v>
      </c>
      <c r="BE27" s="146">
        <f>IF(AZ27=5,G27,0)</f>
        <v>0</v>
      </c>
      <c r="CA27" s="177">
        <v>1</v>
      </c>
      <c r="CB27" s="177">
        <v>1</v>
      </c>
      <c r="CZ27" s="146">
        <v>0</v>
      </c>
    </row>
    <row r="28" spans="1:104">
      <c r="A28" s="178"/>
      <c r="B28" s="181"/>
      <c r="C28" s="225" t="s">
        <v>108</v>
      </c>
      <c r="D28" s="226"/>
      <c r="E28" s="182">
        <v>14.169600000000001</v>
      </c>
      <c r="F28" s="183"/>
      <c r="G28" s="184"/>
      <c r="M28" s="180" t="s">
        <v>108</v>
      </c>
      <c r="O28" s="170"/>
    </row>
    <row r="29" spans="1:104" ht="22.5">
      <c r="A29" s="171">
        <v>11</v>
      </c>
      <c r="B29" s="172" t="s">
        <v>109</v>
      </c>
      <c r="C29" s="173" t="s">
        <v>110</v>
      </c>
      <c r="D29" s="174" t="s">
        <v>100</v>
      </c>
      <c r="E29" s="175">
        <v>27.8874</v>
      </c>
      <c r="F29" s="175"/>
      <c r="G29" s="176">
        <f>E29*F29</f>
        <v>0</v>
      </c>
      <c r="O29" s="170">
        <v>2</v>
      </c>
      <c r="AA29" s="146">
        <v>1</v>
      </c>
      <c r="AB29" s="146">
        <v>1</v>
      </c>
      <c r="AC29" s="146">
        <v>1</v>
      </c>
      <c r="AZ29" s="146">
        <v>1</v>
      </c>
      <c r="BA29" s="146">
        <f>IF(AZ29=1,G29,0)</f>
        <v>0</v>
      </c>
      <c r="BB29" s="146">
        <f>IF(AZ29=2,G29,0)</f>
        <v>0</v>
      </c>
      <c r="BC29" s="146">
        <f>IF(AZ29=3,G29,0)</f>
        <v>0</v>
      </c>
      <c r="BD29" s="146">
        <f>IF(AZ29=4,G29,0)</f>
        <v>0</v>
      </c>
      <c r="BE29" s="146">
        <f>IF(AZ29=5,G29,0)</f>
        <v>0</v>
      </c>
      <c r="CA29" s="177">
        <v>1</v>
      </c>
      <c r="CB29" s="177">
        <v>1</v>
      </c>
      <c r="CZ29" s="146">
        <v>0</v>
      </c>
    </row>
    <row r="30" spans="1:104">
      <c r="A30" s="178"/>
      <c r="B30" s="181"/>
      <c r="C30" s="225" t="s">
        <v>111</v>
      </c>
      <c r="D30" s="226"/>
      <c r="E30" s="182">
        <v>0</v>
      </c>
      <c r="F30" s="183"/>
      <c r="G30" s="184"/>
      <c r="M30" s="180" t="s">
        <v>111</v>
      </c>
      <c r="O30" s="170"/>
    </row>
    <row r="31" spans="1:104">
      <c r="A31" s="178"/>
      <c r="B31" s="181"/>
      <c r="C31" s="225" t="s">
        <v>105</v>
      </c>
      <c r="D31" s="226"/>
      <c r="E31" s="182">
        <v>28.339200000000002</v>
      </c>
      <c r="F31" s="183"/>
      <c r="G31" s="184"/>
      <c r="M31" s="180" t="s">
        <v>105</v>
      </c>
      <c r="O31" s="170"/>
    </row>
    <row r="32" spans="1:104">
      <c r="A32" s="178"/>
      <c r="B32" s="181"/>
      <c r="C32" s="225" t="s">
        <v>112</v>
      </c>
      <c r="D32" s="226"/>
      <c r="E32" s="182">
        <v>-0.45179999999999998</v>
      </c>
      <c r="F32" s="183"/>
      <c r="G32" s="184"/>
      <c r="M32" s="180" t="s">
        <v>112</v>
      </c>
      <c r="O32" s="170"/>
    </row>
    <row r="33" spans="1:104" ht="22.5">
      <c r="A33" s="171">
        <v>12</v>
      </c>
      <c r="B33" s="172" t="s">
        <v>113</v>
      </c>
      <c r="C33" s="173" t="s">
        <v>114</v>
      </c>
      <c r="D33" s="174" t="s">
        <v>100</v>
      </c>
      <c r="E33" s="175">
        <v>2.3043</v>
      </c>
      <c r="F33" s="175"/>
      <c r="G33" s="176">
        <f>E33*F33</f>
        <v>0</v>
      </c>
      <c r="O33" s="170">
        <v>2</v>
      </c>
      <c r="AA33" s="146">
        <v>1</v>
      </c>
      <c r="AB33" s="146">
        <v>1</v>
      </c>
      <c r="AC33" s="146">
        <v>1</v>
      </c>
      <c r="AZ33" s="146">
        <v>1</v>
      </c>
      <c r="BA33" s="146">
        <f>IF(AZ33=1,G33,0)</f>
        <v>0</v>
      </c>
      <c r="BB33" s="146">
        <f>IF(AZ33=2,G33,0)</f>
        <v>0</v>
      </c>
      <c r="BC33" s="146">
        <f>IF(AZ33=3,G33,0)</f>
        <v>0</v>
      </c>
      <c r="BD33" s="146">
        <f>IF(AZ33=4,G33,0)</f>
        <v>0</v>
      </c>
      <c r="BE33" s="146">
        <f>IF(AZ33=5,G33,0)</f>
        <v>0</v>
      </c>
      <c r="CA33" s="177">
        <v>1</v>
      </c>
      <c r="CB33" s="177">
        <v>1</v>
      </c>
      <c r="CZ33" s="146">
        <v>1.67</v>
      </c>
    </row>
    <row r="34" spans="1:104">
      <c r="A34" s="178"/>
      <c r="B34" s="181"/>
      <c r="C34" s="225" t="s">
        <v>115</v>
      </c>
      <c r="D34" s="226"/>
      <c r="E34" s="182">
        <v>0</v>
      </c>
      <c r="F34" s="183"/>
      <c r="G34" s="184"/>
      <c r="M34" s="180" t="s">
        <v>115</v>
      </c>
      <c r="O34" s="170"/>
    </row>
    <row r="35" spans="1:104">
      <c r="A35" s="178"/>
      <c r="B35" s="181"/>
      <c r="C35" s="225" t="s">
        <v>116</v>
      </c>
      <c r="D35" s="226"/>
      <c r="E35" s="182">
        <v>1.4168000000000001</v>
      </c>
      <c r="F35" s="183"/>
      <c r="G35" s="184"/>
      <c r="M35" s="180" t="s">
        <v>116</v>
      </c>
      <c r="O35" s="170"/>
    </row>
    <row r="36" spans="1:104">
      <c r="A36" s="178"/>
      <c r="B36" s="181"/>
      <c r="C36" s="225" t="s">
        <v>117</v>
      </c>
      <c r="D36" s="226"/>
      <c r="E36" s="182">
        <v>0.88749999999999996</v>
      </c>
      <c r="F36" s="183"/>
      <c r="G36" s="184"/>
      <c r="M36" s="180" t="s">
        <v>117</v>
      </c>
      <c r="O36" s="170"/>
    </row>
    <row r="37" spans="1:104">
      <c r="A37" s="171">
        <v>13</v>
      </c>
      <c r="B37" s="172" t="s">
        <v>118</v>
      </c>
      <c r="C37" s="173" t="s">
        <v>119</v>
      </c>
      <c r="D37" s="174" t="s">
        <v>100</v>
      </c>
      <c r="E37" s="175">
        <v>0.45179999999999998</v>
      </c>
      <c r="F37" s="175"/>
      <c r="G37" s="176">
        <f>E37*F37</f>
        <v>0</v>
      </c>
      <c r="O37" s="170">
        <v>2</v>
      </c>
      <c r="AA37" s="146">
        <v>1</v>
      </c>
      <c r="AB37" s="146">
        <v>1</v>
      </c>
      <c r="AC37" s="146">
        <v>1</v>
      </c>
      <c r="AZ37" s="146">
        <v>1</v>
      </c>
      <c r="BA37" s="146">
        <f>IF(AZ37=1,G37,0)</f>
        <v>0</v>
      </c>
      <c r="BB37" s="146">
        <f>IF(AZ37=2,G37,0)</f>
        <v>0</v>
      </c>
      <c r="BC37" s="146">
        <f>IF(AZ37=3,G37,0)</f>
        <v>0</v>
      </c>
      <c r="BD37" s="146">
        <f>IF(AZ37=4,G37,0)</f>
        <v>0</v>
      </c>
      <c r="BE37" s="146">
        <f>IF(AZ37=5,G37,0)</f>
        <v>0</v>
      </c>
      <c r="CA37" s="177">
        <v>1</v>
      </c>
      <c r="CB37" s="177">
        <v>1</v>
      </c>
      <c r="CZ37" s="146">
        <v>0</v>
      </c>
    </row>
    <row r="38" spans="1:104">
      <c r="A38" s="178"/>
      <c r="B38" s="179"/>
      <c r="C38" s="227" t="s">
        <v>120</v>
      </c>
      <c r="D38" s="228"/>
      <c r="E38" s="228"/>
      <c r="F38" s="228"/>
      <c r="G38" s="229"/>
      <c r="L38" s="180" t="s">
        <v>120</v>
      </c>
      <c r="O38" s="170">
        <v>3</v>
      </c>
    </row>
    <row r="39" spans="1:104">
      <c r="A39" s="178"/>
      <c r="B39" s="181"/>
      <c r="C39" s="225" t="s">
        <v>111</v>
      </c>
      <c r="D39" s="226"/>
      <c r="E39" s="182">
        <v>0</v>
      </c>
      <c r="F39" s="183"/>
      <c r="G39" s="184"/>
      <c r="M39" s="180" t="s">
        <v>111</v>
      </c>
      <c r="O39" s="170"/>
    </row>
    <row r="40" spans="1:104">
      <c r="A40" s="178"/>
      <c r="B40" s="181"/>
      <c r="C40" s="225" t="s">
        <v>105</v>
      </c>
      <c r="D40" s="226"/>
      <c r="E40" s="182">
        <v>28.339200000000002</v>
      </c>
      <c r="F40" s="183"/>
      <c r="G40" s="184"/>
      <c r="M40" s="180" t="s">
        <v>105</v>
      </c>
      <c r="O40" s="170"/>
    </row>
    <row r="41" spans="1:104" ht="22.5">
      <c r="A41" s="178"/>
      <c r="B41" s="181"/>
      <c r="C41" s="225" t="s">
        <v>121</v>
      </c>
      <c r="D41" s="226"/>
      <c r="E41" s="182">
        <v>-27.8874</v>
      </c>
      <c r="F41" s="183"/>
      <c r="G41" s="184"/>
      <c r="M41" s="180" t="s">
        <v>121</v>
      </c>
      <c r="O41" s="170"/>
    </row>
    <row r="42" spans="1:104">
      <c r="A42" s="171">
        <v>14</v>
      </c>
      <c r="B42" s="172" t="s">
        <v>122</v>
      </c>
      <c r="C42" s="173" t="s">
        <v>123</v>
      </c>
      <c r="D42" s="174" t="s">
        <v>100</v>
      </c>
      <c r="E42" s="175">
        <v>18.1343</v>
      </c>
      <c r="F42" s="175"/>
      <c r="G42" s="176">
        <f>E42*F42</f>
        <v>0</v>
      </c>
      <c r="O42" s="170">
        <v>2</v>
      </c>
      <c r="AA42" s="146">
        <v>1</v>
      </c>
      <c r="AB42" s="146">
        <v>1</v>
      </c>
      <c r="AC42" s="146">
        <v>1</v>
      </c>
      <c r="AZ42" s="146">
        <v>1</v>
      </c>
      <c r="BA42" s="146">
        <f>IF(AZ42=1,G42,0)</f>
        <v>0</v>
      </c>
      <c r="BB42" s="146">
        <f>IF(AZ42=2,G42,0)</f>
        <v>0</v>
      </c>
      <c r="BC42" s="146">
        <f>IF(AZ42=3,G42,0)</f>
        <v>0</v>
      </c>
      <c r="BD42" s="146">
        <f>IF(AZ42=4,G42,0)</f>
        <v>0</v>
      </c>
      <c r="BE42" s="146">
        <f>IF(AZ42=5,G42,0)</f>
        <v>0</v>
      </c>
      <c r="CA42" s="177">
        <v>1</v>
      </c>
      <c r="CB42" s="177">
        <v>1</v>
      </c>
      <c r="CZ42" s="146">
        <v>1.67</v>
      </c>
    </row>
    <row r="43" spans="1:104" ht="33.75">
      <c r="A43" s="178"/>
      <c r="B43" s="181"/>
      <c r="C43" s="225" t="s">
        <v>124</v>
      </c>
      <c r="D43" s="226"/>
      <c r="E43" s="182">
        <v>18.1343</v>
      </c>
      <c r="F43" s="183"/>
      <c r="G43" s="184"/>
      <c r="M43" s="180" t="s">
        <v>124</v>
      </c>
      <c r="O43" s="170"/>
    </row>
    <row r="44" spans="1:104">
      <c r="A44" s="171">
        <v>15</v>
      </c>
      <c r="B44" s="172" t="s">
        <v>125</v>
      </c>
      <c r="C44" s="173" t="s">
        <v>126</v>
      </c>
      <c r="D44" s="174" t="s">
        <v>100</v>
      </c>
      <c r="E44" s="175">
        <v>27.8874</v>
      </c>
      <c r="F44" s="175"/>
      <c r="G44" s="176">
        <f>E44*F44</f>
        <v>0</v>
      </c>
      <c r="O44" s="170">
        <v>2</v>
      </c>
      <c r="AA44" s="146">
        <v>1</v>
      </c>
      <c r="AB44" s="146">
        <v>1</v>
      </c>
      <c r="AC44" s="146">
        <v>1</v>
      </c>
      <c r="AZ44" s="146">
        <v>1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7">
        <v>1</v>
      </c>
      <c r="CB44" s="177">
        <v>1</v>
      </c>
      <c r="CZ44" s="146">
        <v>0</v>
      </c>
    </row>
    <row r="45" spans="1:104">
      <c r="A45" s="178"/>
      <c r="B45" s="181"/>
      <c r="C45" s="225" t="s">
        <v>111</v>
      </c>
      <c r="D45" s="226"/>
      <c r="E45" s="182">
        <v>0</v>
      </c>
      <c r="F45" s="183"/>
      <c r="G45" s="184"/>
      <c r="M45" s="180" t="s">
        <v>111</v>
      </c>
      <c r="O45" s="170"/>
    </row>
    <row r="46" spans="1:104">
      <c r="A46" s="178"/>
      <c r="B46" s="181"/>
      <c r="C46" s="225" t="s">
        <v>105</v>
      </c>
      <c r="D46" s="226"/>
      <c r="E46" s="182">
        <v>28.339200000000002</v>
      </c>
      <c r="F46" s="183"/>
      <c r="G46" s="184"/>
      <c r="M46" s="180" t="s">
        <v>105</v>
      </c>
      <c r="O46" s="170"/>
    </row>
    <row r="47" spans="1:104">
      <c r="A47" s="178"/>
      <c r="B47" s="181"/>
      <c r="C47" s="225" t="s">
        <v>112</v>
      </c>
      <c r="D47" s="226"/>
      <c r="E47" s="182">
        <v>-0.45179999999999998</v>
      </c>
      <c r="F47" s="183"/>
      <c r="G47" s="184"/>
      <c r="M47" s="180" t="s">
        <v>112</v>
      </c>
      <c r="O47" s="170"/>
    </row>
    <row r="48" spans="1:104" ht="22.5">
      <c r="A48" s="171">
        <v>16</v>
      </c>
      <c r="B48" s="172" t="s">
        <v>127</v>
      </c>
      <c r="C48" s="173" t="s">
        <v>128</v>
      </c>
      <c r="D48" s="174" t="s">
        <v>129</v>
      </c>
      <c r="E48" s="175">
        <v>21.647500000000001</v>
      </c>
      <c r="F48" s="175"/>
      <c r="G48" s="176">
        <f>E48*F48</f>
        <v>0</v>
      </c>
      <c r="O48" s="170">
        <v>2</v>
      </c>
      <c r="AA48" s="146">
        <v>1</v>
      </c>
      <c r="AB48" s="146">
        <v>1</v>
      </c>
      <c r="AC48" s="146">
        <v>1</v>
      </c>
      <c r="AZ48" s="146">
        <v>1</v>
      </c>
      <c r="BA48" s="146">
        <f>IF(AZ48=1,G48,0)</f>
        <v>0</v>
      </c>
      <c r="BB48" s="146">
        <f>IF(AZ48=2,G48,0)</f>
        <v>0</v>
      </c>
      <c r="BC48" s="146">
        <f>IF(AZ48=3,G48,0)</f>
        <v>0</v>
      </c>
      <c r="BD48" s="146">
        <f>IF(AZ48=4,G48,0)</f>
        <v>0</v>
      </c>
      <c r="BE48" s="146">
        <f>IF(AZ48=5,G48,0)</f>
        <v>0</v>
      </c>
      <c r="CA48" s="177">
        <v>1</v>
      </c>
      <c r="CB48" s="177">
        <v>1</v>
      </c>
      <c r="CZ48" s="146">
        <v>0</v>
      </c>
    </row>
    <row r="49" spans="1:104">
      <c r="A49" s="171">
        <v>17</v>
      </c>
      <c r="B49" s="172" t="s">
        <v>130</v>
      </c>
      <c r="C49" s="173" t="s">
        <v>131</v>
      </c>
      <c r="D49" s="174" t="s">
        <v>129</v>
      </c>
      <c r="E49" s="175">
        <v>12.067</v>
      </c>
      <c r="F49" s="175"/>
      <c r="G49" s="176">
        <f>E49*F49</f>
        <v>0</v>
      </c>
      <c r="O49" s="170">
        <v>2</v>
      </c>
      <c r="AA49" s="146">
        <v>1</v>
      </c>
      <c r="AB49" s="146">
        <v>1</v>
      </c>
      <c r="AC49" s="146">
        <v>1</v>
      </c>
      <c r="AZ49" s="146">
        <v>1</v>
      </c>
      <c r="BA49" s="146">
        <f>IF(AZ49=1,G49,0)</f>
        <v>0</v>
      </c>
      <c r="BB49" s="146">
        <f>IF(AZ49=2,G49,0)</f>
        <v>0</v>
      </c>
      <c r="BC49" s="146">
        <f>IF(AZ49=3,G49,0)</f>
        <v>0</v>
      </c>
      <c r="BD49" s="146">
        <f>IF(AZ49=4,G49,0)</f>
        <v>0</v>
      </c>
      <c r="BE49" s="146">
        <f>IF(AZ49=5,G49,0)</f>
        <v>0</v>
      </c>
      <c r="CA49" s="177">
        <v>1</v>
      </c>
      <c r="CB49" s="177">
        <v>1</v>
      </c>
      <c r="CZ49" s="146">
        <v>0</v>
      </c>
    </row>
    <row r="50" spans="1:104">
      <c r="A50" s="171">
        <v>18</v>
      </c>
      <c r="B50" s="172" t="s">
        <v>132</v>
      </c>
      <c r="C50" s="173" t="s">
        <v>133</v>
      </c>
      <c r="D50" s="174" t="s">
        <v>129</v>
      </c>
      <c r="E50" s="175">
        <v>9.5805000000000007</v>
      </c>
      <c r="F50" s="175"/>
      <c r="G50" s="176">
        <f>E50*F50</f>
        <v>0</v>
      </c>
      <c r="O50" s="170">
        <v>2</v>
      </c>
      <c r="AA50" s="146">
        <v>1</v>
      </c>
      <c r="AB50" s="146">
        <v>1</v>
      </c>
      <c r="AC50" s="146">
        <v>1</v>
      </c>
      <c r="AZ50" s="146">
        <v>1</v>
      </c>
      <c r="BA50" s="146">
        <f>IF(AZ50=1,G50,0)</f>
        <v>0</v>
      </c>
      <c r="BB50" s="146">
        <f>IF(AZ50=2,G50,0)</f>
        <v>0</v>
      </c>
      <c r="BC50" s="146">
        <f>IF(AZ50=3,G50,0)</f>
        <v>0</v>
      </c>
      <c r="BD50" s="146">
        <f>IF(AZ50=4,G50,0)</f>
        <v>0</v>
      </c>
      <c r="BE50" s="146">
        <f>IF(AZ50=5,G50,0)</f>
        <v>0</v>
      </c>
      <c r="CA50" s="177">
        <v>1</v>
      </c>
      <c r="CB50" s="177">
        <v>1</v>
      </c>
      <c r="CZ50" s="146">
        <v>0</v>
      </c>
    </row>
    <row r="51" spans="1:104">
      <c r="A51" s="178"/>
      <c r="B51" s="179"/>
      <c r="C51" s="227" t="s">
        <v>134</v>
      </c>
      <c r="D51" s="228"/>
      <c r="E51" s="228"/>
      <c r="F51" s="228"/>
      <c r="G51" s="229"/>
      <c r="L51" s="180" t="s">
        <v>134</v>
      </c>
      <c r="O51" s="170">
        <v>3</v>
      </c>
    </row>
    <row r="52" spans="1:104">
      <c r="A52" s="185"/>
      <c r="B52" s="186" t="s">
        <v>70</v>
      </c>
      <c r="C52" s="187" t="str">
        <f>CONCATENATE(B7," ",C7)</f>
        <v>1 Zemní práce</v>
      </c>
      <c r="D52" s="188"/>
      <c r="E52" s="189"/>
      <c r="F52" s="190"/>
      <c r="G52" s="191">
        <f>SUM(G7:G51)</f>
        <v>0</v>
      </c>
      <c r="O52" s="170">
        <v>4</v>
      </c>
      <c r="BA52" s="192">
        <f>SUM(BA7:BA51)</f>
        <v>0</v>
      </c>
      <c r="BB52" s="192">
        <f>SUM(BB7:BB51)</f>
        <v>0</v>
      </c>
      <c r="BC52" s="192">
        <f>SUM(BC7:BC51)</f>
        <v>0</v>
      </c>
      <c r="BD52" s="192">
        <f>SUM(BD7:BD51)</f>
        <v>0</v>
      </c>
      <c r="BE52" s="192">
        <f>SUM(BE7:BE51)</f>
        <v>0</v>
      </c>
    </row>
    <row r="53" spans="1:104">
      <c r="A53" s="163" t="s">
        <v>67</v>
      </c>
      <c r="B53" s="164" t="s">
        <v>135</v>
      </c>
      <c r="C53" s="165" t="s">
        <v>136</v>
      </c>
      <c r="D53" s="166"/>
      <c r="E53" s="167"/>
      <c r="F53" s="167"/>
      <c r="G53" s="168"/>
      <c r="H53" s="169"/>
      <c r="I53" s="169"/>
      <c r="O53" s="170">
        <v>1</v>
      </c>
    </row>
    <row r="54" spans="1:104">
      <c r="A54" s="171">
        <v>19</v>
      </c>
      <c r="B54" s="172" t="s">
        <v>137</v>
      </c>
      <c r="C54" s="173" t="s">
        <v>138</v>
      </c>
      <c r="D54" s="174" t="s">
        <v>100</v>
      </c>
      <c r="E54" s="175">
        <v>5.9039999999999999</v>
      </c>
      <c r="F54" s="175"/>
      <c r="G54" s="176">
        <f>E54*F54</f>
        <v>0</v>
      </c>
      <c r="O54" s="170">
        <v>2</v>
      </c>
      <c r="AA54" s="146">
        <v>1</v>
      </c>
      <c r="AB54" s="146">
        <v>1</v>
      </c>
      <c r="AC54" s="146">
        <v>1</v>
      </c>
      <c r="AZ54" s="146">
        <v>1</v>
      </c>
      <c r="BA54" s="146">
        <f>IF(AZ54=1,G54,0)</f>
        <v>0</v>
      </c>
      <c r="BB54" s="146">
        <f>IF(AZ54=2,G54,0)</f>
        <v>0</v>
      </c>
      <c r="BC54" s="146">
        <f>IF(AZ54=3,G54,0)</f>
        <v>0</v>
      </c>
      <c r="BD54" s="146">
        <f>IF(AZ54=4,G54,0)</f>
        <v>0</v>
      </c>
      <c r="BE54" s="146">
        <f>IF(AZ54=5,G54,0)</f>
        <v>0</v>
      </c>
      <c r="CA54" s="177">
        <v>1</v>
      </c>
      <c r="CB54" s="177">
        <v>1</v>
      </c>
      <c r="CZ54" s="146">
        <v>1.873</v>
      </c>
    </row>
    <row r="55" spans="1:104">
      <c r="A55" s="178"/>
      <c r="B55" s="181"/>
      <c r="C55" s="225" t="s">
        <v>139</v>
      </c>
      <c r="D55" s="226"/>
      <c r="E55" s="182">
        <v>5.9039999999999999</v>
      </c>
      <c r="F55" s="183"/>
      <c r="G55" s="184"/>
      <c r="M55" s="180" t="s">
        <v>139</v>
      </c>
      <c r="O55" s="170"/>
    </row>
    <row r="56" spans="1:104">
      <c r="A56" s="185"/>
      <c r="B56" s="186" t="s">
        <v>70</v>
      </c>
      <c r="C56" s="187" t="str">
        <f>CONCATENATE(B53," ",C53)</f>
        <v>45 Podkladní a vedlejší konstrukce</v>
      </c>
      <c r="D56" s="188"/>
      <c r="E56" s="189"/>
      <c r="F56" s="190"/>
      <c r="G56" s="191">
        <f>SUM(G53:G55)</f>
        <v>0</v>
      </c>
      <c r="O56" s="170">
        <v>4</v>
      </c>
      <c r="BA56" s="192">
        <f>SUM(BA53:BA55)</f>
        <v>0</v>
      </c>
      <c r="BB56" s="192">
        <f>SUM(BB53:BB55)</f>
        <v>0</v>
      </c>
      <c r="BC56" s="192">
        <f>SUM(BC53:BC55)</f>
        <v>0</v>
      </c>
      <c r="BD56" s="192">
        <f>SUM(BD53:BD55)</f>
        <v>0</v>
      </c>
      <c r="BE56" s="192">
        <f>SUM(BE53:BE55)</f>
        <v>0</v>
      </c>
    </row>
    <row r="57" spans="1:104">
      <c r="A57" s="163" t="s">
        <v>67</v>
      </c>
      <c r="B57" s="164" t="s">
        <v>140</v>
      </c>
      <c r="C57" s="165" t="s">
        <v>141</v>
      </c>
      <c r="D57" s="166"/>
      <c r="E57" s="167"/>
      <c r="F57" s="167"/>
      <c r="G57" s="168"/>
      <c r="H57" s="169"/>
      <c r="I57" s="169"/>
      <c r="O57" s="170">
        <v>1</v>
      </c>
    </row>
    <row r="58" spans="1:104">
      <c r="A58" s="171">
        <v>20</v>
      </c>
      <c r="B58" s="172" t="s">
        <v>142</v>
      </c>
      <c r="C58" s="173" t="s">
        <v>143</v>
      </c>
      <c r="D58" s="174" t="s">
        <v>129</v>
      </c>
      <c r="E58" s="175">
        <v>5.5909000000000004</v>
      </c>
      <c r="F58" s="175"/>
      <c r="G58" s="176">
        <f>E58*F58</f>
        <v>0</v>
      </c>
      <c r="O58" s="170">
        <v>2</v>
      </c>
      <c r="AA58" s="146">
        <v>1</v>
      </c>
      <c r="AB58" s="146">
        <v>1</v>
      </c>
      <c r="AC58" s="146">
        <v>1</v>
      </c>
      <c r="AZ58" s="146">
        <v>1</v>
      </c>
      <c r="BA58" s="146">
        <f>IF(AZ58=1,G58,0)</f>
        <v>0</v>
      </c>
      <c r="BB58" s="146">
        <f>IF(AZ58=2,G58,0)</f>
        <v>0</v>
      </c>
      <c r="BC58" s="146">
        <f>IF(AZ58=3,G58,0)</f>
        <v>0</v>
      </c>
      <c r="BD58" s="146">
        <f>IF(AZ58=4,G58,0)</f>
        <v>0</v>
      </c>
      <c r="BE58" s="146">
        <f>IF(AZ58=5,G58,0)</f>
        <v>0</v>
      </c>
      <c r="CA58" s="177">
        <v>1</v>
      </c>
      <c r="CB58" s="177">
        <v>1</v>
      </c>
      <c r="CZ58" s="146">
        <v>1.1000000000000001</v>
      </c>
    </row>
    <row r="59" spans="1:104">
      <c r="A59" s="178"/>
      <c r="B59" s="181"/>
      <c r="C59" s="225" t="s">
        <v>144</v>
      </c>
      <c r="D59" s="226"/>
      <c r="E59" s="182">
        <v>4.3266</v>
      </c>
      <c r="F59" s="183"/>
      <c r="G59" s="184"/>
      <c r="M59" s="180" t="s">
        <v>144</v>
      </c>
      <c r="O59" s="170"/>
    </row>
    <row r="60" spans="1:104">
      <c r="A60" s="178"/>
      <c r="B60" s="181"/>
      <c r="C60" s="225" t="s">
        <v>145</v>
      </c>
      <c r="D60" s="226"/>
      <c r="E60" s="182">
        <v>1.2643</v>
      </c>
      <c r="F60" s="183"/>
      <c r="G60" s="184"/>
      <c r="M60" s="180" t="s">
        <v>145</v>
      </c>
      <c r="O60" s="170"/>
    </row>
    <row r="61" spans="1:104">
      <c r="A61" s="171">
        <v>21</v>
      </c>
      <c r="B61" s="172" t="s">
        <v>146</v>
      </c>
      <c r="C61" s="173" t="s">
        <v>147</v>
      </c>
      <c r="D61" s="174" t="s">
        <v>129</v>
      </c>
      <c r="E61" s="175">
        <v>2.4874999999999998</v>
      </c>
      <c r="F61" s="175"/>
      <c r="G61" s="176">
        <f>E61*F61</f>
        <v>0</v>
      </c>
      <c r="O61" s="170">
        <v>2</v>
      </c>
      <c r="AA61" s="146">
        <v>1</v>
      </c>
      <c r="AB61" s="146">
        <v>1</v>
      </c>
      <c r="AC61" s="146">
        <v>1</v>
      </c>
      <c r="AZ61" s="146">
        <v>1</v>
      </c>
      <c r="BA61" s="146">
        <f>IF(AZ61=1,G61,0)</f>
        <v>0</v>
      </c>
      <c r="BB61" s="146">
        <f>IF(AZ61=2,G61,0)</f>
        <v>0</v>
      </c>
      <c r="BC61" s="146">
        <f>IF(AZ61=3,G61,0)</f>
        <v>0</v>
      </c>
      <c r="BD61" s="146">
        <f>IF(AZ61=4,G61,0)</f>
        <v>0</v>
      </c>
      <c r="BE61" s="146">
        <f>IF(AZ61=5,G61,0)</f>
        <v>0</v>
      </c>
      <c r="CA61" s="177">
        <v>1</v>
      </c>
      <c r="CB61" s="177">
        <v>1</v>
      </c>
      <c r="CZ61" s="146">
        <v>1</v>
      </c>
    </row>
    <row r="62" spans="1:104">
      <c r="A62" s="178"/>
      <c r="B62" s="181"/>
      <c r="C62" s="225" t="s">
        <v>148</v>
      </c>
      <c r="D62" s="226"/>
      <c r="E62" s="182">
        <v>1.925</v>
      </c>
      <c r="F62" s="183"/>
      <c r="G62" s="184"/>
      <c r="M62" s="180" t="s">
        <v>148</v>
      </c>
      <c r="O62" s="170"/>
    </row>
    <row r="63" spans="1:104">
      <c r="A63" s="178"/>
      <c r="B63" s="181"/>
      <c r="C63" s="225" t="s">
        <v>149</v>
      </c>
      <c r="D63" s="226"/>
      <c r="E63" s="182">
        <v>0.5625</v>
      </c>
      <c r="F63" s="183"/>
      <c r="G63" s="184"/>
      <c r="M63" s="180" t="s">
        <v>149</v>
      </c>
      <c r="O63" s="170"/>
    </row>
    <row r="64" spans="1:104">
      <c r="A64" s="171">
        <v>22</v>
      </c>
      <c r="B64" s="172" t="s">
        <v>150</v>
      </c>
      <c r="C64" s="173" t="s">
        <v>151</v>
      </c>
      <c r="D64" s="174" t="s">
        <v>81</v>
      </c>
      <c r="E64" s="175">
        <v>34.950000000000003</v>
      </c>
      <c r="F64" s="175"/>
      <c r="G64" s="176">
        <f>E64*F64</f>
        <v>0</v>
      </c>
      <c r="O64" s="170">
        <v>2</v>
      </c>
      <c r="AA64" s="146">
        <v>1</v>
      </c>
      <c r="AB64" s="146">
        <v>1</v>
      </c>
      <c r="AC64" s="146">
        <v>1</v>
      </c>
      <c r="AZ64" s="146">
        <v>1</v>
      </c>
      <c r="BA64" s="146">
        <f>IF(AZ64=1,G64,0)</f>
        <v>0</v>
      </c>
      <c r="BB64" s="146">
        <f>IF(AZ64=2,G64,0)</f>
        <v>0</v>
      </c>
      <c r="BC64" s="146">
        <f>IF(AZ64=3,G64,0)</f>
        <v>0</v>
      </c>
      <c r="BD64" s="146">
        <f>IF(AZ64=4,G64,0)</f>
        <v>0</v>
      </c>
      <c r="BE64" s="146">
        <f>IF(AZ64=5,G64,0)</f>
        <v>0</v>
      </c>
      <c r="CA64" s="177">
        <v>1</v>
      </c>
      <c r="CB64" s="177">
        <v>1</v>
      </c>
      <c r="CZ64" s="146">
        <v>0.10255</v>
      </c>
    </row>
    <row r="65" spans="1:104">
      <c r="A65" s="178"/>
      <c r="B65" s="181"/>
      <c r="C65" s="225" t="s">
        <v>85</v>
      </c>
      <c r="D65" s="226"/>
      <c r="E65" s="182">
        <v>7.7</v>
      </c>
      <c r="F65" s="183"/>
      <c r="G65" s="184"/>
      <c r="M65" s="180" t="s">
        <v>85</v>
      </c>
      <c r="O65" s="170"/>
    </row>
    <row r="66" spans="1:104">
      <c r="A66" s="178"/>
      <c r="B66" s="181"/>
      <c r="C66" s="225" t="s">
        <v>86</v>
      </c>
      <c r="D66" s="226"/>
      <c r="E66" s="182">
        <v>2.25</v>
      </c>
      <c r="F66" s="183"/>
      <c r="G66" s="184"/>
      <c r="M66" s="180" t="s">
        <v>86</v>
      </c>
      <c r="O66" s="170"/>
    </row>
    <row r="67" spans="1:104">
      <c r="A67" s="178"/>
      <c r="B67" s="181"/>
      <c r="C67" s="225" t="s">
        <v>82</v>
      </c>
      <c r="D67" s="226"/>
      <c r="E67" s="182">
        <v>25</v>
      </c>
      <c r="F67" s="183"/>
      <c r="G67" s="184"/>
      <c r="M67" s="180" t="s">
        <v>82</v>
      </c>
      <c r="O67" s="170"/>
    </row>
    <row r="68" spans="1:104" ht="22.5">
      <c r="A68" s="171">
        <v>23</v>
      </c>
      <c r="B68" s="172" t="s">
        <v>152</v>
      </c>
      <c r="C68" s="173" t="s">
        <v>153</v>
      </c>
      <c r="D68" s="174" t="s">
        <v>154</v>
      </c>
      <c r="E68" s="175">
        <v>3</v>
      </c>
      <c r="F68" s="175"/>
      <c r="G68" s="176">
        <f>E68*F68</f>
        <v>0</v>
      </c>
      <c r="O68" s="170">
        <v>2</v>
      </c>
      <c r="AA68" s="146">
        <v>1</v>
      </c>
      <c r="AB68" s="146">
        <v>1</v>
      </c>
      <c r="AC68" s="146">
        <v>1</v>
      </c>
      <c r="AZ68" s="146">
        <v>1</v>
      </c>
      <c r="BA68" s="146">
        <f>IF(AZ68=1,G68,0)</f>
        <v>0</v>
      </c>
      <c r="BB68" s="146">
        <f>IF(AZ68=2,G68,0)</f>
        <v>0</v>
      </c>
      <c r="BC68" s="146">
        <f>IF(AZ68=3,G68,0)</f>
        <v>0</v>
      </c>
      <c r="BD68" s="146">
        <f>IF(AZ68=4,G68,0)</f>
        <v>0</v>
      </c>
      <c r="BE68" s="146">
        <f>IF(AZ68=5,G68,0)</f>
        <v>0</v>
      </c>
      <c r="CA68" s="177">
        <v>1</v>
      </c>
      <c r="CB68" s="177">
        <v>1</v>
      </c>
      <c r="CZ68" s="146">
        <v>9.1249999999999998E-2</v>
      </c>
    </row>
    <row r="69" spans="1:104">
      <c r="A69" s="178"/>
      <c r="B69" s="179"/>
      <c r="C69" s="227" t="s">
        <v>155</v>
      </c>
      <c r="D69" s="228"/>
      <c r="E69" s="228"/>
      <c r="F69" s="228"/>
      <c r="G69" s="229"/>
      <c r="L69" s="180" t="s">
        <v>155</v>
      </c>
      <c r="O69" s="170">
        <v>3</v>
      </c>
    </row>
    <row r="70" spans="1:104">
      <c r="A70" s="171">
        <v>24</v>
      </c>
      <c r="B70" s="172" t="s">
        <v>156</v>
      </c>
      <c r="C70" s="173" t="s">
        <v>157</v>
      </c>
      <c r="D70" s="174" t="s">
        <v>154</v>
      </c>
      <c r="E70" s="175">
        <v>6</v>
      </c>
      <c r="F70" s="175"/>
      <c r="G70" s="176">
        <f>E70*F70</f>
        <v>0</v>
      </c>
      <c r="O70" s="170">
        <v>2</v>
      </c>
      <c r="AA70" s="146">
        <v>1</v>
      </c>
      <c r="AB70" s="146">
        <v>1</v>
      </c>
      <c r="AC70" s="146">
        <v>1</v>
      </c>
      <c r="AZ70" s="146">
        <v>1</v>
      </c>
      <c r="BA70" s="146">
        <f>IF(AZ70=1,G70,0)</f>
        <v>0</v>
      </c>
      <c r="BB70" s="146">
        <f>IF(AZ70=2,G70,0)</f>
        <v>0</v>
      </c>
      <c r="BC70" s="146">
        <f>IF(AZ70=3,G70,0)</f>
        <v>0</v>
      </c>
      <c r="BD70" s="146">
        <f>IF(AZ70=4,G70,0)</f>
        <v>0</v>
      </c>
      <c r="BE70" s="146">
        <f>IF(AZ70=5,G70,0)</f>
        <v>0</v>
      </c>
      <c r="CA70" s="177">
        <v>1</v>
      </c>
      <c r="CB70" s="177">
        <v>1</v>
      </c>
      <c r="CZ70" s="146">
        <v>1.1E-4</v>
      </c>
    </row>
    <row r="71" spans="1:104">
      <c r="A71" s="171">
        <v>25</v>
      </c>
      <c r="B71" s="172" t="s">
        <v>158</v>
      </c>
      <c r="C71" s="173" t="s">
        <v>159</v>
      </c>
      <c r="D71" s="174" t="s">
        <v>154</v>
      </c>
      <c r="E71" s="175">
        <v>3</v>
      </c>
      <c r="F71" s="175"/>
      <c r="G71" s="176">
        <f>E71*F71</f>
        <v>0</v>
      </c>
      <c r="O71" s="170">
        <v>2</v>
      </c>
      <c r="AA71" s="146">
        <v>1</v>
      </c>
      <c r="AB71" s="146">
        <v>1</v>
      </c>
      <c r="AC71" s="146">
        <v>1</v>
      </c>
      <c r="AZ71" s="146">
        <v>1</v>
      </c>
      <c r="BA71" s="146">
        <f>IF(AZ71=1,G71,0)</f>
        <v>0</v>
      </c>
      <c r="BB71" s="146">
        <f>IF(AZ71=2,G71,0)</f>
        <v>0</v>
      </c>
      <c r="BC71" s="146">
        <f>IF(AZ71=3,G71,0)</f>
        <v>0</v>
      </c>
      <c r="BD71" s="146">
        <f>IF(AZ71=4,G71,0)</f>
        <v>0</v>
      </c>
      <c r="BE71" s="146">
        <f>IF(AZ71=5,G71,0)</f>
        <v>0</v>
      </c>
      <c r="CA71" s="177">
        <v>1</v>
      </c>
      <c r="CB71" s="177">
        <v>1</v>
      </c>
      <c r="CZ71" s="146">
        <v>1.1E-4</v>
      </c>
    </row>
    <row r="72" spans="1:104">
      <c r="A72" s="171">
        <v>26</v>
      </c>
      <c r="B72" s="172" t="s">
        <v>160</v>
      </c>
      <c r="C72" s="173" t="s">
        <v>161</v>
      </c>
      <c r="D72" s="174" t="s">
        <v>81</v>
      </c>
      <c r="E72" s="175">
        <v>37.4</v>
      </c>
      <c r="F72" s="175"/>
      <c r="G72" s="176">
        <f>E72*F72</f>
        <v>0</v>
      </c>
      <c r="O72" s="170">
        <v>2</v>
      </c>
      <c r="AA72" s="146">
        <v>1</v>
      </c>
      <c r="AB72" s="146">
        <v>1</v>
      </c>
      <c r="AC72" s="146">
        <v>1</v>
      </c>
      <c r="AZ72" s="146">
        <v>1</v>
      </c>
      <c r="BA72" s="146">
        <f>IF(AZ72=1,G72,0)</f>
        <v>0</v>
      </c>
      <c r="BB72" s="146">
        <f>IF(AZ72=2,G72,0)</f>
        <v>0</v>
      </c>
      <c r="BC72" s="146">
        <f>IF(AZ72=3,G72,0)</f>
        <v>0</v>
      </c>
      <c r="BD72" s="146">
        <f>IF(AZ72=4,G72,0)</f>
        <v>0</v>
      </c>
      <c r="BE72" s="146">
        <f>IF(AZ72=5,G72,0)</f>
        <v>0</v>
      </c>
      <c r="CA72" s="177">
        <v>1</v>
      </c>
      <c r="CB72" s="177">
        <v>1</v>
      </c>
      <c r="CZ72" s="146">
        <v>3.65E-3</v>
      </c>
    </row>
    <row r="73" spans="1:104">
      <c r="A73" s="178"/>
      <c r="B73" s="179"/>
      <c r="C73" s="227" t="s">
        <v>162</v>
      </c>
      <c r="D73" s="228"/>
      <c r="E73" s="228"/>
      <c r="F73" s="228"/>
      <c r="G73" s="229"/>
      <c r="L73" s="180" t="s">
        <v>162</v>
      </c>
      <c r="O73" s="170">
        <v>3</v>
      </c>
    </row>
    <row r="74" spans="1:104">
      <c r="A74" s="178"/>
      <c r="B74" s="181"/>
      <c r="C74" s="225" t="s">
        <v>163</v>
      </c>
      <c r="D74" s="226"/>
      <c r="E74" s="182">
        <v>4.5</v>
      </c>
      <c r="F74" s="183"/>
      <c r="G74" s="184"/>
      <c r="M74" s="180" t="s">
        <v>163</v>
      </c>
      <c r="O74" s="170"/>
    </row>
    <row r="75" spans="1:104">
      <c r="A75" s="178"/>
      <c r="B75" s="181"/>
      <c r="C75" s="225" t="s">
        <v>164</v>
      </c>
      <c r="D75" s="226"/>
      <c r="E75" s="182">
        <v>15.4</v>
      </c>
      <c r="F75" s="183"/>
      <c r="G75" s="184"/>
      <c r="M75" s="180" t="s">
        <v>164</v>
      </c>
      <c r="O75" s="170"/>
    </row>
    <row r="76" spans="1:104">
      <c r="A76" s="178"/>
      <c r="B76" s="181"/>
      <c r="C76" s="225" t="s">
        <v>165</v>
      </c>
      <c r="D76" s="226"/>
      <c r="E76" s="182">
        <v>7.5</v>
      </c>
      <c r="F76" s="183"/>
      <c r="G76" s="184"/>
      <c r="M76" s="180" t="s">
        <v>165</v>
      </c>
      <c r="O76" s="170"/>
    </row>
    <row r="77" spans="1:104">
      <c r="A77" s="178"/>
      <c r="B77" s="181"/>
      <c r="C77" s="225" t="s">
        <v>166</v>
      </c>
      <c r="D77" s="226"/>
      <c r="E77" s="182">
        <v>10</v>
      </c>
      <c r="F77" s="183"/>
      <c r="G77" s="184"/>
      <c r="M77" s="180" t="s">
        <v>166</v>
      </c>
      <c r="O77" s="170"/>
    </row>
    <row r="78" spans="1:104">
      <c r="A78" s="185"/>
      <c r="B78" s="186" t="s">
        <v>70</v>
      </c>
      <c r="C78" s="187" t="str">
        <f>CONCATENATE(B57," ",C57)</f>
        <v>5 Komunikace</v>
      </c>
      <c r="D78" s="188"/>
      <c r="E78" s="189"/>
      <c r="F78" s="190"/>
      <c r="G78" s="191">
        <f>SUM(G57:G77)</f>
        <v>0</v>
      </c>
      <c r="O78" s="170">
        <v>4</v>
      </c>
      <c r="BA78" s="192">
        <f>SUM(BA57:BA77)</f>
        <v>0</v>
      </c>
      <c r="BB78" s="192">
        <f>SUM(BB57:BB77)</f>
        <v>0</v>
      </c>
      <c r="BC78" s="192">
        <f>SUM(BC57:BC77)</f>
        <v>0</v>
      </c>
      <c r="BD78" s="192">
        <f>SUM(BD57:BD77)</f>
        <v>0</v>
      </c>
      <c r="BE78" s="192">
        <f>SUM(BE57:BE77)</f>
        <v>0</v>
      </c>
    </row>
    <row r="79" spans="1:104">
      <c r="A79" s="163" t="s">
        <v>67</v>
      </c>
      <c r="B79" s="164" t="s">
        <v>167</v>
      </c>
      <c r="C79" s="165" t="s">
        <v>168</v>
      </c>
      <c r="D79" s="166"/>
      <c r="E79" s="167"/>
      <c r="F79" s="167"/>
      <c r="G79" s="168"/>
      <c r="H79" s="169"/>
      <c r="I79" s="169"/>
      <c r="O79" s="170">
        <v>1</v>
      </c>
    </row>
    <row r="80" spans="1:104">
      <c r="A80" s="171">
        <v>27</v>
      </c>
      <c r="B80" s="172" t="s">
        <v>169</v>
      </c>
      <c r="C80" s="173" t="s">
        <v>170</v>
      </c>
      <c r="D80" s="174" t="s">
        <v>77</v>
      </c>
      <c r="E80" s="175">
        <v>49.2</v>
      </c>
      <c r="F80" s="175"/>
      <c r="G80" s="176">
        <f>E80*F80</f>
        <v>0</v>
      </c>
      <c r="O80" s="170">
        <v>2</v>
      </c>
      <c r="AA80" s="146">
        <v>1</v>
      </c>
      <c r="AB80" s="146">
        <v>0</v>
      </c>
      <c r="AC80" s="146">
        <v>0</v>
      </c>
      <c r="AZ80" s="146">
        <v>1</v>
      </c>
      <c r="BA80" s="146">
        <f>IF(AZ80=1,G80,0)</f>
        <v>0</v>
      </c>
      <c r="BB80" s="146">
        <f>IF(AZ80=2,G80,0)</f>
        <v>0</v>
      </c>
      <c r="BC80" s="146">
        <f>IF(AZ80=3,G80,0)</f>
        <v>0</v>
      </c>
      <c r="BD80" s="146">
        <f>IF(AZ80=4,G80,0)</f>
        <v>0</v>
      </c>
      <c r="BE80" s="146">
        <f>IF(AZ80=5,G80,0)</f>
        <v>0</v>
      </c>
      <c r="CA80" s="177">
        <v>1</v>
      </c>
      <c r="CB80" s="177">
        <v>0</v>
      </c>
      <c r="CZ80" s="146">
        <v>1.1E-4</v>
      </c>
    </row>
    <row r="81" spans="1:104" ht="33.75">
      <c r="A81" s="178"/>
      <c r="B81" s="179"/>
      <c r="C81" s="227" t="s">
        <v>171</v>
      </c>
      <c r="D81" s="228"/>
      <c r="E81" s="228"/>
      <c r="F81" s="228"/>
      <c r="G81" s="229"/>
      <c r="L81" s="180" t="s">
        <v>171</v>
      </c>
      <c r="O81" s="170">
        <v>3</v>
      </c>
    </row>
    <row r="82" spans="1:104">
      <c r="A82" s="178"/>
      <c r="B82" s="179"/>
      <c r="C82" s="227"/>
      <c r="D82" s="228"/>
      <c r="E82" s="228"/>
      <c r="F82" s="228"/>
      <c r="G82" s="229"/>
      <c r="L82" s="180"/>
      <c r="O82" s="170">
        <v>3</v>
      </c>
    </row>
    <row r="83" spans="1:104">
      <c r="A83" s="178"/>
      <c r="B83" s="181"/>
      <c r="C83" s="225" t="s">
        <v>172</v>
      </c>
      <c r="D83" s="226"/>
      <c r="E83" s="182">
        <v>49.2</v>
      </c>
      <c r="F83" s="183"/>
      <c r="G83" s="184"/>
      <c r="M83" s="180" t="s">
        <v>172</v>
      </c>
      <c r="O83" s="170"/>
    </row>
    <row r="84" spans="1:104">
      <c r="A84" s="171">
        <v>28</v>
      </c>
      <c r="B84" s="172" t="s">
        <v>173</v>
      </c>
      <c r="C84" s="173" t="s">
        <v>174</v>
      </c>
      <c r="D84" s="174" t="s">
        <v>77</v>
      </c>
      <c r="E84" s="175">
        <v>49.2</v>
      </c>
      <c r="F84" s="175"/>
      <c r="G84" s="176">
        <f>E84*F84</f>
        <v>0</v>
      </c>
      <c r="O84" s="170">
        <v>2</v>
      </c>
      <c r="AA84" s="146">
        <v>1</v>
      </c>
      <c r="AB84" s="146">
        <v>1</v>
      </c>
      <c r="AC84" s="146">
        <v>1</v>
      </c>
      <c r="AZ84" s="146">
        <v>1</v>
      </c>
      <c r="BA84" s="146">
        <f>IF(AZ84=1,G84,0)</f>
        <v>0</v>
      </c>
      <c r="BB84" s="146">
        <f>IF(AZ84=2,G84,0)</f>
        <v>0</v>
      </c>
      <c r="BC84" s="146">
        <f>IF(AZ84=3,G84,0)</f>
        <v>0</v>
      </c>
      <c r="BD84" s="146">
        <f>IF(AZ84=4,G84,0)</f>
        <v>0</v>
      </c>
      <c r="BE84" s="146">
        <f>IF(AZ84=5,G84,0)</f>
        <v>0</v>
      </c>
      <c r="CA84" s="177">
        <v>1</v>
      </c>
      <c r="CB84" s="177">
        <v>1</v>
      </c>
      <c r="CZ84" s="146">
        <v>0</v>
      </c>
    </row>
    <row r="85" spans="1:104">
      <c r="A85" s="178"/>
      <c r="B85" s="179"/>
      <c r="C85" s="227" t="s">
        <v>175</v>
      </c>
      <c r="D85" s="228"/>
      <c r="E85" s="228"/>
      <c r="F85" s="228"/>
      <c r="G85" s="229"/>
      <c r="L85" s="180" t="s">
        <v>175</v>
      </c>
      <c r="O85" s="170">
        <v>3</v>
      </c>
    </row>
    <row r="86" spans="1:104">
      <c r="A86" s="178"/>
      <c r="B86" s="181"/>
      <c r="C86" s="225" t="s">
        <v>172</v>
      </c>
      <c r="D86" s="226"/>
      <c r="E86" s="182">
        <v>49.2</v>
      </c>
      <c r="F86" s="183"/>
      <c r="G86" s="184"/>
      <c r="M86" s="180" t="s">
        <v>172</v>
      </c>
      <c r="O86" s="170"/>
    </row>
    <row r="87" spans="1:104">
      <c r="A87" s="171">
        <v>29</v>
      </c>
      <c r="B87" s="172" t="s">
        <v>176</v>
      </c>
      <c r="C87" s="173" t="s">
        <v>177</v>
      </c>
      <c r="D87" s="174" t="s">
        <v>77</v>
      </c>
      <c r="E87" s="175">
        <v>49.2</v>
      </c>
      <c r="F87" s="175"/>
      <c r="G87" s="176">
        <f>E87*F87</f>
        <v>0</v>
      </c>
      <c r="O87" s="170">
        <v>2</v>
      </c>
      <c r="AA87" s="146">
        <v>1</v>
      </c>
      <c r="AB87" s="146">
        <v>1</v>
      </c>
      <c r="AC87" s="146">
        <v>1</v>
      </c>
      <c r="AZ87" s="146">
        <v>1</v>
      </c>
      <c r="BA87" s="146">
        <f>IF(AZ87=1,G87,0)</f>
        <v>0</v>
      </c>
      <c r="BB87" s="146">
        <f>IF(AZ87=2,G87,0)</f>
        <v>0</v>
      </c>
      <c r="BC87" s="146">
        <f>IF(AZ87=3,G87,0)</f>
        <v>0</v>
      </c>
      <c r="BD87" s="146">
        <f>IF(AZ87=4,G87,0)</f>
        <v>0</v>
      </c>
      <c r="BE87" s="146">
        <f>IF(AZ87=5,G87,0)</f>
        <v>0</v>
      </c>
      <c r="CA87" s="177">
        <v>1</v>
      </c>
      <c r="CB87" s="177">
        <v>1</v>
      </c>
      <c r="CZ87" s="146">
        <v>0</v>
      </c>
    </row>
    <row r="88" spans="1:104">
      <c r="A88" s="178"/>
      <c r="B88" s="181"/>
      <c r="C88" s="225" t="s">
        <v>172</v>
      </c>
      <c r="D88" s="226"/>
      <c r="E88" s="182">
        <v>49.2</v>
      </c>
      <c r="F88" s="183"/>
      <c r="G88" s="184"/>
      <c r="M88" s="180" t="s">
        <v>172</v>
      </c>
      <c r="O88" s="170"/>
    </row>
    <row r="89" spans="1:104">
      <c r="A89" s="171">
        <v>30</v>
      </c>
      <c r="B89" s="172" t="s">
        <v>178</v>
      </c>
      <c r="C89" s="173" t="s">
        <v>179</v>
      </c>
      <c r="D89" s="174" t="s">
        <v>77</v>
      </c>
      <c r="E89" s="175">
        <v>49.2</v>
      </c>
      <c r="F89" s="175"/>
      <c r="G89" s="176">
        <f>E89*F89</f>
        <v>0</v>
      </c>
      <c r="O89" s="170">
        <v>2</v>
      </c>
      <c r="AA89" s="146">
        <v>1</v>
      </c>
      <c r="AB89" s="146">
        <v>1</v>
      </c>
      <c r="AC89" s="146">
        <v>1</v>
      </c>
      <c r="AZ89" s="146">
        <v>1</v>
      </c>
      <c r="BA89" s="146">
        <f>IF(AZ89=1,G89,0)</f>
        <v>0</v>
      </c>
      <c r="BB89" s="146">
        <f>IF(AZ89=2,G89,0)</f>
        <v>0</v>
      </c>
      <c r="BC89" s="146">
        <f>IF(AZ89=3,G89,0)</f>
        <v>0</v>
      </c>
      <c r="BD89" s="146">
        <f>IF(AZ89=4,G89,0)</f>
        <v>0</v>
      </c>
      <c r="BE89" s="146">
        <f>IF(AZ89=5,G89,0)</f>
        <v>0</v>
      </c>
      <c r="CA89" s="177">
        <v>1</v>
      </c>
      <c r="CB89" s="177">
        <v>1</v>
      </c>
      <c r="CZ89" s="146">
        <v>0</v>
      </c>
    </row>
    <row r="90" spans="1:104">
      <c r="A90" s="178"/>
      <c r="B90" s="181"/>
      <c r="C90" s="225" t="s">
        <v>172</v>
      </c>
      <c r="D90" s="226"/>
      <c r="E90" s="182">
        <v>49.2</v>
      </c>
      <c r="F90" s="183"/>
      <c r="G90" s="184"/>
      <c r="M90" s="180" t="s">
        <v>172</v>
      </c>
      <c r="O90" s="170"/>
    </row>
    <row r="91" spans="1:104" ht="22.5">
      <c r="A91" s="171">
        <v>31</v>
      </c>
      <c r="B91" s="172" t="s">
        <v>180</v>
      </c>
      <c r="C91" s="173" t="s">
        <v>181</v>
      </c>
      <c r="D91" s="174" t="s">
        <v>154</v>
      </c>
      <c r="E91" s="175">
        <v>1</v>
      </c>
      <c r="F91" s="175"/>
      <c r="G91" s="176">
        <f>E91*F91</f>
        <v>0</v>
      </c>
      <c r="O91" s="170">
        <v>2</v>
      </c>
      <c r="AA91" s="146">
        <v>1</v>
      </c>
      <c r="AB91" s="146">
        <v>1</v>
      </c>
      <c r="AC91" s="146">
        <v>1</v>
      </c>
      <c r="AZ91" s="146">
        <v>1</v>
      </c>
      <c r="BA91" s="146">
        <f>IF(AZ91=1,G91,0)</f>
        <v>0</v>
      </c>
      <c r="BB91" s="146">
        <f>IF(AZ91=2,G91,0)</f>
        <v>0</v>
      </c>
      <c r="BC91" s="146">
        <f>IF(AZ91=3,G91,0)</f>
        <v>0</v>
      </c>
      <c r="BD91" s="146">
        <f>IF(AZ91=4,G91,0)</f>
        <v>0</v>
      </c>
      <c r="BE91" s="146">
        <f>IF(AZ91=5,G91,0)</f>
        <v>0</v>
      </c>
      <c r="CA91" s="177">
        <v>1</v>
      </c>
      <c r="CB91" s="177">
        <v>1</v>
      </c>
      <c r="CZ91" s="146">
        <v>2.81E-3</v>
      </c>
    </row>
    <row r="92" spans="1:104" ht="22.5">
      <c r="A92" s="171">
        <v>32</v>
      </c>
      <c r="B92" s="172" t="s">
        <v>182</v>
      </c>
      <c r="C92" s="173" t="s">
        <v>183</v>
      </c>
      <c r="D92" s="174" t="s">
        <v>154</v>
      </c>
      <c r="E92" s="175">
        <v>2</v>
      </c>
      <c r="F92" s="175"/>
      <c r="G92" s="176">
        <f>E92*F92</f>
        <v>0</v>
      </c>
      <c r="O92" s="170">
        <v>2</v>
      </c>
      <c r="AA92" s="146">
        <v>1</v>
      </c>
      <c r="AB92" s="146">
        <v>1</v>
      </c>
      <c r="AC92" s="146">
        <v>1</v>
      </c>
      <c r="AZ92" s="146">
        <v>1</v>
      </c>
      <c r="BA92" s="146">
        <f>IF(AZ92=1,G92,0)</f>
        <v>0</v>
      </c>
      <c r="BB92" s="146">
        <f>IF(AZ92=2,G92,0)</f>
        <v>0</v>
      </c>
      <c r="BC92" s="146">
        <f>IF(AZ92=3,G92,0)</f>
        <v>0</v>
      </c>
      <c r="BD92" s="146">
        <f>IF(AZ92=4,G92,0)</f>
        <v>0</v>
      </c>
      <c r="BE92" s="146">
        <f>IF(AZ92=5,G92,0)</f>
        <v>0</v>
      </c>
      <c r="CA92" s="177">
        <v>1</v>
      </c>
      <c r="CB92" s="177">
        <v>1</v>
      </c>
      <c r="CZ92" s="146">
        <v>5.9729999999999998E-2</v>
      </c>
    </row>
    <row r="93" spans="1:104" ht="22.5">
      <c r="A93" s="178"/>
      <c r="B93" s="179"/>
      <c r="C93" s="227" t="s">
        <v>184</v>
      </c>
      <c r="D93" s="228"/>
      <c r="E93" s="228"/>
      <c r="F93" s="228"/>
      <c r="G93" s="229"/>
      <c r="L93" s="180" t="s">
        <v>184</v>
      </c>
      <c r="O93" s="170">
        <v>3</v>
      </c>
    </row>
    <row r="94" spans="1:104">
      <c r="A94" s="171">
        <v>33</v>
      </c>
      <c r="B94" s="172" t="s">
        <v>185</v>
      </c>
      <c r="C94" s="173" t="s">
        <v>186</v>
      </c>
      <c r="D94" s="174" t="s">
        <v>77</v>
      </c>
      <c r="E94" s="175">
        <v>53.775599999999997</v>
      </c>
      <c r="F94" s="175"/>
      <c r="G94" s="176">
        <f>E94*F94</f>
        <v>0</v>
      </c>
      <c r="O94" s="170">
        <v>2</v>
      </c>
      <c r="AA94" s="146">
        <v>3</v>
      </c>
      <c r="AB94" s="146">
        <v>1</v>
      </c>
      <c r="AC94" s="146">
        <v>286111905</v>
      </c>
      <c r="AZ94" s="146">
        <v>1</v>
      </c>
      <c r="BA94" s="146">
        <f>IF(AZ94=1,G94,0)</f>
        <v>0</v>
      </c>
      <c r="BB94" s="146">
        <f>IF(AZ94=2,G94,0)</f>
        <v>0</v>
      </c>
      <c r="BC94" s="146">
        <f>IF(AZ94=3,G94,0)</f>
        <v>0</v>
      </c>
      <c r="BD94" s="146">
        <f>IF(AZ94=4,G94,0)</f>
        <v>0</v>
      </c>
      <c r="BE94" s="146">
        <f>IF(AZ94=5,G94,0)</f>
        <v>0</v>
      </c>
      <c r="CA94" s="177">
        <v>3</v>
      </c>
      <c r="CB94" s="177">
        <v>1</v>
      </c>
      <c r="CZ94" s="146">
        <v>5.1000000000000004E-3</v>
      </c>
    </row>
    <row r="95" spans="1:104" ht="67.5">
      <c r="A95" s="178"/>
      <c r="B95" s="179"/>
      <c r="C95" s="227" t="s">
        <v>187</v>
      </c>
      <c r="D95" s="228"/>
      <c r="E95" s="228"/>
      <c r="F95" s="228"/>
      <c r="G95" s="229"/>
      <c r="L95" s="180" t="s">
        <v>187</v>
      </c>
      <c r="O95" s="170">
        <v>3</v>
      </c>
    </row>
    <row r="96" spans="1:104">
      <c r="A96" s="178"/>
      <c r="B96" s="179"/>
      <c r="C96" s="227" t="s">
        <v>188</v>
      </c>
      <c r="D96" s="228"/>
      <c r="E96" s="228"/>
      <c r="F96" s="228"/>
      <c r="G96" s="229"/>
      <c r="L96" s="180" t="s">
        <v>188</v>
      </c>
      <c r="O96" s="170">
        <v>3</v>
      </c>
    </row>
    <row r="97" spans="1:104">
      <c r="A97" s="178"/>
      <c r="B97" s="179"/>
      <c r="C97" s="227" t="s">
        <v>189</v>
      </c>
      <c r="D97" s="228"/>
      <c r="E97" s="228"/>
      <c r="F97" s="228"/>
      <c r="G97" s="229"/>
      <c r="L97" s="180" t="s">
        <v>189</v>
      </c>
      <c r="O97" s="170">
        <v>3</v>
      </c>
    </row>
    <row r="98" spans="1:104">
      <c r="A98" s="178"/>
      <c r="B98" s="179"/>
      <c r="C98" s="227" t="s">
        <v>190</v>
      </c>
      <c r="D98" s="228"/>
      <c r="E98" s="228"/>
      <c r="F98" s="228"/>
      <c r="G98" s="229"/>
      <c r="L98" s="180" t="s">
        <v>190</v>
      </c>
      <c r="O98" s="170">
        <v>3</v>
      </c>
    </row>
    <row r="99" spans="1:104">
      <c r="A99" s="178"/>
      <c r="B99" s="179"/>
      <c r="C99" s="227" t="s">
        <v>191</v>
      </c>
      <c r="D99" s="228"/>
      <c r="E99" s="228"/>
      <c r="F99" s="228"/>
      <c r="G99" s="229"/>
      <c r="L99" s="180" t="s">
        <v>191</v>
      </c>
      <c r="O99" s="170">
        <v>3</v>
      </c>
    </row>
    <row r="100" spans="1:104">
      <c r="A100" s="178"/>
      <c r="B100" s="179"/>
      <c r="C100" s="227" t="s">
        <v>192</v>
      </c>
      <c r="D100" s="228"/>
      <c r="E100" s="228"/>
      <c r="F100" s="228"/>
      <c r="G100" s="229"/>
      <c r="L100" s="180" t="s">
        <v>192</v>
      </c>
      <c r="O100" s="170">
        <v>3</v>
      </c>
    </row>
    <row r="101" spans="1:104">
      <c r="A101" s="178"/>
      <c r="B101" s="181"/>
      <c r="C101" s="225" t="s">
        <v>193</v>
      </c>
      <c r="D101" s="226"/>
      <c r="E101" s="182">
        <v>53.775599999999997</v>
      </c>
      <c r="F101" s="183"/>
      <c r="G101" s="184"/>
      <c r="M101" s="180" t="s">
        <v>193</v>
      </c>
      <c r="O101" s="170"/>
    </row>
    <row r="102" spans="1:104">
      <c r="A102" s="171">
        <v>34</v>
      </c>
      <c r="B102" s="172" t="s">
        <v>194</v>
      </c>
      <c r="C102" s="173" t="s">
        <v>195</v>
      </c>
      <c r="D102" s="174" t="s">
        <v>154</v>
      </c>
      <c r="E102" s="175">
        <v>6</v>
      </c>
      <c r="F102" s="175"/>
      <c r="G102" s="176">
        <f>E102*F102</f>
        <v>0</v>
      </c>
      <c r="O102" s="170">
        <v>2</v>
      </c>
      <c r="AA102" s="146">
        <v>3</v>
      </c>
      <c r="AB102" s="146">
        <v>1</v>
      </c>
      <c r="AC102" s="146">
        <v>286506013</v>
      </c>
      <c r="AZ102" s="146">
        <v>1</v>
      </c>
      <c r="BA102" s="146">
        <f>IF(AZ102=1,G102,0)</f>
        <v>0</v>
      </c>
      <c r="BB102" s="146">
        <f>IF(AZ102=2,G102,0)</f>
        <v>0</v>
      </c>
      <c r="BC102" s="146">
        <f>IF(AZ102=3,G102,0)</f>
        <v>0</v>
      </c>
      <c r="BD102" s="146">
        <f>IF(AZ102=4,G102,0)</f>
        <v>0</v>
      </c>
      <c r="BE102" s="146">
        <f>IF(AZ102=5,G102,0)</f>
        <v>0</v>
      </c>
      <c r="CA102" s="177">
        <v>3</v>
      </c>
      <c r="CB102" s="177">
        <v>1</v>
      </c>
      <c r="CZ102" s="146">
        <v>1.2700000000000001E-3</v>
      </c>
    </row>
    <row r="103" spans="1:104">
      <c r="A103" s="178"/>
      <c r="B103" s="179"/>
      <c r="C103" s="227" t="s">
        <v>196</v>
      </c>
      <c r="D103" s="228"/>
      <c r="E103" s="228"/>
      <c r="F103" s="228"/>
      <c r="G103" s="229"/>
      <c r="L103" s="180" t="s">
        <v>196</v>
      </c>
      <c r="O103" s="170">
        <v>3</v>
      </c>
    </row>
    <row r="104" spans="1:104">
      <c r="A104" s="178"/>
      <c r="B104" s="179"/>
      <c r="C104" s="227" t="s">
        <v>189</v>
      </c>
      <c r="D104" s="228"/>
      <c r="E104" s="228"/>
      <c r="F104" s="228"/>
      <c r="G104" s="229"/>
      <c r="L104" s="180" t="s">
        <v>189</v>
      </c>
      <c r="O104" s="170">
        <v>3</v>
      </c>
    </row>
    <row r="105" spans="1:104">
      <c r="A105" s="178"/>
      <c r="B105" s="179"/>
      <c r="C105" s="227" t="s">
        <v>190</v>
      </c>
      <c r="D105" s="228"/>
      <c r="E105" s="228"/>
      <c r="F105" s="228"/>
      <c r="G105" s="229"/>
      <c r="L105" s="180" t="s">
        <v>190</v>
      </c>
      <c r="O105" s="170">
        <v>3</v>
      </c>
    </row>
    <row r="106" spans="1:104">
      <c r="A106" s="178"/>
      <c r="B106" s="179"/>
      <c r="C106" s="227" t="s">
        <v>191</v>
      </c>
      <c r="D106" s="228"/>
      <c r="E106" s="228"/>
      <c r="F106" s="228"/>
      <c r="G106" s="229"/>
      <c r="L106" s="180" t="s">
        <v>191</v>
      </c>
      <c r="O106" s="170">
        <v>3</v>
      </c>
    </row>
    <row r="107" spans="1:104">
      <c r="A107" s="178"/>
      <c r="B107" s="179"/>
      <c r="C107" s="227" t="s">
        <v>192</v>
      </c>
      <c r="D107" s="228"/>
      <c r="E107" s="228"/>
      <c r="F107" s="228"/>
      <c r="G107" s="229"/>
      <c r="L107" s="180" t="s">
        <v>192</v>
      </c>
      <c r="O107" s="170">
        <v>3</v>
      </c>
    </row>
    <row r="108" spans="1:104">
      <c r="A108" s="171">
        <v>35</v>
      </c>
      <c r="B108" s="172" t="s">
        <v>197</v>
      </c>
      <c r="C108" s="173" t="s">
        <v>198</v>
      </c>
      <c r="D108" s="174" t="s">
        <v>154</v>
      </c>
      <c r="E108" s="175">
        <v>3</v>
      </c>
      <c r="F108" s="175"/>
      <c r="G108" s="176">
        <f>E108*F108</f>
        <v>0</v>
      </c>
      <c r="O108" s="170">
        <v>2</v>
      </c>
      <c r="AA108" s="146">
        <v>3</v>
      </c>
      <c r="AB108" s="146">
        <v>1</v>
      </c>
      <c r="AC108" s="146" t="s">
        <v>197</v>
      </c>
      <c r="AZ108" s="146">
        <v>1</v>
      </c>
      <c r="BA108" s="146">
        <f>IF(AZ108=1,G108,0)</f>
        <v>0</v>
      </c>
      <c r="BB108" s="146">
        <f>IF(AZ108=2,G108,0)</f>
        <v>0</v>
      </c>
      <c r="BC108" s="146">
        <f>IF(AZ108=3,G108,0)</f>
        <v>0</v>
      </c>
      <c r="BD108" s="146">
        <f>IF(AZ108=4,G108,0)</f>
        <v>0</v>
      </c>
      <c r="BE108" s="146">
        <f>IF(AZ108=5,G108,0)</f>
        <v>0</v>
      </c>
      <c r="CA108" s="177">
        <v>3</v>
      </c>
      <c r="CB108" s="177">
        <v>1</v>
      </c>
      <c r="CZ108" s="146">
        <v>4.2000000000000002E-4</v>
      </c>
    </row>
    <row r="109" spans="1:104">
      <c r="A109" s="178"/>
      <c r="B109" s="179"/>
      <c r="C109" s="227" t="s">
        <v>196</v>
      </c>
      <c r="D109" s="228"/>
      <c r="E109" s="228"/>
      <c r="F109" s="228"/>
      <c r="G109" s="229"/>
      <c r="L109" s="180" t="s">
        <v>196</v>
      </c>
      <c r="O109" s="170">
        <v>3</v>
      </c>
    </row>
    <row r="110" spans="1:104">
      <c r="A110" s="178"/>
      <c r="B110" s="179"/>
      <c r="C110" s="227" t="s">
        <v>189</v>
      </c>
      <c r="D110" s="228"/>
      <c r="E110" s="228"/>
      <c r="F110" s="228"/>
      <c r="G110" s="229"/>
      <c r="L110" s="180" t="s">
        <v>189</v>
      </c>
      <c r="O110" s="170">
        <v>3</v>
      </c>
    </row>
    <row r="111" spans="1:104">
      <c r="A111" s="178"/>
      <c r="B111" s="179"/>
      <c r="C111" s="227" t="s">
        <v>190</v>
      </c>
      <c r="D111" s="228"/>
      <c r="E111" s="228"/>
      <c r="F111" s="228"/>
      <c r="G111" s="229"/>
      <c r="L111" s="180" t="s">
        <v>190</v>
      </c>
      <c r="O111" s="170">
        <v>3</v>
      </c>
    </row>
    <row r="112" spans="1:104">
      <c r="A112" s="178"/>
      <c r="B112" s="179"/>
      <c r="C112" s="227" t="s">
        <v>191</v>
      </c>
      <c r="D112" s="228"/>
      <c r="E112" s="228"/>
      <c r="F112" s="228"/>
      <c r="G112" s="229"/>
      <c r="L112" s="180" t="s">
        <v>191</v>
      </c>
      <c r="O112" s="170">
        <v>3</v>
      </c>
    </row>
    <row r="113" spans="1:104">
      <c r="A113" s="178"/>
      <c r="B113" s="179"/>
      <c r="C113" s="227" t="s">
        <v>192</v>
      </c>
      <c r="D113" s="228"/>
      <c r="E113" s="228"/>
      <c r="F113" s="228"/>
      <c r="G113" s="229"/>
      <c r="L113" s="180" t="s">
        <v>192</v>
      </c>
      <c r="O113" s="170">
        <v>3</v>
      </c>
    </row>
    <row r="114" spans="1:104">
      <c r="A114" s="171">
        <v>36</v>
      </c>
      <c r="B114" s="172" t="s">
        <v>199</v>
      </c>
      <c r="C114" s="173" t="s">
        <v>200</v>
      </c>
      <c r="D114" s="174" t="s">
        <v>154</v>
      </c>
      <c r="E114" s="175">
        <v>3</v>
      </c>
      <c r="F114" s="175"/>
      <c r="G114" s="176">
        <f>E114*F114</f>
        <v>0</v>
      </c>
      <c r="O114" s="170">
        <v>2</v>
      </c>
      <c r="AA114" s="146">
        <v>3</v>
      </c>
      <c r="AB114" s="146">
        <v>1</v>
      </c>
      <c r="AC114" s="146" t="s">
        <v>199</v>
      </c>
      <c r="AZ114" s="146">
        <v>1</v>
      </c>
      <c r="BA114" s="146">
        <f>IF(AZ114=1,G114,0)</f>
        <v>0</v>
      </c>
      <c r="BB114" s="146">
        <f>IF(AZ114=2,G114,0)</f>
        <v>0</v>
      </c>
      <c r="BC114" s="146">
        <f>IF(AZ114=3,G114,0)</f>
        <v>0</v>
      </c>
      <c r="BD114" s="146">
        <f>IF(AZ114=4,G114,0)</f>
        <v>0</v>
      </c>
      <c r="BE114" s="146">
        <f>IF(AZ114=5,G114,0)</f>
        <v>0</v>
      </c>
      <c r="CA114" s="177">
        <v>3</v>
      </c>
      <c r="CB114" s="177">
        <v>1</v>
      </c>
      <c r="CZ114" s="146">
        <v>7.9000000000000001E-4</v>
      </c>
    </row>
    <row r="115" spans="1:104">
      <c r="A115" s="178"/>
      <c r="B115" s="179"/>
      <c r="C115" s="227" t="s">
        <v>196</v>
      </c>
      <c r="D115" s="228"/>
      <c r="E115" s="228"/>
      <c r="F115" s="228"/>
      <c r="G115" s="229"/>
      <c r="L115" s="180" t="s">
        <v>196</v>
      </c>
      <c r="O115" s="170">
        <v>3</v>
      </c>
    </row>
    <row r="116" spans="1:104">
      <c r="A116" s="178"/>
      <c r="B116" s="179"/>
      <c r="C116" s="227" t="s">
        <v>189</v>
      </c>
      <c r="D116" s="228"/>
      <c r="E116" s="228"/>
      <c r="F116" s="228"/>
      <c r="G116" s="229"/>
      <c r="L116" s="180" t="s">
        <v>189</v>
      </c>
      <c r="O116" s="170">
        <v>3</v>
      </c>
    </row>
    <row r="117" spans="1:104">
      <c r="A117" s="178"/>
      <c r="B117" s="179"/>
      <c r="C117" s="227" t="s">
        <v>190</v>
      </c>
      <c r="D117" s="228"/>
      <c r="E117" s="228"/>
      <c r="F117" s="228"/>
      <c r="G117" s="229"/>
      <c r="L117" s="180" t="s">
        <v>190</v>
      </c>
      <c r="O117" s="170">
        <v>3</v>
      </c>
    </row>
    <row r="118" spans="1:104">
      <c r="A118" s="178"/>
      <c r="B118" s="179"/>
      <c r="C118" s="227" t="s">
        <v>191</v>
      </c>
      <c r="D118" s="228"/>
      <c r="E118" s="228"/>
      <c r="F118" s="228"/>
      <c r="G118" s="229"/>
      <c r="L118" s="180" t="s">
        <v>191</v>
      </c>
      <c r="O118" s="170">
        <v>3</v>
      </c>
    </row>
    <row r="119" spans="1:104">
      <c r="A119" s="178"/>
      <c r="B119" s="179"/>
      <c r="C119" s="227" t="s">
        <v>192</v>
      </c>
      <c r="D119" s="228"/>
      <c r="E119" s="228"/>
      <c r="F119" s="228"/>
      <c r="G119" s="229"/>
      <c r="L119" s="180" t="s">
        <v>192</v>
      </c>
      <c r="O119" s="170">
        <v>3</v>
      </c>
    </row>
    <row r="120" spans="1:104">
      <c r="A120" s="185"/>
      <c r="B120" s="186" t="s">
        <v>70</v>
      </c>
      <c r="C120" s="187" t="str">
        <f>CONCATENATE(B79," ",C79)</f>
        <v>8 Trubní vedení</v>
      </c>
      <c r="D120" s="188"/>
      <c r="E120" s="189"/>
      <c r="F120" s="190"/>
      <c r="G120" s="191">
        <f>SUM(G79:G119)</f>
        <v>0</v>
      </c>
      <c r="O120" s="170">
        <v>4</v>
      </c>
      <c r="BA120" s="192">
        <f>SUM(BA79:BA119)</f>
        <v>0</v>
      </c>
      <c r="BB120" s="192">
        <f>SUM(BB79:BB119)</f>
        <v>0</v>
      </c>
      <c r="BC120" s="192">
        <f>SUM(BC79:BC119)</f>
        <v>0</v>
      </c>
      <c r="BD120" s="192">
        <f>SUM(BD79:BD119)</f>
        <v>0</v>
      </c>
      <c r="BE120" s="192">
        <f>SUM(BE79:BE119)</f>
        <v>0</v>
      </c>
    </row>
    <row r="121" spans="1:104">
      <c r="A121" s="163" t="s">
        <v>67</v>
      </c>
      <c r="B121" s="164" t="s">
        <v>201</v>
      </c>
      <c r="C121" s="165" t="s">
        <v>202</v>
      </c>
      <c r="D121" s="166"/>
      <c r="E121" s="167"/>
      <c r="F121" s="167"/>
      <c r="G121" s="168"/>
      <c r="H121" s="169"/>
      <c r="I121" s="169"/>
      <c r="O121" s="170">
        <v>1</v>
      </c>
    </row>
    <row r="122" spans="1:104" ht="22.5">
      <c r="A122" s="171">
        <v>37</v>
      </c>
      <c r="B122" s="172" t="s">
        <v>203</v>
      </c>
      <c r="C122" s="173" t="s">
        <v>204</v>
      </c>
      <c r="D122" s="174" t="s">
        <v>77</v>
      </c>
      <c r="E122" s="175">
        <v>10</v>
      </c>
      <c r="F122" s="175"/>
      <c r="G122" s="176">
        <f>E122*F122</f>
        <v>0</v>
      </c>
      <c r="O122" s="170">
        <v>2</v>
      </c>
      <c r="AA122" s="146">
        <v>1</v>
      </c>
      <c r="AB122" s="146">
        <v>1</v>
      </c>
      <c r="AC122" s="146">
        <v>1</v>
      </c>
      <c r="AZ122" s="146">
        <v>1</v>
      </c>
      <c r="BA122" s="146">
        <f>IF(AZ122=1,G122,0)</f>
        <v>0</v>
      </c>
      <c r="BB122" s="146">
        <f>IF(AZ122=2,G122,0)</f>
        <v>0</v>
      </c>
      <c r="BC122" s="146">
        <f>IF(AZ122=3,G122,0)</f>
        <v>0</v>
      </c>
      <c r="BD122" s="146">
        <f>IF(AZ122=4,G122,0)</f>
        <v>0</v>
      </c>
      <c r="BE122" s="146">
        <f>IF(AZ122=5,G122,0)</f>
        <v>0</v>
      </c>
      <c r="CA122" s="177">
        <v>1</v>
      </c>
      <c r="CB122" s="177">
        <v>1</v>
      </c>
      <c r="CZ122" s="146">
        <v>0.26980999999999999</v>
      </c>
    </row>
    <row r="123" spans="1:104">
      <c r="A123" s="171">
        <v>38</v>
      </c>
      <c r="B123" s="172" t="s">
        <v>205</v>
      </c>
      <c r="C123" s="173" t="s">
        <v>206</v>
      </c>
      <c r="D123" s="174" t="s">
        <v>77</v>
      </c>
      <c r="E123" s="175">
        <v>4.5</v>
      </c>
      <c r="F123" s="175"/>
      <c r="G123" s="176">
        <f>E123*F123</f>
        <v>0</v>
      </c>
      <c r="O123" s="170">
        <v>2</v>
      </c>
      <c r="AA123" s="146">
        <v>1</v>
      </c>
      <c r="AB123" s="146">
        <v>1</v>
      </c>
      <c r="AC123" s="146">
        <v>1</v>
      </c>
      <c r="AZ123" s="146">
        <v>1</v>
      </c>
      <c r="BA123" s="146">
        <f>IF(AZ123=1,G123,0)</f>
        <v>0</v>
      </c>
      <c r="BB123" s="146">
        <f>IF(AZ123=2,G123,0)</f>
        <v>0</v>
      </c>
      <c r="BC123" s="146">
        <f>IF(AZ123=3,G123,0)</f>
        <v>0</v>
      </c>
      <c r="BD123" s="146">
        <f>IF(AZ123=4,G123,0)</f>
        <v>0</v>
      </c>
      <c r="BE123" s="146">
        <f>IF(AZ123=5,G123,0)</f>
        <v>0</v>
      </c>
      <c r="CA123" s="177">
        <v>1</v>
      </c>
      <c r="CB123" s="177">
        <v>1</v>
      </c>
      <c r="CZ123" s="146">
        <v>0</v>
      </c>
    </row>
    <row r="124" spans="1:104">
      <c r="A124" s="178"/>
      <c r="B124" s="181"/>
      <c r="C124" s="225" t="s">
        <v>163</v>
      </c>
      <c r="D124" s="226"/>
      <c r="E124" s="182">
        <v>4.5</v>
      </c>
      <c r="F124" s="183"/>
      <c r="G124" s="184"/>
      <c r="M124" s="180" t="s">
        <v>163</v>
      </c>
      <c r="O124" s="170"/>
    </row>
    <row r="125" spans="1:104">
      <c r="A125" s="171">
        <v>39</v>
      </c>
      <c r="B125" s="172" t="s">
        <v>207</v>
      </c>
      <c r="C125" s="173" t="s">
        <v>208</v>
      </c>
      <c r="D125" s="174" t="s">
        <v>77</v>
      </c>
      <c r="E125" s="175">
        <v>30.8</v>
      </c>
      <c r="F125" s="175"/>
      <c r="G125" s="176">
        <f>E125*F125</f>
        <v>0</v>
      </c>
      <c r="O125" s="170">
        <v>2</v>
      </c>
      <c r="AA125" s="146">
        <v>1</v>
      </c>
      <c r="AB125" s="146">
        <v>1</v>
      </c>
      <c r="AC125" s="146">
        <v>1</v>
      </c>
      <c r="AZ125" s="146">
        <v>1</v>
      </c>
      <c r="BA125" s="146">
        <f>IF(AZ125=1,G125,0)</f>
        <v>0</v>
      </c>
      <c r="BB125" s="146">
        <f>IF(AZ125=2,G125,0)</f>
        <v>0</v>
      </c>
      <c r="BC125" s="146">
        <f>IF(AZ125=3,G125,0)</f>
        <v>0</v>
      </c>
      <c r="BD125" s="146">
        <f>IF(AZ125=4,G125,0)</f>
        <v>0</v>
      </c>
      <c r="BE125" s="146">
        <f>IF(AZ125=5,G125,0)</f>
        <v>0</v>
      </c>
      <c r="CA125" s="177">
        <v>1</v>
      </c>
      <c r="CB125" s="177">
        <v>1</v>
      </c>
      <c r="CZ125" s="146">
        <v>0</v>
      </c>
    </row>
    <row r="126" spans="1:104">
      <c r="A126" s="178"/>
      <c r="B126" s="181"/>
      <c r="C126" s="225" t="s">
        <v>209</v>
      </c>
      <c r="D126" s="226"/>
      <c r="E126" s="182">
        <v>30.8</v>
      </c>
      <c r="F126" s="183"/>
      <c r="G126" s="184"/>
      <c r="M126" s="180" t="s">
        <v>209</v>
      </c>
      <c r="O126" s="170"/>
    </row>
    <row r="127" spans="1:104">
      <c r="A127" s="171">
        <v>40</v>
      </c>
      <c r="B127" s="172" t="s">
        <v>210</v>
      </c>
      <c r="C127" s="173" t="s">
        <v>211</v>
      </c>
      <c r="D127" s="174" t="s">
        <v>77</v>
      </c>
      <c r="E127" s="175">
        <v>7.5</v>
      </c>
      <c r="F127" s="175"/>
      <c r="G127" s="176">
        <f>E127*F127</f>
        <v>0</v>
      </c>
      <c r="O127" s="170">
        <v>2</v>
      </c>
      <c r="AA127" s="146">
        <v>1</v>
      </c>
      <c r="AB127" s="146">
        <v>1</v>
      </c>
      <c r="AC127" s="146">
        <v>1</v>
      </c>
      <c r="AZ127" s="146">
        <v>1</v>
      </c>
      <c r="BA127" s="146">
        <f>IF(AZ127=1,G127,0)</f>
        <v>0</v>
      </c>
      <c r="BB127" s="146">
        <f>IF(AZ127=2,G127,0)</f>
        <v>0</v>
      </c>
      <c r="BC127" s="146">
        <f>IF(AZ127=3,G127,0)</f>
        <v>0</v>
      </c>
      <c r="BD127" s="146">
        <f>IF(AZ127=4,G127,0)</f>
        <v>0</v>
      </c>
      <c r="BE127" s="146">
        <f>IF(AZ127=5,G127,0)</f>
        <v>0</v>
      </c>
      <c r="CA127" s="177">
        <v>1</v>
      </c>
      <c r="CB127" s="177">
        <v>1</v>
      </c>
      <c r="CZ127" s="146">
        <v>0</v>
      </c>
    </row>
    <row r="128" spans="1:104">
      <c r="A128" s="178"/>
      <c r="B128" s="181"/>
      <c r="C128" s="225" t="s">
        <v>165</v>
      </c>
      <c r="D128" s="226"/>
      <c r="E128" s="182">
        <v>7.5</v>
      </c>
      <c r="F128" s="183"/>
      <c r="G128" s="184"/>
      <c r="M128" s="180" t="s">
        <v>165</v>
      </c>
      <c r="O128" s="170"/>
    </row>
    <row r="129" spans="1:104">
      <c r="A129" s="171">
        <v>41</v>
      </c>
      <c r="B129" s="172" t="s">
        <v>212</v>
      </c>
      <c r="C129" s="173" t="s">
        <v>213</v>
      </c>
      <c r="D129" s="174" t="s">
        <v>77</v>
      </c>
      <c r="E129" s="175">
        <v>19.899999999999999</v>
      </c>
      <c r="F129" s="175"/>
      <c r="G129" s="176">
        <f>E129*F129</f>
        <v>0</v>
      </c>
      <c r="O129" s="170">
        <v>2</v>
      </c>
      <c r="AA129" s="146">
        <v>1</v>
      </c>
      <c r="AB129" s="146">
        <v>1</v>
      </c>
      <c r="AC129" s="146">
        <v>1</v>
      </c>
      <c r="AZ129" s="146">
        <v>1</v>
      </c>
      <c r="BA129" s="146">
        <f>IF(AZ129=1,G129,0)</f>
        <v>0</v>
      </c>
      <c r="BB129" s="146">
        <f>IF(AZ129=2,G129,0)</f>
        <v>0</v>
      </c>
      <c r="BC129" s="146">
        <f>IF(AZ129=3,G129,0)</f>
        <v>0</v>
      </c>
      <c r="BD129" s="146">
        <f>IF(AZ129=4,G129,0)</f>
        <v>0</v>
      </c>
      <c r="BE129" s="146">
        <f>IF(AZ129=5,G129,0)</f>
        <v>0</v>
      </c>
      <c r="CA129" s="177">
        <v>1</v>
      </c>
      <c r="CB129" s="177">
        <v>1</v>
      </c>
      <c r="CZ129" s="146">
        <v>0</v>
      </c>
    </row>
    <row r="130" spans="1:104">
      <c r="A130" s="178"/>
      <c r="B130" s="181"/>
      <c r="C130" s="225" t="s">
        <v>164</v>
      </c>
      <c r="D130" s="226"/>
      <c r="E130" s="182">
        <v>15.4</v>
      </c>
      <c r="F130" s="183"/>
      <c r="G130" s="184"/>
      <c r="M130" s="180" t="s">
        <v>164</v>
      </c>
      <c r="O130" s="170"/>
    </row>
    <row r="131" spans="1:104">
      <c r="A131" s="178"/>
      <c r="B131" s="181"/>
      <c r="C131" s="225" t="s">
        <v>163</v>
      </c>
      <c r="D131" s="226"/>
      <c r="E131" s="182">
        <v>4.5</v>
      </c>
      <c r="F131" s="183"/>
      <c r="G131" s="184"/>
      <c r="M131" s="180" t="s">
        <v>163</v>
      </c>
      <c r="O131" s="170"/>
    </row>
    <row r="132" spans="1:104">
      <c r="A132" s="171">
        <v>42</v>
      </c>
      <c r="B132" s="172" t="s">
        <v>214</v>
      </c>
      <c r="C132" s="173" t="s">
        <v>215</v>
      </c>
      <c r="D132" s="174" t="s">
        <v>77</v>
      </c>
      <c r="E132" s="175">
        <v>7.5</v>
      </c>
      <c r="F132" s="175"/>
      <c r="G132" s="176">
        <f>E132*F132</f>
        <v>0</v>
      </c>
      <c r="O132" s="170">
        <v>2</v>
      </c>
      <c r="AA132" s="146">
        <v>1</v>
      </c>
      <c r="AB132" s="146">
        <v>1</v>
      </c>
      <c r="AC132" s="146">
        <v>1</v>
      </c>
      <c r="AZ132" s="146">
        <v>1</v>
      </c>
      <c r="BA132" s="146">
        <f>IF(AZ132=1,G132,0)</f>
        <v>0</v>
      </c>
      <c r="BB132" s="146">
        <f>IF(AZ132=2,G132,0)</f>
        <v>0</v>
      </c>
      <c r="BC132" s="146">
        <f>IF(AZ132=3,G132,0)</f>
        <v>0</v>
      </c>
      <c r="BD132" s="146">
        <f>IF(AZ132=4,G132,0)</f>
        <v>0</v>
      </c>
      <c r="BE132" s="146">
        <f>IF(AZ132=5,G132,0)</f>
        <v>0</v>
      </c>
      <c r="CA132" s="177">
        <v>1</v>
      </c>
      <c r="CB132" s="177">
        <v>1</v>
      </c>
      <c r="CZ132" s="146">
        <v>0</v>
      </c>
    </row>
    <row r="133" spans="1:104">
      <c r="A133" s="178"/>
      <c r="B133" s="181"/>
      <c r="C133" s="225" t="s">
        <v>165</v>
      </c>
      <c r="D133" s="226"/>
      <c r="E133" s="182">
        <v>7.5</v>
      </c>
      <c r="F133" s="183"/>
      <c r="G133" s="184"/>
      <c r="M133" s="180" t="s">
        <v>165</v>
      </c>
      <c r="O133" s="170"/>
    </row>
    <row r="134" spans="1:104">
      <c r="A134" s="185"/>
      <c r="B134" s="186" t="s">
        <v>70</v>
      </c>
      <c r="C134" s="187" t="str">
        <f>CONCATENATE(B121," ",C121)</f>
        <v>91 Doplňující práce na komunikaci</v>
      </c>
      <c r="D134" s="188"/>
      <c r="E134" s="189"/>
      <c r="F134" s="190"/>
      <c r="G134" s="191">
        <f>SUM(G121:G133)</f>
        <v>0</v>
      </c>
      <c r="O134" s="170">
        <v>4</v>
      </c>
      <c r="BA134" s="192">
        <f>SUM(BA121:BA133)</f>
        <v>0</v>
      </c>
      <c r="BB134" s="192">
        <f>SUM(BB121:BB133)</f>
        <v>0</v>
      </c>
      <c r="BC134" s="192">
        <f>SUM(BC121:BC133)</f>
        <v>0</v>
      </c>
      <c r="BD134" s="192">
        <f>SUM(BD121:BD133)</f>
        <v>0</v>
      </c>
      <c r="BE134" s="192">
        <f>SUM(BE121:BE133)</f>
        <v>0</v>
      </c>
    </row>
    <row r="135" spans="1:104">
      <c r="A135" s="163" t="s">
        <v>67</v>
      </c>
      <c r="B135" s="164" t="s">
        <v>216</v>
      </c>
      <c r="C135" s="165" t="s">
        <v>217</v>
      </c>
      <c r="D135" s="166"/>
      <c r="E135" s="167"/>
      <c r="F135" s="167"/>
      <c r="G135" s="168"/>
      <c r="H135" s="169"/>
      <c r="I135" s="169"/>
      <c r="O135" s="170">
        <v>1</v>
      </c>
    </row>
    <row r="136" spans="1:104">
      <c r="A136" s="171">
        <v>43</v>
      </c>
      <c r="B136" s="172" t="s">
        <v>218</v>
      </c>
      <c r="C136" s="173" t="s">
        <v>219</v>
      </c>
      <c r="D136" s="174" t="s">
        <v>77</v>
      </c>
      <c r="E136" s="175">
        <v>0.5</v>
      </c>
      <c r="F136" s="175"/>
      <c r="G136" s="176">
        <f>E136*F136</f>
        <v>0</v>
      </c>
      <c r="O136" s="170">
        <v>2</v>
      </c>
      <c r="AA136" s="146">
        <v>1</v>
      </c>
      <c r="AB136" s="146">
        <v>1</v>
      </c>
      <c r="AC136" s="146">
        <v>1</v>
      </c>
      <c r="AZ136" s="146">
        <v>1</v>
      </c>
      <c r="BA136" s="146">
        <f>IF(AZ136=1,G136,0)</f>
        <v>0</v>
      </c>
      <c r="BB136" s="146">
        <f>IF(AZ136=2,G136,0)</f>
        <v>0</v>
      </c>
      <c r="BC136" s="146">
        <f>IF(AZ136=3,G136,0)</f>
        <v>0</v>
      </c>
      <c r="BD136" s="146">
        <f>IF(AZ136=4,G136,0)</f>
        <v>0</v>
      </c>
      <c r="BE136" s="146">
        <f>IF(AZ136=5,G136,0)</f>
        <v>0</v>
      </c>
      <c r="CA136" s="177">
        <v>1</v>
      </c>
      <c r="CB136" s="177">
        <v>1</v>
      </c>
      <c r="CZ136" s="146">
        <v>0</v>
      </c>
    </row>
    <row r="137" spans="1:104">
      <c r="A137" s="185"/>
      <c r="B137" s="186" t="s">
        <v>70</v>
      </c>
      <c r="C137" s="187" t="str">
        <f>CONCATENATE(B135," ",C135)</f>
        <v>97 Prorážení otvorů</v>
      </c>
      <c r="D137" s="188"/>
      <c r="E137" s="189"/>
      <c r="F137" s="190"/>
      <c r="G137" s="191">
        <f>SUM(G135:G136)</f>
        <v>0</v>
      </c>
      <c r="O137" s="170">
        <v>4</v>
      </c>
      <c r="BA137" s="192">
        <f>SUM(BA135:BA136)</f>
        <v>0</v>
      </c>
      <c r="BB137" s="192">
        <f>SUM(BB135:BB136)</f>
        <v>0</v>
      </c>
      <c r="BC137" s="192">
        <f>SUM(BC135:BC136)</f>
        <v>0</v>
      </c>
      <c r="BD137" s="192">
        <f>SUM(BD135:BD136)</f>
        <v>0</v>
      </c>
      <c r="BE137" s="192">
        <f>SUM(BE135:BE136)</f>
        <v>0</v>
      </c>
    </row>
    <row r="138" spans="1:104">
      <c r="A138" s="163" t="s">
        <v>67</v>
      </c>
      <c r="B138" s="164" t="s">
        <v>220</v>
      </c>
      <c r="C138" s="165" t="s">
        <v>221</v>
      </c>
      <c r="D138" s="166"/>
      <c r="E138" s="167"/>
      <c r="F138" s="167"/>
      <c r="G138" s="168"/>
      <c r="H138" s="169"/>
      <c r="I138" s="169"/>
      <c r="O138" s="170">
        <v>1</v>
      </c>
    </row>
    <row r="139" spans="1:104">
      <c r="A139" s="171">
        <v>44</v>
      </c>
      <c r="B139" s="172" t="s">
        <v>222</v>
      </c>
      <c r="C139" s="173" t="s">
        <v>223</v>
      </c>
      <c r="D139" s="174" t="s">
        <v>129</v>
      </c>
      <c r="E139" s="175">
        <v>60.934804059999998</v>
      </c>
      <c r="F139" s="175"/>
      <c r="G139" s="176">
        <f>E139*F139</f>
        <v>0</v>
      </c>
      <c r="O139" s="170">
        <v>2</v>
      </c>
      <c r="AA139" s="146">
        <v>7</v>
      </c>
      <c r="AB139" s="146">
        <v>1</v>
      </c>
      <c r="AC139" s="146">
        <v>2</v>
      </c>
      <c r="AZ139" s="146">
        <v>1</v>
      </c>
      <c r="BA139" s="146">
        <f>IF(AZ139=1,G139,0)</f>
        <v>0</v>
      </c>
      <c r="BB139" s="146">
        <f>IF(AZ139=2,G139,0)</f>
        <v>0</v>
      </c>
      <c r="BC139" s="146">
        <f>IF(AZ139=3,G139,0)</f>
        <v>0</v>
      </c>
      <c r="BD139" s="146">
        <f>IF(AZ139=4,G139,0)</f>
        <v>0</v>
      </c>
      <c r="BE139" s="146">
        <f>IF(AZ139=5,G139,0)</f>
        <v>0</v>
      </c>
      <c r="CA139" s="177">
        <v>7</v>
      </c>
      <c r="CB139" s="177">
        <v>1</v>
      </c>
      <c r="CZ139" s="146">
        <v>0</v>
      </c>
    </row>
    <row r="140" spans="1:104">
      <c r="A140" s="185"/>
      <c r="B140" s="186" t="s">
        <v>70</v>
      </c>
      <c r="C140" s="187" t="str">
        <f>CONCATENATE(B138," ",C138)</f>
        <v>99 Staveništní přesun hmot</v>
      </c>
      <c r="D140" s="188"/>
      <c r="E140" s="189"/>
      <c r="F140" s="190"/>
      <c r="G140" s="191">
        <f>SUM(G138:G139)</f>
        <v>0</v>
      </c>
      <c r="O140" s="170">
        <v>4</v>
      </c>
      <c r="BA140" s="192">
        <f>SUM(BA138:BA139)</f>
        <v>0</v>
      </c>
      <c r="BB140" s="192">
        <f>SUM(BB138:BB139)</f>
        <v>0</v>
      </c>
      <c r="BC140" s="192">
        <f>SUM(BC138:BC139)</f>
        <v>0</v>
      </c>
      <c r="BD140" s="192">
        <f>SUM(BD138:BD139)</f>
        <v>0</v>
      </c>
      <c r="BE140" s="192">
        <f>SUM(BE138:BE139)</f>
        <v>0</v>
      </c>
    </row>
    <row r="141" spans="1:104">
      <c r="E141" s="146"/>
    </row>
    <row r="142" spans="1:104">
      <c r="E142" s="146"/>
    </row>
    <row r="143" spans="1:104">
      <c r="E143" s="146"/>
    </row>
    <row r="144" spans="1:104">
      <c r="E144" s="146"/>
    </row>
    <row r="145" spans="5:5">
      <c r="E145" s="146"/>
    </row>
    <row r="146" spans="5:5">
      <c r="E146" s="146"/>
    </row>
    <row r="147" spans="5:5">
      <c r="E147" s="146"/>
    </row>
    <row r="148" spans="5:5">
      <c r="E148" s="146"/>
    </row>
    <row r="149" spans="5:5">
      <c r="E149" s="146"/>
    </row>
    <row r="150" spans="5:5">
      <c r="E150" s="146"/>
    </row>
    <row r="151" spans="5:5">
      <c r="E151" s="146"/>
    </row>
    <row r="152" spans="5:5">
      <c r="E152" s="146"/>
    </row>
    <row r="153" spans="5:5">
      <c r="E153" s="146"/>
    </row>
    <row r="154" spans="5:5">
      <c r="E154" s="146"/>
    </row>
    <row r="155" spans="5:5">
      <c r="E155" s="146"/>
    </row>
    <row r="156" spans="5:5">
      <c r="E156" s="146"/>
    </row>
    <row r="157" spans="5:5">
      <c r="E157" s="146"/>
    </row>
    <row r="158" spans="5:5">
      <c r="E158" s="146"/>
    </row>
    <row r="159" spans="5:5">
      <c r="E159" s="146"/>
    </row>
    <row r="160" spans="5:5">
      <c r="E160" s="146"/>
    </row>
    <row r="161" spans="1:7">
      <c r="E161" s="146"/>
    </row>
    <row r="162" spans="1:7">
      <c r="E162" s="146"/>
    </row>
    <row r="163" spans="1:7">
      <c r="E163" s="146"/>
    </row>
    <row r="164" spans="1:7">
      <c r="A164" s="193"/>
      <c r="B164" s="193"/>
      <c r="C164" s="193"/>
      <c r="D164" s="193"/>
      <c r="E164" s="193"/>
      <c r="F164" s="193"/>
      <c r="G164" s="193"/>
    </row>
    <row r="165" spans="1:7">
      <c r="A165" s="193"/>
      <c r="B165" s="193"/>
      <c r="C165" s="193"/>
      <c r="D165" s="193"/>
      <c r="E165" s="193"/>
      <c r="F165" s="193"/>
      <c r="G165" s="193"/>
    </row>
    <row r="166" spans="1:7">
      <c r="A166" s="193"/>
      <c r="B166" s="193"/>
      <c r="C166" s="193"/>
      <c r="D166" s="193"/>
      <c r="E166" s="193"/>
      <c r="F166" s="193"/>
      <c r="G166" s="193"/>
    </row>
    <row r="167" spans="1:7">
      <c r="A167" s="193"/>
      <c r="B167" s="193"/>
      <c r="C167" s="193"/>
      <c r="D167" s="193"/>
      <c r="E167" s="193"/>
      <c r="F167" s="193"/>
      <c r="G167" s="193"/>
    </row>
    <row r="168" spans="1:7">
      <c r="E168" s="146"/>
    </row>
    <row r="169" spans="1:7">
      <c r="E169" s="146"/>
    </row>
    <row r="170" spans="1:7">
      <c r="E170" s="146"/>
    </row>
    <row r="171" spans="1:7">
      <c r="E171" s="146"/>
    </row>
    <row r="172" spans="1:7">
      <c r="E172" s="146"/>
    </row>
    <row r="173" spans="1:7">
      <c r="E173" s="146"/>
    </row>
    <row r="174" spans="1:7">
      <c r="E174" s="146"/>
    </row>
    <row r="175" spans="1:7">
      <c r="E175" s="146"/>
    </row>
    <row r="176" spans="1:7">
      <c r="E176" s="146"/>
    </row>
    <row r="177" spans="5:5">
      <c r="E177" s="146"/>
    </row>
    <row r="178" spans="5:5">
      <c r="E178" s="146"/>
    </row>
    <row r="179" spans="5:5">
      <c r="E179" s="146"/>
    </row>
    <row r="180" spans="5:5">
      <c r="E180" s="146"/>
    </row>
    <row r="181" spans="5:5">
      <c r="E181" s="146"/>
    </row>
    <row r="182" spans="5:5">
      <c r="E182" s="146"/>
    </row>
    <row r="183" spans="5:5">
      <c r="E183" s="146"/>
    </row>
    <row r="184" spans="5:5">
      <c r="E184" s="146"/>
    </row>
    <row r="185" spans="5:5">
      <c r="E185" s="146"/>
    </row>
    <row r="186" spans="5:5">
      <c r="E186" s="146"/>
    </row>
    <row r="187" spans="5:5">
      <c r="E187" s="146"/>
    </row>
    <row r="188" spans="5:5">
      <c r="E188" s="146"/>
    </row>
    <row r="189" spans="5:5">
      <c r="E189" s="146"/>
    </row>
    <row r="190" spans="5:5">
      <c r="E190" s="146"/>
    </row>
    <row r="191" spans="5:5">
      <c r="E191" s="146"/>
    </row>
    <row r="192" spans="5:5">
      <c r="E192" s="146"/>
    </row>
    <row r="193" spans="1:7">
      <c r="E193" s="146"/>
    </row>
    <row r="194" spans="1:7">
      <c r="E194" s="146"/>
    </row>
    <row r="195" spans="1:7">
      <c r="E195" s="146"/>
    </row>
    <row r="196" spans="1:7">
      <c r="E196" s="146"/>
    </row>
    <row r="197" spans="1:7">
      <c r="E197" s="146"/>
    </row>
    <row r="198" spans="1:7">
      <c r="E198" s="146"/>
    </row>
    <row r="199" spans="1:7">
      <c r="A199" s="194"/>
      <c r="B199" s="194"/>
    </row>
    <row r="200" spans="1:7">
      <c r="A200" s="193"/>
      <c r="B200" s="193"/>
      <c r="C200" s="196"/>
      <c r="D200" s="196"/>
      <c r="E200" s="197"/>
      <c r="F200" s="196"/>
      <c r="G200" s="198"/>
    </row>
    <row r="201" spans="1:7">
      <c r="A201" s="199"/>
      <c r="B201" s="199"/>
      <c r="C201" s="193"/>
      <c r="D201" s="193"/>
      <c r="E201" s="200"/>
      <c r="F201" s="193"/>
      <c r="G201" s="193"/>
    </row>
    <row r="202" spans="1:7">
      <c r="A202" s="193"/>
      <c r="B202" s="193"/>
      <c r="C202" s="193"/>
      <c r="D202" s="193"/>
      <c r="E202" s="200"/>
      <c r="F202" s="193"/>
      <c r="G202" s="193"/>
    </row>
    <row r="203" spans="1:7">
      <c r="A203" s="193"/>
      <c r="B203" s="193"/>
      <c r="C203" s="193"/>
      <c r="D203" s="193"/>
      <c r="E203" s="200"/>
      <c r="F203" s="193"/>
      <c r="G203" s="193"/>
    </row>
    <row r="204" spans="1:7">
      <c r="A204" s="193"/>
      <c r="B204" s="193"/>
      <c r="C204" s="193"/>
      <c r="D204" s="193"/>
      <c r="E204" s="200"/>
      <c r="F204" s="193"/>
      <c r="G204" s="193"/>
    </row>
    <row r="205" spans="1:7">
      <c r="A205" s="193"/>
      <c r="B205" s="193"/>
      <c r="C205" s="193"/>
      <c r="D205" s="193"/>
      <c r="E205" s="200"/>
      <c r="F205" s="193"/>
      <c r="G205" s="193"/>
    </row>
    <row r="206" spans="1:7">
      <c r="A206" s="193"/>
      <c r="B206" s="193"/>
      <c r="C206" s="193"/>
      <c r="D206" s="193"/>
      <c r="E206" s="200"/>
      <c r="F206" s="193"/>
      <c r="G206" s="193"/>
    </row>
    <row r="207" spans="1:7">
      <c r="A207" s="193"/>
      <c r="B207" s="193"/>
      <c r="C207" s="193"/>
      <c r="D207" s="193"/>
      <c r="E207" s="200"/>
      <c r="F207" s="193"/>
      <c r="G207" s="193"/>
    </row>
    <row r="208" spans="1:7">
      <c r="A208" s="193"/>
      <c r="B208" s="193"/>
      <c r="C208" s="193"/>
      <c r="D208" s="193"/>
      <c r="E208" s="200"/>
      <c r="F208" s="193"/>
      <c r="G208" s="193"/>
    </row>
    <row r="209" spans="1:7">
      <c r="A209" s="193"/>
      <c r="B209" s="193"/>
      <c r="C209" s="193"/>
      <c r="D209" s="193"/>
      <c r="E209" s="200"/>
      <c r="F209" s="193"/>
      <c r="G209" s="193"/>
    </row>
    <row r="210" spans="1:7">
      <c r="A210" s="193"/>
      <c r="B210" s="193"/>
      <c r="C210" s="193"/>
      <c r="D210" s="193"/>
      <c r="E210" s="200"/>
      <c r="F210" s="193"/>
      <c r="G210" s="193"/>
    </row>
    <row r="211" spans="1:7">
      <c r="A211" s="193"/>
      <c r="B211" s="193"/>
      <c r="C211" s="193"/>
      <c r="D211" s="193"/>
      <c r="E211" s="200"/>
      <c r="F211" s="193"/>
      <c r="G211" s="193"/>
    </row>
    <row r="212" spans="1:7">
      <c r="A212" s="193"/>
      <c r="B212" s="193"/>
      <c r="C212" s="193"/>
      <c r="D212" s="193"/>
      <c r="E212" s="200"/>
      <c r="F212" s="193"/>
      <c r="G212" s="193"/>
    </row>
    <row r="213" spans="1:7">
      <c r="A213" s="193"/>
      <c r="B213" s="193"/>
      <c r="C213" s="193"/>
      <c r="D213" s="193"/>
      <c r="E213" s="200"/>
      <c r="F213" s="193"/>
      <c r="G213" s="193"/>
    </row>
  </sheetData>
  <mergeCells count="80">
    <mergeCell ref="C26:D26"/>
    <mergeCell ref="A1:G1"/>
    <mergeCell ref="A3:B3"/>
    <mergeCell ref="A4:B4"/>
    <mergeCell ref="E4:G4"/>
    <mergeCell ref="C9:D9"/>
    <mergeCell ref="C11:D11"/>
    <mergeCell ref="C12:D12"/>
    <mergeCell ref="C14:D14"/>
    <mergeCell ref="C16:D16"/>
    <mergeCell ref="C18:D18"/>
    <mergeCell ref="C20:D20"/>
    <mergeCell ref="C23:D23"/>
    <mergeCell ref="C25:G25"/>
    <mergeCell ref="C43:D43"/>
    <mergeCell ref="C28:D28"/>
    <mergeCell ref="C30:D30"/>
    <mergeCell ref="C31:D31"/>
    <mergeCell ref="C32:D32"/>
    <mergeCell ref="C34:D34"/>
    <mergeCell ref="C35:D35"/>
    <mergeCell ref="C36:D36"/>
    <mergeCell ref="C38:G38"/>
    <mergeCell ref="C39:D39"/>
    <mergeCell ref="C40:D40"/>
    <mergeCell ref="C41:D41"/>
    <mergeCell ref="C45:D45"/>
    <mergeCell ref="C46:D46"/>
    <mergeCell ref="C47:D47"/>
    <mergeCell ref="C51:G51"/>
    <mergeCell ref="C55:D55"/>
    <mergeCell ref="C96:G96"/>
    <mergeCell ref="C97:G97"/>
    <mergeCell ref="C98:G98"/>
    <mergeCell ref="C99:G99"/>
    <mergeCell ref="C59:D59"/>
    <mergeCell ref="C60:D60"/>
    <mergeCell ref="C62:D62"/>
    <mergeCell ref="C63:D63"/>
    <mergeCell ref="C65:D65"/>
    <mergeCell ref="C66:D66"/>
    <mergeCell ref="C67:D67"/>
    <mergeCell ref="C69:G69"/>
    <mergeCell ref="C88:D88"/>
    <mergeCell ref="C90:D90"/>
    <mergeCell ref="C93:G93"/>
    <mergeCell ref="C95:G95"/>
    <mergeCell ref="C73:G73"/>
    <mergeCell ref="C74:D74"/>
    <mergeCell ref="C75:D75"/>
    <mergeCell ref="C76:D76"/>
    <mergeCell ref="C77:D77"/>
    <mergeCell ref="C81:G81"/>
    <mergeCell ref="C82:G82"/>
    <mergeCell ref="C83:D83"/>
    <mergeCell ref="C85:G85"/>
    <mergeCell ref="C86:D86"/>
    <mergeCell ref="C113:G113"/>
    <mergeCell ref="C100:G100"/>
    <mergeCell ref="C101:D101"/>
    <mergeCell ref="C103:G103"/>
    <mergeCell ref="C104:G104"/>
    <mergeCell ref="C105:G105"/>
    <mergeCell ref="C106:G106"/>
    <mergeCell ref="C107:G107"/>
    <mergeCell ref="C109:G109"/>
    <mergeCell ref="C110:G110"/>
    <mergeCell ref="C111:G111"/>
    <mergeCell ref="C112:G112"/>
    <mergeCell ref="C133:D133"/>
    <mergeCell ref="C115:G115"/>
    <mergeCell ref="C116:G116"/>
    <mergeCell ref="C117:G117"/>
    <mergeCell ref="C118:G118"/>
    <mergeCell ref="C119:G119"/>
    <mergeCell ref="C124:D124"/>
    <mergeCell ref="C126:D126"/>
    <mergeCell ref="C128:D128"/>
    <mergeCell ref="C130:D130"/>
    <mergeCell ref="C131:D131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Vocásek</dc:creator>
  <cp:lastModifiedBy>Jiří Vocásek</cp:lastModifiedBy>
  <dcterms:created xsi:type="dcterms:W3CDTF">2019-09-08T07:26:24Z</dcterms:created>
  <dcterms:modified xsi:type="dcterms:W3CDTF">2019-09-08T07:30:52Z</dcterms:modified>
</cp:coreProperties>
</file>