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'Položky'!$A$1:$G$54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<sst xmlns="http://schemas.openxmlformats.org/spreadsheetml/2006/main" count="234" uniqueCount="159">
  <si>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</si>
  <si>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</si>
  <si>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</si>
  <si>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</si>
  <si>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</si>
  <si>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</si>
  <si>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</si>
  <si>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</si>
  <si>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</si>
  <si>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</si>
  <si>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</si>
  <si>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</si>
  <si>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</si>
  <si>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</si>
  <si>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</si>
  <si>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</si>
  <si>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</si>
  <si>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</si>
  <si>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</si>
  <si>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</si>
  <si>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</si>
  <si>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</si>
  <si>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</si>
  <si>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</si>
  <si>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</si>
  <si>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</si>
  <si>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</si>
  <si>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</si>
  <si>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</si>
  <si>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</si>
  <si>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</si>
  <si>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</si>
  <si>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</si>
  <si>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</si>
  <si>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</si>
  <si>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</si>
  <si>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</si>
  <si>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</si>
  <si>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</si>
  <si>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</si>
  <si>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</si>
  <si>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</si>
  <si>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</si>
  <si>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</si>
  <si>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</si>
  <si>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</si>
  <si>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</si>
  <si>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</si>
  <si>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</si>
  <si>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</si>
  <si>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</si>
  <si>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</si>
  <si>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</si>
  <si>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</si>
  <si>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</si>
  <si>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</si>
  <si>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</si>
  <si>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</si>
  <si>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</si>
  <si>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</si>
  <si>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</si>
  <si>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</si>
  <si>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</si>
  <si>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</si>
  <si>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</si>
  <si>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</si>
  <si>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</si>
  <si>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</si>
  <si>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</si>
  <si>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</si>
  <si>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</si>
  <si>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</si>
  <si>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</si>
  <si>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</si>
  <si>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</si>
  <si>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</si>
  <si>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18/09-004</t>
  </si>
  <si>
    <t>Obchodní a hotelové školy, Zborovská 519 Turnov</t>
  </si>
  <si>
    <t>001</t>
  </si>
  <si>
    <t>Oprava stávajícího venkovního schodiště</t>
  </si>
  <si>
    <t>Oprava schodiště</t>
  </si>
  <si>
    <t>62</t>
  </si>
  <si>
    <t>Úpravy povrchů vnější</t>
  </si>
  <si>
    <t>622454311</t>
  </si>
  <si>
    <t>Oprava vnějších omítek cement. stěrek vč. perlinky hladkých do 30 %</t>
  </si>
  <si>
    <t>m2</t>
  </si>
  <si>
    <t>2*6*0,3</t>
  </si>
  <si>
    <t>93</t>
  </si>
  <si>
    <t>Dokončovací práce inženýrskách staveb</t>
  </si>
  <si>
    <t>938902122</t>
  </si>
  <si>
    <t xml:space="preserve">Čištění ploch konstrukcí tlakovou vodou </t>
  </si>
  <si>
    <t>betonových ploch:30,65</t>
  </si>
  <si>
    <t>drenážní rohože:30,65</t>
  </si>
  <si>
    <t>938902123</t>
  </si>
  <si>
    <t xml:space="preserve">Čištění ploch rozebraných konstrukcí ocel. kartáči </t>
  </si>
  <si>
    <t>96</t>
  </si>
  <si>
    <t>Bourání konstrukcí</t>
  </si>
  <si>
    <t>R-9-A00-1</t>
  </si>
  <si>
    <t>Demontáž kamenného obkladu (žula) schodiště a podesty, uložení pro opětovnou montáž, očištění</t>
  </si>
  <si>
    <t>99</t>
  </si>
  <si>
    <t>Staveništní přesun hmot</t>
  </si>
  <si>
    <t>998011001</t>
  </si>
  <si>
    <t xml:space="preserve">Přesun hmot pro budovy zděné výšky do 6 m </t>
  </si>
  <si>
    <t>t</t>
  </si>
  <si>
    <t>772</t>
  </si>
  <si>
    <t>Kamenné  dlažby</t>
  </si>
  <si>
    <t>772231302</t>
  </si>
  <si>
    <t>Montáž obkladu stupňů deskami z kamene tvrdého tl 30 mm</t>
  </si>
  <si>
    <t>m</t>
  </si>
  <si>
    <t>13*4,12</t>
  </si>
  <si>
    <t>583821400</t>
  </si>
  <si>
    <t>deska obkladová, žula smirkovaná tl 3 cm do 0,24 m -  dtto stávající (20% z dílčí plochy)</t>
  </si>
  <si>
    <t>Začátek provozního součtu</t>
  </si>
  <si>
    <t>53,56*0,32</t>
  </si>
  <si>
    <t>Konec provozního součtu</t>
  </si>
  <si>
    <t>17,1392/100*20</t>
  </si>
  <si>
    <t>772231413</t>
  </si>
  <si>
    <t>Montáž obkladu stupňů deskami podstupnicovými z kamene tvrdého tl do 30 mm</t>
  </si>
  <si>
    <t>583821400-1</t>
  </si>
  <si>
    <t>deska obkladová, žula smirkovaná tl 3 cm do 0,24m2 - podstupnice   -  dtto stávající (20% z dílčí plo</t>
  </si>
  <si>
    <t>53,56*0,13</t>
  </si>
  <si>
    <t>6,9628/100*20</t>
  </si>
  <si>
    <t>772521140</t>
  </si>
  <si>
    <t>Kladení dlažby z kamene pravoúhlých desek a laždic tl do 30 mm</t>
  </si>
  <si>
    <t>4,12*2</t>
  </si>
  <si>
    <t>583821400-2</t>
  </si>
  <si>
    <t>deska obkladová, žula smirkovaná tl 3 cm do 0,24m2 - podesta  - dtto stávající (20% z dílčí plochy)</t>
  </si>
  <si>
    <t>8,24/100*20</t>
  </si>
  <si>
    <t>998772201</t>
  </si>
  <si>
    <t xml:space="preserve">Přesun hmot pro dlažby z kamene, výšky do 6 m </t>
  </si>
  <si>
    <t>R-772-1001</t>
  </si>
  <si>
    <t xml:space="preserve">Příplatek za zřízení okapové drážky </t>
  </si>
  <si>
    <t>kpl</t>
  </si>
  <si>
    <t>OST</t>
  </si>
  <si>
    <t>Ostatní</t>
  </si>
  <si>
    <t>R-001-A00</t>
  </si>
  <si>
    <t xml:space="preserve">Montáž systému např.Aqua Drain SD </t>
  </si>
  <si>
    <t>M001-A00-1001</t>
  </si>
  <si>
    <t>Materiál např. - systém Aqua Drain SD -  viz podrobná specifikace  -</t>
  </si>
  <si>
    <t>D96</t>
  </si>
  <si>
    <t>Přesuny suti a vybouraných hmot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</si>
  <si>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</si>
  <si>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</si>
  <si>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</si>
  <si>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</si>
  <si>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997013831</t>
  </si>
  <si>
    <t xml:space="preserve">Poplatek za skládku stavební suti </t>
  </si>
  <si>
    <t>Ztížené výrobní podmínky</t>
  </si>
  <si>
    <t>Mimostaveništní doprava</t>
  </si>
  <si>
    <t>Zařízení staveniště</t>
  </si>
  <si>
    <t>Provoz investora</t>
  </si>
  <si>
    <t>Kompletační činnost (IČD)</t>
  </si>
  <si>
    <t>Rezerva rozpočtu</t>
  </si>
  <si>
    <t>ACTIV Projekce, s.r.o.</t>
  </si>
  <si>
    <t>Město Turnov, Antonína Dvořáka 335, 51122 Turnov</t>
  </si>
  <si>
    <t xml:space="preserve"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
Je-li v technických specifikacích, projektové dokumentaci či výkazu výměr uveden odkaz na konkrétní výrobek, materiál, technologii příp. na obchodní firmu, má se za to, že se jedná o vymezení minimálních požadovaných standardů výrobku, technologie či materiálu. V tomto případě je uchazeč oprávněn v nabídce uvést i jiné, kvalitativně a technicky obdobné nebo lepší řešení, které splňuje minimálně požadované standardy a odpovídá uvedeným parametrům.
</t>
  </si>
  <si>
    <t xml:space="preserve"> V případě VRN se jedná o zcela volné položky a uchazeč nacení VRN dle svého uvážení. Je věcí uchazečů, jak vysoké sazby si pro VRN určí a zda je vůbec budou uvádět. Nicméně související náklady budou zahrnuty v celkové ceně díla.</t>
  </si>
  <si>
    <t>Ostatní zkoušky a měření</t>
  </si>
  <si>
    <t>Ostatní náklady - provizorní zábradlí, provizorní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</si>
</sst>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7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9" fillId="3" borderId="52" xfId="20" applyNumberFormat="1" applyFont="1" applyFill="1" applyBorder="1" applyAlignment="1">
      <alignment horizontal="right" wrapText="1"/>
      <protection/>
    </xf>
    <xf numFmtId="0" fontId="19" fillId="3" borderId="33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16" fillId="3" borderId="52" xfId="20" applyNumberFormat="1" applyFont="1" applyFill="1" applyBorder="1" applyAlignment="1">
      <alignment horizontal="right" wrapText="1"/>
      <protection/>
    </xf>
    <xf numFmtId="0" fontId="5" fillId="0" borderId="40" xfId="20" applyFont="1" applyBorder="1">
      <alignment/>
      <protection/>
    </xf>
    <xf numFmtId="0" fontId="5" fillId="2" borderId="0" xfId="0" applyFont="1" applyFill="1" applyBorder="1"/>
    <xf numFmtId="0" fontId="1" fillId="0" borderId="0" xfId="0" applyFont="1" applyAlignment="1">
      <alignment/>
    </xf>
    <xf numFmtId="0" fontId="24" fillId="0" borderId="40" xfId="20" applyFont="1" applyBorder="1">
      <alignment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top" wrapText="1"/>
    </xf>
    <xf numFmtId="49" fontId="19" fillId="3" borderId="61" xfId="20" applyNumberFormat="1" applyFont="1" applyFill="1" applyBorder="1" applyAlignment="1">
      <alignment horizontal="left" wrapText="1"/>
      <protection/>
    </xf>
    <xf numFmtId="49" fontId="20" fillId="0" borderId="62" xfId="0" applyNumberFormat="1" applyFont="1" applyBorder="1" applyAlignment="1">
      <alignment horizontal="left" wrapText="1"/>
    </xf>
    <xf numFmtId="49" fontId="16" fillId="3" borderId="61" xfId="20" applyNumberFormat="1" applyFont="1" applyFill="1" applyBorder="1" applyAlignment="1">
      <alignment horizontal="left" wrapText="1"/>
      <protection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I29" sqref="I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257" max="257" width="2.00390625" style="0" customWidth="1"/>
    <col min="258" max="258" width="15.00390625" style="0" customWidth="1"/>
    <col min="259" max="259" width="15.875" style="0" customWidth="1"/>
    <col min="260" max="260" width="14.625" style="0" customWidth="1"/>
    <col min="261" max="261" width="13.625" style="0" customWidth="1"/>
    <col min="262" max="262" width="16.625" style="0" customWidth="1"/>
    <col min="263" max="263" width="15.25390625" style="0" customWidth="1"/>
    <col min="513" max="513" width="2.00390625" style="0" customWidth="1"/>
    <col min="514" max="514" width="15.00390625" style="0" customWidth="1"/>
    <col min="515" max="515" width="15.875" style="0" customWidth="1"/>
    <col min="516" max="516" width="14.625" style="0" customWidth="1"/>
    <col min="517" max="517" width="13.625" style="0" customWidth="1"/>
    <col min="518" max="518" width="16.625" style="0" customWidth="1"/>
    <col min="519" max="519" width="15.25390625" style="0" customWidth="1"/>
    <col min="769" max="769" width="2.00390625" style="0" customWidth="1"/>
    <col min="770" max="770" width="15.00390625" style="0" customWidth="1"/>
    <col min="771" max="771" width="15.875" style="0" customWidth="1"/>
    <col min="772" max="772" width="14.625" style="0" customWidth="1"/>
    <col min="773" max="773" width="13.625" style="0" customWidth="1"/>
    <col min="774" max="774" width="16.625" style="0" customWidth="1"/>
    <col min="775" max="775" width="15.25390625" style="0" customWidth="1"/>
    <col min="1025" max="1025" width="2.00390625" style="0" customWidth="1"/>
    <col min="1026" max="1026" width="15.00390625" style="0" customWidth="1"/>
    <col min="1027" max="1027" width="15.875" style="0" customWidth="1"/>
    <col min="1028" max="1028" width="14.625" style="0" customWidth="1"/>
    <col min="1029" max="1029" width="13.625" style="0" customWidth="1"/>
    <col min="1030" max="1030" width="16.625" style="0" customWidth="1"/>
    <col min="1031" max="1031" width="15.25390625" style="0" customWidth="1"/>
    <col min="1281" max="1281" width="2.00390625" style="0" customWidth="1"/>
    <col min="1282" max="1282" width="15.00390625" style="0" customWidth="1"/>
    <col min="1283" max="1283" width="15.875" style="0" customWidth="1"/>
    <col min="1284" max="1284" width="14.625" style="0" customWidth="1"/>
    <col min="1285" max="1285" width="13.625" style="0" customWidth="1"/>
    <col min="1286" max="1286" width="16.625" style="0" customWidth="1"/>
    <col min="1287" max="1287" width="15.25390625" style="0" customWidth="1"/>
    <col min="1537" max="1537" width="2.00390625" style="0" customWidth="1"/>
    <col min="1538" max="1538" width="15.00390625" style="0" customWidth="1"/>
    <col min="1539" max="1539" width="15.875" style="0" customWidth="1"/>
    <col min="1540" max="1540" width="14.625" style="0" customWidth="1"/>
    <col min="1541" max="1541" width="13.625" style="0" customWidth="1"/>
    <col min="1542" max="1542" width="16.625" style="0" customWidth="1"/>
    <col min="1543" max="1543" width="15.25390625" style="0" customWidth="1"/>
    <col min="1793" max="1793" width="2.00390625" style="0" customWidth="1"/>
    <col min="1794" max="1794" width="15.00390625" style="0" customWidth="1"/>
    <col min="1795" max="1795" width="15.875" style="0" customWidth="1"/>
    <col min="1796" max="1796" width="14.625" style="0" customWidth="1"/>
    <col min="1797" max="1797" width="13.625" style="0" customWidth="1"/>
    <col min="1798" max="1798" width="16.625" style="0" customWidth="1"/>
    <col min="1799" max="1799" width="15.25390625" style="0" customWidth="1"/>
    <col min="2049" max="2049" width="2.00390625" style="0" customWidth="1"/>
    <col min="2050" max="2050" width="15.00390625" style="0" customWidth="1"/>
    <col min="2051" max="2051" width="15.875" style="0" customWidth="1"/>
    <col min="2052" max="2052" width="14.625" style="0" customWidth="1"/>
    <col min="2053" max="2053" width="13.625" style="0" customWidth="1"/>
    <col min="2054" max="2054" width="16.625" style="0" customWidth="1"/>
    <col min="2055" max="2055" width="15.25390625" style="0" customWidth="1"/>
    <col min="2305" max="2305" width="2.00390625" style="0" customWidth="1"/>
    <col min="2306" max="2306" width="15.00390625" style="0" customWidth="1"/>
    <col min="2307" max="2307" width="15.875" style="0" customWidth="1"/>
    <col min="2308" max="2308" width="14.625" style="0" customWidth="1"/>
    <col min="2309" max="2309" width="13.625" style="0" customWidth="1"/>
    <col min="2310" max="2310" width="16.625" style="0" customWidth="1"/>
    <col min="2311" max="2311" width="15.25390625" style="0" customWidth="1"/>
    <col min="2561" max="2561" width="2.00390625" style="0" customWidth="1"/>
    <col min="2562" max="2562" width="15.00390625" style="0" customWidth="1"/>
    <col min="2563" max="2563" width="15.875" style="0" customWidth="1"/>
    <col min="2564" max="2564" width="14.625" style="0" customWidth="1"/>
    <col min="2565" max="2565" width="13.625" style="0" customWidth="1"/>
    <col min="2566" max="2566" width="16.625" style="0" customWidth="1"/>
    <col min="2567" max="2567" width="15.25390625" style="0" customWidth="1"/>
    <col min="2817" max="2817" width="2.00390625" style="0" customWidth="1"/>
    <col min="2818" max="2818" width="15.00390625" style="0" customWidth="1"/>
    <col min="2819" max="2819" width="15.875" style="0" customWidth="1"/>
    <col min="2820" max="2820" width="14.625" style="0" customWidth="1"/>
    <col min="2821" max="2821" width="13.625" style="0" customWidth="1"/>
    <col min="2822" max="2822" width="16.625" style="0" customWidth="1"/>
    <col min="2823" max="2823" width="15.25390625" style="0" customWidth="1"/>
    <col min="3073" max="3073" width="2.00390625" style="0" customWidth="1"/>
    <col min="3074" max="3074" width="15.00390625" style="0" customWidth="1"/>
    <col min="3075" max="3075" width="15.875" style="0" customWidth="1"/>
    <col min="3076" max="3076" width="14.625" style="0" customWidth="1"/>
    <col min="3077" max="3077" width="13.625" style="0" customWidth="1"/>
    <col min="3078" max="3078" width="16.625" style="0" customWidth="1"/>
    <col min="3079" max="3079" width="15.25390625" style="0" customWidth="1"/>
    <col min="3329" max="3329" width="2.00390625" style="0" customWidth="1"/>
    <col min="3330" max="3330" width="15.00390625" style="0" customWidth="1"/>
    <col min="3331" max="3331" width="15.875" style="0" customWidth="1"/>
    <col min="3332" max="3332" width="14.625" style="0" customWidth="1"/>
    <col min="3333" max="3333" width="13.625" style="0" customWidth="1"/>
    <col min="3334" max="3334" width="16.625" style="0" customWidth="1"/>
    <col min="3335" max="3335" width="15.25390625" style="0" customWidth="1"/>
    <col min="3585" max="3585" width="2.00390625" style="0" customWidth="1"/>
    <col min="3586" max="3586" width="15.00390625" style="0" customWidth="1"/>
    <col min="3587" max="3587" width="15.875" style="0" customWidth="1"/>
    <col min="3588" max="3588" width="14.625" style="0" customWidth="1"/>
    <col min="3589" max="3589" width="13.625" style="0" customWidth="1"/>
    <col min="3590" max="3590" width="16.625" style="0" customWidth="1"/>
    <col min="3591" max="3591" width="15.25390625" style="0" customWidth="1"/>
    <col min="3841" max="3841" width="2.00390625" style="0" customWidth="1"/>
    <col min="3842" max="3842" width="15.00390625" style="0" customWidth="1"/>
    <col min="3843" max="3843" width="15.875" style="0" customWidth="1"/>
    <col min="3844" max="3844" width="14.625" style="0" customWidth="1"/>
    <col min="3845" max="3845" width="13.625" style="0" customWidth="1"/>
    <col min="3846" max="3846" width="16.625" style="0" customWidth="1"/>
    <col min="3847" max="3847" width="15.25390625" style="0" customWidth="1"/>
    <col min="4097" max="4097" width="2.00390625" style="0" customWidth="1"/>
    <col min="4098" max="4098" width="15.00390625" style="0" customWidth="1"/>
    <col min="4099" max="4099" width="15.875" style="0" customWidth="1"/>
    <col min="4100" max="4100" width="14.625" style="0" customWidth="1"/>
    <col min="4101" max="4101" width="13.625" style="0" customWidth="1"/>
    <col min="4102" max="4102" width="16.625" style="0" customWidth="1"/>
    <col min="4103" max="4103" width="15.25390625" style="0" customWidth="1"/>
    <col min="4353" max="4353" width="2.00390625" style="0" customWidth="1"/>
    <col min="4354" max="4354" width="15.00390625" style="0" customWidth="1"/>
    <col min="4355" max="4355" width="15.875" style="0" customWidth="1"/>
    <col min="4356" max="4356" width="14.625" style="0" customWidth="1"/>
    <col min="4357" max="4357" width="13.625" style="0" customWidth="1"/>
    <col min="4358" max="4358" width="16.625" style="0" customWidth="1"/>
    <col min="4359" max="4359" width="15.25390625" style="0" customWidth="1"/>
    <col min="4609" max="4609" width="2.00390625" style="0" customWidth="1"/>
    <col min="4610" max="4610" width="15.00390625" style="0" customWidth="1"/>
    <col min="4611" max="4611" width="15.875" style="0" customWidth="1"/>
    <col min="4612" max="4612" width="14.625" style="0" customWidth="1"/>
    <col min="4613" max="4613" width="13.625" style="0" customWidth="1"/>
    <col min="4614" max="4614" width="16.625" style="0" customWidth="1"/>
    <col min="4615" max="4615" width="15.25390625" style="0" customWidth="1"/>
    <col min="4865" max="4865" width="2.00390625" style="0" customWidth="1"/>
    <col min="4866" max="4866" width="15.00390625" style="0" customWidth="1"/>
    <col min="4867" max="4867" width="15.875" style="0" customWidth="1"/>
    <col min="4868" max="4868" width="14.625" style="0" customWidth="1"/>
    <col min="4869" max="4869" width="13.625" style="0" customWidth="1"/>
    <col min="4870" max="4870" width="16.625" style="0" customWidth="1"/>
    <col min="4871" max="4871" width="15.25390625" style="0" customWidth="1"/>
    <col min="5121" max="5121" width="2.00390625" style="0" customWidth="1"/>
    <col min="5122" max="5122" width="15.00390625" style="0" customWidth="1"/>
    <col min="5123" max="5123" width="15.875" style="0" customWidth="1"/>
    <col min="5124" max="5124" width="14.625" style="0" customWidth="1"/>
    <col min="5125" max="5125" width="13.625" style="0" customWidth="1"/>
    <col min="5126" max="5126" width="16.625" style="0" customWidth="1"/>
    <col min="5127" max="5127" width="15.25390625" style="0" customWidth="1"/>
    <col min="5377" max="5377" width="2.00390625" style="0" customWidth="1"/>
    <col min="5378" max="5378" width="15.00390625" style="0" customWidth="1"/>
    <col min="5379" max="5379" width="15.875" style="0" customWidth="1"/>
    <col min="5380" max="5380" width="14.625" style="0" customWidth="1"/>
    <col min="5381" max="5381" width="13.625" style="0" customWidth="1"/>
    <col min="5382" max="5382" width="16.625" style="0" customWidth="1"/>
    <col min="5383" max="5383" width="15.25390625" style="0" customWidth="1"/>
    <col min="5633" max="5633" width="2.00390625" style="0" customWidth="1"/>
    <col min="5634" max="5634" width="15.00390625" style="0" customWidth="1"/>
    <col min="5635" max="5635" width="15.875" style="0" customWidth="1"/>
    <col min="5636" max="5636" width="14.625" style="0" customWidth="1"/>
    <col min="5637" max="5637" width="13.625" style="0" customWidth="1"/>
    <col min="5638" max="5638" width="16.625" style="0" customWidth="1"/>
    <col min="5639" max="5639" width="15.25390625" style="0" customWidth="1"/>
    <col min="5889" max="5889" width="2.00390625" style="0" customWidth="1"/>
    <col min="5890" max="5890" width="15.00390625" style="0" customWidth="1"/>
    <col min="5891" max="5891" width="15.875" style="0" customWidth="1"/>
    <col min="5892" max="5892" width="14.625" style="0" customWidth="1"/>
    <col min="5893" max="5893" width="13.625" style="0" customWidth="1"/>
    <col min="5894" max="5894" width="16.625" style="0" customWidth="1"/>
    <col min="5895" max="5895" width="15.25390625" style="0" customWidth="1"/>
    <col min="6145" max="6145" width="2.00390625" style="0" customWidth="1"/>
    <col min="6146" max="6146" width="15.00390625" style="0" customWidth="1"/>
    <col min="6147" max="6147" width="15.875" style="0" customWidth="1"/>
    <col min="6148" max="6148" width="14.625" style="0" customWidth="1"/>
    <col min="6149" max="6149" width="13.625" style="0" customWidth="1"/>
    <col min="6150" max="6150" width="16.625" style="0" customWidth="1"/>
    <col min="6151" max="6151" width="15.25390625" style="0" customWidth="1"/>
    <col min="6401" max="6401" width="2.00390625" style="0" customWidth="1"/>
    <col min="6402" max="6402" width="15.00390625" style="0" customWidth="1"/>
    <col min="6403" max="6403" width="15.875" style="0" customWidth="1"/>
    <col min="6404" max="6404" width="14.625" style="0" customWidth="1"/>
    <col min="6405" max="6405" width="13.625" style="0" customWidth="1"/>
    <col min="6406" max="6406" width="16.625" style="0" customWidth="1"/>
    <col min="6407" max="6407" width="15.25390625" style="0" customWidth="1"/>
    <col min="6657" max="6657" width="2.00390625" style="0" customWidth="1"/>
    <col min="6658" max="6658" width="15.00390625" style="0" customWidth="1"/>
    <col min="6659" max="6659" width="15.875" style="0" customWidth="1"/>
    <col min="6660" max="6660" width="14.625" style="0" customWidth="1"/>
    <col min="6661" max="6661" width="13.625" style="0" customWidth="1"/>
    <col min="6662" max="6662" width="16.625" style="0" customWidth="1"/>
    <col min="6663" max="6663" width="15.25390625" style="0" customWidth="1"/>
    <col min="6913" max="6913" width="2.00390625" style="0" customWidth="1"/>
    <col min="6914" max="6914" width="15.00390625" style="0" customWidth="1"/>
    <col min="6915" max="6915" width="15.875" style="0" customWidth="1"/>
    <col min="6916" max="6916" width="14.625" style="0" customWidth="1"/>
    <col min="6917" max="6917" width="13.625" style="0" customWidth="1"/>
    <col min="6918" max="6918" width="16.625" style="0" customWidth="1"/>
    <col min="6919" max="6919" width="15.25390625" style="0" customWidth="1"/>
    <col min="7169" max="7169" width="2.00390625" style="0" customWidth="1"/>
    <col min="7170" max="7170" width="15.00390625" style="0" customWidth="1"/>
    <col min="7171" max="7171" width="15.875" style="0" customWidth="1"/>
    <col min="7172" max="7172" width="14.625" style="0" customWidth="1"/>
    <col min="7173" max="7173" width="13.625" style="0" customWidth="1"/>
    <col min="7174" max="7174" width="16.625" style="0" customWidth="1"/>
    <col min="7175" max="7175" width="15.25390625" style="0" customWidth="1"/>
    <col min="7425" max="7425" width="2.00390625" style="0" customWidth="1"/>
    <col min="7426" max="7426" width="15.00390625" style="0" customWidth="1"/>
    <col min="7427" max="7427" width="15.875" style="0" customWidth="1"/>
    <col min="7428" max="7428" width="14.625" style="0" customWidth="1"/>
    <col min="7429" max="7429" width="13.625" style="0" customWidth="1"/>
    <col min="7430" max="7430" width="16.625" style="0" customWidth="1"/>
    <col min="7431" max="7431" width="15.25390625" style="0" customWidth="1"/>
    <col min="7681" max="7681" width="2.00390625" style="0" customWidth="1"/>
    <col min="7682" max="7682" width="15.00390625" style="0" customWidth="1"/>
    <col min="7683" max="7683" width="15.875" style="0" customWidth="1"/>
    <col min="7684" max="7684" width="14.625" style="0" customWidth="1"/>
    <col min="7685" max="7685" width="13.625" style="0" customWidth="1"/>
    <col min="7686" max="7686" width="16.625" style="0" customWidth="1"/>
    <col min="7687" max="7687" width="15.25390625" style="0" customWidth="1"/>
    <col min="7937" max="7937" width="2.00390625" style="0" customWidth="1"/>
    <col min="7938" max="7938" width="15.00390625" style="0" customWidth="1"/>
    <col min="7939" max="7939" width="15.875" style="0" customWidth="1"/>
    <col min="7940" max="7940" width="14.625" style="0" customWidth="1"/>
    <col min="7941" max="7941" width="13.625" style="0" customWidth="1"/>
    <col min="7942" max="7942" width="16.625" style="0" customWidth="1"/>
    <col min="7943" max="7943" width="15.25390625" style="0" customWidth="1"/>
    <col min="8193" max="8193" width="2.00390625" style="0" customWidth="1"/>
    <col min="8194" max="8194" width="15.00390625" style="0" customWidth="1"/>
    <col min="8195" max="8195" width="15.875" style="0" customWidth="1"/>
    <col min="8196" max="8196" width="14.625" style="0" customWidth="1"/>
    <col min="8197" max="8197" width="13.625" style="0" customWidth="1"/>
    <col min="8198" max="8198" width="16.625" style="0" customWidth="1"/>
    <col min="8199" max="8199" width="15.25390625" style="0" customWidth="1"/>
    <col min="8449" max="8449" width="2.00390625" style="0" customWidth="1"/>
    <col min="8450" max="8450" width="15.00390625" style="0" customWidth="1"/>
    <col min="8451" max="8451" width="15.875" style="0" customWidth="1"/>
    <col min="8452" max="8452" width="14.625" style="0" customWidth="1"/>
    <col min="8453" max="8453" width="13.625" style="0" customWidth="1"/>
    <col min="8454" max="8454" width="16.625" style="0" customWidth="1"/>
    <col min="8455" max="8455" width="15.25390625" style="0" customWidth="1"/>
    <col min="8705" max="8705" width="2.00390625" style="0" customWidth="1"/>
    <col min="8706" max="8706" width="15.00390625" style="0" customWidth="1"/>
    <col min="8707" max="8707" width="15.875" style="0" customWidth="1"/>
    <col min="8708" max="8708" width="14.625" style="0" customWidth="1"/>
    <col min="8709" max="8709" width="13.625" style="0" customWidth="1"/>
    <col min="8710" max="8710" width="16.625" style="0" customWidth="1"/>
    <col min="8711" max="8711" width="15.25390625" style="0" customWidth="1"/>
    <col min="8961" max="8961" width="2.00390625" style="0" customWidth="1"/>
    <col min="8962" max="8962" width="15.00390625" style="0" customWidth="1"/>
    <col min="8963" max="8963" width="15.875" style="0" customWidth="1"/>
    <col min="8964" max="8964" width="14.625" style="0" customWidth="1"/>
    <col min="8965" max="8965" width="13.625" style="0" customWidth="1"/>
    <col min="8966" max="8966" width="16.625" style="0" customWidth="1"/>
    <col min="8967" max="8967" width="15.25390625" style="0" customWidth="1"/>
    <col min="9217" max="9217" width="2.00390625" style="0" customWidth="1"/>
    <col min="9218" max="9218" width="15.00390625" style="0" customWidth="1"/>
    <col min="9219" max="9219" width="15.875" style="0" customWidth="1"/>
    <col min="9220" max="9220" width="14.625" style="0" customWidth="1"/>
    <col min="9221" max="9221" width="13.625" style="0" customWidth="1"/>
    <col min="9222" max="9222" width="16.625" style="0" customWidth="1"/>
    <col min="9223" max="9223" width="15.25390625" style="0" customWidth="1"/>
    <col min="9473" max="9473" width="2.00390625" style="0" customWidth="1"/>
    <col min="9474" max="9474" width="15.00390625" style="0" customWidth="1"/>
    <col min="9475" max="9475" width="15.875" style="0" customWidth="1"/>
    <col min="9476" max="9476" width="14.625" style="0" customWidth="1"/>
    <col min="9477" max="9477" width="13.625" style="0" customWidth="1"/>
    <col min="9478" max="9478" width="16.625" style="0" customWidth="1"/>
    <col min="9479" max="9479" width="15.25390625" style="0" customWidth="1"/>
    <col min="9729" max="9729" width="2.00390625" style="0" customWidth="1"/>
    <col min="9730" max="9730" width="15.00390625" style="0" customWidth="1"/>
    <col min="9731" max="9731" width="15.875" style="0" customWidth="1"/>
    <col min="9732" max="9732" width="14.625" style="0" customWidth="1"/>
    <col min="9733" max="9733" width="13.625" style="0" customWidth="1"/>
    <col min="9734" max="9734" width="16.625" style="0" customWidth="1"/>
    <col min="9735" max="9735" width="15.25390625" style="0" customWidth="1"/>
    <col min="9985" max="9985" width="2.00390625" style="0" customWidth="1"/>
    <col min="9986" max="9986" width="15.00390625" style="0" customWidth="1"/>
    <col min="9987" max="9987" width="15.875" style="0" customWidth="1"/>
    <col min="9988" max="9988" width="14.625" style="0" customWidth="1"/>
    <col min="9989" max="9989" width="13.625" style="0" customWidth="1"/>
    <col min="9990" max="9990" width="16.625" style="0" customWidth="1"/>
    <col min="9991" max="9991" width="15.25390625" style="0" customWidth="1"/>
    <col min="10241" max="10241" width="2.00390625" style="0" customWidth="1"/>
    <col min="10242" max="10242" width="15.00390625" style="0" customWidth="1"/>
    <col min="10243" max="10243" width="15.875" style="0" customWidth="1"/>
    <col min="10244" max="10244" width="14.625" style="0" customWidth="1"/>
    <col min="10245" max="10245" width="13.625" style="0" customWidth="1"/>
    <col min="10246" max="10246" width="16.625" style="0" customWidth="1"/>
    <col min="10247" max="10247" width="15.25390625" style="0" customWidth="1"/>
    <col min="10497" max="10497" width="2.00390625" style="0" customWidth="1"/>
    <col min="10498" max="10498" width="15.00390625" style="0" customWidth="1"/>
    <col min="10499" max="10499" width="15.875" style="0" customWidth="1"/>
    <col min="10500" max="10500" width="14.625" style="0" customWidth="1"/>
    <col min="10501" max="10501" width="13.625" style="0" customWidth="1"/>
    <col min="10502" max="10502" width="16.625" style="0" customWidth="1"/>
    <col min="10503" max="10503" width="15.25390625" style="0" customWidth="1"/>
    <col min="10753" max="10753" width="2.00390625" style="0" customWidth="1"/>
    <col min="10754" max="10754" width="15.00390625" style="0" customWidth="1"/>
    <col min="10755" max="10755" width="15.875" style="0" customWidth="1"/>
    <col min="10756" max="10756" width="14.625" style="0" customWidth="1"/>
    <col min="10757" max="10757" width="13.625" style="0" customWidth="1"/>
    <col min="10758" max="10758" width="16.625" style="0" customWidth="1"/>
    <col min="10759" max="10759" width="15.25390625" style="0" customWidth="1"/>
    <col min="11009" max="11009" width="2.00390625" style="0" customWidth="1"/>
    <col min="11010" max="11010" width="15.00390625" style="0" customWidth="1"/>
    <col min="11011" max="11011" width="15.875" style="0" customWidth="1"/>
    <col min="11012" max="11012" width="14.625" style="0" customWidth="1"/>
    <col min="11013" max="11013" width="13.625" style="0" customWidth="1"/>
    <col min="11014" max="11014" width="16.625" style="0" customWidth="1"/>
    <col min="11015" max="11015" width="15.25390625" style="0" customWidth="1"/>
    <col min="11265" max="11265" width="2.00390625" style="0" customWidth="1"/>
    <col min="11266" max="11266" width="15.00390625" style="0" customWidth="1"/>
    <col min="11267" max="11267" width="15.875" style="0" customWidth="1"/>
    <col min="11268" max="11268" width="14.625" style="0" customWidth="1"/>
    <col min="11269" max="11269" width="13.625" style="0" customWidth="1"/>
    <col min="11270" max="11270" width="16.625" style="0" customWidth="1"/>
    <col min="11271" max="11271" width="15.25390625" style="0" customWidth="1"/>
    <col min="11521" max="11521" width="2.00390625" style="0" customWidth="1"/>
    <col min="11522" max="11522" width="15.00390625" style="0" customWidth="1"/>
    <col min="11523" max="11523" width="15.875" style="0" customWidth="1"/>
    <col min="11524" max="11524" width="14.625" style="0" customWidth="1"/>
    <col min="11525" max="11525" width="13.625" style="0" customWidth="1"/>
    <col min="11526" max="11526" width="16.625" style="0" customWidth="1"/>
    <col min="11527" max="11527" width="15.25390625" style="0" customWidth="1"/>
    <col min="11777" max="11777" width="2.00390625" style="0" customWidth="1"/>
    <col min="11778" max="11778" width="15.00390625" style="0" customWidth="1"/>
    <col min="11779" max="11779" width="15.875" style="0" customWidth="1"/>
    <col min="11780" max="11780" width="14.625" style="0" customWidth="1"/>
    <col min="11781" max="11781" width="13.625" style="0" customWidth="1"/>
    <col min="11782" max="11782" width="16.625" style="0" customWidth="1"/>
    <col min="11783" max="11783" width="15.25390625" style="0" customWidth="1"/>
    <col min="12033" max="12033" width="2.00390625" style="0" customWidth="1"/>
    <col min="12034" max="12034" width="15.00390625" style="0" customWidth="1"/>
    <col min="12035" max="12035" width="15.875" style="0" customWidth="1"/>
    <col min="12036" max="12036" width="14.625" style="0" customWidth="1"/>
    <col min="12037" max="12037" width="13.625" style="0" customWidth="1"/>
    <col min="12038" max="12038" width="16.625" style="0" customWidth="1"/>
    <col min="12039" max="12039" width="15.25390625" style="0" customWidth="1"/>
    <col min="12289" max="12289" width="2.00390625" style="0" customWidth="1"/>
    <col min="12290" max="12290" width="15.00390625" style="0" customWidth="1"/>
    <col min="12291" max="12291" width="15.875" style="0" customWidth="1"/>
    <col min="12292" max="12292" width="14.625" style="0" customWidth="1"/>
    <col min="12293" max="12293" width="13.625" style="0" customWidth="1"/>
    <col min="12294" max="12294" width="16.625" style="0" customWidth="1"/>
    <col min="12295" max="12295" width="15.25390625" style="0" customWidth="1"/>
    <col min="12545" max="12545" width="2.00390625" style="0" customWidth="1"/>
    <col min="12546" max="12546" width="15.00390625" style="0" customWidth="1"/>
    <col min="12547" max="12547" width="15.875" style="0" customWidth="1"/>
    <col min="12548" max="12548" width="14.625" style="0" customWidth="1"/>
    <col min="12549" max="12549" width="13.625" style="0" customWidth="1"/>
    <col min="12550" max="12550" width="16.625" style="0" customWidth="1"/>
    <col min="12551" max="12551" width="15.25390625" style="0" customWidth="1"/>
    <col min="12801" max="12801" width="2.00390625" style="0" customWidth="1"/>
    <col min="12802" max="12802" width="15.00390625" style="0" customWidth="1"/>
    <col min="12803" max="12803" width="15.875" style="0" customWidth="1"/>
    <col min="12804" max="12804" width="14.625" style="0" customWidth="1"/>
    <col min="12805" max="12805" width="13.625" style="0" customWidth="1"/>
    <col min="12806" max="12806" width="16.625" style="0" customWidth="1"/>
    <col min="12807" max="12807" width="15.25390625" style="0" customWidth="1"/>
    <col min="13057" max="13057" width="2.00390625" style="0" customWidth="1"/>
    <col min="13058" max="13058" width="15.00390625" style="0" customWidth="1"/>
    <col min="13059" max="13059" width="15.875" style="0" customWidth="1"/>
    <col min="13060" max="13060" width="14.625" style="0" customWidth="1"/>
    <col min="13061" max="13061" width="13.625" style="0" customWidth="1"/>
    <col min="13062" max="13062" width="16.625" style="0" customWidth="1"/>
    <col min="13063" max="13063" width="15.25390625" style="0" customWidth="1"/>
    <col min="13313" max="13313" width="2.00390625" style="0" customWidth="1"/>
    <col min="13314" max="13314" width="15.00390625" style="0" customWidth="1"/>
    <col min="13315" max="13315" width="15.875" style="0" customWidth="1"/>
    <col min="13316" max="13316" width="14.625" style="0" customWidth="1"/>
    <col min="13317" max="13317" width="13.625" style="0" customWidth="1"/>
    <col min="13318" max="13318" width="16.625" style="0" customWidth="1"/>
    <col min="13319" max="13319" width="15.25390625" style="0" customWidth="1"/>
    <col min="13569" max="13569" width="2.00390625" style="0" customWidth="1"/>
    <col min="13570" max="13570" width="15.00390625" style="0" customWidth="1"/>
    <col min="13571" max="13571" width="15.875" style="0" customWidth="1"/>
    <col min="13572" max="13572" width="14.625" style="0" customWidth="1"/>
    <col min="13573" max="13573" width="13.625" style="0" customWidth="1"/>
    <col min="13574" max="13574" width="16.625" style="0" customWidth="1"/>
    <col min="13575" max="13575" width="15.25390625" style="0" customWidth="1"/>
    <col min="13825" max="13825" width="2.00390625" style="0" customWidth="1"/>
    <col min="13826" max="13826" width="15.00390625" style="0" customWidth="1"/>
    <col min="13827" max="13827" width="15.875" style="0" customWidth="1"/>
    <col min="13828" max="13828" width="14.625" style="0" customWidth="1"/>
    <col min="13829" max="13829" width="13.625" style="0" customWidth="1"/>
    <col min="13830" max="13830" width="16.625" style="0" customWidth="1"/>
    <col min="13831" max="13831" width="15.25390625" style="0" customWidth="1"/>
    <col min="14081" max="14081" width="2.00390625" style="0" customWidth="1"/>
    <col min="14082" max="14082" width="15.00390625" style="0" customWidth="1"/>
    <col min="14083" max="14083" width="15.875" style="0" customWidth="1"/>
    <col min="14084" max="14084" width="14.625" style="0" customWidth="1"/>
    <col min="14085" max="14085" width="13.625" style="0" customWidth="1"/>
    <col min="14086" max="14086" width="16.625" style="0" customWidth="1"/>
    <col min="14087" max="14087" width="15.25390625" style="0" customWidth="1"/>
    <col min="14337" max="14337" width="2.00390625" style="0" customWidth="1"/>
    <col min="14338" max="14338" width="15.00390625" style="0" customWidth="1"/>
    <col min="14339" max="14339" width="15.875" style="0" customWidth="1"/>
    <col min="14340" max="14340" width="14.625" style="0" customWidth="1"/>
    <col min="14341" max="14341" width="13.625" style="0" customWidth="1"/>
    <col min="14342" max="14342" width="16.625" style="0" customWidth="1"/>
    <col min="14343" max="14343" width="15.25390625" style="0" customWidth="1"/>
    <col min="14593" max="14593" width="2.00390625" style="0" customWidth="1"/>
    <col min="14594" max="14594" width="15.00390625" style="0" customWidth="1"/>
    <col min="14595" max="14595" width="15.875" style="0" customWidth="1"/>
    <col min="14596" max="14596" width="14.625" style="0" customWidth="1"/>
    <col min="14597" max="14597" width="13.625" style="0" customWidth="1"/>
    <col min="14598" max="14598" width="16.625" style="0" customWidth="1"/>
    <col min="14599" max="14599" width="15.25390625" style="0" customWidth="1"/>
    <col min="14849" max="14849" width="2.00390625" style="0" customWidth="1"/>
    <col min="14850" max="14850" width="15.00390625" style="0" customWidth="1"/>
    <col min="14851" max="14851" width="15.875" style="0" customWidth="1"/>
    <col min="14852" max="14852" width="14.625" style="0" customWidth="1"/>
    <col min="14853" max="14853" width="13.625" style="0" customWidth="1"/>
    <col min="14854" max="14854" width="16.625" style="0" customWidth="1"/>
    <col min="14855" max="14855" width="15.25390625" style="0" customWidth="1"/>
    <col min="15105" max="15105" width="2.00390625" style="0" customWidth="1"/>
    <col min="15106" max="15106" width="15.00390625" style="0" customWidth="1"/>
    <col min="15107" max="15107" width="15.875" style="0" customWidth="1"/>
    <col min="15108" max="15108" width="14.625" style="0" customWidth="1"/>
    <col min="15109" max="15109" width="13.625" style="0" customWidth="1"/>
    <col min="15110" max="15110" width="16.625" style="0" customWidth="1"/>
    <col min="15111" max="15111" width="15.25390625" style="0" customWidth="1"/>
    <col min="15361" max="15361" width="2.00390625" style="0" customWidth="1"/>
    <col min="15362" max="15362" width="15.00390625" style="0" customWidth="1"/>
    <col min="15363" max="15363" width="15.875" style="0" customWidth="1"/>
    <col min="15364" max="15364" width="14.625" style="0" customWidth="1"/>
    <col min="15365" max="15365" width="13.625" style="0" customWidth="1"/>
    <col min="15366" max="15366" width="16.625" style="0" customWidth="1"/>
    <col min="15367" max="15367" width="15.25390625" style="0" customWidth="1"/>
    <col min="15617" max="15617" width="2.00390625" style="0" customWidth="1"/>
    <col min="15618" max="15618" width="15.00390625" style="0" customWidth="1"/>
    <col min="15619" max="15619" width="15.875" style="0" customWidth="1"/>
    <col min="15620" max="15620" width="14.625" style="0" customWidth="1"/>
    <col min="15621" max="15621" width="13.625" style="0" customWidth="1"/>
    <col min="15622" max="15622" width="16.625" style="0" customWidth="1"/>
    <col min="15623" max="15623" width="15.25390625" style="0" customWidth="1"/>
    <col min="15873" max="15873" width="2.00390625" style="0" customWidth="1"/>
    <col min="15874" max="15874" width="15.00390625" style="0" customWidth="1"/>
    <col min="15875" max="15875" width="15.875" style="0" customWidth="1"/>
    <col min="15876" max="15876" width="14.625" style="0" customWidth="1"/>
    <col min="15877" max="15877" width="13.625" style="0" customWidth="1"/>
    <col min="15878" max="15878" width="16.625" style="0" customWidth="1"/>
    <col min="15879" max="15879" width="15.25390625" style="0" customWidth="1"/>
    <col min="16129" max="16129" width="2.00390625" style="0" customWidth="1"/>
    <col min="16130" max="16130" width="15.00390625" style="0" customWidth="1"/>
    <col min="16131" max="16131" width="15.875" style="0" customWidth="1"/>
    <col min="16132" max="16132" width="14.625" style="0" customWidth="1"/>
    <col min="16133" max="16133" width="13.625" style="0" customWidth="1"/>
    <col min="16134" max="16134" width="16.625" style="0" customWidth="1"/>
    <col min="16135" max="16135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18/09-004</v>
      </c>
      <c r="D2" s="5" t="str">
        <f>Rekapitulace!G2</f>
        <v>Oprava schodiště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78</v>
      </c>
      <c r="B5" s="16"/>
      <c r="C5" s="17" t="s">
        <v>79</v>
      </c>
      <c r="D5" s="18"/>
      <c r="E5" s="19"/>
      <c r="F5" s="11" t="s">
        <v>7</v>
      </c>
      <c r="G5" s="12"/>
    </row>
    <row r="6" spans="1:15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95" customHeight="1">
      <c r="A7" s="23" t="s">
        <v>76</v>
      </c>
      <c r="B7" s="24"/>
      <c r="C7" s="202" t="s">
        <v>77</v>
      </c>
      <c r="D7" s="25"/>
      <c r="E7" s="25"/>
      <c r="F7" s="26" t="s">
        <v>11</v>
      </c>
      <c r="G7" s="21">
        <f>IF(PocetMJ=0,,ROUND((F30+F32)/PocetMJ,1))</f>
        <v>0</v>
      </c>
    </row>
    <row r="8" spans="1:9" ht="12.75">
      <c r="A8" s="27" t="s">
        <v>12</v>
      </c>
      <c r="B8" s="11"/>
      <c r="C8" s="207" t="s">
        <v>153</v>
      </c>
      <c r="D8" s="207"/>
      <c r="E8" s="208"/>
      <c r="F8" s="28" t="s">
        <v>13</v>
      </c>
      <c r="G8" s="29"/>
      <c r="H8" s="30"/>
      <c r="I8" s="31"/>
    </row>
    <row r="9" spans="1:8" ht="12.75">
      <c r="A9" s="27" t="s">
        <v>14</v>
      </c>
      <c r="B9" s="11"/>
      <c r="C9" s="207" t="str">
        <f>Projektant</f>
        <v>ACTIV Projekce, s.r.o.</v>
      </c>
      <c r="D9" s="207"/>
      <c r="E9" s="208"/>
      <c r="F9" s="11"/>
      <c r="G9" s="32"/>
      <c r="H9" s="33"/>
    </row>
    <row r="10" spans="1:8" ht="12.75">
      <c r="A10" s="27" t="s">
        <v>15</v>
      </c>
      <c r="B10" s="11"/>
      <c r="C10" s="207" t="s">
        <v>154</v>
      </c>
      <c r="D10" s="207"/>
      <c r="E10" s="207"/>
      <c r="F10" s="34"/>
      <c r="G10" s="35"/>
      <c r="H10" s="36"/>
    </row>
    <row r="11" spans="1:57" ht="13.5" customHeight="1">
      <c r="A11" s="27" t="s">
        <v>16</v>
      </c>
      <c r="B11" s="11"/>
      <c r="C11" s="207"/>
      <c r="D11" s="207"/>
      <c r="E11" s="207"/>
      <c r="F11" s="37" t="s">
        <v>17</v>
      </c>
      <c r="G11" s="38" t="s">
        <v>76</v>
      </c>
      <c r="H11" s="33"/>
      <c r="BA11" s="39"/>
      <c r="BB11" s="39"/>
      <c r="BC11" s="39"/>
      <c r="BD11" s="39"/>
      <c r="BE11" s="39"/>
    </row>
    <row r="12" spans="1:8" ht="12.75" customHeight="1">
      <c r="A12" s="40" t="s">
        <v>18</v>
      </c>
      <c r="B12" s="9"/>
      <c r="C12" s="209"/>
      <c r="D12" s="209"/>
      <c r="E12" s="209"/>
      <c r="F12" s="41" t="s">
        <v>19</v>
      </c>
      <c r="G12" s="42"/>
      <c r="H12" s="33"/>
    </row>
    <row r="13" spans="1:8" ht="28.5" customHeight="1" thickBot="1">
      <c r="A13" s="43" t="s">
        <v>20</v>
      </c>
      <c r="B13" s="44"/>
      <c r="C13" s="44"/>
      <c r="D13" s="44"/>
      <c r="E13" s="45"/>
      <c r="F13" s="45"/>
      <c r="G13" s="46"/>
      <c r="H13" s="33"/>
    </row>
    <row r="14" spans="1:7" ht="17.25" customHeight="1" thickBot="1">
      <c r="A14" s="47" t="s">
        <v>21</v>
      </c>
      <c r="B14" s="48"/>
      <c r="C14" s="49"/>
      <c r="D14" s="50" t="s">
        <v>22</v>
      </c>
      <c r="E14" s="51"/>
      <c r="F14" s="51"/>
      <c r="G14" s="49"/>
    </row>
    <row r="15" spans="1:7" ht="15.95" customHeight="1">
      <c r="A15" s="52"/>
      <c r="B15" s="53" t="s">
        <v>23</v>
      </c>
      <c r="C15" s="54">
        <f>HSV</f>
        <v>0</v>
      </c>
      <c r="D15" s="55" t="str">
        <f>Rekapitulace!A19</f>
        <v>Ztížené výrobní podmínky</v>
      </c>
      <c r="E15" s="56"/>
      <c r="F15" s="57"/>
      <c r="G15" s="54">
        <f>Rekapitulace!I19</f>
        <v>0</v>
      </c>
    </row>
    <row r="16" spans="1:7" ht="15.95" customHeight="1">
      <c r="A16" s="52" t="s">
        <v>24</v>
      </c>
      <c r="B16" s="53" t="s">
        <v>25</v>
      </c>
      <c r="C16" s="54">
        <f>PSV</f>
        <v>0</v>
      </c>
      <c r="D16" s="8" t="str">
        <f>Rekapitulace!A20</f>
        <v>Ostatní zkoušky a měření</v>
      </c>
      <c r="E16" s="58"/>
      <c r="F16" s="59"/>
      <c r="G16" s="54">
        <f>Rekapitulace!I20</f>
        <v>0</v>
      </c>
    </row>
    <row r="17" spans="1:7" ht="15.95" customHeight="1">
      <c r="A17" s="52" t="s">
        <v>26</v>
      </c>
      <c r="B17" s="53" t="s">
        <v>27</v>
      </c>
      <c r="C17" s="54">
        <f>Mont</f>
        <v>0</v>
      </c>
      <c r="D17" s="8" t="str">
        <f>Rekapitulace!A21</f>
        <v>Ostatní náklady - provizorní zábradlí, provizorní</v>
      </c>
      <c r="E17" s="58"/>
      <c r="F17" s="59"/>
      <c r="G17" s="54">
        <f>Rekapitulace!I21</f>
        <v>0</v>
      </c>
    </row>
    <row r="18" spans="1:7" ht="15.95" customHeight="1">
      <c r="A18" s="60" t="s">
        <v>28</v>
      </c>
      <c r="B18" s="61" t="s">
        <v>29</v>
      </c>
      <c r="C18" s="54">
        <f>Dodavka</f>
        <v>0</v>
      </c>
      <c r="D18" s="8" t="str">
        <f>Rekapitulace!A22</f>
        <v>Mimostaveništní doprava</v>
      </c>
      <c r="E18" s="58"/>
      <c r="F18" s="59"/>
      <c r="G18" s="54">
        <f>Rekapitulace!I22</f>
        <v>0</v>
      </c>
    </row>
    <row r="19" spans="1:7" ht="15.95" customHeight="1">
      <c r="A19" s="62" t="s">
        <v>30</v>
      </c>
      <c r="B19" s="53"/>
      <c r="C19" s="54">
        <f>SUM(C15:C18)</f>
        <v>0</v>
      </c>
      <c r="D19" s="8" t="str">
        <f>Rekapitulace!A23</f>
        <v>Zařízení staveniště</v>
      </c>
      <c r="E19" s="58"/>
      <c r="F19" s="59"/>
      <c r="G19" s="54">
        <f>Rekapitulace!I23</f>
        <v>0</v>
      </c>
    </row>
    <row r="20" spans="1:7" ht="15.95" customHeight="1">
      <c r="A20" s="62"/>
      <c r="B20" s="53"/>
      <c r="C20" s="54"/>
      <c r="D20" s="8" t="str">
        <f>Rekapitulace!A24</f>
        <v>Provoz investora</v>
      </c>
      <c r="E20" s="58"/>
      <c r="F20" s="59"/>
      <c r="G20" s="54">
        <f>Rekapitulace!I24</f>
        <v>0</v>
      </c>
    </row>
    <row r="21" spans="1:7" ht="15.95" customHeight="1">
      <c r="A21" s="62" t="s">
        <v>31</v>
      </c>
      <c r="B21" s="53"/>
      <c r="C21" s="54">
        <f>HZS</f>
        <v>0</v>
      </c>
      <c r="D21" s="8" t="str">
        <f>Rekapitulace!A25</f>
        <v>Kompletační činnost (IČD)</v>
      </c>
      <c r="E21" s="58"/>
      <c r="F21" s="59"/>
      <c r="G21" s="54">
        <f>Rekapitulace!I25</f>
        <v>0</v>
      </c>
    </row>
    <row r="22" spans="1:7" ht="15.95" customHeight="1">
      <c r="A22" s="63" t="s">
        <v>32</v>
      </c>
      <c r="B22" s="64"/>
      <c r="C22" s="54">
        <f>C19+C21</f>
        <v>0</v>
      </c>
      <c r="D22" s="8" t="s">
        <v>33</v>
      </c>
      <c r="E22" s="58"/>
      <c r="F22" s="59"/>
      <c r="G22" s="54">
        <f>G23-SUM(G15:G21)</f>
        <v>0</v>
      </c>
    </row>
    <row r="23" spans="1:7" ht="15.95" customHeight="1" thickBot="1">
      <c r="A23" s="210" t="s">
        <v>34</v>
      </c>
      <c r="B23" s="211"/>
      <c r="C23" s="65">
        <f>C22+G23</f>
        <v>0</v>
      </c>
      <c r="D23" s="66" t="s">
        <v>35</v>
      </c>
      <c r="E23" s="67"/>
      <c r="F23" s="68"/>
      <c r="G23" s="54">
        <f>VRN</f>
        <v>0</v>
      </c>
    </row>
    <row r="24" spans="1:7" ht="12.75">
      <c r="A24" s="69" t="s">
        <v>36</v>
      </c>
      <c r="B24" s="70"/>
      <c r="C24" s="71"/>
      <c r="D24" s="70" t="s">
        <v>37</v>
      </c>
      <c r="E24" s="70"/>
      <c r="F24" s="72" t="s">
        <v>38</v>
      </c>
      <c r="G24" s="73"/>
    </row>
    <row r="25" spans="1:7" ht="12.75">
      <c r="A25" s="63" t="s">
        <v>39</v>
      </c>
      <c r="B25" s="64"/>
      <c r="C25" s="74"/>
      <c r="D25" s="64" t="s">
        <v>39</v>
      </c>
      <c r="E25" s="75"/>
      <c r="F25" s="76" t="s">
        <v>39</v>
      </c>
      <c r="G25" s="77"/>
    </row>
    <row r="26" spans="1:7" ht="37.5" customHeight="1">
      <c r="A26" s="63" t="s">
        <v>40</v>
      </c>
      <c r="B26" s="78"/>
      <c r="C26" s="74"/>
      <c r="D26" s="64" t="s">
        <v>40</v>
      </c>
      <c r="E26" s="75"/>
      <c r="F26" s="76" t="s">
        <v>40</v>
      </c>
      <c r="G26" s="77"/>
    </row>
    <row r="27" spans="1:7" ht="12.75">
      <c r="A27" s="63"/>
      <c r="B27" s="79"/>
      <c r="C27" s="74"/>
      <c r="D27" s="64"/>
      <c r="E27" s="75"/>
      <c r="F27" s="76"/>
      <c r="G27" s="77"/>
    </row>
    <row r="28" spans="1:7" ht="12.75">
      <c r="A28" s="63" t="s">
        <v>41</v>
      </c>
      <c r="B28" s="64"/>
      <c r="C28" s="74"/>
      <c r="D28" s="76" t="s">
        <v>42</v>
      </c>
      <c r="E28" s="74"/>
      <c r="F28" s="80" t="s">
        <v>42</v>
      </c>
      <c r="G28" s="77"/>
    </row>
    <row r="29" spans="1:7" ht="69" customHeight="1">
      <c r="A29" s="63"/>
      <c r="B29" s="64"/>
      <c r="C29" s="81"/>
      <c r="D29" s="82"/>
      <c r="E29" s="81"/>
      <c r="F29" s="64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212">
        <f>C23-F32</f>
        <v>0</v>
      </c>
      <c r="G30" s="213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212">
        <f>ROUND(PRODUCT(F30,C31/100),0)</f>
        <v>0</v>
      </c>
      <c r="G31" s="213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212">
        <v>0</v>
      </c>
      <c r="G32" s="213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59"/>
      <c r="F33" s="212">
        <f>ROUND(PRODUCT(F32,C33/100),0)</f>
        <v>0</v>
      </c>
      <c r="G33" s="213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214">
        <f>ROUND(SUM(F30:F33),0)</f>
        <v>0</v>
      </c>
      <c r="G34" s="215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>
      <c r="A37" s="93"/>
      <c r="B37" s="206" t="s">
        <v>155</v>
      </c>
      <c r="C37" s="206"/>
      <c r="D37" s="206"/>
      <c r="E37" s="206"/>
      <c r="F37" s="206"/>
      <c r="G37" s="206"/>
      <c r="H37" t="s">
        <v>6</v>
      </c>
    </row>
    <row r="38" spans="1:8" ht="12.75" customHeight="1">
      <c r="A38" s="94"/>
      <c r="B38" s="206"/>
      <c r="C38" s="206"/>
      <c r="D38" s="206"/>
      <c r="E38" s="206"/>
      <c r="F38" s="206"/>
      <c r="G38" s="206"/>
      <c r="H38" t="s">
        <v>6</v>
      </c>
    </row>
    <row r="39" spans="1:8" ht="12.75">
      <c r="A39" s="94"/>
      <c r="B39" s="206"/>
      <c r="C39" s="206"/>
      <c r="D39" s="206"/>
      <c r="E39" s="206"/>
      <c r="F39" s="206"/>
      <c r="G39" s="206"/>
      <c r="H39" t="s">
        <v>6</v>
      </c>
    </row>
    <row r="40" spans="1:8" ht="12.75">
      <c r="A40" s="94"/>
      <c r="B40" s="206"/>
      <c r="C40" s="206"/>
      <c r="D40" s="206"/>
      <c r="E40" s="206"/>
      <c r="F40" s="206"/>
      <c r="G40" s="206"/>
      <c r="H40" t="s">
        <v>6</v>
      </c>
    </row>
    <row r="41" spans="1:8" ht="12.75">
      <c r="A41" s="94"/>
      <c r="B41" s="206"/>
      <c r="C41" s="206"/>
      <c r="D41" s="206"/>
      <c r="E41" s="206"/>
      <c r="F41" s="206"/>
      <c r="G41" s="206"/>
      <c r="H41" t="s">
        <v>6</v>
      </c>
    </row>
    <row r="42" spans="1:8" ht="12.75">
      <c r="A42" s="94"/>
      <c r="B42" s="206"/>
      <c r="C42" s="206"/>
      <c r="D42" s="206"/>
      <c r="E42" s="206"/>
      <c r="F42" s="206"/>
      <c r="G42" s="206"/>
      <c r="H42" t="s">
        <v>6</v>
      </c>
    </row>
    <row r="43" spans="1:8" ht="12.75">
      <c r="A43" s="94"/>
      <c r="B43" s="206"/>
      <c r="C43" s="206"/>
      <c r="D43" s="206"/>
      <c r="E43" s="206"/>
      <c r="F43" s="206"/>
      <c r="G43" s="206"/>
      <c r="H43" t="s">
        <v>6</v>
      </c>
    </row>
    <row r="44" spans="1:8" ht="12.75">
      <c r="A44" s="94"/>
      <c r="B44" s="206"/>
      <c r="C44" s="206"/>
      <c r="D44" s="206"/>
      <c r="E44" s="206"/>
      <c r="F44" s="206"/>
      <c r="G44" s="206"/>
      <c r="H44" t="s">
        <v>6</v>
      </c>
    </row>
    <row r="45" spans="1:8" ht="0.75" customHeight="1">
      <c r="A45" s="94"/>
      <c r="B45" s="206"/>
      <c r="C45" s="206"/>
      <c r="D45" s="206"/>
      <c r="E45" s="206"/>
      <c r="F45" s="206"/>
      <c r="G45" s="206"/>
      <c r="H45" t="s">
        <v>6</v>
      </c>
    </row>
    <row r="46" spans="2:7" ht="12.75">
      <c r="B46" s="205"/>
      <c r="C46" s="205"/>
      <c r="D46" s="205"/>
      <c r="E46" s="205"/>
      <c r="F46" s="205"/>
      <c r="G46" s="205"/>
    </row>
    <row r="47" spans="2:7" ht="12.75">
      <c r="B47" s="205"/>
      <c r="C47" s="205"/>
      <c r="D47" s="205"/>
      <c r="E47" s="205"/>
      <c r="F47" s="205"/>
      <c r="G47" s="205"/>
    </row>
    <row r="48" spans="2:7" ht="12.75">
      <c r="B48" s="205"/>
      <c r="C48" s="205"/>
      <c r="D48" s="205"/>
      <c r="E48" s="205"/>
      <c r="F48" s="205"/>
      <c r="G48" s="205"/>
    </row>
    <row r="49" spans="2:7" ht="12.75">
      <c r="B49" s="205"/>
      <c r="C49" s="205"/>
      <c r="D49" s="205"/>
      <c r="E49" s="205"/>
      <c r="F49" s="205"/>
      <c r="G49" s="205"/>
    </row>
    <row r="50" spans="2:7" ht="12.75">
      <c r="B50" s="205"/>
      <c r="C50" s="205"/>
      <c r="D50" s="205"/>
      <c r="E50" s="205"/>
      <c r="F50" s="205"/>
      <c r="G50" s="205"/>
    </row>
    <row r="51" spans="2:7" ht="12.75">
      <c r="B51" s="205"/>
      <c r="C51" s="205"/>
      <c r="D51" s="205"/>
      <c r="E51" s="205"/>
      <c r="F51" s="205"/>
      <c r="G51" s="205"/>
    </row>
    <row r="52" spans="2:7" ht="12.75">
      <c r="B52" s="205"/>
      <c r="C52" s="205"/>
      <c r="D52" s="205"/>
      <c r="E52" s="205"/>
      <c r="F52" s="205"/>
      <c r="G52" s="205"/>
    </row>
    <row r="53" spans="2:7" ht="12.75">
      <c r="B53" s="205"/>
      <c r="C53" s="205"/>
      <c r="D53" s="205"/>
      <c r="E53" s="205"/>
      <c r="F53" s="205"/>
      <c r="G53" s="205"/>
    </row>
    <row r="54" spans="2:7" ht="12.75">
      <c r="B54" s="205"/>
      <c r="C54" s="205"/>
      <c r="D54" s="205"/>
      <c r="E54" s="205"/>
      <c r="F54" s="205"/>
      <c r="G54" s="205"/>
    </row>
    <row r="55" spans="2:7" ht="12.75">
      <c r="B55" s="205"/>
      <c r="C55" s="205"/>
      <c r="D55" s="205"/>
      <c r="E55" s="205"/>
      <c r="F55" s="205"/>
      <c r="G55" s="20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&amp;C&amp;A&amp;Rstránka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8"/>
  <sheetViews>
    <sheetView workbookViewId="0" topLeftCell="A1">
      <selection activeCell="A26" sqref="A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  <col min="257" max="257" width="5.875" style="0" customWidth="1"/>
    <col min="258" max="258" width="6.125" style="0" customWidth="1"/>
    <col min="259" max="259" width="11.375" style="0" customWidth="1"/>
    <col min="260" max="260" width="15.875" style="0" customWidth="1"/>
    <col min="261" max="261" width="11.25390625" style="0" customWidth="1"/>
    <col min="262" max="262" width="10.875" style="0" customWidth="1"/>
    <col min="263" max="263" width="11.00390625" style="0" customWidth="1"/>
    <col min="264" max="264" width="11.125" style="0" customWidth="1"/>
    <col min="265" max="265" width="10.75390625" style="0" customWidth="1"/>
    <col min="513" max="513" width="5.875" style="0" customWidth="1"/>
    <col min="514" max="514" width="6.125" style="0" customWidth="1"/>
    <col min="515" max="515" width="11.375" style="0" customWidth="1"/>
    <col min="516" max="516" width="15.875" style="0" customWidth="1"/>
    <col min="517" max="517" width="11.25390625" style="0" customWidth="1"/>
    <col min="518" max="518" width="10.875" style="0" customWidth="1"/>
    <col min="519" max="519" width="11.00390625" style="0" customWidth="1"/>
    <col min="520" max="520" width="11.125" style="0" customWidth="1"/>
    <col min="521" max="521" width="10.75390625" style="0" customWidth="1"/>
    <col min="769" max="769" width="5.875" style="0" customWidth="1"/>
    <col min="770" max="770" width="6.125" style="0" customWidth="1"/>
    <col min="771" max="771" width="11.375" style="0" customWidth="1"/>
    <col min="772" max="772" width="15.875" style="0" customWidth="1"/>
    <col min="773" max="773" width="11.25390625" style="0" customWidth="1"/>
    <col min="774" max="774" width="10.875" style="0" customWidth="1"/>
    <col min="775" max="775" width="11.00390625" style="0" customWidth="1"/>
    <col min="776" max="776" width="11.125" style="0" customWidth="1"/>
    <col min="777" max="777" width="10.75390625" style="0" customWidth="1"/>
    <col min="1025" max="1025" width="5.875" style="0" customWidth="1"/>
    <col min="1026" max="1026" width="6.125" style="0" customWidth="1"/>
    <col min="1027" max="1027" width="11.375" style="0" customWidth="1"/>
    <col min="1028" max="1028" width="15.875" style="0" customWidth="1"/>
    <col min="1029" max="1029" width="11.25390625" style="0" customWidth="1"/>
    <col min="1030" max="1030" width="10.875" style="0" customWidth="1"/>
    <col min="1031" max="1031" width="11.00390625" style="0" customWidth="1"/>
    <col min="1032" max="1032" width="11.125" style="0" customWidth="1"/>
    <col min="1033" max="1033" width="10.75390625" style="0" customWidth="1"/>
    <col min="1281" max="1281" width="5.875" style="0" customWidth="1"/>
    <col min="1282" max="1282" width="6.125" style="0" customWidth="1"/>
    <col min="1283" max="1283" width="11.375" style="0" customWidth="1"/>
    <col min="1284" max="1284" width="15.875" style="0" customWidth="1"/>
    <col min="1285" max="1285" width="11.25390625" style="0" customWidth="1"/>
    <col min="1286" max="1286" width="10.875" style="0" customWidth="1"/>
    <col min="1287" max="1287" width="11.00390625" style="0" customWidth="1"/>
    <col min="1288" max="1288" width="11.125" style="0" customWidth="1"/>
    <col min="1289" max="1289" width="10.75390625" style="0" customWidth="1"/>
    <col min="1537" max="1537" width="5.875" style="0" customWidth="1"/>
    <col min="1538" max="1538" width="6.125" style="0" customWidth="1"/>
    <col min="1539" max="1539" width="11.375" style="0" customWidth="1"/>
    <col min="1540" max="1540" width="15.875" style="0" customWidth="1"/>
    <col min="1541" max="1541" width="11.25390625" style="0" customWidth="1"/>
    <col min="1542" max="1542" width="10.875" style="0" customWidth="1"/>
    <col min="1543" max="1543" width="11.00390625" style="0" customWidth="1"/>
    <col min="1544" max="1544" width="11.125" style="0" customWidth="1"/>
    <col min="1545" max="1545" width="10.75390625" style="0" customWidth="1"/>
    <col min="1793" max="1793" width="5.875" style="0" customWidth="1"/>
    <col min="1794" max="1794" width="6.125" style="0" customWidth="1"/>
    <col min="1795" max="1795" width="11.375" style="0" customWidth="1"/>
    <col min="1796" max="1796" width="15.875" style="0" customWidth="1"/>
    <col min="1797" max="1797" width="11.25390625" style="0" customWidth="1"/>
    <col min="1798" max="1798" width="10.875" style="0" customWidth="1"/>
    <col min="1799" max="1799" width="11.00390625" style="0" customWidth="1"/>
    <col min="1800" max="1800" width="11.125" style="0" customWidth="1"/>
    <col min="1801" max="1801" width="10.75390625" style="0" customWidth="1"/>
    <col min="2049" max="2049" width="5.875" style="0" customWidth="1"/>
    <col min="2050" max="2050" width="6.125" style="0" customWidth="1"/>
    <col min="2051" max="2051" width="11.375" style="0" customWidth="1"/>
    <col min="2052" max="2052" width="15.875" style="0" customWidth="1"/>
    <col min="2053" max="2053" width="11.25390625" style="0" customWidth="1"/>
    <col min="2054" max="2054" width="10.875" style="0" customWidth="1"/>
    <col min="2055" max="2055" width="11.00390625" style="0" customWidth="1"/>
    <col min="2056" max="2056" width="11.125" style="0" customWidth="1"/>
    <col min="2057" max="2057" width="10.75390625" style="0" customWidth="1"/>
    <col min="2305" max="2305" width="5.875" style="0" customWidth="1"/>
    <col min="2306" max="2306" width="6.125" style="0" customWidth="1"/>
    <col min="2307" max="2307" width="11.375" style="0" customWidth="1"/>
    <col min="2308" max="2308" width="15.875" style="0" customWidth="1"/>
    <col min="2309" max="2309" width="11.25390625" style="0" customWidth="1"/>
    <col min="2310" max="2310" width="10.875" style="0" customWidth="1"/>
    <col min="2311" max="2311" width="11.00390625" style="0" customWidth="1"/>
    <col min="2312" max="2312" width="11.125" style="0" customWidth="1"/>
    <col min="2313" max="2313" width="10.75390625" style="0" customWidth="1"/>
    <col min="2561" max="2561" width="5.875" style="0" customWidth="1"/>
    <col min="2562" max="2562" width="6.125" style="0" customWidth="1"/>
    <col min="2563" max="2563" width="11.375" style="0" customWidth="1"/>
    <col min="2564" max="2564" width="15.875" style="0" customWidth="1"/>
    <col min="2565" max="2565" width="11.25390625" style="0" customWidth="1"/>
    <col min="2566" max="2566" width="10.875" style="0" customWidth="1"/>
    <col min="2567" max="2567" width="11.00390625" style="0" customWidth="1"/>
    <col min="2568" max="2568" width="11.125" style="0" customWidth="1"/>
    <col min="2569" max="2569" width="10.75390625" style="0" customWidth="1"/>
    <col min="2817" max="2817" width="5.875" style="0" customWidth="1"/>
    <col min="2818" max="2818" width="6.125" style="0" customWidth="1"/>
    <col min="2819" max="2819" width="11.375" style="0" customWidth="1"/>
    <col min="2820" max="2820" width="15.875" style="0" customWidth="1"/>
    <col min="2821" max="2821" width="11.25390625" style="0" customWidth="1"/>
    <col min="2822" max="2822" width="10.875" style="0" customWidth="1"/>
    <col min="2823" max="2823" width="11.00390625" style="0" customWidth="1"/>
    <col min="2824" max="2824" width="11.125" style="0" customWidth="1"/>
    <col min="2825" max="2825" width="10.75390625" style="0" customWidth="1"/>
    <col min="3073" max="3073" width="5.875" style="0" customWidth="1"/>
    <col min="3074" max="3074" width="6.125" style="0" customWidth="1"/>
    <col min="3075" max="3075" width="11.375" style="0" customWidth="1"/>
    <col min="3076" max="3076" width="15.875" style="0" customWidth="1"/>
    <col min="3077" max="3077" width="11.25390625" style="0" customWidth="1"/>
    <col min="3078" max="3078" width="10.875" style="0" customWidth="1"/>
    <col min="3079" max="3079" width="11.00390625" style="0" customWidth="1"/>
    <col min="3080" max="3080" width="11.125" style="0" customWidth="1"/>
    <col min="3081" max="3081" width="10.75390625" style="0" customWidth="1"/>
    <col min="3329" max="3329" width="5.875" style="0" customWidth="1"/>
    <col min="3330" max="3330" width="6.125" style="0" customWidth="1"/>
    <col min="3331" max="3331" width="11.375" style="0" customWidth="1"/>
    <col min="3332" max="3332" width="15.875" style="0" customWidth="1"/>
    <col min="3333" max="3333" width="11.25390625" style="0" customWidth="1"/>
    <col min="3334" max="3334" width="10.875" style="0" customWidth="1"/>
    <col min="3335" max="3335" width="11.00390625" style="0" customWidth="1"/>
    <col min="3336" max="3336" width="11.125" style="0" customWidth="1"/>
    <col min="3337" max="3337" width="10.75390625" style="0" customWidth="1"/>
    <col min="3585" max="3585" width="5.875" style="0" customWidth="1"/>
    <col min="3586" max="3586" width="6.125" style="0" customWidth="1"/>
    <col min="3587" max="3587" width="11.375" style="0" customWidth="1"/>
    <col min="3588" max="3588" width="15.875" style="0" customWidth="1"/>
    <col min="3589" max="3589" width="11.25390625" style="0" customWidth="1"/>
    <col min="3590" max="3590" width="10.875" style="0" customWidth="1"/>
    <col min="3591" max="3591" width="11.00390625" style="0" customWidth="1"/>
    <col min="3592" max="3592" width="11.125" style="0" customWidth="1"/>
    <col min="3593" max="3593" width="10.75390625" style="0" customWidth="1"/>
    <col min="3841" max="3841" width="5.875" style="0" customWidth="1"/>
    <col min="3842" max="3842" width="6.125" style="0" customWidth="1"/>
    <col min="3843" max="3843" width="11.375" style="0" customWidth="1"/>
    <col min="3844" max="3844" width="15.875" style="0" customWidth="1"/>
    <col min="3845" max="3845" width="11.25390625" style="0" customWidth="1"/>
    <col min="3846" max="3846" width="10.875" style="0" customWidth="1"/>
    <col min="3847" max="3847" width="11.00390625" style="0" customWidth="1"/>
    <col min="3848" max="3848" width="11.125" style="0" customWidth="1"/>
    <col min="3849" max="3849" width="10.75390625" style="0" customWidth="1"/>
    <col min="4097" max="4097" width="5.875" style="0" customWidth="1"/>
    <col min="4098" max="4098" width="6.125" style="0" customWidth="1"/>
    <col min="4099" max="4099" width="11.375" style="0" customWidth="1"/>
    <col min="4100" max="4100" width="15.875" style="0" customWidth="1"/>
    <col min="4101" max="4101" width="11.25390625" style="0" customWidth="1"/>
    <col min="4102" max="4102" width="10.875" style="0" customWidth="1"/>
    <col min="4103" max="4103" width="11.00390625" style="0" customWidth="1"/>
    <col min="4104" max="4104" width="11.125" style="0" customWidth="1"/>
    <col min="4105" max="4105" width="10.75390625" style="0" customWidth="1"/>
    <col min="4353" max="4353" width="5.875" style="0" customWidth="1"/>
    <col min="4354" max="4354" width="6.125" style="0" customWidth="1"/>
    <col min="4355" max="4355" width="11.375" style="0" customWidth="1"/>
    <col min="4356" max="4356" width="15.875" style="0" customWidth="1"/>
    <col min="4357" max="4357" width="11.25390625" style="0" customWidth="1"/>
    <col min="4358" max="4358" width="10.875" style="0" customWidth="1"/>
    <col min="4359" max="4359" width="11.00390625" style="0" customWidth="1"/>
    <col min="4360" max="4360" width="11.125" style="0" customWidth="1"/>
    <col min="4361" max="4361" width="10.75390625" style="0" customWidth="1"/>
    <col min="4609" max="4609" width="5.875" style="0" customWidth="1"/>
    <col min="4610" max="4610" width="6.125" style="0" customWidth="1"/>
    <col min="4611" max="4611" width="11.375" style="0" customWidth="1"/>
    <col min="4612" max="4612" width="15.875" style="0" customWidth="1"/>
    <col min="4613" max="4613" width="11.25390625" style="0" customWidth="1"/>
    <col min="4614" max="4614" width="10.875" style="0" customWidth="1"/>
    <col min="4615" max="4615" width="11.00390625" style="0" customWidth="1"/>
    <col min="4616" max="4616" width="11.125" style="0" customWidth="1"/>
    <col min="4617" max="4617" width="10.75390625" style="0" customWidth="1"/>
    <col min="4865" max="4865" width="5.875" style="0" customWidth="1"/>
    <col min="4866" max="4866" width="6.125" style="0" customWidth="1"/>
    <col min="4867" max="4867" width="11.375" style="0" customWidth="1"/>
    <col min="4868" max="4868" width="15.875" style="0" customWidth="1"/>
    <col min="4869" max="4869" width="11.25390625" style="0" customWidth="1"/>
    <col min="4870" max="4870" width="10.875" style="0" customWidth="1"/>
    <col min="4871" max="4871" width="11.00390625" style="0" customWidth="1"/>
    <col min="4872" max="4872" width="11.125" style="0" customWidth="1"/>
    <col min="4873" max="4873" width="10.75390625" style="0" customWidth="1"/>
    <col min="5121" max="5121" width="5.875" style="0" customWidth="1"/>
    <col min="5122" max="5122" width="6.125" style="0" customWidth="1"/>
    <col min="5123" max="5123" width="11.375" style="0" customWidth="1"/>
    <col min="5124" max="5124" width="15.875" style="0" customWidth="1"/>
    <col min="5125" max="5125" width="11.25390625" style="0" customWidth="1"/>
    <col min="5126" max="5126" width="10.875" style="0" customWidth="1"/>
    <col min="5127" max="5127" width="11.00390625" style="0" customWidth="1"/>
    <col min="5128" max="5128" width="11.125" style="0" customWidth="1"/>
    <col min="5129" max="5129" width="10.75390625" style="0" customWidth="1"/>
    <col min="5377" max="5377" width="5.875" style="0" customWidth="1"/>
    <col min="5378" max="5378" width="6.125" style="0" customWidth="1"/>
    <col min="5379" max="5379" width="11.375" style="0" customWidth="1"/>
    <col min="5380" max="5380" width="15.875" style="0" customWidth="1"/>
    <col min="5381" max="5381" width="11.25390625" style="0" customWidth="1"/>
    <col min="5382" max="5382" width="10.875" style="0" customWidth="1"/>
    <col min="5383" max="5383" width="11.00390625" style="0" customWidth="1"/>
    <col min="5384" max="5384" width="11.125" style="0" customWidth="1"/>
    <col min="5385" max="5385" width="10.75390625" style="0" customWidth="1"/>
    <col min="5633" max="5633" width="5.875" style="0" customWidth="1"/>
    <col min="5634" max="5634" width="6.125" style="0" customWidth="1"/>
    <col min="5635" max="5635" width="11.375" style="0" customWidth="1"/>
    <col min="5636" max="5636" width="15.875" style="0" customWidth="1"/>
    <col min="5637" max="5637" width="11.25390625" style="0" customWidth="1"/>
    <col min="5638" max="5638" width="10.875" style="0" customWidth="1"/>
    <col min="5639" max="5639" width="11.00390625" style="0" customWidth="1"/>
    <col min="5640" max="5640" width="11.125" style="0" customWidth="1"/>
    <col min="5641" max="5641" width="10.75390625" style="0" customWidth="1"/>
    <col min="5889" max="5889" width="5.875" style="0" customWidth="1"/>
    <col min="5890" max="5890" width="6.125" style="0" customWidth="1"/>
    <col min="5891" max="5891" width="11.375" style="0" customWidth="1"/>
    <col min="5892" max="5892" width="15.875" style="0" customWidth="1"/>
    <col min="5893" max="5893" width="11.25390625" style="0" customWidth="1"/>
    <col min="5894" max="5894" width="10.875" style="0" customWidth="1"/>
    <col min="5895" max="5895" width="11.00390625" style="0" customWidth="1"/>
    <col min="5896" max="5896" width="11.125" style="0" customWidth="1"/>
    <col min="5897" max="5897" width="10.75390625" style="0" customWidth="1"/>
    <col min="6145" max="6145" width="5.875" style="0" customWidth="1"/>
    <col min="6146" max="6146" width="6.125" style="0" customWidth="1"/>
    <col min="6147" max="6147" width="11.375" style="0" customWidth="1"/>
    <col min="6148" max="6148" width="15.875" style="0" customWidth="1"/>
    <col min="6149" max="6149" width="11.25390625" style="0" customWidth="1"/>
    <col min="6150" max="6150" width="10.875" style="0" customWidth="1"/>
    <col min="6151" max="6151" width="11.00390625" style="0" customWidth="1"/>
    <col min="6152" max="6152" width="11.125" style="0" customWidth="1"/>
    <col min="6153" max="6153" width="10.75390625" style="0" customWidth="1"/>
    <col min="6401" max="6401" width="5.875" style="0" customWidth="1"/>
    <col min="6402" max="6402" width="6.125" style="0" customWidth="1"/>
    <col min="6403" max="6403" width="11.375" style="0" customWidth="1"/>
    <col min="6404" max="6404" width="15.875" style="0" customWidth="1"/>
    <col min="6405" max="6405" width="11.25390625" style="0" customWidth="1"/>
    <col min="6406" max="6406" width="10.875" style="0" customWidth="1"/>
    <col min="6407" max="6407" width="11.00390625" style="0" customWidth="1"/>
    <col min="6408" max="6408" width="11.125" style="0" customWidth="1"/>
    <col min="6409" max="6409" width="10.75390625" style="0" customWidth="1"/>
    <col min="6657" max="6657" width="5.875" style="0" customWidth="1"/>
    <col min="6658" max="6658" width="6.125" style="0" customWidth="1"/>
    <col min="6659" max="6659" width="11.375" style="0" customWidth="1"/>
    <col min="6660" max="6660" width="15.875" style="0" customWidth="1"/>
    <col min="6661" max="6661" width="11.25390625" style="0" customWidth="1"/>
    <col min="6662" max="6662" width="10.875" style="0" customWidth="1"/>
    <col min="6663" max="6663" width="11.00390625" style="0" customWidth="1"/>
    <col min="6664" max="6664" width="11.125" style="0" customWidth="1"/>
    <col min="6665" max="6665" width="10.75390625" style="0" customWidth="1"/>
    <col min="6913" max="6913" width="5.875" style="0" customWidth="1"/>
    <col min="6914" max="6914" width="6.125" style="0" customWidth="1"/>
    <col min="6915" max="6915" width="11.375" style="0" customWidth="1"/>
    <col min="6916" max="6916" width="15.875" style="0" customWidth="1"/>
    <col min="6917" max="6917" width="11.25390625" style="0" customWidth="1"/>
    <col min="6918" max="6918" width="10.875" style="0" customWidth="1"/>
    <col min="6919" max="6919" width="11.00390625" style="0" customWidth="1"/>
    <col min="6920" max="6920" width="11.125" style="0" customWidth="1"/>
    <col min="6921" max="6921" width="10.75390625" style="0" customWidth="1"/>
    <col min="7169" max="7169" width="5.875" style="0" customWidth="1"/>
    <col min="7170" max="7170" width="6.125" style="0" customWidth="1"/>
    <col min="7171" max="7171" width="11.375" style="0" customWidth="1"/>
    <col min="7172" max="7172" width="15.875" style="0" customWidth="1"/>
    <col min="7173" max="7173" width="11.25390625" style="0" customWidth="1"/>
    <col min="7174" max="7174" width="10.875" style="0" customWidth="1"/>
    <col min="7175" max="7175" width="11.00390625" style="0" customWidth="1"/>
    <col min="7176" max="7176" width="11.125" style="0" customWidth="1"/>
    <col min="7177" max="7177" width="10.75390625" style="0" customWidth="1"/>
    <col min="7425" max="7425" width="5.875" style="0" customWidth="1"/>
    <col min="7426" max="7426" width="6.125" style="0" customWidth="1"/>
    <col min="7427" max="7427" width="11.375" style="0" customWidth="1"/>
    <col min="7428" max="7428" width="15.875" style="0" customWidth="1"/>
    <col min="7429" max="7429" width="11.25390625" style="0" customWidth="1"/>
    <col min="7430" max="7430" width="10.875" style="0" customWidth="1"/>
    <col min="7431" max="7431" width="11.00390625" style="0" customWidth="1"/>
    <col min="7432" max="7432" width="11.125" style="0" customWidth="1"/>
    <col min="7433" max="7433" width="10.75390625" style="0" customWidth="1"/>
    <col min="7681" max="7681" width="5.875" style="0" customWidth="1"/>
    <col min="7682" max="7682" width="6.125" style="0" customWidth="1"/>
    <col min="7683" max="7683" width="11.375" style="0" customWidth="1"/>
    <col min="7684" max="7684" width="15.875" style="0" customWidth="1"/>
    <col min="7685" max="7685" width="11.25390625" style="0" customWidth="1"/>
    <col min="7686" max="7686" width="10.875" style="0" customWidth="1"/>
    <col min="7687" max="7687" width="11.00390625" style="0" customWidth="1"/>
    <col min="7688" max="7688" width="11.125" style="0" customWidth="1"/>
    <col min="7689" max="7689" width="10.75390625" style="0" customWidth="1"/>
    <col min="7937" max="7937" width="5.875" style="0" customWidth="1"/>
    <col min="7938" max="7938" width="6.125" style="0" customWidth="1"/>
    <col min="7939" max="7939" width="11.375" style="0" customWidth="1"/>
    <col min="7940" max="7940" width="15.875" style="0" customWidth="1"/>
    <col min="7941" max="7941" width="11.25390625" style="0" customWidth="1"/>
    <col min="7942" max="7942" width="10.875" style="0" customWidth="1"/>
    <col min="7943" max="7943" width="11.00390625" style="0" customWidth="1"/>
    <col min="7944" max="7944" width="11.125" style="0" customWidth="1"/>
    <col min="7945" max="7945" width="10.75390625" style="0" customWidth="1"/>
    <col min="8193" max="8193" width="5.875" style="0" customWidth="1"/>
    <col min="8194" max="8194" width="6.125" style="0" customWidth="1"/>
    <col min="8195" max="8195" width="11.375" style="0" customWidth="1"/>
    <col min="8196" max="8196" width="15.875" style="0" customWidth="1"/>
    <col min="8197" max="8197" width="11.25390625" style="0" customWidth="1"/>
    <col min="8198" max="8198" width="10.875" style="0" customWidth="1"/>
    <col min="8199" max="8199" width="11.00390625" style="0" customWidth="1"/>
    <col min="8200" max="8200" width="11.125" style="0" customWidth="1"/>
    <col min="8201" max="8201" width="10.75390625" style="0" customWidth="1"/>
    <col min="8449" max="8449" width="5.875" style="0" customWidth="1"/>
    <col min="8450" max="8450" width="6.125" style="0" customWidth="1"/>
    <col min="8451" max="8451" width="11.375" style="0" customWidth="1"/>
    <col min="8452" max="8452" width="15.875" style="0" customWidth="1"/>
    <col min="8453" max="8453" width="11.25390625" style="0" customWidth="1"/>
    <col min="8454" max="8454" width="10.875" style="0" customWidth="1"/>
    <col min="8455" max="8455" width="11.00390625" style="0" customWidth="1"/>
    <col min="8456" max="8456" width="11.125" style="0" customWidth="1"/>
    <col min="8457" max="8457" width="10.75390625" style="0" customWidth="1"/>
    <col min="8705" max="8705" width="5.875" style="0" customWidth="1"/>
    <col min="8706" max="8706" width="6.125" style="0" customWidth="1"/>
    <col min="8707" max="8707" width="11.375" style="0" customWidth="1"/>
    <col min="8708" max="8708" width="15.875" style="0" customWidth="1"/>
    <col min="8709" max="8709" width="11.25390625" style="0" customWidth="1"/>
    <col min="8710" max="8710" width="10.875" style="0" customWidth="1"/>
    <col min="8711" max="8711" width="11.00390625" style="0" customWidth="1"/>
    <col min="8712" max="8712" width="11.125" style="0" customWidth="1"/>
    <col min="8713" max="8713" width="10.75390625" style="0" customWidth="1"/>
    <col min="8961" max="8961" width="5.875" style="0" customWidth="1"/>
    <col min="8962" max="8962" width="6.125" style="0" customWidth="1"/>
    <col min="8963" max="8963" width="11.375" style="0" customWidth="1"/>
    <col min="8964" max="8964" width="15.875" style="0" customWidth="1"/>
    <col min="8965" max="8965" width="11.25390625" style="0" customWidth="1"/>
    <col min="8966" max="8966" width="10.875" style="0" customWidth="1"/>
    <col min="8967" max="8967" width="11.00390625" style="0" customWidth="1"/>
    <col min="8968" max="8968" width="11.125" style="0" customWidth="1"/>
    <col min="8969" max="8969" width="10.75390625" style="0" customWidth="1"/>
    <col min="9217" max="9217" width="5.875" style="0" customWidth="1"/>
    <col min="9218" max="9218" width="6.125" style="0" customWidth="1"/>
    <col min="9219" max="9219" width="11.375" style="0" customWidth="1"/>
    <col min="9220" max="9220" width="15.875" style="0" customWidth="1"/>
    <col min="9221" max="9221" width="11.25390625" style="0" customWidth="1"/>
    <col min="9222" max="9222" width="10.875" style="0" customWidth="1"/>
    <col min="9223" max="9223" width="11.00390625" style="0" customWidth="1"/>
    <col min="9224" max="9224" width="11.125" style="0" customWidth="1"/>
    <col min="9225" max="9225" width="10.75390625" style="0" customWidth="1"/>
    <col min="9473" max="9473" width="5.875" style="0" customWidth="1"/>
    <col min="9474" max="9474" width="6.125" style="0" customWidth="1"/>
    <col min="9475" max="9475" width="11.375" style="0" customWidth="1"/>
    <col min="9476" max="9476" width="15.875" style="0" customWidth="1"/>
    <col min="9477" max="9477" width="11.25390625" style="0" customWidth="1"/>
    <col min="9478" max="9478" width="10.875" style="0" customWidth="1"/>
    <col min="9479" max="9479" width="11.00390625" style="0" customWidth="1"/>
    <col min="9480" max="9480" width="11.125" style="0" customWidth="1"/>
    <col min="9481" max="9481" width="10.75390625" style="0" customWidth="1"/>
    <col min="9729" max="9729" width="5.875" style="0" customWidth="1"/>
    <col min="9730" max="9730" width="6.125" style="0" customWidth="1"/>
    <col min="9731" max="9731" width="11.375" style="0" customWidth="1"/>
    <col min="9732" max="9732" width="15.875" style="0" customWidth="1"/>
    <col min="9733" max="9733" width="11.25390625" style="0" customWidth="1"/>
    <col min="9734" max="9734" width="10.875" style="0" customWidth="1"/>
    <col min="9735" max="9735" width="11.00390625" style="0" customWidth="1"/>
    <col min="9736" max="9736" width="11.125" style="0" customWidth="1"/>
    <col min="9737" max="9737" width="10.75390625" style="0" customWidth="1"/>
    <col min="9985" max="9985" width="5.875" style="0" customWidth="1"/>
    <col min="9986" max="9986" width="6.125" style="0" customWidth="1"/>
    <col min="9987" max="9987" width="11.375" style="0" customWidth="1"/>
    <col min="9988" max="9988" width="15.875" style="0" customWidth="1"/>
    <col min="9989" max="9989" width="11.25390625" style="0" customWidth="1"/>
    <col min="9990" max="9990" width="10.875" style="0" customWidth="1"/>
    <col min="9991" max="9991" width="11.00390625" style="0" customWidth="1"/>
    <col min="9992" max="9992" width="11.125" style="0" customWidth="1"/>
    <col min="9993" max="9993" width="10.75390625" style="0" customWidth="1"/>
    <col min="10241" max="10241" width="5.875" style="0" customWidth="1"/>
    <col min="10242" max="10242" width="6.125" style="0" customWidth="1"/>
    <col min="10243" max="10243" width="11.375" style="0" customWidth="1"/>
    <col min="10244" max="10244" width="15.875" style="0" customWidth="1"/>
    <col min="10245" max="10245" width="11.25390625" style="0" customWidth="1"/>
    <col min="10246" max="10246" width="10.875" style="0" customWidth="1"/>
    <col min="10247" max="10247" width="11.00390625" style="0" customWidth="1"/>
    <col min="10248" max="10248" width="11.125" style="0" customWidth="1"/>
    <col min="10249" max="10249" width="10.75390625" style="0" customWidth="1"/>
    <col min="10497" max="10497" width="5.875" style="0" customWidth="1"/>
    <col min="10498" max="10498" width="6.125" style="0" customWidth="1"/>
    <col min="10499" max="10499" width="11.375" style="0" customWidth="1"/>
    <col min="10500" max="10500" width="15.875" style="0" customWidth="1"/>
    <col min="10501" max="10501" width="11.25390625" style="0" customWidth="1"/>
    <col min="10502" max="10502" width="10.875" style="0" customWidth="1"/>
    <col min="10503" max="10503" width="11.00390625" style="0" customWidth="1"/>
    <col min="10504" max="10504" width="11.125" style="0" customWidth="1"/>
    <col min="10505" max="10505" width="10.75390625" style="0" customWidth="1"/>
    <col min="10753" max="10753" width="5.875" style="0" customWidth="1"/>
    <col min="10754" max="10754" width="6.125" style="0" customWidth="1"/>
    <col min="10755" max="10755" width="11.375" style="0" customWidth="1"/>
    <col min="10756" max="10756" width="15.875" style="0" customWidth="1"/>
    <col min="10757" max="10757" width="11.25390625" style="0" customWidth="1"/>
    <col min="10758" max="10758" width="10.875" style="0" customWidth="1"/>
    <col min="10759" max="10759" width="11.00390625" style="0" customWidth="1"/>
    <col min="10760" max="10760" width="11.125" style="0" customWidth="1"/>
    <col min="10761" max="10761" width="10.75390625" style="0" customWidth="1"/>
    <col min="11009" max="11009" width="5.875" style="0" customWidth="1"/>
    <col min="11010" max="11010" width="6.125" style="0" customWidth="1"/>
    <col min="11011" max="11011" width="11.375" style="0" customWidth="1"/>
    <col min="11012" max="11012" width="15.875" style="0" customWidth="1"/>
    <col min="11013" max="11013" width="11.25390625" style="0" customWidth="1"/>
    <col min="11014" max="11014" width="10.875" style="0" customWidth="1"/>
    <col min="11015" max="11015" width="11.00390625" style="0" customWidth="1"/>
    <col min="11016" max="11016" width="11.125" style="0" customWidth="1"/>
    <col min="11017" max="11017" width="10.75390625" style="0" customWidth="1"/>
    <col min="11265" max="11265" width="5.875" style="0" customWidth="1"/>
    <col min="11266" max="11266" width="6.125" style="0" customWidth="1"/>
    <col min="11267" max="11267" width="11.375" style="0" customWidth="1"/>
    <col min="11268" max="11268" width="15.875" style="0" customWidth="1"/>
    <col min="11269" max="11269" width="11.25390625" style="0" customWidth="1"/>
    <col min="11270" max="11270" width="10.875" style="0" customWidth="1"/>
    <col min="11271" max="11271" width="11.00390625" style="0" customWidth="1"/>
    <col min="11272" max="11272" width="11.125" style="0" customWidth="1"/>
    <col min="11273" max="11273" width="10.75390625" style="0" customWidth="1"/>
    <col min="11521" max="11521" width="5.875" style="0" customWidth="1"/>
    <col min="11522" max="11522" width="6.125" style="0" customWidth="1"/>
    <col min="11523" max="11523" width="11.375" style="0" customWidth="1"/>
    <col min="11524" max="11524" width="15.875" style="0" customWidth="1"/>
    <col min="11525" max="11525" width="11.25390625" style="0" customWidth="1"/>
    <col min="11526" max="11526" width="10.875" style="0" customWidth="1"/>
    <col min="11527" max="11527" width="11.00390625" style="0" customWidth="1"/>
    <col min="11528" max="11528" width="11.125" style="0" customWidth="1"/>
    <col min="11529" max="11529" width="10.75390625" style="0" customWidth="1"/>
    <col min="11777" max="11777" width="5.875" style="0" customWidth="1"/>
    <col min="11778" max="11778" width="6.125" style="0" customWidth="1"/>
    <col min="11779" max="11779" width="11.375" style="0" customWidth="1"/>
    <col min="11780" max="11780" width="15.875" style="0" customWidth="1"/>
    <col min="11781" max="11781" width="11.25390625" style="0" customWidth="1"/>
    <col min="11782" max="11782" width="10.875" style="0" customWidth="1"/>
    <col min="11783" max="11783" width="11.00390625" style="0" customWidth="1"/>
    <col min="11784" max="11784" width="11.125" style="0" customWidth="1"/>
    <col min="11785" max="11785" width="10.75390625" style="0" customWidth="1"/>
    <col min="12033" max="12033" width="5.875" style="0" customWidth="1"/>
    <col min="12034" max="12034" width="6.125" style="0" customWidth="1"/>
    <col min="12035" max="12035" width="11.375" style="0" customWidth="1"/>
    <col min="12036" max="12036" width="15.875" style="0" customWidth="1"/>
    <col min="12037" max="12037" width="11.25390625" style="0" customWidth="1"/>
    <col min="12038" max="12038" width="10.875" style="0" customWidth="1"/>
    <col min="12039" max="12039" width="11.00390625" style="0" customWidth="1"/>
    <col min="12040" max="12040" width="11.125" style="0" customWidth="1"/>
    <col min="12041" max="12041" width="10.75390625" style="0" customWidth="1"/>
    <col min="12289" max="12289" width="5.875" style="0" customWidth="1"/>
    <col min="12290" max="12290" width="6.125" style="0" customWidth="1"/>
    <col min="12291" max="12291" width="11.375" style="0" customWidth="1"/>
    <col min="12292" max="12292" width="15.875" style="0" customWidth="1"/>
    <col min="12293" max="12293" width="11.25390625" style="0" customWidth="1"/>
    <col min="12294" max="12294" width="10.875" style="0" customWidth="1"/>
    <col min="12295" max="12295" width="11.00390625" style="0" customWidth="1"/>
    <col min="12296" max="12296" width="11.125" style="0" customWidth="1"/>
    <col min="12297" max="12297" width="10.75390625" style="0" customWidth="1"/>
    <col min="12545" max="12545" width="5.875" style="0" customWidth="1"/>
    <col min="12546" max="12546" width="6.125" style="0" customWidth="1"/>
    <col min="12547" max="12547" width="11.375" style="0" customWidth="1"/>
    <col min="12548" max="12548" width="15.875" style="0" customWidth="1"/>
    <col min="12549" max="12549" width="11.25390625" style="0" customWidth="1"/>
    <col min="12550" max="12550" width="10.875" style="0" customWidth="1"/>
    <col min="12551" max="12551" width="11.00390625" style="0" customWidth="1"/>
    <col min="12552" max="12552" width="11.125" style="0" customWidth="1"/>
    <col min="12553" max="12553" width="10.75390625" style="0" customWidth="1"/>
    <col min="12801" max="12801" width="5.875" style="0" customWidth="1"/>
    <col min="12802" max="12802" width="6.125" style="0" customWidth="1"/>
    <col min="12803" max="12803" width="11.375" style="0" customWidth="1"/>
    <col min="12804" max="12804" width="15.875" style="0" customWidth="1"/>
    <col min="12805" max="12805" width="11.25390625" style="0" customWidth="1"/>
    <col min="12806" max="12806" width="10.875" style="0" customWidth="1"/>
    <col min="12807" max="12807" width="11.00390625" style="0" customWidth="1"/>
    <col min="12808" max="12808" width="11.125" style="0" customWidth="1"/>
    <col min="12809" max="12809" width="10.75390625" style="0" customWidth="1"/>
    <col min="13057" max="13057" width="5.875" style="0" customWidth="1"/>
    <col min="13058" max="13058" width="6.125" style="0" customWidth="1"/>
    <col min="13059" max="13059" width="11.375" style="0" customWidth="1"/>
    <col min="13060" max="13060" width="15.875" style="0" customWidth="1"/>
    <col min="13061" max="13061" width="11.25390625" style="0" customWidth="1"/>
    <col min="13062" max="13062" width="10.875" style="0" customWidth="1"/>
    <col min="13063" max="13063" width="11.00390625" style="0" customWidth="1"/>
    <col min="13064" max="13064" width="11.125" style="0" customWidth="1"/>
    <col min="13065" max="13065" width="10.75390625" style="0" customWidth="1"/>
    <col min="13313" max="13313" width="5.875" style="0" customWidth="1"/>
    <col min="13314" max="13314" width="6.125" style="0" customWidth="1"/>
    <col min="13315" max="13315" width="11.375" style="0" customWidth="1"/>
    <col min="13316" max="13316" width="15.875" style="0" customWidth="1"/>
    <col min="13317" max="13317" width="11.25390625" style="0" customWidth="1"/>
    <col min="13318" max="13318" width="10.875" style="0" customWidth="1"/>
    <col min="13319" max="13319" width="11.00390625" style="0" customWidth="1"/>
    <col min="13320" max="13320" width="11.125" style="0" customWidth="1"/>
    <col min="13321" max="13321" width="10.75390625" style="0" customWidth="1"/>
    <col min="13569" max="13569" width="5.875" style="0" customWidth="1"/>
    <col min="13570" max="13570" width="6.125" style="0" customWidth="1"/>
    <col min="13571" max="13571" width="11.375" style="0" customWidth="1"/>
    <col min="13572" max="13572" width="15.875" style="0" customWidth="1"/>
    <col min="13573" max="13573" width="11.25390625" style="0" customWidth="1"/>
    <col min="13574" max="13574" width="10.875" style="0" customWidth="1"/>
    <col min="13575" max="13575" width="11.00390625" style="0" customWidth="1"/>
    <col min="13576" max="13576" width="11.125" style="0" customWidth="1"/>
    <col min="13577" max="13577" width="10.75390625" style="0" customWidth="1"/>
    <col min="13825" max="13825" width="5.875" style="0" customWidth="1"/>
    <col min="13826" max="13826" width="6.125" style="0" customWidth="1"/>
    <col min="13827" max="13827" width="11.375" style="0" customWidth="1"/>
    <col min="13828" max="13828" width="15.875" style="0" customWidth="1"/>
    <col min="13829" max="13829" width="11.25390625" style="0" customWidth="1"/>
    <col min="13830" max="13830" width="10.875" style="0" customWidth="1"/>
    <col min="13831" max="13831" width="11.00390625" style="0" customWidth="1"/>
    <col min="13832" max="13832" width="11.125" style="0" customWidth="1"/>
    <col min="13833" max="13833" width="10.75390625" style="0" customWidth="1"/>
    <col min="14081" max="14081" width="5.875" style="0" customWidth="1"/>
    <col min="14082" max="14082" width="6.125" style="0" customWidth="1"/>
    <col min="14083" max="14083" width="11.375" style="0" customWidth="1"/>
    <col min="14084" max="14084" width="15.875" style="0" customWidth="1"/>
    <col min="14085" max="14085" width="11.25390625" style="0" customWidth="1"/>
    <col min="14086" max="14086" width="10.875" style="0" customWidth="1"/>
    <col min="14087" max="14087" width="11.00390625" style="0" customWidth="1"/>
    <col min="14088" max="14088" width="11.125" style="0" customWidth="1"/>
    <col min="14089" max="14089" width="10.75390625" style="0" customWidth="1"/>
    <col min="14337" max="14337" width="5.875" style="0" customWidth="1"/>
    <col min="14338" max="14338" width="6.125" style="0" customWidth="1"/>
    <col min="14339" max="14339" width="11.375" style="0" customWidth="1"/>
    <col min="14340" max="14340" width="15.875" style="0" customWidth="1"/>
    <col min="14341" max="14341" width="11.25390625" style="0" customWidth="1"/>
    <col min="14342" max="14342" width="10.875" style="0" customWidth="1"/>
    <col min="14343" max="14343" width="11.00390625" style="0" customWidth="1"/>
    <col min="14344" max="14344" width="11.125" style="0" customWidth="1"/>
    <col min="14345" max="14345" width="10.75390625" style="0" customWidth="1"/>
    <col min="14593" max="14593" width="5.875" style="0" customWidth="1"/>
    <col min="14594" max="14594" width="6.125" style="0" customWidth="1"/>
    <col min="14595" max="14595" width="11.375" style="0" customWidth="1"/>
    <col min="14596" max="14596" width="15.875" style="0" customWidth="1"/>
    <col min="14597" max="14597" width="11.25390625" style="0" customWidth="1"/>
    <col min="14598" max="14598" width="10.875" style="0" customWidth="1"/>
    <col min="14599" max="14599" width="11.00390625" style="0" customWidth="1"/>
    <col min="14600" max="14600" width="11.125" style="0" customWidth="1"/>
    <col min="14601" max="14601" width="10.75390625" style="0" customWidth="1"/>
    <col min="14849" max="14849" width="5.875" style="0" customWidth="1"/>
    <col min="14850" max="14850" width="6.125" style="0" customWidth="1"/>
    <col min="14851" max="14851" width="11.375" style="0" customWidth="1"/>
    <col min="14852" max="14852" width="15.875" style="0" customWidth="1"/>
    <col min="14853" max="14853" width="11.25390625" style="0" customWidth="1"/>
    <col min="14854" max="14854" width="10.875" style="0" customWidth="1"/>
    <col min="14855" max="14855" width="11.00390625" style="0" customWidth="1"/>
    <col min="14856" max="14856" width="11.125" style="0" customWidth="1"/>
    <col min="14857" max="14857" width="10.75390625" style="0" customWidth="1"/>
    <col min="15105" max="15105" width="5.875" style="0" customWidth="1"/>
    <col min="15106" max="15106" width="6.125" style="0" customWidth="1"/>
    <col min="15107" max="15107" width="11.375" style="0" customWidth="1"/>
    <col min="15108" max="15108" width="15.875" style="0" customWidth="1"/>
    <col min="15109" max="15109" width="11.25390625" style="0" customWidth="1"/>
    <col min="15110" max="15110" width="10.875" style="0" customWidth="1"/>
    <col min="15111" max="15111" width="11.00390625" style="0" customWidth="1"/>
    <col min="15112" max="15112" width="11.125" style="0" customWidth="1"/>
    <col min="15113" max="15113" width="10.75390625" style="0" customWidth="1"/>
    <col min="15361" max="15361" width="5.875" style="0" customWidth="1"/>
    <col min="15362" max="15362" width="6.125" style="0" customWidth="1"/>
    <col min="15363" max="15363" width="11.375" style="0" customWidth="1"/>
    <col min="15364" max="15364" width="15.875" style="0" customWidth="1"/>
    <col min="15365" max="15365" width="11.25390625" style="0" customWidth="1"/>
    <col min="15366" max="15366" width="10.875" style="0" customWidth="1"/>
    <col min="15367" max="15367" width="11.00390625" style="0" customWidth="1"/>
    <col min="15368" max="15368" width="11.125" style="0" customWidth="1"/>
    <col min="15369" max="15369" width="10.75390625" style="0" customWidth="1"/>
    <col min="15617" max="15617" width="5.875" style="0" customWidth="1"/>
    <col min="15618" max="15618" width="6.125" style="0" customWidth="1"/>
    <col min="15619" max="15619" width="11.375" style="0" customWidth="1"/>
    <col min="15620" max="15620" width="15.875" style="0" customWidth="1"/>
    <col min="15621" max="15621" width="11.25390625" style="0" customWidth="1"/>
    <col min="15622" max="15622" width="10.875" style="0" customWidth="1"/>
    <col min="15623" max="15623" width="11.00390625" style="0" customWidth="1"/>
    <col min="15624" max="15624" width="11.125" style="0" customWidth="1"/>
    <col min="15625" max="15625" width="10.75390625" style="0" customWidth="1"/>
    <col min="15873" max="15873" width="5.875" style="0" customWidth="1"/>
    <col min="15874" max="15874" width="6.125" style="0" customWidth="1"/>
    <col min="15875" max="15875" width="11.375" style="0" customWidth="1"/>
    <col min="15876" max="15876" width="15.875" style="0" customWidth="1"/>
    <col min="15877" max="15877" width="11.25390625" style="0" customWidth="1"/>
    <col min="15878" max="15878" width="10.875" style="0" customWidth="1"/>
    <col min="15879" max="15879" width="11.00390625" style="0" customWidth="1"/>
    <col min="15880" max="15880" width="11.125" style="0" customWidth="1"/>
    <col min="15881" max="15881" width="10.75390625" style="0" customWidth="1"/>
    <col min="16129" max="16129" width="5.875" style="0" customWidth="1"/>
    <col min="16130" max="16130" width="6.125" style="0" customWidth="1"/>
    <col min="16131" max="16131" width="11.375" style="0" customWidth="1"/>
    <col min="16132" max="16132" width="15.875" style="0" customWidth="1"/>
    <col min="16133" max="16133" width="11.25390625" style="0" customWidth="1"/>
    <col min="16134" max="16134" width="10.875" style="0" customWidth="1"/>
    <col min="16135" max="16135" width="11.00390625" style="0" customWidth="1"/>
    <col min="16136" max="16136" width="11.125" style="0" customWidth="1"/>
    <col min="16137" max="16137" width="10.75390625" style="0" customWidth="1"/>
  </cols>
  <sheetData>
    <row r="1" spans="1:9" ht="13.5" thickTop="1">
      <c r="A1" s="216" t="s">
        <v>49</v>
      </c>
      <c r="B1" s="217"/>
      <c r="C1" s="201" t="str">
        <f>CONCATENATE(cislostavby," ",nazevstavby)</f>
        <v>18/09-004 Obchodní a hotelové školy, Zborovská 519 Turnov</v>
      </c>
      <c r="D1" s="95"/>
      <c r="E1" s="96"/>
      <c r="F1" s="95"/>
      <c r="G1" s="97" t="s">
        <v>50</v>
      </c>
      <c r="H1" s="98" t="s">
        <v>76</v>
      </c>
      <c r="I1" s="99"/>
    </row>
    <row r="2" spans="1:9" ht="13.5" thickBot="1">
      <c r="A2" s="218" t="s">
        <v>51</v>
      </c>
      <c r="B2" s="219"/>
      <c r="C2" s="100" t="str">
        <f>CONCATENATE(cisloobjektu," ",nazevobjektu)</f>
        <v>001 Oprava stávajícího venkovního schodiště</v>
      </c>
      <c r="D2" s="101"/>
      <c r="E2" s="102"/>
      <c r="F2" s="101"/>
      <c r="G2" s="220" t="s">
        <v>80</v>
      </c>
      <c r="H2" s="221"/>
      <c r="I2" s="222"/>
    </row>
    <row r="3" spans="1:9" ht="13.5" thickTop="1">
      <c r="A3" s="75"/>
      <c r="B3" s="75"/>
      <c r="C3" s="75"/>
      <c r="D3" s="75"/>
      <c r="E3" s="75"/>
      <c r="F3" s="64"/>
      <c r="G3" s="75"/>
      <c r="H3" s="75"/>
      <c r="I3" s="75"/>
    </row>
    <row r="4" spans="1:9" ht="19.5" customHeight="1">
      <c r="A4" s="103" t="s">
        <v>52</v>
      </c>
      <c r="B4" s="104"/>
      <c r="C4" s="104"/>
      <c r="D4" s="104"/>
      <c r="E4" s="105"/>
      <c r="F4" s="104"/>
      <c r="G4" s="104"/>
      <c r="H4" s="104"/>
      <c r="I4" s="104"/>
    </row>
    <row r="5" spans="1:9" ht="13.5" thickBot="1">
      <c r="A5" s="75"/>
      <c r="B5" s="75"/>
      <c r="C5" s="75"/>
      <c r="D5" s="75"/>
      <c r="E5" s="75"/>
      <c r="F5" s="75"/>
      <c r="G5" s="75"/>
      <c r="H5" s="75"/>
      <c r="I5" s="75"/>
    </row>
    <row r="6" spans="1:9" s="33" customFormat="1" ht="13.5" thickBot="1">
      <c r="A6" s="106"/>
      <c r="B6" s="107" t="s">
        <v>53</v>
      </c>
      <c r="C6" s="107"/>
      <c r="D6" s="108"/>
      <c r="E6" s="109" t="s">
        <v>54</v>
      </c>
      <c r="F6" s="110" t="s">
        <v>55</v>
      </c>
      <c r="G6" s="110" t="s">
        <v>56</v>
      </c>
      <c r="H6" s="110" t="s">
        <v>57</v>
      </c>
      <c r="I6" s="111" t="s">
        <v>31</v>
      </c>
    </row>
    <row r="7" spans="1:9" s="33" customFormat="1" ht="12.75">
      <c r="A7" s="196" t="str">
        <f>Položky!B7</f>
        <v>62</v>
      </c>
      <c r="B7" s="112" t="str">
        <f>Položky!C7</f>
        <v>Úpravy povrchů vnější</v>
      </c>
      <c r="C7" s="64"/>
      <c r="D7" s="113"/>
      <c r="E7" s="197">
        <f>Položky!BA10</f>
        <v>0</v>
      </c>
      <c r="F7" s="198">
        <f>Položky!BB10</f>
        <v>0</v>
      </c>
      <c r="G7" s="198">
        <f>Položky!BC10</f>
        <v>0</v>
      </c>
      <c r="H7" s="198">
        <f>Položky!BD10</f>
        <v>0</v>
      </c>
      <c r="I7" s="199">
        <f>Položky!BE10</f>
        <v>0</v>
      </c>
    </row>
    <row r="8" spans="1:9" s="33" customFormat="1" ht="12.75">
      <c r="A8" s="196" t="str">
        <f>Položky!B11</f>
        <v>93</v>
      </c>
      <c r="B8" s="112" t="str">
        <f>Položky!C11</f>
        <v>Dokončovací práce inženýrskách staveb</v>
      </c>
      <c r="C8" s="64"/>
      <c r="D8" s="113"/>
      <c r="E8" s="197">
        <f>Položky!BA16</f>
        <v>0</v>
      </c>
      <c r="F8" s="198">
        <f>Položky!BB16</f>
        <v>0</v>
      </c>
      <c r="G8" s="198">
        <f>Položky!BC16</f>
        <v>0</v>
      </c>
      <c r="H8" s="198">
        <f>Položky!BD16</f>
        <v>0</v>
      </c>
      <c r="I8" s="199">
        <f>Položky!BE16</f>
        <v>0</v>
      </c>
    </row>
    <row r="9" spans="1:9" s="33" customFormat="1" ht="12.75">
      <c r="A9" s="196" t="str">
        <f>Položky!B17</f>
        <v>96</v>
      </c>
      <c r="B9" s="112" t="str">
        <f>Položky!C17</f>
        <v>Bourání konstrukcí</v>
      </c>
      <c r="C9" s="64"/>
      <c r="D9" s="113"/>
      <c r="E9" s="197">
        <f>Položky!BA20</f>
        <v>0</v>
      </c>
      <c r="F9" s="198">
        <f>Položky!BB20</f>
        <v>0</v>
      </c>
      <c r="G9" s="198">
        <f>Položky!BC20</f>
        <v>0</v>
      </c>
      <c r="H9" s="198">
        <f>Položky!BD20</f>
        <v>0</v>
      </c>
      <c r="I9" s="199">
        <f>Položky!BE20</f>
        <v>0</v>
      </c>
    </row>
    <row r="10" spans="1:9" s="33" customFormat="1" ht="12.75">
      <c r="A10" s="196" t="str">
        <f>Položky!B21</f>
        <v>99</v>
      </c>
      <c r="B10" s="112" t="str">
        <f>Položky!C21</f>
        <v>Staveništní přesun hmot</v>
      </c>
      <c r="C10" s="64"/>
      <c r="D10" s="113"/>
      <c r="E10" s="197">
        <f>Položky!BA23</f>
        <v>0</v>
      </c>
      <c r="F10" s="198">
        <f>Položky!BB23</f>
        <v>0</v>
      </c>
      <c r="G10" s="198">
        <f>Položky!BC23</f>
        <v>0</v>
      </c>
      <c r="H10" s="198">
        <f>Položky!BD23</f>
        <v>0</v>
      </c>
      <c r="I10" s="199">
        <f>Položky!BE23</f>
        <v>0</v>
      </c>
    </row>
    <row r="11" spans="1:9" s="33" customFormat="1" ht="12.75">
      <c r="A11" s="196" t="str">
        <f>Položky!B24</f>
        <v>772</v>
      </c>
      <c r="B11" s="112" t="str">
        <f>Položky!C24</f>
        <v>Kamenné  dlažby</v>
      </c>
      <c r="C11" s="64"/>
      <c r="D11" s="113"/>
      <c r="E11" s="197">
        <f>Položky!BA45</f>
        <v>0</v>
      </c>
      <c r="F11" s="198">
        <f>Položky!BB45</f>
        <v>0</v>
      </c>
      <c r="G11" s="198">
        <f>Položky!BC45</f>
        <v>0</v>
      </c>
      <c r="H11" s="198">
        <f>Položky!BD45</f>
        <v>0</v>
      </c>
      <c r="I11" s="199">
        <f>Položky!BE45</f>
        <v>0</v>
      </c>
    </row>
    <row r="12" spans="1:9" s="33" customFormat="1" ht="12.75">
      <c r="A12" s="196" t="str">
        <f>Položky!B46</f>
        <v>OST</v>
      </c>
      <c r="B12" s="112" t="str">
        <f>Položky!C46</f>
        <v>Ostatní</v>
      </c>
      <c r="C12" s="64"/>
      <c r="D12" s="113"/>
      <c r="E12" s="197">
        <f>Položky!BA49</f>
        <v>0</v>
      </c>
      <c r="F12" s="198">
        <f>Položky!BB49</f>
        <v>0</v>
      </c>
      <c r="G12" s="198">
        <f>Položky!BC49</f>
        <v>0</v>
      </c>
      <c r="H12" s="198">
        <f>Položky!BD49</f>
        <v>0</v>
      </c>
      <c r="I12" s="199">
        <f>Položky!BE49</f>
        <v>0</v>
      </c>
    </row>
    <row r="13" spans="1:9" s="33" customFormat="1" ht="13.5" thickBot="1">
      <c r="A13" s="196" t="str">
        <f>Položky!B50</f>
        <v>D96</v>
      </c>
      <c r="B13" s="112" t="str">
        <f>Položky!C50</f>
        <v>Přesuny suti a vybouraných hmot</v>
      </c>
      <c r="C13" s="64"/>
      <c r="D13" s="113"/>
      <c r="E13" s="197">
        <f>Položky!BA54</f>
        <v>0</v>
      </c>
      <c r="F13" s="198">
        <f>Položky!BB54</f>
        <v>0</v>
      </c>
      <c r="G13" s="198">
        <f>Položky!BC54</f>
        <v>0</v>
      </c>
      <c r="H13" s="198">
        <f>Položky!BD54</f>
        <v>0</v>
      </c>
      <c r="I13" s="199">
        <f>Položky!BE54</f>
        <v>0</v>
      </c>
    </row>
    <row r="14" spans="1:256" ht="13.5" thickBot="1">
      <c r="A14" s="114"/>
      <c r="B14" s="115" t="s">
        <v>58</v>
      </c>
      <c r="C14" s="115"/>
      <c r="D14" s="116"/>
      <c r="E14" s="117">
        <f>SUM(E7:E13)</f>
        <v>0</v>
      </c>
      <c r="F14" s="118">
        <f>SUM(F7:F13)</f>
        <v>0</v>
      </c>
      <c r="G14" s="118">
        <f>SUM(G7:G13)</f>
        <v>0</v>
      </c>
      <c r="H14" s="118">
        <f>SUM(H7:H13)</f>
        <v>0</v>
      </c>
      <c r="I14" s="119">
        <f>SUM(I7:I13)</f>
        <v>0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  <c r="IV14" s="120"/>
    </row>
    <row r="15" spans="1:9" ht="12.75">
      <c r="A15" s="64"/>
      <c r="B15" s="64"/>
      <c r="C15" s="64"/>
      <c r="D15" s="64"/>
      <c r="E15" s="64"/>
      <c r="F15" s="64"/>
      <c r="G15" s="64"/>
      <c r="H15" s="64"/>
      <c r="I15" s="64"/>
    </row>
    <row r="16" spans="1:57" ht="18">
      <c r="A16" s="104" t="s">
        <v>59</v>
      </c>
      <c r="B16" s="104"/>
      <c r="C16" s="104"/>
      <c r="D16" s="104"/>
      <c r="E16" s="104"/>
      <c r="F16" s="104"/>
      <c r="G16" s="121"/>
      <c r="H16" s="104"/>
      <c r="I16" s="104"/>
      <c r="BA16" s="39"/>
      <c r="BB16" s="39"/>
      <c r="BC16" s="39"/>
      <c r="BD16" s="39"/>
      <c r="BE16" s="39"/>
    </row>
    <row r="17" spans="1:9" ht="13.5" thickBot="1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2.75">
      <c r="A18" s="69" t="s">
        <v>60</v>
      </c>
      <c r="B18" s="70"/>
      <c r="C18" s="70"/>
      <c r="D18" s="122"/>
      <c r="E18" s="123" t="s">
        <v>61</v>
      </c>
      <c r="F18" s="124" t="s">
        <v>62</v>
      </c>
      <c r="G18" s="125" t="s">
        <v>63</v>
      </c>
      <c r="H18" s="126"/>
      <c r="I18" s="127" t="s">
        <v>61</v>
      </c>
    </row>
    <row r="19" spans="1:53" ht="12.75">
      <c r="A19" s="62" t="s">
        <v>147</v>
      </c>
      <c r="B19" s="53"/>
      <c r="C19" s="53"/>
      <c r="D19" s="128"/>
      <c r="E19" s="129">
        <v>0</v>
      </c>
      <c r="F19" s="130">
        <v>0</v>
      </c>
      <c r="G19" s="131">
        <f aca="true" t="shared" si="0" ref="G19:G26">CHOOSE(BA19+1,HSV+PSV,HSV+PSV+Mont,HSV+PSV+Dodavka+Mont,HSV,PSV,Mont,Dodavka,Mont+Dodavka,0)</f>
        <v>0</v>
      </c>
      <c r="H19" s="132"/>
      <c r="I19" s="133">
        <f aca="true" t="shared" si="1" ref="I19:I26">E19+F19*G19/100</f>
        <v>0</v>
      </c>
      <c r="BA19">
        <v>0</v>
      </c>
    </row>
    <row r="20" spans="1:53" ht="12.75">
      <c r="A20" s="62" t="s">
        <v>157</v>
      </c>
      <c r="B20" s="53"/>
      <c r="C20" s="53"/>
      <c r="D20" s="128"/>
      <c r="E20" s="129">
        <v>0</v>
      </c>
      <c r="F20" s="130">
        <v>0</v>
      </c>
      <c r="G20" s="131">
        <f t="shared" si="0"/>
        <v>0</v>
      </c>
      <c r="H20" s="132"/>
      <c r="I20" s="133">
        <f t="shared" si="1"/>
        <v>0</v>
      </c>
      <c r="BA20">
        <v>0</v>
      </c>
    </row>
    <row r="21" spans="1:53" ht="12.75">
      <c r="A21" s="62" t="s">
        <v>158</v>
      </c>
      <c r="B21" s="53"/>
      <c r="C21" s="53"/>
      <c r="D21" s="128"/>
      <c r="E21" s="129">
        <v>0</v>
      </c>
      <c r="F21" s="130">
        <v>0</v>
      </c>
      <c r="G21" s="131">
        <f t="shared" si="0"/>
        <v>0</v>
      </c>
      <c r="H21" s="132"/>
      <c r="I21" s="133">
        <f t="shared" si="1"/>
        <v>0</v>
      </c>
      <c r="BA21">
        <v>0</v>
      </c>
    </row>
    <row r="22" spans="1:53" ht="12.75">
      <c r="A22" s="62" t="s">
        <v>148</v>
      </c>
      <c r="B22" s="53"/>
      <c r="C22" s="53"/>
      <c r="D22" s="128"/>
      <c r="E22" s="129">
        <v>0</v>
      </c>
      <c r="F22" s="130">
        <v>0</v>
      </c>
      <c r="G22" s="131">
        <f t="shared" si="0"/>
        <v>0</v>
      </c>
      <c r="H22" s="132"/>
      <c r="I22" s="133">
        <f t="shared" si="1"/>
        <v>0</v>
      </c>
      <c r="BA22">
        <v>0</v>
      </c>
    </row>
    <row r="23" spans="1:53" ht="12.75">
      <c r="A23" s="62" t="s">
        <v>149</v>
      </c>
      <c r="B23" s="53"/>
      <c r="C23" s="53"/>
      <c r="D23" s="128"/>
      <c r="E23" s="129">
        <v>0</v>
      </c>
      <c r="F23" s="130">
        <v>0</v>
      </c>
      <c r="G23" s="131">
        <f t="shared" si="0"/>
        <v>0</v>
      </c>
      <c r="H23" s="132"/>
      <c r="I23" s="133">
        <f t="shared" si="1"/>
        <v>0</v>
      </c>
      <c r="BA23">
        <v>1</v>
      </c>
    </row>
    <row r="24" spans="1:53" ht="12.75">
      <c r="A24" s="62" t="s">
        <v>150</v>
      </c>
      <c r="B24" s="53"/>
      <c r="C24" s="53"/>
      <c r="D24" s="128"/>
      <c r="E24" s="129">
        <v>0</v>
      </c>
      <c r="F24" s="130">
        <v>0</v>
      </c>
      <c r="G24" s="131">
        <f t="shared" si="0"/>
        <v>0</v>
      </c>
      <c r="H24" s="132"/>
      <c r="I24" s="133">
        <f t="shared" si="1"/>
        <v>0</v>
      </c>
      <c r="BA24">
        <v>1</v>
      </c>
    </row>
    <row r="25" spans="1:53" ht="12.75">
      <c r="A25" s="62" t="s">
        <v>151</v>
      </c>
      <c r="B25" s="53"/>
      <c r="C25" s="53"/>
      <c r="D25" s="128"/>
      <c r="E25" s="129">
        <v>0</v>
      </c>
      <c r="F25" s="130">
        <v>0</v>
      </c>
      <c r="G25" s="131">
        <f t="shared" si="0"/>
        <v>0</v>
      </c>
      <c r="H25" s="132"/>
      <c r="I25" s="133">
        <f t="shared" si="1"/>
        <v>0</v>
      </c>
      <c r="BA25">
        <v>2</v>
      </c>
    </row>
    <row r="26" spans="1:53" ht="12.75">
      <c r="A26" s="62" t="s">
        <v>152</v>
      </c>
      <c r="B26" s="53"/>
      <c r="C26" s="53"/>
      <c r="D26" s="128"/>
      <c r="E26" s="129">
        <v>0</v>
      </c>
      <c r="F26" s="130">
        <v>0</v>
      </c>
      <c r="G26" s="131">
        <f t="shared" si="0"/>
        <v>0</v>
      </c>
      <c r="H26" s="132"/>
      <c r="I26" s="133">
        <f t="shared" si="1"/>
        <v>0</v>
      </c>
      <c r="BA26">
        <v>2</v>
      </c>
    </row>
    <row r="27" spans="1:9" ht="13.5" thickBot="1">
      <c r="A27" s="134"/>
      <c r="B27" s="135" t="s">
        <v>64</v>
      </c>
      <c r="C27" s="136"/>
      <c r="D27" s="137"/>
      <c r="E27" s="138"/>
      <c r="F27" s="139"/>
      <c r="G27" s="139"/>
      <c r="H27" s="223">
        <f>SUM(I19:I26)</f>
        <v>0</v>
      </c>
      <c r="I27" s="224"/>
    </row>
    <row r="29" spans="1:9" ht="12.75">
      <c r="A29" s="203" t="s">
        <v>48</v>
      </c>
      <c r="B29" s="203"/>
      <c r="C29" s="203"/>
      <c r="D29" s="203"/>
      <c r="E29" s="203"/>
      <c r="F29" s="203"/>
      <c r="G29" s="203"/>
      <c r="H29" s="75" t="s">
        <v>6</v>
      </c>
      <c r="I29" s="75"/>
    </row>
    <row r="30" spans="1:9" ht="12.75">
      <c r="A30" s="225" t="s">
        <v>156</v>
      </c>
      <c r="B30" s="225"/>
      <c r="C30" s="225"/>
      <c r="D30" s="225"/>
      <c r="E30" s="225"/>
      <c r="F30" s="225"/>
      <c r="G30" s="225"/>
      <c r="H30" s="225"/>
      <c r="I30" s="225"/>
    </row>
    <row r="31" spans="1:9" ht="12.7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2.75">
      <c r="A32" s="225"/>
      <c r="B32" s="225"/>
      <c r="C32" s="225"/>
      <c r="D32" s="225"/>
      <c r="E32" s="225"/>
      <c r="F32" s="225"/>
      <c r="G32" s="225"/>
      <c r="H32" s="225"/>
      <c r="I32" s="225"/>
    </row>
    <row r="33" spans="6:9" ht="12.75">
      <c r="F33" s="140"/>
      <c r="G33" s="141"/>
      <c r="H33" s="141"/>
      <c r="I33" s="142"/>
    </row>
    <row r="34" spans="6:9" ht="12.75">
      <c r="F34" s="140"/>
      <c r="G34" s="141"/>
      <c r="H34" s="141"/>
      <c r="I34" s="142"/>
    </row>
    <row r="35" spans="6:9" ht="12.75">
      <c r="F35" s="140"/>
      <c r="G35" s="141"/>
      <c r="H35" s="141"/>
      <c r="I35" s="142"/>
    </row>
    <row r="36" spans="6:9" ht="12.75">
      <c r="F36" s="140"/>
      <c r="G36" s="141"/>
      <c r="H36" s="141"/>
      <c r="I36" s="142"/>
    </row>
    <row r="37" spans="6:9" ht="12.75">
      <c r="F37" s="140"/>
      <c r="G37" s="141"/>
      <c r="H37" s="141"/>
      <c r="I37" s="142"/>
    </row>
    <row r="38" spans="6:9" ht="12.75">
      <c r="F38" s="140"/>
      <c r="G38" s="141"/>
      <c r="H38" s="141"/>
      <c r="I38" s="142"/>
    </row>
    <row r="39" spans="6:9" ht="12.75">
      <c r="F39" s="140"/>
      <c r="G39" s="141"/>
      <c r="H39" s="141"/>
      <c r="I39" s="142"/>
    </row>
    <row r="40" spans="6:9" ht="12.75">
      <c r="F40" s="140"/>
      <c r="G40" s="141"/>
      <c r="H40" s="141"/>
      <c r="I40" s="142"/>
    </row>
    <row r="41" spans="6:9" ht="12.75">
      <c r="F41" s="140"/>
      <c r="G41" s="141"/>
      <c r="H41" s="141"/>
      <c r="I41" s="142"/>
    </row>
    <row r="42" spans="6:9" ht="12.75">
      <c r="F42" s="140"/>
      <c r="G42" s="141"/>
      <c r="H42" s="141"/>
      <c r="I42" s="142"/>
    </row>
    <row r="43" spans="6:9" ht="12.75">
      <c r="F43" s="140"/>
      <c r="G43" s="141"/>
      <c r="H43" s="141"/>
      <c r="I43" s="142"/>
    </row>
    <row r="44" spans="6:9" ht="12.75">
      <c r="F44" s="140"/>
      <c r="G44" s="141"/>
      <c r="H44" s="141"/>
      <c r="I44" s="142"/>
    </row>
    <row r="45" spans="6:9" ht="12.75">
      <c r="F45" s="140"/>
      <c r="G45" s="141"/>
      <c r="H45" s="141"/>
      <c r="I45" s="142"/>
    </row>
    <row r="46" spans="6:9" ht="12.75">
      <c r="F46" s="140"/>
      <c r="G46" s="141"/>
      <c r="H46" s="141"/>
      <c r="I46" s="142"/>
    </row>
    <row r="47" spans="6:9" ht="12.75">
      <c r="F47" s="140"/>
      <c r="G47" s="141"/>
      <c r="H47" s="141"/>
      <c r="I47" s="142"/>
    </row>
    <row r="48" spans="6:9" ht="12.75">
      <c r="F48" s="140"/>
      <c r="G48" s="141"/>
      <c r="H48" s="141"/>
      <c r="I48" s="142"/>
    </row>
    <row r="49" spans="6:9" ht="12.75">
      <c r="F49" s="140"/>
      <c r="G49" s="141"/>
      <c r="H49" s="141"/>
      <c r="I49" s="142"/>
    </row>
    <row r="50" spans="6:9" ht="12.75">
      <c r="F50" s="140"/>
      <c r="G50" s="141"/>
      <c r="H50" s="141"/>
      <c r="I50" s="142"/>
    </row>
    <row r="51" spans="6:9" ht="12.75">
      <c r="F51" s="140"/>
      <c r="G51" s="141"/>
      <c r="H51" s="141"/>
      <c r="I51" s="142"/>
    </row>
    <row r="52" spans="6:9" ht="12.75">
      <c r="F52" s="140"/>
      <c r="G52" s="141"/>
      <c r="H52" s="141"/>
      <c r="I52" s="142"/>
    </row>
    <row r="53" spans="6:9" ht="12.75">
      <c r="F53" s="140"/>
      <c r="G53" s="141"/>
      <c r="H53" s="141"/>
      <c r="I53" s="142"/>
    </row>
    <row r="54" spans="6:9" ht="12.75">
      <c r="F54" s="140"/>
      <c r="G54" s="141"/>
      <c r="H54" s="141"/>
      <c r="I54" s="142"/>
    </row>
    <row r="55" spans="6:9" ht="12.75">
      <c r="F55" s="140"/>
      <c r="G55" s="141"/>
      <c r="H55" s="141"/>
      <c r="I55" s="142"/>
    </row>
    <row r="56" spans="6:9" ht="12.75">
      <c r="F56" s="140"/>
      <c r="G56" s="141"/>
      <c r="H56" s="141"/>
      <c r="I56" s="142"/>
    </row>
    <row r="57" spans="6:9" ht="12.75">
      <c r="F57" s="140"/>
      <c r="G57" s="141"/>
      <c r="H57" s="141"/>
      <c r="I57" s="142"/>
    </row>
    <row r="58" spans="6:9" ht="12.75">
      <c r="F58" s="140"/>
      <c r="G58" s="141"/>
      <c r="H58" s="141"/>
      <c r="I58" s="142"/>
    </row>
    <row r="59" spans="6:9" ht="12.75">
      <c r="F59" s="140"/>
      <c r="G59" s="141"/>
      <c r="H59" s="141"/>
      <c r="I59" s="142"/>
    </row>
    <row r="60" spans="6:9" ht="12.75">
      <c r="F60" s="140"/>
      <c r="G60" s="141"/>
      <c r="H60" s="141"/>
      <c r="I60" s="142"/>
    </row>
    <row r="61" spans="6:9" ht="12.75">
      <c r="F61" s="140"/>
      <c r="G61" s="141"/>
      <c r="H61" s="141"/>
      <c r="I61" s="142"/>
    </row>
    <row r="62" spans="6:9" ht="12.75">
      <c r="F62" s="140"/>
      <c r="G62" s="141"/>
      <c r="H62" s="141"/>
      <c r="I62" s="142"/>
    </row>
    <row r="63" spans="6:9" ht="12.75">
      <c r="F63" s="140"/>
      <c r="G63" s="141"/>
      <c r="H63" s="141"/>
      <c r="I63" s="142"/>
    </row>
    <row r="64" spans="6:9" ht="12.75">
      <c r="F64" s="140"/>
      <c r="G64" s="141"/>
      <c r="H64" s="141"/>
      <c r="I64" s="142"/>
    </row>
    <row r="65" spans="6:9" ht="12.75">
      <c r="F65" s="140"/>
      <c r="G65" s="141"/>
      <c r="H65" s="141"/>
      <c r="I65" s="142"/>
    </row>
    <row r="66" spans="6:9" ht="12.75">
      <c r="F66" s="140"/>
      <c r="G66" s="141"/>
      <c r="H66" s="141"/>
      <c r="I66" s="142"/>
    </row>
    <row r="67" spans="6:9" ht="12.75">
      <c r="F67" s="140"/>
      <c r="G67" s="141"/>
      <c r="H67" s="141"/>
      <c r="I67" s="142"/>
    </row>
    <row r="68" spans="6:9" ht="12.75">
      <c r="F68" s="140"/>
      <c r="G68" s="141"/>
      <c r="H68" s="141"/>
      <c r="I68" s="142"/>
    </row>
    <row r="69" spans="6:9" ht="12.75">
      <c r="F69" s="140"/>
      <c r="G69" s="141"/>
      <c r="H69" s="141"/>
      <c r="I69" s="142"/>
    </row>
    <row r="70" spans="6:9" ht="12.75">
      <c r="F70" s="140"/>
      <c r="G70" s="141"/>
      <c r="H70" s="141"/>
      <c r="I70" s="142"/>
    </row>
    <row r="71" spans="6:9" ht="12.75">
      <c r="F71" s="140"/>
      <c r="G71" s="141"/>
      <c r="H71" s="141"/>
      <c r="I71" s="142"/>
    </row>
    <row r="72" spans="6:9" ht="12.75">
      <c r="F72" s="140"/>
      <c r="G72" s="141"/>
      <c r="H72" s="141"/>
      <c r="I72" s="142"/>
    </row>
    <row r="73" spans="6:9" ht="12.75">
      <c r="F73" s="140"/>
      <c r="G73" s="141"/>
      <c r="H73" s="141"/>
      <c r="I73" s="142"/>
    </row>
    <row r="74" spans="6:9" ht="12.75">
      <c r="F74" s="140"/>
      <c r="G74" s="141"/>
      <c r="H74" s="141"/>
      <c r="I74" s="142"/>
    </row>
    <row r="75" spans="6:9" ht="12.75">
      <c r="F75" s="140"/>
      <c r="G75" s="141"/>
      <c r="H75" s="141"/>
      <c r="I75" s="142"/>
    </row>
    <row r="76" spans="6:9" ht="12.75">
      <c r="F76" s="140"/>
      <c r="G76" s="141"/>
      <c r="H76" s="141"/>
      <c r="I76" s="142"/>
    </row>
    <row r="77" spans="6:9" ht="12.75">
      <c r="F77" s="140"/>
      <c r="G77" s="141"/>
      <c r="H77" s="141"/>
      <c r="I77" s="142"/>
    </row>
    <row r="78" spans="6:9" ht="12.75">
      <c r="F78" s="140"/>
      <c r="G78" s="141"/>
      <c r="H78" s="141"/>
      <c r="I78" s="142"/>
    </row>
  </sheetData>
  <mergeCells count="5">
    <mergeCell ref="A1:B1"/>
    <mergeCell ref="A2:B2"/>
    <mergeCell ref="G2:I2"/>
    <mergeCell ref="H27:I27"/>
    <mergeCell ref="A30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&amp;C&amp;A&amp;Rstránka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7"/>
  <sheetViews>
    <sheetView showGridLines="0" showZeros="0" workbookViewId="0" topLeftCell="A1">
      <selection activeCell="F41" sqref="F41"/>
    </sheetView>
  </sheetViews>
  <sheetFormatPr defaultColWidth="9.00390625" defaultRowHeight="12.75"/>
  <cols>
    <col min="1" max="1" width="4.375" style="143" customWidth="1"/>
    <col min="2" max="2" width="11.625" style="143" customWidth="1"/>
    <col min="3" max="3" width="40.375" style="143" customWidth="1"/>
    <col min="4" max="4" width="5.625" style="143" customWidth="1"/>
    <col min="5" max="5" width="8.625" style="190" customWidth="1"/>
    <col min="6" max="6" width="9.875" style="143" customWidth="1"/>
    <col min="7" max="7" width="13.875" style="143" customWidth="1"/>
    <col min="8" max="11" width="9.125" style="143" customWidth="1"/>
    <col min="12" max="12" width="75.375" style="143" customWidth="1"/>
    <col min="13" max="13" width="45.25390625" style="143" customWidth="1"/>
    <col min="14" max="256" width="9.125" style="143" customWidth="1"/>
    <col min="257" max="257" width="4.375" style="143" customWidth="1"/>
    <col min="258" max="258" width="11.625" style="143" customWidth="1"/>
    <col min="259" max="259" width="40.375" style="143" customWidth="1"/>
    <col min="260" max="260" width="5.625" style="143" customWidth="1"/>
    <col min="261" max="261" width="8.625" style="143" customWidth="1"/>
    <col min="262" max="262" width="9.875" style="143" customWidth="1"/>
    <col min="263" max="263" width="13.875" style="143" customWidth="1"/>
    <col min="264" max="267" width="9.125" style="143" customWidth="1"/>
    <col min="268" max="268" width="75.375" style="143" customWidth="1"/>
    <col min="269" max="269" width="45.25390625" style="143" customWidth="1"/>
    <col min="270" max="512" width="9.125" style="143" customWidth="1"/>
    <col min="513" max="513" width="4.375" style="143" customWidth="1"/>
    <col min="514" max="514" width="11.625" style="143" customWidth="1"/>
    <col min="515" max="515" width="40.375" style="143" customWidth="1"/>
    <col min="516" max="516" width="5.625" style="143" customWidth="1"/>
    <col min="517" max="517" width="8.625" style="143" customWidth="1"/>
    <col min="518" max="518" width="9.875" style="143" customWidth="1"/>
    <col min="519" max="519" width="13.875" style="143" customWidth="1"/>
    <col min="520" max="523" width="9.125" style="143" customWidth="1"/>
    <col min="524" max="524" width="75.375" style="143" customWidth="1"/>
    <col min="525" max="525" width="45.25390625" style="143" customWidth="1"/>
    <col min="526" max="768" width="9.125" style="143" customWidth="1"/>
    <col min="769" max="769" width="4.375" style="143" customWidth="1"/>
    <col min="770" max="770" width="11.625" style="143" customWidth="1"/>
    <col min="771" max="771" width="40.375" style="143" customWidth="1"/>
    <col min="772" max="772" width="5.625" style="143" customWidth="1"/>
    <col min="773" max="773" width="8.625" style="143" customWidth="1"/>
    <col min="774" max="774" width="9.875" style="143" customWidth="1"/>
    <col min="775" max="775" width="13.875" style="143" customWidth="1"/>
    <col min="776" max="779" width="9.125" style="143" customWidth="1"/>
    <col min="780" max="780" width="75.375" style="143" customWidth="1"/>
    <col min="781" max="781" width="45.25390625" style="143" customWidth="1"/>
    <col min="782" max="1024" width="9.125" style="143" customWidth="1"/>
    <col min="1025" max="1025" width="4.375" style="143" customWidth="1"/>
    <col min="1026" max="1026" width="11.625" style="143" customWidth="1"/>
    <col min="1027" max="1027" width="40.375" style="143" customWidth="1"/>
    <col min="1028" max="1028" width="5.625" style="143" customWidth="1"/>
    <col min="1029" max="1029" width="8.625" style="143" customWidth="1"/>
    <col min="1030" max="1030" width="9.875" style="143" customWidth="1"/>
    <col min="1031" max="1031" width="13.875" style="143" customWidth="1"/>
    <col min="1032" max="1035" width="9.125" style="143" customWidth="1"/>
    <col min="1036" max="1036" width="75.375" style="143" customWidth="1"/>
    <col min="1037" max="1037" width="45.25390625" style="143" customWidth="1"/>
    <col min="1038" max="1280" width="9.125" style="143" customWidth="1"/>
    <col min="1281" max="1281" width="4.375" style="143" customWidth="1"/>
    <col min="1282" max="1282" width="11.625" style="143" customWidth="1"/>
    <col min="1283" max="1283" width="40.375" style="143" customWidth="1"/>
    <col min="1284" max="1284" width="5.625" style="143" customWidth="1"/>
    <col min="1285" max="1285" width="8.625" style="143" customWidth="1"/>
    <col min="1286" max="1286" width="9.875" style="143" customWidth="1"/>
    <col min="1287" max="1287" width="13.875" style="143" customWidth="1"/>
    <col min="1288" max="1291" width="9.125" style="143" customWidth="1"/>
    <col min="1292" max="1292" width="75.375" style="143" customWidth="1"/>
    <col min="1293" max="1293" width="45.25390625" style="143" customWidth="1"/>
    <col min="1294" max="1536" width="9.125" style="143" customWidth="1"/>
    <col min="1537" max="1537" width="4.375" style="143" customWidth="1"/>
    <col min="1538" max="1538" width="11.625" style="143" customWidth="1"/>
    <col min="1539" max="1539" width="40.375" style="143" customWidth="1"/>
    <col min="1540" max="1540" width="5.625" style="143" customWidth="1"/>
    <col min="1541" max="1541" width="8.625" style="143" customWidth="1"/>
    <col min="1542" max="1542" width="9.875" style="143" customWidth="1"/>
    <col min="1543" max="1543" width="13.875" style="143" customWidth="1"/>
    <col min="1544" max="1547" width="9.125" style="143" customWidth="1"/>
    <col min="1548" max="1548" width="75.375" style="143" customWidth="1"/>
    <col min="1549" max="1549" width="45.25390625" style="143" customWidth="1"/>
    <col min="1550" max="1792" width="9.125" style="143" customWidth="1"/>
    <col min="1793" max="1793" width="4.375" style="143" customWidth="1"/>
    <col min="1794" max="1794" width="11.625" style="143" customWidth="1"/>
    <col min="1795" max="1795" width="40.375" style="143" customWidth="1"/>
    <col min="1796" max="1796" width="5.625" style="143" customWidth="1"/>
    <col min="1797" max="1797" width="8.625" style="143" customWidth="1"/>
    <col min="1798" max="1798" width="9.875" style="143" customWidth="1"/>
    <col min="1799" max="1799" width="13.875" style="143" customWidth="1"/>
    <col min="1800" max="1803" width="9.125" style="143" customWidth="1"/>
    <col min="1804" max="1804" width="75.375" style="143" customWidth="1"/>
    <col min="1805" max="1805" width="45.25390625" style="143" customWidth="1"/>
    <col min="1806" max="2048" width="9.125" style="143" customWidth="1"/>
    <col min="2049" max="2049" width="4.375" style="143" customWidth="1"/>
    <col min="2050" max="2050" width="11.625" style="143" customWidth="1"/>
    <col min="2051" max="2051" width="40.375" style="143" customWidth="1"/>
    <col min="2052" max="2052" width="5.625" style="143" customWidth="1"/>
    <col min="2053" max="2053" width="8.625" style="143" customWidth="1"/>
    <col min="2054" max="2054" width="9.875" style="143" customWidth="1"/>
    <col min="2055" max="2055" width="13.875" style="143" customWidth="1"/>
    <col min="2056" max="2059" width="9.125" style="143" customWidth="1"/>
    <col min="2060" max="2060" width="75.375" style="143" customWidth="1"/>
    <col min="2061" max="2061" width="45.25390625" style="143" customWidth="1"/>
    <col min="2062" max="2304" width="9.125" style="143" customWidth="1"/>
    <col min="2305" max="2305" width="4.375" style="143" customWidth="1"/>
    <col min="2306" max="2306" width="11.625" style="143" customWidth="1"/>
    <col min="2307" max="2307" width="40.375" style="143" customWidth="1"/>
    <col min="2308" max="2308" width="5.625" style="143" customWidth="1"/>
    <col min="2309" max="2309" width="8.625" style="143" customWidth="1"/>
    <col min="2310" max="2310" width="9.875" style="143" customWidth="1"/>
    <col min="2311" max="2311" width="13.875" style="143" customWidth="1"/>
    <col min="2312" max="2315" width="9.125" style="143" customWidth="1"/>
    <col min="2316" max="2316" width="75.375" style="143" customWidth="1"/>
    <col min="2317" max="2317" width="45.25390625" style="143" customWidth="1"/>
    <col min="2318" max="2560" width="9.125" style="143" customWidth="1"/>
    <col min="2561" max="2561" width="4.375" style="143" customWidth="1"/>
    <col min="2562" max="2562" width="11.625" style="143" customWidth="1"/>
    <col min="2563" max="2563" width="40.375" style="143" customWidth="1"/>
    <col min="2564" max="2564" width="5.625" style="143" customWidth="1"/>
    <col min="2565" max="2565" width="8.625" style="143" customWidth="1"/>
    <col min="2566" max="2566" width="9.875" style="143" customWidth="1"/>
    <col min="2567" max="2567" width="13.875" style="143" customWidth="1"/>
    <col min="2568" max="2571" width="9.125" style="143" customWidth="1"/>
    <col min="2572" max="2572" width="75.375" style="143" customWidth="1"/>
    <col min="2573" max="2573" width="45.25390625" style="143" customWidth="1"/>
    <col min="2574" max="2816" width="9.125" style="143" customWidth="1"/>
    <col min="2817" max="2817" width="4.375" style="143" customWidth="1"/>
    <col min="2818" max="2818" width="11.625" style="143" customWidth="1"/>
    <col min="2819" max="2819" width="40.375" style="143" customWidth="1"/>
    <col min="2820" max="2820" width="5.625" style="143" customWidth="1"/>
    <col min="2821" max="2821" width="8.625" style="143" customWidth="1"/>
    <col min="2822" max="2822" width="9.875" style="143" customWidth="1"/>
    <col min="2823" max="2823" width="13.875" style="143" customWidth="1"/>
    <col min="2824" max="2827" width="9.125" style="143" customWidth="1"/>
    <col min="2828" max="2828" width="75.375" style="143" customWidth="1"/>
    <col min="2829" max="2829" width="45.25390625" style="143" customWidth="1"/>
    <col min="2830" max="3072" width="9.125" style="143" customWidth="1"/>
    <col min="3073" max="3073" width="4.375" style="143" customWidth="1"/>
    <col min="3074" max="3074" width="11.625" style="143" customWidth="1"/>
    <col min="3075" max="3075" width="40.375" style="143" customWidth="1"/>
    <col min="3076" max="3076" width="5.625" style="143" customWidth="1"/>
    <col min="3077" max="3077" width="8.625" style="143" customWidth="1"/>
    <col min="3078" max="3078" width="9.875" style="143" customWidth="1"/>
    <col min="3079" max="3079" width="13.875" style="143" customWidth="1"/>
    <col min="3080" max="3083" width="9.125" style="143" customWidth="1"/>
    <col min="3084" max="3084" width="75.375" style="143" customWidth="1"/>
    <col min="3085" max="3085" width="45.25390625" style="143" customWidth="1"/>
    <col min="3086" max="3328" width="9.125" style="143" customWidth="1"/>
    <col min="3329" max="3329" width="4.375" style="143" customWidth="1"/>
    <col min="3330" max="3330" width="11.625" style="143" customWidth="1"/>
    <col min="3331" max="3331" width="40.375" style="143" customWidth="1"/>
    <col min="3332" max="3332" width="5.625" style="143" customWidth="1"/>
    <col min="3333" max="3333" width="8.625" style="143" customWidth="1"/>
    <col min="3334" max="3334" width="9.875" style="143" customWidth="1"/>
    <col min="3335" max="3335" width="13.875" style="143" customWidth="1"/>
    <col min="3336" max="3339" width="9.125" style="143" customWidth="1"/>
    <col min="3340" max="3340" width="75.375" style="143" customWidth="1"/>
    <col min="3341" max="3341" width="45.25390625" style="143" customWidth="1"/>
    <col min="3342" max="3584" width="9.125" style="143" customWidth="1"/>
    <col min="3585" max="3585" width="4.375" style="143" customWidth="1"/>
    <col min="3586" max="3586" width="11.625" style="143" customWidth="1"/>
    <col min="3587" max="3587" width="40.375" style="143" customWidth="1"/>
    <col min="3588" max="3588" width="5.625" style="143" customWidth="1"/>
    <col min="3589" max="3589" width="8.625" style="143" customWidth="1"/>
    <col min="3590" max="3590" width="9.875" style="143" customWidth="1"/>
    <col min="3591" max="3591" width="13.875" style="143" customWidth="1"/>
    <col min="3592" max="3595" width="9.125" style="143" customWidth="1"/>
    <col min="3596" max="3596" width="75.375" style="143" customWidth="1"/>
    <col min="3597" max="3597" width="45.25390625" style="143" customWidth="1"/>
    <col min="3598" max="3840" width="9.125" style="143" customWidth="1"/>
    <col min="3841" max="3841" width="4.375" style="143" customWidth="1"/>
    <col min="3842" max="3842" width="11.625" style="143" customWidth="1"/>
    <col min="3843" max="3843" width="40.375" style="143" customWidth="1"/>
    <col min="3844" max="3844" width="5.625" style="143" customWidth="1"/>
    <col min="3845" max="3845" width="8.625" style="143" customWidth="1"/>
    <col min="3846" max="3846" width="9.875" style="143" customWidth="1"/>
    <col min="3847" max="3847" width="13.875" style="143" customWidth="1"/>
    <col min="3848" max="3851" width="9.125" style="143" customWidth="1"/>
    <col min="3852" max="3852" width="75.375" style="143" customWidth="1"/>
    <col min="3853" max="3853" width="45.25390625" style="143" customWidth="1"/>
    <col min="3854" max="4096" width="9.125" style="143" customWidth="1"/>
    <col min="4097" max="4097" width="4.375" style="143" customWidth="1"/>
    <col min="4098" max="4098" width="11.625" style="143" customWidth="1"/>
    <col min="4099" max="4099" width="40.375" style="143" customWidth="1"/>
    <col min="4100" max="4100" width="5.625" style="143" customWidth="1"/>
    <col min="4101" max="4101" width="8.625" style="143" customWidth="1"/>
    <col min="4102" max="4102" width="9.875" style="143" customWidth="1"/>
    <col min="4103" max="4103" width="13.875" style="143" customWidth="1"/>
    <col min="4104" max="4107" width="9.125" style="143" customWidth="1"/>
    <col min="4108" max="4108" width="75.375" style="143" customWidth="1"/>
    <col min="4109" max="4109" width="45.25390625" style="143" customWidth="1"/>
    <col min="4110" max="4352" width="9.125" style="143" customWidth="1"/>
    <col min="4353" max="4353" width="4.375" style="143" customWidth="1"/>
    <col min="4354" max="4354" width="11.625" style="143" customWidth="1"/>
    <col min="4355" max="4355" width="40.375" style="143" customWidth="1"/>
    <col min="4356" max="4356" width="5.625" style="143" customWidth="1"/>
    <col min="4357" max="4357" width="8.625" style="143" customWidth="1"/>
    <col min="4358" max="4358" width="9.875" style="143" customWidth="1"/>
    <col min="4359" max="4359" width="13.875" style="143" customWidth="1"/>
    <col min="4360" max="4363" width="9.125" style="143" customWidth="1"/>
    <col min="4364" max="4364" width="75.375" style="143" customWidth="1"/>
    <col min="4365" max="4365" width="45.25390625" style="143" customWidth="1"/>
    <col min="4366" max="4608" width="9.125" style="143" customWidth="1"/>
    <col min="4609" max="4609" width="4.375" style="143" customWidth="1"/>
    <col min="4610" max="4610" width="11.625" style="143" customWidth="1"/>
    <col min="4611" max="4611" width="40.375" style="143" customWidth="1"/>
    <col min="4612" max="4612" width="5.625" style="143" customWidth="1"/>
    <col min="4613" max="4613" width="8.625" style="143" customWidth="1"/>
    <col min="4614" max="4614" width="9.875" style="143" customWidth="1"/>
    <col min="4615" max="4615" width="13.875" style="143" customWidth="1"/>
    <col min="4616" max="4619" width="9.125" style="143" customWidth="1"/>
    <col min="4620" max="4620" width="75.375" style="143" customWidth="1"/>
    <col min="4621" max="4621" width="45.25390625" style="143" customWidth="1"/>
    <col min="4622" max="4864" width="9.125" style="143" customWidth="1"/>
    <col min="4865" max="4865" width="4.375" style="143" customWidth="1"/>
    <col min="4866" max="4866" width="11.625" style="143" customWidth="1"/>
    <col min="4867" max="4867" width="40.375" style="143" customWidth="1"/>
    <col min="4868" max="4868" width="5.625" style="143" customWidth="1"/>
    <col min="4869" max="4869" width="8.625" style="143" customWidth="1"/>
    <col min="4870" max="4870" width="9.875" style="143" customWidth="1"/>
    <col min="4871" max="4871" width="13.875" style="143" customWidth="1"/>
    <col min="4872" max="4875" width="9.125" style="143" customWidth="1"/>
    <col min="4876" max="4876" width="75.375" style="143" customWidth="1"/>
    <col min="4877" max="4877" width="45.25390625" style="143" customWidth="1"/>
    <col min="4878" max="5120" width="9.125" style="143" customWidth="1"/>
    <col min="5121" max="5121" width="4.375" style="143" customWidth="1"/>
    <col min="5122" max="5122" width="11.625" style="143" customWidth="1"/>
    <col min="5123" max="5123" width="40.375" style="143" customWidth="1"/>
    <col min="5124" max="5124" width="5.625" style="143" customWidth="1"/>
    <col min="5125" max="5125" width="8.625" style="143" customWidth="1"/>
    <col min="5126" max="5126" width="9.875" style="143" customWidth="1"/>
    <col min="5127" max="5127" width="13.875" style="143" customWidth="1"/>
    <col min="5128" max="5131" width="9.125" style="143" customWidth="1"/>
    <col min="5132" max="5132" width="75.375" style="143" customWidth="1"/>
    <col min="5133" max="5133" width="45.25390625" style="143" customWidth="1"/>
    <col min="5134" max="5376" width="9.125" style="143" customWidth="1"/>
    <col min="5377" max="5377" width="4.375" style="143" customWidth="1"/>
    <col min="5378" max="5378" width="11.625" style="143" customWidth="1"/>
    <col min="5379" max="5379" width="40.375" style="143" customWidth="1"/>
    <col min="5380" max="5380" width="5.625" style="143" customWidth="1"/>
    <col min="5381" max="5381" width="8.625" style="143" customWidth="1"/>
    <col min="5382" max="5382" width="9.875" style="143" customWidth="1"/>
    <col min="5383" max="5383" width="13.875" style="143" customWidth="1"/>
    <col min="5384" max="5387" width="9.125" style="143" customWidth="1"/>
    <col min="5388" max="5388" width="75.375" style="143" customWidth="1"/>
    <col min="5389" max="5389" width="45.25390625" style="143" customWidth="1"/>
    <col min="5390" max="5632" width="9.125" style="143" customWidth="1"/>
    <col min="5633" max="5633" width="4.375" style="143" customWidth="1"/>
    <col min="5634" max="5634" width="11.625" style="143" customWidth="1"/>
    <col min="5635" max="5635" width="40.375" style="143" customWidth="1"/>
    <col min="5636" max="5636" width="5.625" style="143" customWidth="1"/>
    <col min="5637" max="5637" width="8.625" style="143" customWidth="1"/>
    <col min="5638" max="5638" width="9.875" style="143" customWidth="1"/>
    <col min="5639" max="5639" width="13.875" style="143" customWidth="1"/>
    <col min="5640" max="5643" width="9.125" style="143" customWidth="1"/>
    <col min="5644" max="5644" width="75.375" style="143" customWidth="1"/>
    <col min="5645" max="5645" width="45.25390625" style="143" customWidth="1"/>
    <col min="5646" max="5888" width="9.125" style="143" customWidth="1"/>
    <col min="5889" max="5889" width="4.375" style="143" customWidth="1"/>
    <col min="5890" max="5890" width="11.625" style="143" customWidth="1"/>
    <col min="5891" max="5891" width="40.375" style="143" customWidth="1"/>
    <col min="5892" max="5892" width="5.625" style="143" customWidth="1"/>
    <col min="5893" max="5893" width="8.625" style="143" customWidth="1"/>
    <col min="5894" max="5894" width="9.875" style="143" customWidth="1"/>
    <col min="5895" max="5895" width="13.875" style="143" customWidth="1"/>
    <col min="5896" max="5899" width="9.125" style="143" customWidth="1"/>
    <col min="5900" max="5900" width="75.375" style="143" customWidth="1"/>
    <col min="5901" max="5901" width="45.25390625" style="143" customWidth="1"/>
    <col min="5902" max="6144" width="9.125" style="143" customWidth="1"/>
    <col min="6145" max="6145" width="4.375" style="143" customWidth="1"/>
    <col min="6146" max="6146" width="11.625" style="143" customWidth="1"/>
    <col min="6147" max="6147" width="40.375" style="143" customWidth="1"/>
    <col min="6148" max="6148" width="5.625" style="143" customWidth="1"/>
    <col min="6149" max="6149" width="8.625" style="143" customWidth="1"/>
    <col min="6150" max="6150" width="9.875" style="143" customWidth="1"/>
    <col min="6151" max="6151" width="13.875" style="143" customWidth="1"/>
    <col min="6152" max="6155" width="9.125" style="143" customWidth="1"/>
    <col min="6156" max="6156" width="75.375" style="143" customWidth="1"/>
    <col min="6157" max="6157" width="45.25390625" style="143" customWidth="1"/>
    <col min="6158" max="6400" width="9.125" style="143" customWidth="1"/>
    <col min="6401" max="6401" width="4.375" style="143" customWidth="1"/>
    <col min="6402" max="6402" width="11.625" style="143" customWidth="1"/>
    <col min="6403" max="6403" width="40.375" style="143" customWidth="1"/>
    <col min="6404" max="6404" width="5.625" style="143" customWidth="1"/>
    <col min="6405" max="6405" width="8.625" style="143" customWidth="1"/>
    <col min="6406" max="6406" width="9.875" style="143" customWidth="1"/>
    <col min="6407" max="6407" width="13.875" style="143" customWidth="1"/>
    <col min="6408" max="6411" width="9.125" style="143" customWidth="1"/>
    <col min="6412" max="6412" width="75.375" style="143" customWidth="1"/>
    <col min="6413" max="6413" width="45.25390625" style="143" customWidth="1"/>
    <col min="6414" max="6656" width="9.125" style="143" customWidth="1"/>
    <col min="6657" max="6657" width="4.375" style="143" customWidth="1"/>
    <col min="6658" max="6658" width="11.625" style="143" customWidth="1"/>
    <col min="6659" max="6659" width="40.375" style="143" customWidth="1"/>
    <col min="6660" max="6660" width="5.625" style="143" customWidth="1"/>
    <col min="6661" max="6661" width="8.625" style="143" customWidth="1"/>
    <col min="6662" max="6662" width="9.875" style="143" customWidth="1"/>
    <col min="6663" max="6663" width="13.875" style="143" customWidth="1"/>
    <col min="6664" max="6667" width="9.125" style="143" customWidth="1"/>
    <col min="6668" max="6668" width="75.375" style="143" customWidth="1"/>
    <col min="6669" max="6669" width="45.25390625" style="143" customWidth="1"/>
    <col min="6670" max="6912" width="9.125" style="143" customWidth="1"/>
    <col min="6913" max="6913" width="4.375" style="143" customWidth="1"/>
    <col min="6914" max="6914" width="11.625" style="143" customWidth="1"/>
    <col min="6915" max="6915" width="40.375" style="143" customWidth="1"/>
    <col min="6916" max="6916" width="5.625" style="143" customWidth="1"/>
    <col min="6917" max="6917" width="8.625" style="143" customWidth="1"/>
    <col min="6918" max="6918" width="9.875" style="143" customWidth="1"/>
    <col min="6919" max="6919" width="13.875" style="143" customWidth="1"/>
    <col min="6920" max="6923" width="9.125" style="143" customWidth="1"/>
    <col min="6924" max="6924" width="75.375" style="143" customWidth="1"/>
    <col min="6925" max="6925" width="45.25390625" style="143" customWidth="1"/>
    <col min="6926" max="7168" width="9.125" style="143" customWidth="1"/>
    <col min="7169" max="7169" width="4.375" style="143" customWidth="1"/>
    <col min="7170" max="7170" width="11.625" style="143" customWidth="1"/>
    <col min="7171" max="7171" width="40.375" style="143" customWidth="1"/>
    <col min="7172" max="7172" width="5.625" style="143" customWidth="1"/>
    <col min="7173" max="7173" width="8.625" style="143" customWidth="1"/>
    <col min="7174" max="7174" width="9.875" style="143" customWidth="1"/>
    <col min="7175" max="7175" width="13.875" style="143" customWidth="1"/>
    <col min="7176" max="7179" width="9.125" style="143" customWidth="1"/>
    <col min="7180" max="7180" width="75.375" style="143" customWidth="1"/>
    <col min="7181" max="7181" width="45.25390625" style="143" customWidth="1"/>
    <col min="7182" max="7424" width="9.125" style="143" customWidth="1"/>
    <col min="7425" max="7425" width="4.375" style="143" customWidth="1"/>
    <col min="7426" max="7426" width="11.625" style="143" customWidth="1"/>
    <col min="7427" max="7427" width="40.375" style="143" customWidth="1"/>
    <col min="7428" max="7428" width="5.625" style="143" customWidth="1"/>
    <col min="7429" max="7429" width="8.625" style="143" customWidth="1"/>
    <col min="7430" max="7430" width="9.875" style="143" customWidth="1"/>
    <col min="7431" max="7431" width="13.875" style="143" customWidth="1"/>
    <col min="7432" max="7435" width="9.125" style="143" customWidth="1"/>
    <col min="7436" max="7436" width="75.375" style="143" customWidth="1"/>
    <col min="7437" max="7437" width="45.25390625" style="143" customWidth="1"/>
    <col min="7438" max="7680" width="9.125" style="143" customWidth="1"/>
    <col min="7681" max="7681" width="4.375" style="143" customWidth="1"/>
    <col min="7682" max="7682" width="11.625" style="143" customWidth="1"/>
    <col min="7683" max="7683" width="40.375" style="143" customWidth="1"/>
    <col min="7684" max="7684" width="5.625" style="143" customWidth="1"/>
    <col min="7685" max="7685" width="8.625" style="143" customWidth="1"/>
    <col min="7686" max="7686" width="9.875" style="143" customWidth="1"/>
    <col min="7687" max="7687" width="13.875" style="143" customWidth="1"/>
    <col min="7688" max="7691" width="9.125" style="143" customWidth="1"/>
    <col min="7692" max="7692" width="75.375" style="143" customWidth="1"/>
    <col min="7693" max="7693" width="45.25390625" style="143" customWidth="1"/>
    <col min="7694" max="7936" width="9.125" style="143" customWidth="1"/>
    <col min="7937" max="7937" width="4.375" style="143" customWidth="1"/>
    <col min="7938" max="7938" width="11.625" style="143" customWidth="1"/>
    <col min="7939" max="7939" width="40.375" style="143" customWidth="1"/>
    <col min="7940" max="7940" width="5.625" style="143" customWidth="1"/>
    <col min="7941" max="7941" width="8.625" style="143" customWidth="1"/>
    <col min="7942" max="7942" width="9.875" style="143" customWidth="1"/>
    <col min="7943" max="7943" width="13.875" style="143" customWidth="1"/>
    <col min="7944" max="7947" width="9.125" style="143" customWidth="1"/>
    <col min="7948" max="7948" width="75.375" style="143" customWidth="1"/>
    <col min="7949" max="7949" width="45.25390625" style="143" customWidth="1"/>
    <col min="7950" max="8192" width="9.125" style="143" customWidth="1"/>
    <col min="8193" max="8193" width="4.375" style="143" customWidth="1"/>
    <col min="8194" max="8194" width="11.625" style="143" customWidth="1"/>
    <col min="8195" max="8195" width="40.375" style="143" customWidth="1"/>
    <col min="8196" max="8196" width="5.625" style="143" customWidth="1"/>
    <col min="8197" max="8197" width="8.625" style="143" customWidth="1"/>
    <col min="8198" max="8198" width="9.875" style="143" customWidth="1"/>
    <col min="8199" max="8199" width="13.875" style="143" customWidth="1"/>
    <col min="8200" max="8203" width="9.125" style="143" customWidth="1"/>
    <col min="8204" max="8204" width="75.375" style="143" customWidth="1"/>
    <col min="8205" max="8205" width="45.25390625" style="143" customWidth="1"/>
    <col min="8206" max="8448" width="9.125" style="143" customWidth="1"/>
    <col min="8449" max="8449" width="4.375" style="143" customWidth="1"/>
    <col min="8450" max="8450" width="11.625" style="143" customWidth="1"/>
    <col min="8451" max="8451" width="40.375" style="143" customWidth="1"/>
    <col min="8452" max="8452" width="5.625" style="143" customWidth="1"/>
    <col min="8453" max="8453" width="8.625" style="143" customWidth="1"/>
    <col min="8454" max="8454" width="9.875" style="143" customWidth="1"/>
    <col min="8455" max="8455" width="13.875" style="143" customWidth="1"/>
    <col min="8456" max="8459" width="9.125" style="143" customWidth="1"/>
    <col min="8460" max="8460" width="75.375" style="143" customWidth="1"/>
    <col min="8461" max="8461" width="45.25390625" style="143" customWidth="1"/>
    <col min="8462" max="8704" width="9.125" style="143" customWidth="1"/>
    <col min="8705" max="8705" width="4.375" style="143" customWidth="1"/>
    <col min="8706" max="8706" width="11.625" style="143" customWidth="1"/>
    <col min="8707" max="8707" width="40.375" style="143" customWidth="1"/>
    <col min="8708" max="8708" width="5.625" style="143" customWidth="1"/>
    <col min="8709" max="8709" width="8.625" style="143" customWidth="1"/>
    <col min="8710" max="8710" width="9.875" style="143" customWidth="1"/>
    <col min="8711" max="8711" width="13.875" style="143" customWidth="1"/>
    <col min="8712" max="8715" width="9.125" style="143" customWidth="1"/>
    <col min="8716" max="8716" width="75.375" style="143" customWidth="1"/>
    <col min="8717" max="8717" width="45.25390625" style="143" customWidth="1"/>
    <col min="8718" max="8960" width="9.125" style="143" customWidth="1"/>
    <col min="8961" max="8961" width="4.375" style="143" customWidth="1"/>
    <col min="8962" max="8962" width="11.625" style="143" customWidth="1"/>
    <col min="8963" max="8963" width="40.375" style="143" customWidth="1"/>
    <col min="8964" max="8964" width="5.625" style="143" customWidth="1"/>
    <col min="8965" max="8965" width="8.625" style="143" customWidth="1"/>
    <col min="8966" max="8966" width="9.875" style="143" customWidth="1"/>
    <col min="8967" max="8967" width="13.875" style="143" customWidth="1"/>
    <col min="8968" max="8971" width="9.125" style="143" customWidth="1"/>
    <col min="8972" max="8972" width="75.375" style="143" customWidth="1"/>
    <col min="8973" max="8973" width="45.25390625" style="143" customWidth="1"/>
    <col min="8974" max="9216" width="9.125" style="143" customWidth="1"/>
    <col min="9217" max="9217" width="4.375" style="143" customWidth="1"/>
    <col min="9218" max="9218" width="11.625" style="143" customWidth="1"/>
    <col min="9219" max="9219" width="40.375" style="143" customWidth="1"/>
    <col min="9220" max="9220" width="5.625" style="143" customWidth="1"/>
    <col min="9221" max="9221" width="8.625" style="143" customWidth="1"/>
    <col min="9222" max="9222" width="9.875" style="143" customWidth="1"/>
    <col min="9223" max="9223" width="13.875" style="143" customWidth="1"/>
    <col min="9224" max="9227" width="9.125" style="143" customWidth="1"/>
    <col min="9228" max="9228" width="75.375" style="143" customWidth="1"/>
    <col min="9229" max="9229" width="45.25390625" style="143" customWidth="1"/>
    <col min="9230" max="9472" width="9.125" style="143" customWidth="1"/>
    <col min="9473" max="9473" width="4.375" style="143" customWidth="1"/>
    <col min="9474" max="9474" width="11.625" style="143" customWidth="1"/>
    <col min="9475" max="9475" width="40.375" style="143" customWidth="1"/>
    <col min="9476" max="9476" width="5.625" style="143" customWidth="1"/>
    <col min="9477" max="9477" width="8.625" style="143" customWidth="1"/>
    <col min="9478" max="9478" width="9.875" style="143" customWidth="1"/>
    <col min="9479" max="9479" width="13.875" style="143" customWidth="1"/>
    <col min="9480" max="9483" width="9.125" style="143" customWidth="1"/>
    <col min="9484" max="9484" width="75.375" style="143" customWidth="1"/>
    <col min="9485" max="9485" width="45.25390625" style="143" customWidth="1"/>
    <col min="9486" max="9728" width="9.125" style="143" customWidth="1"/>
    <col min="9729" max="9729" width="4.375" style="143" customWidth="1"/>
    <col min="9730" max="9730" width="11.625" style="143" customWidth="1"/>
    <col min="9731" max="9731" width="40.375" style="143" customWidth="1"/>
    <col min="9732" max="9732" width="5.625" style="143" customWidth="1"/>
    <col min="9733" max="9733" width="8.625" style="143" customWidth="1"/>
    <col min="9734" max="9734" width="9.875" style="143" customWidth="1"/>
    <col min="9735" max="9735" width="13.875" style="143" customWidth="1"/>
    <col min="9736" max="9739" width="9.125" style="143" customWidth="1"/>
    <col min="9740" max="9740" width="75.375" style="143" customWidth="1"/>
    <col min="9741" max="9741" width="45.25390625" style="143" customWidth="1"/>
    <col min="9742" max="9984" width="9.125" style="143" customWidth="1"/>
    <col min="9985" max="9985" width="4.375" style="143" customWidth="1"/>
    <col min="9986" max="9986" width="11.625" style="143" customWidth="1"/>
    <col min="9987" max="9987" width="40.375" style="143" customWidth="1"/>
    <col min="9988" max="9988" width="5.625" style="143" customWidth="1"/>
    <col min="9989" max="9989" width="8.625" style="143" customWidth="1"/>
    <col min="9990" max="9990" width="9.875" style="143" customWidth="1"/>
    <col min="9991" max="9991" width="13.875" style="143" customWidth="1"/>
    <col min="9992" max="9995" width="9.125" style="143" customWidth="1"/>
    <col min="9996" max="9996" width="75.375" style="143" customWidth="1"/>
    <col min="9997" max="9997" width="45.25390625" style="143" customWidth="1"/>
    <col min="9998" max="10240" width="9.125" style="143" customWidth="1"/>
    <col min="10241" max="10241" width="4.375" style="143" customWidth="1"/>
    <col min="10242" max="10242" width="11.625" style="143" customWidth="1"/>
    <col min="10243" max="10243" width="40.375" style="143" customWidth="1"/>
    <col min="10244" max="10244" width="5.625" style="143" customWidth="1"/>
    <col min="10245" max="10245" width="8.625" style="143" customWidth="1"/>
    <col min="10246" max="10246" width="9.875" style="143" customWidth="1"/>
    <col min="10247" max="10247" width="13.875" style="143" customWidth="1"/>
    <col min="10248" max="10251" width="9.125" style="143" customWidth="1"/>
    <col min="10252" max="10252" width="75.375" style="143" customWidth="1"/>
    <col min="10253" max="10253" width="45.25390625" style="143" customWidth="1"/>
    <col min="10254" max="10496" width="9.125" style="143" customWidth="1"/>
    <col min="10497" max="10497" width="4.375" style="143" customWidth="1"/>
    <col min="10498" max="10498" width="11.625" style="143" customWidth="1"/>
    <col min="10499" max="10499" width="40.375" style="143" customWidth="1"/>
    <col min="10500" max="10500" width="5.625" style="143" customWidth="1"/>
    <col min="10501" max="10501" width="8.625" style="143" customWidth="1"/>
    <col min="10502" max="10502" width="9.875" style="143" customWidth="1"/>
    <col min="10503" max="10503" width="13.875" style="143" customWidth="1"/>
    <col min="10504" max="10507" width="9.125" style="143" customWidth="1"/>
    <col min="10508" max="10508" width="75.375" style="143" customWidth="1"/>
    <col min="10509" max="10509" width="45.25390625" style="143" customWidth="1"/>
    <col min="10510" max="10752" width="9.125" style="143" customWidth="1"/>
    <col min="10753" max="10753" width="4.375" style="143" customWidth="1"/>
    <col min="10754" max="10754" width="11.625" style="143" customWidth="1"/>
    <col min="10755" max="10755" width="40.375" style="143" customWidth="1"/>
    <col min="10756" max="10756" width="5.625" style="143" customWidth="1"/>
    <col min="10757" max="10757" width="8.625" style="143" customWidth="1"/>
    <col min="10758" max="10758" width="9.875" style="143" customWidth="1"/>
    <col min="10759" max="10759" width="13.875" style="143" customWidth="1"/>
    <col min="10760" max="10763" width="9.125" style="143" customWidth="1"/>
    <col min="10764" max="10764" width="75.375" style="143" customWidth="1"/>
    <col min="10765" max="10765" width="45.25390625" style="143" customWidth="1"/>
    <col min="10766" max="11008" width="9.125" style="143" customWidth="1"/>
    <col min="11009" max="11009" width="4.375" style="143" customWidth="1"/>
    <col min="11010" max="11010" width="11.625" style="143" customWidth="1"/>
    <col min="11011" max="11011" width="40.375" style="143" customWidth="1"/>
    <col min="11012" max="11012" width="5.625" style="143" customWidth="1"/>
    <col min="11013" max="11013" width="8.625" style="143" customWidth="1"/>
    <col min="11014" max="11014" width="9.875" style="143" customWidth="1"/>
    <col min="11015" max="11015" width="13.875" style="143" customWidth="1"/>
    <col min="11016" max="11019" width="9.125" style="143" customWidth="1"/>
    <col min="11020" max="11020" width="75.375" style="143" customWidth="1"/>
    <col min="11021" max="11021" width="45.25390625" style="143" customWidth="1"/>
    <col min="11022" max="11264" width="9.125" style="143" customWidth="1"/>
    <col min="11265" max="11265" width="4.375" style="143" customWidth="1"/>
    <col min="11266" max="11266" width="11.625" style="143" customWidth="1"/>
    <col min="11267" max="11267" width="40.375" style="143" customWidth="1"/>
    <col min="11268" max="11268" width="5.625" style="143" customWidth="1"/>
    <col min="11269" max="11269" width="8.625" style="143" customWidth="1"/>
    <col min="11270" max="11270" width="9.875" style="143" customWidth="1"/>
    <col min="11271" max="11271" width="13.875" style="143" customWidth="1"/>
    <col min="11272" max="11275" width="9.125" style="143" customWidth="1"/>
    <col min="11276" max="11276" width="75.375" style="143" customWidth="1"/>
    <col min="11277" max="11277" width="45.25390625" style="143" customWidth="1"/>
    <col min="11278" max="11520" width="9.125" style="143" customWidth="1"/>
    <col min="11521" max="11521" width="4.375" style="143" customWidth="1"/>
    <col min="11522" max="11522" width="11.625" style="143" customWidth="1"/>
    <col min="11523" max="11523" width="40.375" style="143" customWidth="1"/>
    <col min="11524" max="11524" width="5.625" style="143" customWidth="1"/>
    <col min="11525" max="11525" width="8.625" style="143" customWidth="1"/>
    <col min="11526" max="11526" width="9.875" style="143" customWidth="1"/>
    <col min="11527" max="11527" width="13.875" style="143" customWidth="1"/>
    <col min="11528" max="11531" width="9.125" style="143" customWidth="1"/>
    <col min="11532" max="11532" width="75.375" style="143" customWidth="1"/>
    <col min="11533" max="11533" width="45.25390625" style="143" customWidth="1"/>
    <col min="11534" max="11776" width="9.125" style="143" customWidth="1"/>
    <col min="11777" max="11777" width="4.375" style="143" customWidth="1"/>
    <col min="11778" max="11778" width="11.625" style="143" customWidth="1"/>
    <col min="11779" max="11779" width="40.375" style="143" customWidth="1"/>
    <col min="11780" max="11780" width="5.625" style="143" customWidth="1"/>
    <col min="11781" max="11781" width="8.625" style="143" customWidth="1"/>
    <col min="11782" max="11782" width="9.875" style="143" customWidth="1"/>
    <col min="11783" max="11783" width="13.875" style="143" customWidth="1"/>
    <col min="11784" max="11787" width="9.125" style="143" customWidth="1"/>
    <col min="11788" max="11788" width="75.375" style="143" customWidth="1"/>
    <col min="11789" max="11789" width="45.25390625" style="143" customWidth="1"/>
    <col min="11790" max="12032" width="9.125" style="143" customWidth="1"/>
    <col min="12033" max="12033" width="4.375" style="143" customWidth="1"/>
    <col min="12034" max="12034" width="11.625" style="143" customWidth="1"/>
    <col min="12035" max="12035" width="40.375" style="143" customWidth="1"/>
    <col min="12036" max="12036" width="5.625" style="143" customWidth="1"/>
    <col min="12037" max="12037" width="8.625" style="143" customWidth="1"/>
    <col min="12038" max="12038" width="9.875" style="143" customWidth="1"/>
    <col min="12039" max="12039" width="13.875" style="143" customWidth="1"/>
    <col min="12040" max="12043" width="9.125" style="143" customWidth="1"/>
    <col min="12044" max="12044" width="75.375" style="143" customWidth="1"/>
    <col min="12045" max="12045" width="45.25390625" style="143" customWidth="1"/>
    <col min="12046" max="12288" width="9.125" style="143" customWidth="1"/>
    <col min="12289" max="12289" width="4.375" style="143" customWidth="1"/>
    <col min="12290" max="12290" width="11.625" style="143" customWidth="1"/>
    <col min="12291" max="12291" width="40.375" style="143" customWidth="1"/>
    <col min="12292" max="12292" width="5.625" style="143" customWidth="1"/>
    <col min="12293" max="12293" width="8.625" style="143" customWidth="1"/>
    <col min="12294" max="12294" width="9.875" style="143" customWidth="1"/>
    <col min="12295" max="12295" width="13.875" style="143" customWidth="1"/>
    <col min="12296" max="12299" width="9.125" style="143" customWidth="1"/>
    <col min="12300" max="12300" width="75.375" style="143" customWidth="1"/>
    <col min="12301" max="12301" width="45.25390625" style="143" customWidth="1"/>
    <col min="12302" max="12544" width="9.125" style="143" customWidth="1"/>
    <col min="12545" max="12545" width="4.375" style="143" customWidth="1"/>
    <col min="12546" max="12546" width="11.625" style="143" customWidth="1"/>
    <col min="12547" max="12547" width="40.375" style="143" customWidth="1"/>
    <col min="12548" max="12548" width="5.625" style="143" customWidth="1"/>
    <col min="12549" max="12549" width="8.625" style="143" customWidth="1"/>
    <col min="12550" max="12550" width="9.875" style="143" customWidth="1"/>
    <col min="12551" max="12551" width="13.875" style="143" customWidth="1"/>
    <col min="12552" max="12555" width="9.125" style="143" customWidth="1"/>
    <col min="12556" max="12556" width="75.375" style="143" customWidth="1"/>
    <col min="12557" max="12557" width="45.25390625" style="143" customWidth="1"/>
    <col min="12558" max="12800" width="9.125" style="143" customWidth="1"/>
    <col min="12801" max="12801" width="4.375" style="143" customWidth="1"/>
    <col min="12802" max="12802" width="11.625" style="143" customWidth="1"/>
    <col min="12803" max="12803" width="40.375" style="143" customWidth="1"/>
    <col min="12804" max="12804" width="5.625" style="143" customWidth="1"/>
    <col min="12805" max="12805" width="8.625" style="143" customWidth="1"/>
    <col min="12806" max="12806" width="9.875" style="143" customWidth="1"/>
    <col min="12807" max="12807" width="13.875" style="143" customWidth="1"/>
    <col min="12808" max="12811" width="9.125" style="143" customWidth="1"/>
    <col min="12812" max="12812" width="75.375" style="143" customWidth="1"/>
    <col min="12813" max="12813" width="45.25390625" style="143" customWidth="1"/>
    <col min="12814" max="13056" width="9.125" style="143" customWidth="1"/>
    <col min="13057" max="13057" width="4.375" style="143" customWidth="1"/>
    <col min="13058" max="13058" width="11.625" style="143" customWidth="1"/>
    <col min="13059" max="13059" width="40.375" style="143" customWidth="1"/>
    <col min="13060" max="13060" width="5.625" style="143" customWidth="1"/>
    <col min="13061" max="13061" width="8.625" style="143" customWidth="1"/>
    <col min="13062" max="13062" width="9.875" style="143" customWidth="1"/>
    <col min="13063" max="13063" width="13.875" style="143" customWidth="1"/>
    <col min="13064" max="13067" width="9.125" style="143" customWidth="1"/>
    <col min="13068" max="13068" width="75.375" style="143" customWidth="1"/>
    <col min="13069" max="13069" width="45.25390625" style="143" customWidth="1"/>
    <col min="13070" max="13312" width="9.125" style="143" customWidth="1"/>
    <col min="13313" max="13313" width="4.375" style="143" customWidth="1"/>
    <col min="13314" max="13314" width="11.625" style="143" customWidth="1"/>
    <col min="13315" max="13315" width="40.375" style="143" customWidth="1"/>
    <col min="13316" max="13316" width="5.625" style="143" customWidth="1"/>
    <col min="13317" max="13317" width="8.625" style="143" customWidth="1"/>
    <col min="13318" max="13318" width="9.875" style="143" customWidth="1"/>
    <col min="13319" max="13319" width="13.875" style="143" customWidth="1"/>
    <col min="13320" max="13323" width="9.125" style="143" customWidth="1"/>
    <col min="13324" max="13324" width="75.375" style="143" customWidth="1"/>
    <col min="13325" max="13325" width="45.25390625" style="143" customWidth="1"/>
    <col min="13326" max="13568" width="9.125" style="143" customWidth="1"/>
    <col min="13569" max="13569" width="4.375" style="143" customWidth="1"/>
    <col min="13570" max="13570" width="11.625" style="143" customWidth="1"/>
    <col min="13571" max="13571" width="40.375" style="143" customWidth="1"/>
    <col min="13572" max="13572" width="5.625" style="143" customWidth="1"/>
    <col min="13573" max="13573" width="8.625" style="143" customWidth="1"/>
    <col min="13574" max="13574" width="9.875" style="143" customWidth="1"/>
    <col min="13575" max="13575" width="13.875" style="143" customWidth="1"/>
    <col min="13576" max="13579" width="9.125" style="143" customWidth="1"/>
    <col min="13580" max="13580" width="75.375" style="143" customWidth="1"/>
    <col min="13581" max="13581" width="45.25390625" style="143" customWidth="1"/>
    <col min="13582" max="13824" width="9.125" style="143" customWidth="1"/>
    <col min="13825" max="13825" width="4.375" style="143" customWidth="1"/>
    <col min="13826" max="13826" width="11.625" style="143" customWidth="1"/>
    <col min="13827" max="13827" width="40.375" style="143" customWidth="1"/>
    <col min="13828" max="13828" width="5.625" style="143" customWidth="1"/>
    <col min="13829" max="13829" width="8.625" style="143" customWidth="1"/>
    <col min="13830" max="13830" width="9.875" style="143" customWidth="1"/>
    <col min="13831" max="13831" width="13.875" style="143" customWidth="1"/>
    <col min="13832" max="13835" width="9.125" style="143" customWidth="1"/>
    <col min="13836" max="13836" width="75.375" style="143" customWidth="1"/>
    <col min="13837" max="13837" width="45.25390625" style="143" customWidth="1"/>
    <col min="13838" max="14080" width="9.125" style="143" customWidth="1"/>
    <col min="14081" max="14081" width="4.375" style="143" customWidth="1"/>
    <col min="14082" max="14082" width="11.625" style="143" customWidth="1"/>
    <col min="14083" max="14083" width="40.375" style="143" customWidth="1"/>
    <col min="14084" max="14084" width="5.625" style="143" customWidth="1"/>
    <col min="14085" max="14085" width="8.625" style="143" customWidth="1"/>
    <col min="14086" max="14086" width="9.875" style="143" customWidth="1"/>
    <col min="14087" max="14087" width="13.875" style="143" customWidth="1"/>
    <col min="14088" max="14091" width="9.125" style="143" customWidth="1"/>
    <col min="14092" max="14092" width="75.375" style="143" customWidth="1"/>
    <col min="14093" max="14093" width="45.25390625" style="143" customWidth="1"/>
    <col min="14094" max="14336" width="9.125" style="143" customWidth="1"/>
    <col min="14337" max="14337" width="4.375" style="143" customWidth="1"/>
    <col min="14338" max="14338" width="11.625" style="143" customWidth="1"/>
    <col min="14339" max="14339" width="40.375" style="143" customWidth="1"/>
    <col min="14340" max="14340" width="5.625" style="143" customWidth="1"/>
    <col min="14341" max="14341" width="8.625" style="143" customWidth="1"/>
    <col min="14342" max="14342" width="9.875" style="143" customWidth="1"/>
    <col min="14343" max="14343" width="13.875" style="143" customWidth="1"/>
    <col min="14344" max="14347" width="9.125" style="143" customWidth="1"/>
    <col min="14348" max="14348" width="75.375" style="143" customWidth="1"/>
    <col min="14349" max="14349" width="45.25390625" style="143" customWidth="1"/>
    <col min="14350" max="14592" width="9.125" style="143" customWidth="1"/>
    <col min="14593" max="14593" width="4.375" style="143" customWidth="1"/>
    <col min="14594" max="14594" width="11.625" style="143" customWidth="1"/>
    <col min="14595" max="14595" width="40.375" style="143" customWidth="1"/>
    <col min="14596" max="14596" width="5.625" style="143" customWidth="1"/>
    <col min="14597" max="14597" width="8.625" style="143" customWidth="1"/>
    <col min="14598" max="14598" width="9.875" style="143" customWidth="1"/>
    <col min="14599" max="14599" width="13.875" style="143" customWidth="1"/>
    <col min="14600" max="14603" width="9.125" style="143" customWidth="1"/>
    <col min="14604" max="14604" width="75.375" style="143" customWidth="1"/>
    <col min="14605" max="14605" width="45.25390625" style="143" customWidth="1"/>
    <col min="14606" max="14848" width="9.125" style="143" customWidth="1"/>
    <col min="14849" max="14849" width="4.375" style="143" customWidth="1"/>
    <col min="14850" max="14850" width="11.625" style="143" customWidth="1"/>
    <col min="14851" max="14851" width="40.375" style="143" customWidth="1"/>
    <col min="14852" max="14852" width="5.625" style="143" customWidth="1"/>
    <col min="14853" max="14853" width="8.625" style="143" customWidth="1"/>
    <col min="14854" max="14854" width="9.875" style="143" customWidth="1"/>
    <col min="14855" max="14855" width="13.875" style="143" customWidth="1"/>
    <col min="14856" max="14859" width="9.125" style="143" customWidth="1"/>
    <col min="14860" max="14860" width="75.375" style="143" customWidth="1"/>
    <col min="14861" max="14861" width="45.25390625" style="143" customWidth="1"/>
    <col min="14862" max="15104" width="9.125" style="143" customWidth="1"/>
    <col min="15105" max="15105" width="4.375" style="143" customWidth="1"/>
    <col min="15106" max="15106" width="11.625" style="143" customWidth="1"/>
    <col min="15107" max="15107" width="40.375" style="143" customWidth="1"/>
    <col min="15108" max="15108" width="5.625" style="143" customWidth="1"/>
    <col min="15109" max="15109" width="8.625" style="143" customWidth="1"/>
    <col min="15110" max="15110" width="9.875" style="143" customWidth="1"/>
    <col min="15111" max="15111" width="13.875" style="143" customWidth="1"/>
    <col min="15112" max="15115" width="9.125" style="143" customWidth="1"/>
    <col min="15116" max="15116" width="75.375" style="143" customWidth="1"/>
    <col min="15117" max="15117" width="45.25390625" style="143" customWidth="1"/>
    <col min="15118" max="15360" width="9.125" style="143" customWidth="1"/>
    <col min="15361" max="15361" width="4.375" style="143" customWidth="1"/>
    <col min="15362" max="15362" width="11.625" style="143" customWidth="1"/>
    <col min="15363" max="15363" width="40.375" style="143" customWidth="1"/>
    <col min="15364" max="15364" width="5.625" style="143" customWidth="1"/>
    <col min="15365" max="15365" width="8.625" style="143" customWidth="1"/>
    <col min="15366" max="15366" width="9.875" style="143" customWidth="1"/>
    <col min="15367" max="15367" width="13.875" style="143" customWidth="1"/>
    <col min="15368" max="15371" width="9.125" style="143" customWidth="1"/>
    <col min="15372" max="15372" width="75.375" style="143" customWidth="1"/>
    <col min="15373" max="15373" width="45.25390625" style="143" customWidth="1"/>
    <col min="15374" max="15616" width="9.125" style="143" customWidth="1"/>
    <col min="15617" max="15617" width="4.375" style="143" customWidth="1"/>
    <col min="15618" max="15618" width="11.625" style="143" customWidth="1"/>
    <col min="15619" max="15619" width="40.375" style="143" customWidth="1"/>
    <col min="15620" max="15620" width="5.625" style="143" customWidth="1"/>
    <col min="15621" max="15621" width="8.625" style="143" customWidth="1"/>
    <col min="15622" max="15622" width="9.875" style="143" customWidth="1"/>
    <col min="15623" max="15623" width="13.875" style="143" customWidth="1"/>
    <col min="15624" max="15627" width="9.125" style="143" customWidth="1"/>
    <col min="15628" max="15628" width="75.375" style="143" customWidth="1"/>
    <col min="15629" max="15629" width="45.25390625" style="143" customWidth="1"/>
    <col min="15630" max="15872" width="9.125" style="143" customWidth="1"/>
    <col min="15873" max="15873" width="4.375" style="143" customWidth="1"/>
    <col min="15874" max="15874" width="11.625" style="143" customWidth="1"/>
    <col min="15875" max="15875" width="40.375" style="143" customWidth="1"/>
    <col min="15876" max="15876" width="5.625" style="143" customWidth="1"/>
    <col min="15877" max="15877" width="8.625" style="143" customWidth="1"/>
    <col min="15878" max="15878" width="9.875" style="143" customWidth="1"/>
    <col min="15879" max="15879" width="13.875" style="143" customWidth="1"/>
    <col min="15880" max="15883" width="9.125" style="143" customWidth="1"/>
    <col min="15884" max="15884" width="75.375" style="143" customWidth="1"/>
    <col min="15885" max="15885" width="45.25390625" style="143" customWidth="1"/>
    <col min="15886" max="16128" width="9.125" style="143" customWidth="1"/>
    <col min="16129" max="16129" width="4.375" style="143" customWidth="1"/>
    <col min="16130" max="16130" width="11.625" style="143" customWidth="1"/>
    <col min="16131" max="16131" width="40.375" style="143" customWidth="1"/>
    <col min="16132" max="16132" width="5.625" style="143" customWidth="1"/>
    <col min="16133" max="16133" width="8.625" style="143" customWidth="1"/>
    <col min="16134" max="16134" width="9.875" style="143" customWidth="1"/>
    <col min="16135" max="16135" width="13.875" style="143" customWidth="1"/>
    <col min="16136" max="16139" width="9.125" style="143" customWidth="1"/>
    <col min="16140" max="16140" width="75.375" style="143" customWidth="1"/>
    <col min="16141" max="16141" width="45.25390625" style="143" customWidth="1"/>
    <col min="16142" max="16384" width="9.125" style="143" customWidth="1"/>
  </cols>
  <sheetData>
    <row r="1" spans="1:7" ht="15.75">
      <c r="A1" s="232" t="s">
        <v>65</v>
      </c>
      <c r="B1" s="232"/>
      <c r="C1" s="232"/>
      <c r="D1" s="232"/>
      <c r="E1" s="232"/>
      <c r="F1" s="232"/>
      <c r="G1" s="232"/>
    </row>
    <row r="2" spans="1:7" ht="14.25" customHeight="1" thickBot="1">
      <c r="A2" s="144"/>
      <c r="B2" s="145"/>
      <c r="C2" s="146"/>
      <c r="D2" s="146"/>
      <c r="E2" s="147"/>
      <c r="F2" s="146"/>
      <c r="G2" s="146"/>
    </row>
    <row r="3" spans="1:7" ht="13.5" thickTop="1">
      <c r="A3" s="216" t="s">
        <v>49</v>
      </c>
      <c r="B3" s="217"/>
      <c r="C3" s="204" t="str">
        <f>CONCATENATE(cislostavby," ",nazevstavby)</f>
        <v>18/09-004 Obchodní a hotelové školy, Zborovská 519 Turnov</v>
      </c>
      <c r="D3" s="95"/>
      <c r="E3" s="148" t="s">
        <v>66</v>
      </c>
      <c r="F3" s="149" t="str">
        <f>Rekapitulace!H1</f>
        <v>18/09-004</v>
      </c>
      <c r="G3" s="150"/>
    </row>
    <row r="4" spans="1:7" ht="13.5" thickBot="1">
      <c r="A4" s="233" t="s">
        <v>51</v>
      </c>
      <c r="B4" s="219"/>
      <c r="C4" s="100" t="str">
        <f>CONCATENATE(cisloobjektu," ",nazevobjektu)</f>
        <v>001 Oprava stávajícího venkovního schodiště</v>
      </c>
      <c r="D4" s="101"/>
      <c r="E4" s="234" t="str">
        <f>Rekapitulace!G2</f>
        <v>Oprava schodiště</v>
      </c>
      <c r="F4" s="235"/>
      <c r="G4" s="236"/>
    </row>
    <row r="5" spans="1:7" ht="13.5" thickTop="1">
      <c r="A5" s="151"/>
      <c r="B5" s="144"/>
      <c r="C5" s="144"/>
      <c r="D5" s="144"/>
      <c r="E5" s="152"/>
      <c r="F5" s="144"/>
      <c r="G5" s="153"/>
    </row>
    <row r="6" spans="1:7" ht="12.75">
      <c r="A6" s="154" t="s">
        <v>67</v>
      </c>
      <c r="B6" s="155" t="s">
        <v>68</v>
      </c>
      <c r="C6" s="155" t="s">
        <v>69</v>
      </c>
      <c r="D6" s="155" t="s">
        <v>70</v>
      </c>
      <c r="E6" s="156" t="s">
        <v>71</v>
      </c>
      <c r="F6" s="155" t="s">
        <v>72</v>
      </c>
      <c r="G6" s="157" t="s">
        <v>73</v>
      </c>
    </row>
    <row r="7" spans="1:15" ht="12.75">
      <c r="A7" s="158" t="s">
        <v>74</v>
      </c>
      <c r="B7" s="159" t="s">
        <v>81</v>
      </c>
      <c r="C7" s="160" t="s">
        <v>82</v>
      </c>
      <c r="D7" s="161"/>
      <c r="E7" s="162"/>
      <c r="F7" s="162"/>
      <c r="G7" s="163"/>
      <c r="H7" s="164"/>
      <c r="I7" s="164"/>
      <c r="O7" s="165">
        <v>1</v>
      </c>
    </row>
    <row r="8" spans="1:104" ht="22.5">
      <c r="A8" s="166">
        <v>1</v>
      </c>
      <c r="B8" s="167" t="s">
        <v>83</v>
      </c>
      <c r="C8" s="168" t="s">
        <v>84</v>
      </c>
      <c r="D8" s="169" t="s">
        <v>85</v>
      </c>
      <c r="E8" s="170">
        <v>3.6</v>
      </c>
      <c r="F8" s="170"/>
      <c r="G8" s="171">
        <f>E8*F8</f>
        <v>0</v>
      </c>
      <c r="O8" s="165">
        <v>2</v>
      </c>
      <c r="AA8" s="143">
        <v>1</v>
      </c>
      <c r="AB8" s="143">
        <v>1</v>
      </c>
      <c r="AC8" s="143">
        <v>1</v>
      </c>
      <c r="AZ8" s="143">
        <v>1</v>
      </c>
      <c r="BA8" s="143">
        <f>IF(AZ8=1,G8,0)</f>
        <v>0</v>
      </c>
      <c r="BB8" s="143">
        <f>IF(AZ8=2,G8,0)</f>
        <v>0</v>
      </c>
      <c r="BC8" s="143">
        <f>IF(AZ8=3,G8,0)</f>
        <v>0</v>
      </c>
      <c r="BD8" s="143">
        <f>IF(AZ8=4,G8,0)</f>
        <v>0</v>
      </c>
      <c r="BE8" s="143">
        <f>IF(AZ8=5,G8,0)</f>
        <v>0</v>
      </c>
      <c r="CA8" s="172">
        <v>1</v>
      </c>
      <c r="CB8" s="172">
        <v>1</v>
      </c>
      <c r="CZ8" s="143">
        <v>0.04606</v>
      </c>
    </row>
    <row r="9" spans="1:15" ht="12.75">
      <c r="A9" s="173"/>
      <c r="B9" s="176"/>
      <c r="C9" s="226" t="s">
        <v>86</v>
      </c>
      <c r="D9" s="227"/>
      <c r="E9" s="177">
        <v>3.6</v>
      </c>
      <c r="F9" s="178"/>
      <c r="G9" s="179"/>
      <c r="M9" s="175" t="s">
        <v>86</v>
      </c>
      <c r="O9" s="165"/>
    </row>
    <row r="10" spans="1:57" ht="12.75">
      <c r="A10" s="180"/>
      <c r="B10" s="181" t="s">
        <v>75</v>
      </c>
      <c r="C10" s="182" t="str">
        <f>CONCATENATE(B7," ",C7)</f>
        <v>62 Úpravy povrchů vnější</v>
      </c>
      <c r="D10" s="183"/>
      <c r="E10" s="184"/>
      <c r="F10" s="185"/>
      <c r="G10" s="186">
        <f>SUM(G7:G9)</f>
        <v>0</v>
      </c>
      <c r="O10" s="165">
        <v>4</v>
      </c>
      <c r="BA10" s="187">
        <f>SUM(BA7:BA9)</f>
        <v>0</v>
      </c>
      <c r="BB10" s="187">
        <f>SUM(BB7:BB9)</f>
        <v>0</v>
      </c>
      <c r="BC10" s="187">
        <f>SUM(BC7:BC9)</f>
        <v>0</v>
      </c>
      <c r="BD10" s="187">
        <f>SUM(BD7:BD9)</f>
        <v>0</v>
      </c>
      <c r="BE10" s="187">
        <f>SUM(BE7:BE9)</f>
        <v>0</v>
      </c>
    </row>
    <row r="11" spans="1:15" ht="12.75">
      <c r="A11" s="158" t="s">
        <v>74</v>
      </c>
      <c r="B11" s="159" t="s">
        <v>87</v>
      </c>
      <c r="C11" s="160" t="s">
        <v>88</v>
      </c>
      <c r="D11" s="161"/>
      <c r="E11" s="162"/>
      <c r="F11" s="162"/>
      <c r="G11" s="163"/>
      <c r="H11" s="164"/>
      <c r="I11" s="164"/>
      <c r="O11" s="165">
        <v>1</v>
      </c>
    </row>
    <row r="12" spans="1:104" ht="12.75">
      <c r="A12" s="166">
        <v>2</v>
      </c>
      <c r="B12" s="167" t="s">
        <v>89</v>
      </c>
      <c r="C12" s="168" t="s">
        <v>90</v>
      </c>
      <c r="D12" s="169" t="s">
        <v>85</v>
      </c>
      <c r="E12" s="170">
        <v>61.3</v>
      </c>
      <c r="F12" s="170"/>
      <c r="G12" s="171">
        <f>E12*F12</f>
        <v>0</v>
      </c>
      <c r="O12" s="165">
        <v>2</v>
      </c>
      <c r="AA12" s="143">
        <v>1</v>
      </c>
      <c r="AB12" s="143">
        <v>1</v>
      </c>
      <c r="AC12" s="143">
        <v>1</v>
      </c>
      <c r="AZ12" s="143">
        <v>1</v>
      </c>
      <c r="BA12" s="143">
        <f>IF(AZ12=1,G12,0)</f>
        <v>0</v>
      </c>
      <c r="BB12" s="143">
        <f>IF(AZ12=2,G12,0)</f>
        <v>0</v>
      </c>
      <c r="BC12" s="143">
        <f>IF(AZ12=3,G12,0)</f>
        <v>0</v>
      </c>
      <c r="BD12" s="143">
        <f>IF(AZ12=4,G12,0)</f>
        <v>0</v>
      </c>
      <c r="BE12" s="143">
        <f>IF(AZ12=5,G12,0)</f>
        <v>0</v>
      </c>
      <c r="CA12" s="172">
        <v>1</v>
      </c>
      <c r="CB12" s="172">
        <v>1</v>
      </c>
      <c r="CZ12" s="143">
        <v>0</v>
      </c>
    </row>
    <row r="13" spans="1:15" ht="12.75">
      <c r="A13" s="173"/>
      <c r="B13" s="176"/>
      <c r="C13" s="226" t="s">
        <v>91</v>
      </c>
      <c r="D13" s="227"/>
      <c r="E13" s="177">
        <v>30.65</v>
      </c>
      <c r="F13" s="178"/>
      <c r="G13" s="179"/>
      <c r="M13" s="175" t="s">
        <v>91</v>
      </c>
      <c r="O13" s="165"/>
    </row>
    <row r="14" spans="1:15" ht="12.75">
      <c r="A14" s="173"/>
      <c r="B14" s="176"/>
      <c r="C14" s="226" t="s">
        <v>92</v>
      </c>
      <c r="D14" s="227"/>
      <c r="E14" s="177">
        <v>30.65</v>
      </c>
      <c r="F14" s="178"/>
      <c r="G14" s="179"/>
      <c r="M14" s="175" t="s">
        <v>92</v>
      </c>
      <c r="O14" s="165"/>
    </row>
    <row r="15" spans="1:104" ht="12.75">
      <c r="A15" s="166">
        <v>3</v>
      </c>
      <c r="B15" s="167" t="s">
        <v>93</v>
      </c>
      <c r="C15" s="168" t="s">
        <v>94</v>
      </c>
      <c r="D15" s="169" t="s">
        <v>85</v>
      </c>
      <c r="E15" s="170">
        <v>30.65</v>
      </c>
      <c r="F15" s="170"/>
      <c r="G15" s="171">
        <f>E15*F15</f>
        <v>0</v>
      </c>
      <c r="O15" s="165">
        <v>2</v>
      </c>
      <c r="AA15" s="143">
        <v>1</v>
      </c>
      <c r="AB15" s="143">
        <v>1</v>
      </c>
      <c r="AC15" s="143">
        <v>1</v>
      </c>
      <c r="AZ15" s="143">
        <v>1</v>
      </c>
      <c r="BA15" s="143">
        <f>IF(AZ15=1,G15,0)</f>
        <v>0</v>
      </c>
      <c r="BB15" s="143">
        <f>IF(AZ15=2,G15,0)</f>
        <v>0</v>
      </c>
      <c r="BC15" s="143">
        <f>IF(AZ15=3,G15,0)</f>
        <v>0</v>
      </c>
      <c r="BD15" s="143">
        <f>IF(AZ15=4,G15,0)</f>
        <v>0</v>
      </c>
      <c r="BE15" s="143">
        <f>IF(AZ15=5,G15,0)</f>
        <v>0</v>
      </c>
      <c r="CA15" s="172">
        <v>1</v>
      </c>
      <c r="CB15" s="172">
        <v>1</v>
      </c>
      <c r="CZ15" s="143">
        <v>0</v>
      </c>
    </row>
    <row r="16" spans="1:57" ht="12.75">
      <c r="A16" s="180"/>
      <c r="B16" s="181" t="s">
        <v>75</v>
      </c>
      <c r="C16" s="182" t="str">
        <f>CONCATENATE(B11," ",C11)</f>
        <v>93 Dokončovací práce inženýrskách staveb</v>
      </c>
      <c r="D16" s="183"/>
      <c r="E16" s="184"/>
      <c r="F16" s="185"/>
      <c r="G16" s="186">
        <f>SUM(G11:G15)</f>
        <v>0</v>
      </c>
      <c r="O16" s="165">
        <v>4</v>
      </c>
      <c r="BA16" s="187">
        <f>SUM(BA11:BA15)</f>
        <v>0</v>
      </c>
      <c r="BB16" s="187">
        <f>SUM(BB11:BB15)</f>
        <v>0</v>
      </c>
      <c r="BC16" s="187">
        <f>SUM(BC11:BC15)</f>
        <v>0</v>
      </c>
      <c r="BD16" s="187">
        <f>SUM(BD11:BD15)</f>
        <v>0</v>
      </c>
      <c r="BE16" s="187">
        <f>SUM(BE11:BE15)</f>
        <v>0</v>
      </c>
    </row>
    <row r="17" spans="1:15" ht="12.75">
      <c r="A17" s="158" t="s">
        <v>74</v>
      </c>
      <c r="B17" s="159" t="s">
        <v>95</v>
      </c>
      <c r="C17" s="160" t="s">
        <v>96</v>
      </c>
      <c r="D17" s="161"/>
      <c r="E17" s="162"/>
      <c r="F17" s="162"/>
      <c r="G17" s="163"/>
      <c r="H17" s="164"/>
      <c r="I17" s="164"/>
      <c r="O17" s="165">
        <v>1</v>
      </c>
    </row>
    <row r="18" spans="1:104" ht="22.5">
      <c r="A18" s="166">
        <v>4</v>
      </c>
      <c r="B18" s="167" t="s">
        <v>97</v>
      </c>
      <c r="C18" s="168" t="s">
        <v>98</v>
      </c>
      <c r="D18" s="169" t="s">
        <v>85</v>
      </c>
      <c r="E18" s="170">
        <v>30.65</v>
      </c>
      <c r="F18" s="170"/>
      <c r="G18" s="171">
        <f>E18*F18</f>
        <v>0</v>
      </c>
      <c r="O18" s="165">
        <v>2</v>
      </c>
      <c r="AA18" s="143">
        <v>1</v>
      </c>
      <c r="AB18" s="143">
        <v>1</v>
      </c>
      <c r="AC18" s="143">
        <v>1</v>
      </c>
      <c r="AZ18" s="143">
        <v>1</v>
      </c>
      <c r="BA18" s="143">
        <f>IF(AZ18=1,G18,0)</f>
        <v>0</v>
      </c>
      <c r="BB18" s="143">
        <f>IF(AZ18=2,G18,0)</f>
        <v>0</v>
      </c>
      <c r="BC18" s="143">
        <f>IF(AZ18=3,G18,0)</f>
        <v>0</v>
      </c>
      <c r="BD18" s="143">
        <f>IF(AZ18=4,G18,0)</f>
        <v>0</v>
      </c>
      <c r="BE18" s="143">
        <f>IF(AZ18=5,G18,0)</f>
        <v>0</v>
      </c>
      <c r="CA18" s="172">
        <v>1</v>
      </c>
      <c r="CB18" s="172">
        <v>1</v>
      </c>
      <c r="CZ18" s="143">
        <v>0</v>
      </c>
    </row>
    <row r="19" spans="1:15" ht="12.75">
      <c r="A19" s="173"/>
      <c r="B19" s="174"/>
      <c r="C19" s="229" t="s">
        <v>6</v>
      </c>
      <c r="D19" s="230"/>
      <c r="E19" s="230"/>
      <c r="F19" s="230"/>
      <c r="G19" s="231"/>
      <c r="L19" s="175" t="s">
        <v>6</v>
      </c>
      <c r="O19" s="165">
        <v>3</v>
      </c>
    </row>
    <row r="20" spans="1:57" ht="12.75">
      <c r="A20" s="180"/>
      <c r="B20" s="181" t="s">
        <v>75</v>
      </c>
      <c r="C20" s="182" t="str">
        <f>CONCATENATE(B17," ",C17)</f>
        <v>96 Bourání konstrukcí</v>
      </c>
      <c r="D20" s="183"/>
      <c r="E20" s="184"/>
      <c r="F20" s="185"/>
      <c r="G20" s="186">
        <f>SUM(G17:G19)</f>
        <v>0</v>
      </c>
      <c r="O20" s="165">
        <v>4</v>
      </c>
      <c r="BA20" s="187">
        <f>SUM(BA17:BA19)</f>
        <v>0</v>
      </c>
      <c r="BB20" s="187">
        <f>SUM(BB17:BB19)</f>
        <v>0</v>
      </c>
      <c r="BC20" s="187">
        <f>SUM(BC17:BC19)</f>
        <v>0</v>
      </c>
      <c r="BD20" s="187">
        <f>SUM(BD17:BD19)</f>
        <v>0</v>
      </c>
      <c r="BE20" s="187">
        <f>SUM(BE17:BE19)</f>
        <v>0</v>
      </c>
    </row>
    <row r="21" spans="1:15" ht="12.75">
      <c r="A21" s="158" t="s">
        <v>74</v>
      </c>
      <c r="B21" s="159" t="s">
        <v>99</v>
      </c>
      <c r="C21" s="160" t="s">
        <v>100</v>
      </c>
      <c r="D21" s="161"/>
      <c r="E21" s="162"/>
      <c r="F21" s="162"/>
      <c r="G21" s="163"/>
      <c r="H21" s="164"/>
      <c r="I21" s="164"/>
      <c r="O21" s="165">
        <v>1</v>
      </c>
    </row>
    <row r="22" spans="1:104" ht="12.75">
      <c r="A22" s="166">
        <v>5</v>
      </c>
      <c r="B22" s="167" t="s">
        <v>101</v>
      </c>
      <c r="C22" s="168" t="s">
        <v>102</v>
      </c>
      <c r="D22" s="169" t="s">
        <v>103</v>
      </c>
      <c r="E22" s="170">
        <v>0.165816</v>
      </c>
      <c r="F22" s="170"/>
      <c r="G22" s="171">
        <f>E22*F22</f>
        <v>0</v>
      </c>
      <c r="O22" s="165">
        <v>2</v>
      </c>
      <c r="AA22" s="143">
        <v>7</v>
      </c>
      <c r="AB22" s="143">
        <v>1</v>
      </c>
      <c r="AC22" s="143">
        <v>2</v>
      </c>
      <c r="AZ22" s="143">
        <v>1</v>
      </c>
      <c r="BA22" s="143">
        <f>IF(AZ22=1,G22,0)</f>
        <v>0</v>
      </c>
      <c r="BB22" s="143">
        <f>IF(AZ22=2,G22,0)</f>
        <v>0</v>
      </c>
      <c r="BC22" s="143">
        <f>IF(AZ22=3,G22,0)</f>
        <v>0</v>
      </c>
      <c r="BD22" s="143">
        <f>IF(AZ22=4,G22,0)</f>
        <v>0</v>
      </c>
      <c r="BE22" s="143">
        <f>IF(AZ22=5,G22,0)</f>
        <v>0</v>
      </c>
      <c r="CA22" s="172">
        <v>7</v>
      </c>
      <c r="CB22" s="172">
        <v>1</v>
      </c>
      <c r="CZ22" s="143">
        <v>0</v>
      </c>
    </row>
    <row r="23" spans="1:57" ht="12.75">
      <c r="A23" s="180"/>
      <c r="B23" s="181" t="s">
        <v>75</v>
      </c>
      <c r="C23" s="182" t="str">
        <f>CONCATENATE(B21," ",C21)</f>
        <v>99 Staveništní přesun hmot</v>
      </c>
      <c r="D23" s="183"/>
      <c r="E23" s="184"/>
      <c r="F23" s="185"/>
      <c r="G23" s="186">
        <f>SUM(G21:G22)</f>
        <v>0</v>
      </c>
      <c r="O23" s="165">
        <v>4</v>
      </c>
      <c r="BA23" s="187">
        <f>SUM(BA21:BA22)</f>
        <v>0</v>
      </c>
      <c r="BB23" s="187">
        <f>SUM(BB21:BB22)</f>
        <v>0</v>
      </c>
      <c r="BC23" s="187">
        <f>SUM(BC21:BC22)</f>
        <v>0</v>
      </c>
      <c r="BD23" s="187">
        <f>SUM(BD21:BD22)</f>
        <v>0</v>
      </c>
      <c r="BE23" s="187">
        <f>SUM(BE21:BE22)</f>
        <v>0</v>
      </c>
    </row>
    <row r="24" spans="1:15" ht="12.75">
      <c r="A24" s="158" t="s">
        <v>74</v>
      </c>
      <c r="B24" s="159" t="s">
        <v>104</v>
      </c>
      <c r="C24" s="160" t="s">
        <v>105</v>
      </c>
      <c r="D24" s="161"/>
      <c r="E24" s="162"/>
      <c r="F24" s="162"/>
      <c r="G24" s="163"/>
      <c r="H24" s="164"/>
      <c r="I24" s="164"/>
      <c r="O24" s="165">
        <v>1</v>
      </c>
    </row>
    <row r="25" spans="1:104" ht="22.5">
      <c r="A25" s="166">
        <v>6</v>
      </c>
      <c r="B25" s="167" t="s">
        <v>106</v>
      </c>
      <c r="C25" s="168" t="s">
        <v>107</v>
      </c>
      <c r="D25" s="169" t="s">
        <v>108</v>
      </c>
      <c r="E25" s="170">
        <v>53.56</v>
      </c>
      <c r="F25" s="170"/>
      <c r="G25" s="171">
        <f>E25*F25</f>
        <v>0</v>
      </c>
      <c r="O25" s="165">
        <v>2</v>
      </c>
      <c r="AA25" s="143">
        <v>1</v>
      </c>
      <c r="AB25" s="143">
        <v>7</v>
      </c>
      <c r="AC25" s="143">
        <v>7</v>
      </c>
      <c r="AZ25" s="143">
        <v>2</v>
      </c>
      <c r="BA25" s="143">
        <f>IF(AZ25=1,G25,0)</f>
        <v>0</v>
      </c>
      <c r="BB25" s="143">
        <f>IF(AZ25=2,G25,0)</f>
        <v>0</v>
      </c>
      <c r="BC25" s="143">
        <f>IF(AZ25=3,G25,0)</f>
        <v>0</v>
      </c>
      <c r="BD25" s="143">
        <f>IF(AZ25=4,G25,0)</f>
        <v>0</v>
      </c>
      <c r="BE25" s="143">
        <f>IF(AZ25=5,G25,0)</f>
        <v>0</v>
      </c>
      <c r="CA25" s="172">
        <v>1</v>
      </c>
      <c r="CB25" s="172">
        <v>7</v>
      </c>
      <c r="CZ25" s="143">
        <v>0.05265</v>
      </c>
    </row>
    <row r="26" spans="1:15" ht="12.75">
      <c r="A26" s="173"/>
      <c r="B26" s="176"/>
      <c r="C26" s="226" t="s">
        <v>109</v>
      </c>
      <c r="D26" s="227"/>
      <c r="E26" s="177">
        <v>53.56</v>
      </c>
      <c r="F26" s="178"/>
      <c r="G26" s="179"/>
      <c r="M26" s="175" t="s">
        <v>109</v>
      </c>
      <c r="O26" s="165"/>
    </row>
    <row r="27" spans="1:104" ht="22.5">
      <c r="A27" s="166">
        <v>7</v>
      </c>
      <c r="B27" s="167" t="s">
        <v>110</v>
      </c>
      <c r="C27" s="168" t="s">
        <v>111</v>
      </c>
      <c r="D27" s="169" t="s">
        <v>85</v>
      </c>
      <c r="E27" s="170">
        <v>3.4278</v>
      </c>
      <c r="F27" s="170"/>
      <c r="G27" s="171">
        <f>E27*F27</f>
        <v>0</v>
      </c>
      <c r="O27" s="165">
        <v>2</v>
      </c>
      <c r="AA27" s="143">
        <v>3</v>
      </c>
      <c r="AB27" s="143">
        <v>7</v>
      </c>
      <c r="AC27" s="143">
        <v>583821400</v>
      </c>
      <c r="AZ27" s="143">
        <v>2</v>
      </c>
      <c r="BA27" s="143">
        <f>IF(AZ27=1,G27,0)</f>
        <v>0</v>
      </c>
      <c r="BB27" s="143">
        <f>IF(AZ27=2,G27,0)</f>
        <v>0</v>
      </c>
      <c r="BC27" s="143">
        <f>IF(AZ27=3,G27,0)</f>
        <v>0</v>
      </c>
      <c r="BD27" s="143">
        <f>IF(AZ27=4,G27,0)</f>
        <v>0</v>
      </c>
      <c r="BE27" s="143">
        <f>IF(AZ27=5,G27,0)</f>
        <v>0</v>
      </c>
      <c r="CA27" s="172">
        <v>3</v>
      </c>
      <c r="CB27" s="172">
        <v>7</v>
      </c>
      <c r="CZ27" s="143">
        <v>0.081</v>
      </c>
    </row>
    <row r="28" spans="1:15" ht="12.75">
      <c r="A28" s="173"/>
      <c r="B28" s="176"/>
      <c r="C28" s="228" t="s">
        <v>112</v>
      </c>
      <c r="D28" s="227"/>
      <c r="E28" s="200">
        <v>0</v>
      </c>
      <c r="F28" s="178"/>
      <c r="G28" s="179"/>
      <c r="M28" s="175" t="s">
        <v>112</v>
      </c>
      <c r="O28" s="165"/>
    </row>
    <row r="29" spans="1:15" ht="12.75">
      <c r="A29" s="173"/>
      <c r="B29" s="176"/>
      <c r="C29" s="228" t="s">
        <v>113</v>
      </c>
      <c r="D29" s="227"/>
      <c r="E29" s="200"/>
      <c r="F29" s="178"/>
      <c r="G29" s="179"/>
      <c r="M29" s="175" t="s">
        <v>113</v>
      </c>
      <c r="O29" s="165"/>
    </row>
    <row r="30" spans="1:15" ht="12.75">
      <c r="A30" s="173"/>
      <c r="B30" s="176"/>
      <c r="C30" s="228" t="s">
        <v>114</v>
      </c>
      <c r="D30" s="227"/>
      <c r="E30" s="200">
        <v>17.1392</v>
      </c>
      <c r="F30" s="178"/>
      <c r="G30" s="179"/>
      <c r="M30" s="175" t="s">
        <v>114</v>
      </c>
      <c r="O30" s="165"/>
    </row>
    <row r="31" spans="1:15" ht="12.75">
      <c r="A31" s="173"/>
      <c r="B31" s="176"/>
      <c r="C31" s="226" t="s">
        <v>115</v>
      </c>
      <c r="D31" s="227"/>
      <c r="E31" s="177">
        <v>3.4278</v>
      </c>
      <c r="F31" s="178"/>
      <c r="G31" s="179"/>
      <c r="M31" s="175" t="s">
        <v>115</v>
      </c>
      <c r="O31" s="165"/>
    </row>
    <row r="32" spans="1:104" ht="22.5">
      <c r="A32" s="166">
        <v>8</v>
      </c>
      <c r="B32" s="167" t="s">
        <v>116</v>
      </c>
      <c r="C32" s="168" t="s">
        <v>117</v>
      </c>
      <c r="D32" s="169" t="s">
        <v>108</v>
      </c>
      <c r="E32" s="170">
        <v>53.56</v>
      </c>
      <c r="F32" s="170"/>
      <c r="G32" s="171">
        <f>E32*F32</f>
        <v>0</v>
      </c>
      <c r="O32" s="165">
        <v>2</v>
      </c>
      <c r="AA32" s="143">
        <v>1</v>
      </c>
      <c r="AB32" s="143">
        <v>7</v>
      </c>
      <c r="AC32" s="143">
        <v>7</v>
      </c>
      <c r="AZ32" s="143">
        <v>2</v>
      </c>
      <c r="BA32" s="143">
        <f>IF(AZ32=1,G32,0)</f>
        <v>0</v>
      </c>
      <c r="BB32" s="143">
        <f>IF(AZ32=2,G32,0)</f>
        <v>0</v>
      </c>
      <c r="BC32" s="143">
        <f>IF(AZ32=3,G32,0)</f>
        <v>0</v>
      </c>
      <c r="BD32" s="143">
        <f>IF(AZ32=4,G32,0)</f>
        <v>0</v>
      </c>
      <c r="BE32" s="143">
        <f>IF(AZ32=5,G32,0)</f>
        <v>0</v>
      </c>
      <c r="CA32" s="172">
        <v>1</v>
      </c>
      <c r="CB32" s="172">
        <v>7</v>
      </c>
      <c r="CZ32" s="143">
        <v>0.01059</v>
      </c>
    </row>
    <row r="33" spans="1:15" ht="12.75">
      <c r="A33" s="173"/>
      <c r="B33" s="176"/>
      <c r="C33" s="226" t="s">
        <v>109</v>
      </c>
      <c r="D33" s="227"/>
      <c r="E33" s="177">
        <v>53.56</v>
      </c>
      <c r="F33" s="178"/>
      <c r="G33" s="179"/>
      <c r="M33" s="175" t="s">
        <v>109</v>
      </c>
      <c r="O33" s="165"/>
    </row>
    <row r="34" spans="1:104" ht="22.5">
      <c r="A34" s="166">
        <v>9</v>
      </c>
      <c r="B34" s="167" t="s">
        <v>118</v>
      </c>
      <c r="C34" s="168" t="s">
        <v>119</v>
      </c>
      <c r="D34" s="169" t="s">
        <v>85</v>
      </c>
      <c r="E34" s="170">
        <v>1.3926</v>
      </c>
      <c r="F34" s="170"/>
      <c r="G34" s="171">
        <f>E34*F34</f>
        <v>0</v>
      </c>
      <c r="O34" s="165">
        <v>2</v>
      </c>
      <c r="AA34" s="143">
        <v>3</v>
      </c>
      <c r="AB34" s="143">
        <v>7</v>
      </c>
      <c r="AC34" s="143" t="s">
        <v>118</v>
      </c>
      <c r="AZ34" s="143">
        <v>2</v>
      </c>
      <c r="BA34" s="143">
        <f>IF(AZ34=1,G34,0)</f>
        <v>0</v>
      </c>
      <c r="BB34" s="143">
        <f>IF(AZ34=2,G34,0)</f>
        <v>0</v>
      </c>
      <c r="BC34" s="143">
        <f>IF(AZ34=3,G34,0)</f>
        <v>0</v>
      </c>
      <c r="BD34" s="143">
        <f>IF(AZ34=4,G34,0)</f>
        <v>0</v>
      </c>
      <c r="BE34" s="143">
        <f>IF(AZ34=5,G34,0)</f>
        <v>0</v>
      </c>
      <c r="CA34" s="172">
        <v>3</v>
      </c>
      <c r="CB34" s="172">
        <v>7</v>
      </c>
      <c r="CZ34" s="143">
        <v>0.081</v>
      </c>
    </row>
    <row r="35" spans="1:15" ht="12.75">
      <c r="A35" s="173"/>
      <c r="B35" s="176"/>
      <c r="C35" s="228" t="s">
        <v>112</v>
      </c>
      <c r="D35" s="227"/>
      <c r="E35" s="200">
        <v>0</v>
      </c>
      <c r="F35" s="178"/>
      <c r="G35" s="179"/>
      <c r="M35" s="175" t="s">
        <v>112</v>
      </c>
      <c r="O35" s="165"/>
    </row>
    <row r="36" spans="1:15" ht="12.75">
      <c r="A36" s="173"/>
      <c r="B36" s="176"/>
      <c r="C36" s="228" t="s">
        <v>120</v>
      </c>
      <c r="D36" s="227"/>
      <c r="E36" s="200"/>
      <c r="F36" s="178"/>
      <c r="G36" s="179"/>
      <c r="M36" s="175" t="s">
        <v>120</v>
      </c>
      <c r="O36" s="165"/>
    </row>
    <row r="37" spans="1:15" ht="12.75">
      <c r="A37" s="173"/>
      <c r="B37" s="176"/>
      <c r="C37" s="228" t="s">
        <v>114</v>
      </c>
      <c r="D37" s="227"/>
      <c r="E37" s="200">
        <v>6.9628</v>
      </c>
      <c r="F37" s="178"/>
      <c r="G37" s="179"/>
      <c r="M37" s="175" t="s">
        <v>114</v>
      </c>
      <c r="O37" s="165"/>
    </row>
    <row r="38" spans="1:15" ht="12.75">
      <c r="A38" s="173"/>
      <c r="B38" s="176"/>
      <c r="C38" s="226" t="s">
        <v>121</v>
      </c>
      <c r="D38" s="227"/>
      <c r="E38" s="177">
        <v>1.3926</v>
      </c>
      <c r="F38" s="178"/>
      <c r="G38" s="179"/>
      <c r="M38" s="175" t="s">
        <v>121</v>
      </c>
      <c r="O38" s="165"/>
    </row>
    <row r="39" spans="1:104" ht="22.5">
      <c r="A39" s="166">
        <v>10</v>
      </c>
      <c r="B39" s="167" t="s">
        <v>122</v>
      </c>
      <c r="C39" s="168" t="s">
        <v>123</v>
      </c>
      <c r="D39" s="169" t="s">
        <v>85</v>
      </c>
      <c r="E39" s="170">
        <v>8.24</v>
      </c>
      <c r="F39" s="170"/>
      <c r="G39" s="171">
        <f>E39*F39</f>
        <v>0</v>
      </c>
      <c r="O39" s="165">
        <v>2</v>
      </c>
      <c r="AA39" s="143">
        <v>1</v>
      </c>
      <c r="AB39" s="143">
        <v>7</v>
      </c>
      <c r="AC39" s="143">
        <v>7</v>
      </c>
      <c r="AZ39" s="143">
        <v>2</v>
      </c>
      <c r="BA39" s="143">
        <f>IF(AZ39=1,G39,0)</f>
        <v>0</v>
      </c>
      <c r="BB39" s="143">
        <f>IF(AZ39=2,G39,0)</f>
        <v>0</v>
      </c>
      <c r="BC39" s="143">
        <f>IF(AZ39=3,G39,0)</f>
        <v>0</v>
      </c>
      <c r="BD39" s="143">
        <f>IF(AZ39=4,G39,0)</f>
        <v>0</v>
      </c>
      <c r="BE39" s="143">
        <f>IF(AZ39=5,G39,0)</f>
        <v>0</v>
      </c>
      <c r="CA39" s="172">
        <v>1</v>
      </c>
      <c r="CB39" s="172">
        <v>7</v>
      </c>
      <c r="CZ39" s="143">
        <v>0.1075</v>
      </c>
    </row>
    <row r="40" spans="1:15" ht="12.75">
      <c r="A40" s="173"/>
      <c r="B40" s="176"/>
      <c r="C40" s="226" t="s">
        <v>124</v>
      </c>
      <c r="D40" s="227"/>
      <c r="E40" s="177">
        <v>8.24</v>
      </c>
      <c r="F40" s="178"/>
      <c r="G40" s="179"/>
      <c r="M40" s="175" t="s">
        <v>124</v>
      </c>
      <c r="O40" s="165"/>
    </row>
    <row r="41" spans="1:104" ht="22.5">
      <c r="A41" s="166">
        <v>11</v>
      </c>
      <c r="B41" s="167" t="s">
        <v>125</v>
      </c>
      <c r="C41" s="168" t="s">
        <v>126</v>
      </c>
      <c r="D41" s="169" t="s">
        <v>85</v>
      </c>
      <c r="E41" s="170">
        <v>1.648</v>
      </c>
      <c r="F41" s="170"/>
      <c r="G41" s="171">
        <f>E41*F41</f>
        <v>0</v>
      </c>
      <c r="O41" s="165">
        <v>2</v>
      </c>
      <c r="AA41" s="143">
        <v>3</v>
      </c>
      <c r="AB41" s="143">
        <v>7</v>
      </c>
      <c r="AC41" s="143" t="s">
        <v>125</v>
      </c>
      <c r="AZ41" s="143">
        <v>2</v>
      </c>
      <c r="BA41" s="143">
        <f>IF(AZ41=1,G41,0)</f>
        <v>0</v>
      </c>
      <c r="BB41" s="143">
        <f>IF(AZ41=2,G41,0)</f>
        <v>0</v>
      </c>
      <c r="BC41" s="143">
        <f>IF(AZ41=3,G41,0)</f>
        <v>0</v>
      </c>
      <c r="BD41" s="143">
        <f>IF(AZ41=4,G41,0)</f>
        <v>0</v>
      </c>
      <c r="BE41" s="143">
        <f>IF(AZ41=5,G41,0)</f>
        <v>0</v>
      </c>
      <c r="CA41" s="172">
        <v>3</v>
      </c>
      <c r="CB41" s="172">
        <v>7</v>
      </c>
      <c r="CZ41" s="143">
        <v>0.081</v>
      </c>
    </row>
    <row r="42" spans="1:15" ht="12.75">
      <c r="A42" s="173"/>
      <c r="B42" s="176"/>
      <c r="C42" s="226" t="s">
        <v>127</v>
      </c>
      <c r="D42" s="227"/>
      <c r="E42" s="177">
        <v>1.648</v>
      </c>
      <c r="F42" s="178"/>
      <c r="G42" s="179"/>
      <c r="M42" s="175" t="s">
        <v>127</v>
      </c>
      <c r="O42" s="165"/>
    </row>
    <row r="43" spans="1:104" ht="12.75">
      <c r="A43" s="166">
        <v>12</v>
      </c>
      <c r="B43" s="167" t="s">
        <v>128</v>
      </c>
      <c r="C43" s="168" t="s">
        <v>129</v>
      </c>
      <c r="D43" s="169" t="s">
        <v>62</v>
      </c>
      <c r="E43" s="170">
        <f>(G25+G27+G32+G34+G39+G41)/100</f>
        <v>0</v>
      </c>
      <c r="F43" s="170"/>
      <c r="G43" s="171">
        <f>E43*F43</f>
        <v>0</v>
      </c>
      <c r="O43" s="165">
        <v>2</v>
      </c>
      <c r="AA43" s="143">
        <v>7</v>
      </c>
      <c r="AB43" s="143">
        <v>1002</v>
      </c>
      <c r="AC43" s="143">
        <v>5</v>
      </c>
      <c r="AZ43" s="143">
        <v>2</v>
      </c>
      <c r="BA43" s="143">
        <f>IF(AZ43=1,G43,0)</f>
        <v>0</v>
      </c>
      <c r="BB43" s="143">
        <f>IF(AZ43=2,G43,0)</f>
        <v>0</v>
      </c>
      <c r="BC43" s="143">
        <f>IF(AZ43=3,G43,0)</f>
        <v>0</v>
      </c>
      <c r="BD43" s="143">
        <f>IF(AZ43=4,G43,0)</f>
        <v>0</v>
      </c>
      <c r="BE43" s="143">
        <f>IF(AZ43=5,G43,0)</f>
        <v>0</v>
      </c>
      <c r="CA43" s="172">
        <v>7</v>
      </c>
      <c r="CB43" s="172">
        <v>1002</v>
      </c>
      <c r="CZ43" s="143">
        <v>0</v>
      </c>
    </row>
    <row r="44" spans="1:104" ht="12.75">
      <c r="A44" s="166">
        <v>13</v>
      </c>
      <c r="B44" s="167" t="s">
        <v>130</v>
      </c>
      <c r="C44" s="168" t="s">
        <v>131</v>
      </c>
      <c r="D44" s="169" t="s">
        <v>132</v>
      </c>
      <c r="E44" s="170">
        <v>1</v>
      </c>
      <c r="F44" s="170"/>
      <c r="G44" s="171">
        <f>E44*F44</f>
        <v>0</v>
      </c>
      <c r="O44" s="165">
        <v>2</v>
      </c>
      <c r="AA44" s="143">
        <v>1</v>
      </c>
      <c r="AB44" s="143">
        <v>7</v>
      </c>
      <c r="AC44" s="143">
        <v>7</v>
      </c>
      <c r="AZ44" s="143">
        <v>2</v>
      </c>
      <c r="BA44" s="143">
        <f>IF(AZ44=1,G44,0)</f>
        <v>0</v>
      </c>
      <c r="BB44" s="143">
        <f>IF(AZ44=2,G44,0)</f>
        <v>0</v>
      </c>
      <c r="BC44" s="143">
        <f>IF(AZ44=3,G44,0)</f>
        <v>0</v>
      </c>
      <c r="BD44" s="143">
        <f>IF(AZ44=4,G44,0)</f>
        <v>0</v>
      </c>
      <c r="BE44" s="143">
        <f>IF(AZ44=5,G44,0)</f>
        <v>0</v>
      </c>
      <c r="CA44" s="172">
        <v>1</v>
      </c>
      <c r="CB44" s="172">
        <v>7</v>
      </c>
      <c r="CZ44" s="143">
        <v>0.00062</v>
      </c>
    </row>
    <row r="45" spans="1:57" ht="12.75">
      <c r="A45" s="180"/>
      <c r="B45" s="181" t="s">
        <v>75</v>
      </c>
      <c r="C45" s="182" t="str">
        <f>CONCATENATE(B24," ",C24)</f>
        <v>772 Kamenné  dlažby</v>
      </c>
      <c r="D45" s="183"/>
      <c r="E45" s="184"/>
      <c r="F45" s="185"/>
      <c r="G45" s="186">
        <f>SUM(G24:G44)</f>
        <v>0</v>
      </c>
      <c r="O45" s="165">
        <v>4</v>
      </c>
      <c r="BA45" s="187">
        <f>SUM(BA24:BA44)</f>
        <v>0</v>
      </c>
      <c r="BB45" s="187">
        <f>SUM(BB24:BB44)</f>
        <v>0</v>
      </c>
      <c r="BC45" s="187">
        <f>SUM(BC24:BC44)</f>
        <v>0</v>
      </c>
      <c r="BD45" s="187">
        <f>SUM(BD24:BD44)</f>
        <v>0</v>
      </c>
      <c r="BE45" s="187">
        <f>SUM(BE24:BE44)</f>
        <v>0</v>
      </c>
    </row>
    <row r="46" spans="1:15" ht="12.75">
      <c r="A46" s="158" t="s">
        <v>74</v>
      </c>
      <c r="B46" s="159" t="s">
        <v>133</v>
      </c>
      <c r="C46" s="160" t="s">
        <v>134</v>
      </c>
      <c r="D46" s="161"/>
      <c r="E46" s="162"/>
      <c r="F46" s="162"/>
      <c r="G46" s="163"/>
      <c r="H46" s="164"/>
      <c r="I46" s="164"/>
      <c r="O46" s="165">
        <v>1</v>
      </c>
    </row>
    <row r="47" spans="1:104" ht="12.75">
      <c r="A47" s="166">
        <v>14</v>
      </c>
      <c r="B47" s="167" t="s">
        <v>135</v>
      </c>
      <c r="C47" s="168" t="s">
        <v>136</v>
      </c>
      <c r="D47" s="169" t="s">
        <v>132</v>
      </c>
      <c r="E47" s="170">
        <v>1</v>
      </c>
      <c r="F47" s="170"/>
      <c r="G47" s="171">
        <f>E47*F47</f>
        <v>0</v>
      </c>
      <c r="O47" s="165">
        <v>2</v>
      </c>
      <c r="AA47" s="143">
        <v>1</v>
      </c>
      <c r="AB47" s="143">
        <v>0</v>
      </c>
      <c r="AC47" s="143">
        <v>0</v>
      </c>
      <c r="AZ47" s="143">
        <v>2</v>
      </c>
      <c r="BA47" s="143">
        <f>IF(AZ47=1,G47,0)</f>
        <v>0</v>
      </c>
      <c r="BB47" s="143">
        <f>IF(AZ47=2,G47,0)</f>
        <v>0</v>
      </c>
      <c r="BC47" s="143">
        <f>IF(AZ47=3,G47,0)</f>
        <v>0</v>
      </c>
      <c r="BD47" s="143">
        <f>IF(AZ47=4,G47,0)</f>
        <v>0</v>
      </c>
      <c r="BE47" s="143">
        <f>IF(AZ47=5,G47,0)</f>
        <v>0</v>
      </c>
      <c r="CA47" s="172">
        <v>1</v>
      </c>
      <c r="CB47" s="172">
        <v>0</v>
      </c>
      <c r="CZ47" s="143">
        <v>0.2</v>
      </c>
    </row>
    <row r="48" spans="1:104" ht="22.5">
      <c r="A48" s="166">
        <v>15</v>
      </c>
      <c r="B48" s="167" t="s">
        <v>137</v>
      </c>
      <c r="C48" s="168" t="s">
        <v>138</v>
      </c>
      <c r="D48" s="169" t="s">
        <v>132</v>
      </c>
      <c r="E48" s="170">
        <v>1</v>
      </c>
      <c r="F48" s="170"/>
      <c r="G48" s="171">
        <f>E48*F48</f>
        <v>0</v>
      </c>
      <c r="O48" s="165">
        <v>2</v>
      </c>
      <c r="AA48" s="143">
        <v>3</v>
      </c>
      <c r="AB48" s="143">
        <v>7</v>
      </c>
      <c r="AC48" s="143" t="s">
        <v>137</v>
      </c>
      <c r="AZ48" s="143">
        <v>2</v>
      </c>
      <c r="BA48" s="143">
        <f>IF(AZ48=1,G48,0)</f>
        <v>0</v>
      </c>
      <c r="BB48" s="143">
        <f>IF(AZ48=2,G48,0)</f>
        <v>0</v>
      </c>
      <c r="BC48" s="143">
        <f>IF(AZ48=3,G48,0)</f>
        <v>0</v>
      </c>
      <c r="BD48" s="143">
        <f>IF(AZ48=4,G48,0)</f>
        <v>0</v>
      </c>
      <c r="BE48" s="143">
        <f>IF(AZ48=5,G48,0)</f>
        <v>0</v>
      </c>
      <c r="CA48" s="172">
        <v>3</v>
      </c>
      <c r="CB48" s="172">
        <v>7</v>
      </c>
      <c r="CZ48" s="143">
        <v>0.2</v>
      </c>
    </row>
    <row r="49" spans="1:57" ht="12.75">
      <c r="A49" s="180"/>
      <c r="B49" s="181" t="s">
        <v>75</v>
      </c>
      <c r="C49" s="182" t="str">
        <f>CONCATENATE(B46," ",C46)</f>
        <v>OST Ostatní</v>
      </c>
      <c r="D49" s="183"/>
      <c r="E49" s="184"/>
      <c r="F49" s="185"/>
      <c r="G49" s="186">
        <f>SUM(G46:G48)</f>
        <v>0</v>
      </c>
      <c r="O49" s="165">
        <v>4</v>
      </c>
      <c r="BA49" s="187">
        <f>SUM(BA46:BA48)</f>
        <v>0</v>
      </c>
      <c r="BB49" s="187">
        <f>SUM(BB46:BB48)</f>
        <v>0</v>
      </c>
      <c r="BC49" s="187">
        <f>SUM(BC46:BC48)</f>
        <v>0</v>
      </c>
      <c r="BD49" s="187">
        <f>SUM(BD46:BD48)</f>
        <v>0</v>
      </c>
      <c r="BE49" s="187">
        <f>SUM(BE46:BE48)</f>
        <v>0</v>
      </c>
    </row>
    <row r="50" spans="1:15" ht="12.75">
      <c r="A50" s="158" t="s">
        <v>74</v>
      </c>
      <c r="B50" s="159" t="s">
        <v>139</v>
      </c>
      <c r="C50" s="160" t="s">
        <v>140</v>
      </c>
      <c r="D50" s="161"/>
      <c r="E50" s="162"/>
      <c r="F50" s="162"/>
      <c r="G50" s="163"/>
      <c r="H50" s="164"/>
      <c r="I50" s="164"/>
      <c r="O50" s="165">
        <v>1</v>
      </c>
    </row>
    <row r="51" spans="1:104" ht="22.5">
      <c r="A51" s="166">
        <v>16</v>
      </c>
      <c r="B51" s="167" t="s">
        <v>141</v>
      </c>
      <c r="C51" s="168" t="s">
        <v>142</v>
      </c>
      <c r="D51" s="169" t="s">
        <v>103</v>
      </c>
      <c r="E51" s="170">
        <v>7.356</v>
      </c>
      <c r="F51" s="170"/>
      <c r="G51" s="171">
        <f>E51*F51</f>
        <v>0</v>
      </c>
      <c r="O51" s="165">
        <v>2</v>
      </c>
      <c r="AA51" s="143">
        <v>8</v>
      </c>
      <c r="AB51" s="143">
        <v>0</v>
      </c>
      <c r="AC51" s="143">
        <v>3</v>
      </c>
      <c r="AZ51" s="143">
        <v>1</v>
      </c>
      <c r="BA51" s="143">
        <f>IF(AZ51=1,G51,0)</f>
        <v>0</v>
      </c>
      <c r="BB51" s="143">
        <f>IF(AZ51=2,G51,0)</f>
        <v>0</v>
      </c>
      <c r="BC51" s="143">
        <f>IF(AZ51=3,G51,0)</f>
        <v>0</v>
      </c>
      <c r="BD51" s="143">
        <f>IF(AZ51=4,G51,0)</f>
        <v>0</v>
      </c>
      <c r="BE51" s="143">
        <f>IF(AZ51=5,G51,0)</f>
        <v>0</v>
      </c>
      <c r="CA51" s="172">
        <v>8</v>
      </c>
      <c r="CB51" s="172">
        <v>0</v>
      </c>
      <c r="CZ51" s="143">
        <v>0</v>
      </c>
    </row>
    <row r="52" spans="1:104" ht="22.5">
      <c r="A52" s="166">
        <v>17</v>
      </c>
      <c r="B52" s="167" t="s">
        <v>143</v>
      </c>
      <c r="C52" s="168" t="s">
        <v>144</v>
      </c>
      <c r="D52" s="169" t="s">
        <v>103</v>
      </c>
      <c r="E52" s="170">
        <v>73.6</v>
      </c>
      <c r="F52" s="170"/>
      <c r="G52" s="171">
        <f>E52*F52</f>
        <v>0</v>
      </c>
      <c r="O52" s="165">
        <v>2</v>
      </c>
      <c r="AA52" s="143">
        <v>8</v>
      </c>
      <c r="AB52" s="143">
        <v>0</v>
      </c>
      <c r="AC52" s="143">
        <v>3</v>
      </c>
      <c r="AZ52" s="143">
        <v>1</v>
      </c>
      <c r="BA52" s="143">
        <f>IF(AZ52=1,G52,0)</f>
        <v>0</v>
      </c>
      <c r="BB52" s="143">
        <f>IF(AZ52=2,G52,0)</f>
        <v>0</v>
      </c>
      <c r="BC52" s="143">
        <f>IF(AZ52=3,G52,0)</f>
        <v>0</v>
      </c>
      <c r="BD52" s="143">
        <f>IF(AZ52=4,G52,0)</f>
        <v>0</v>
      </c>
      <c r="BE52" s="143">
        <f>IF(AZ52=5,G52,0)</f>
        <v>0</v>
      </c>
      <c r="CA52" s="172">
        <v>8</v>
      </c>
      <c r="CB52" s="172">
        <v>0</v>
      </c>
      <c r="CZ52" s="143">
        <v>0</v>
      </c>
    </row>
    <row r="53" spans="1:104" ht="12.75">
      <c r="A53" s="166">
        <v>18</v>
      </c>
      <c r="B53" s="167" t="s">
        <v>145</v>
      </c>
      <c r="C53" s="168" t="s">
        <v>146</v>
      </c>
      <c r="D53" s="169" t="s">
        <v>103</v>
      </c>
      <c r="E53" s="170">
        <v>7.356</v>
      </c>
      <c r="F53" s="170"/>
      <c r="G53" s="171">
        <f>E53*F53</f>
        <v>0</v>
      </c>
      <c r="O53" s="165">
        <v>2</v>
      </c>
      <c r="AA53" s="143">
        <v>8</v>
      </c>
      <c r="AB53" s="143">
        <v>0</v>
      </c>
      <c r="AC53" s="143">
        <v>3</v>
      </c>
      <c r="AZ53" s="143">
        <v>1</v>
      </c>
      <c r="BA53" s="143">
        <f>IF(AZ53=1,G53,0)</f>
        <v>0</v>
      </c>
      <c r="BB53" s="143">
        <f>IF(AZ53=2,G53,0)</f>
        <v>0</v>
      </c>
      <c r="BC53" s="143">
        <f>IF(AZ53=3,G53,0)</f>
        <v>0</v>
      </c>
      <c r="BD53" s="143">
        <f>IF(AZ53=4,G53,0)</f>
        <v>0</v>
      </c>
      <c r="BE53" s="143">
        <f>IF(AZ53=5,G53,0)</f>
        <v>0</v>
      </c>
      <c r="CA53" s="172">
        <v>8</v>
      </c>
      <c r="CB53" s="172">
        <v>0</v>
      </c>
      <c r="CZ53" s="143">
        <v>0</v>
      </c>
    </row>
    <row r="54" spans="1:57" ht="12.75">
      <c r="A54" s="180"/>
      <c r="B54" s="181" t="s">
        <v>75</v>
      </c>
      <c r="C54" s="182" t="str">
        <f>CONCATENATE(B50," ",C50)</f>
        <v>D96 Přesuny suti a vybouraných hmot</v>
      </c>
      <c r="D54" s="183"/>
      <c r="E54" s="184"/>
      <c r="F54" s="185"/>
      <c r="G54" s="186">
        <f>SUM(G50:G53)</f>
        <v>0</v>
      </c>
      <c r="O54" s="165">
        <v>4</v>
      </c>
      <c r="BA54" s="187">
        <f>SUM(BA50:BA53)</f>
        <v>0</v>
      </c>
      <c r="BB54" s="187">
        <f>SUM(BB50:BB53)</f>
        <v>0</v>
      </c>
      <c r="BC54" s="187">
        <f>SUM(BC50:BC53)</f>
        <v>0</v>
      </c>
      <c r="BD54" s="187">
        <f>SUM(BD50:BD53)</f>
        <v>0</v>
      </c>
      <c r="BE54" s="187">
        <f>SUM(BE50:BE53)</f>
        <v>0</v>
      </c>
    </row>
    <row r="55" ht="12.75">
      <c r="E55" s="143"/>
    </row>
    <row r="56" ht="12.75">
      <c r="E56" s="143"/>
    </row>
    <row r="57" ht="12.75">
      <c r="E57" s="143"/>
    </row>
    <row r="58" ht="12.75">
      <c r="E58" s="143"/>
    </row>
    <row r="59" ht="12.75">
      <c r="E59" s="143"/>
    </row>
    <row r="60" ht="12.75">
      <c r="E60" s="143"/>
    </row>
    <row r="61" ht="12.75">
      <c r="E61" s="143"/>
    </row>
    <row r="62" ht="12.75">
      <c r="E62" s="143"/>
    </row>
    <row r="63" ht="12.75">
      <c r="E63" s="143"/>
    </row>
    <row r="64" ht="12.75">
      <c r="E64" s="143"/>
    </row>
    <row r="65" ht="12.75">
      <c r="E65" s="143"/>
    </row>
    <row r="66" ht="12.75">
      <c r="E66" s="143"/>
    </row>
    <row r="67" ht="12.75">
      <c r="E67" s="143"/>
    </row>
    <row r="68" ht="12.75">
      <c r="E68" s="143"/>
    </row>
    <row r="69" ht="12.75">
      <c r="E69" s="143"/>
    </row>
    <row r="70" ht="12.75">
      <c r="E70" s="143"/>
    </row>
    <row r="71" ht="12.75">
      <c r="E71" s="143"/>
    </row>
    <row r="72" ht="12.75">
      <c r="E72" s="143"/>
    </row>
    <row r="73" ht="12.75">
      <c r="E73" s="143"/>
    </row>
    <row r="74" ht="12.75">
      <c r="E74" s="143"/>
    </row>
    <row r="75" ht="12.75">
      <c r="E75" s="143"/>
    </row>
    <row r="76" ht="12.75">
      <c r="E76" s="143"/>
    </row>
    <row r="77" ht="12.75">
      <c r="E77" s="143"/>
    </row>
    <row r="78" spans="1:7" ht="12.75">
      <c r="A78" s="188"/>
      <c r="B78" s="188"/>
      <c r="C78" s="188"/>
      <c r="D78" s="188"/>
      <c r="E78" s="188"/>
      <c r="F78" s="188"/>
      <c r="G78" s="188"/>
    </row>
    <row r="79" spans="1:7" ht="12.75">
      <c r="A79" s="188"/>
      <c r="B79" s="188"/>
      <c r="C79" s="188"/>
      <c r="D79" s="188"/>
      <c r="E79" s="188"/>
      <c r="F79" s="188"/>
      <c r="G79" s="188"/>
    </row>
    <row r="80" spans="1:7" ht="12.75">
      <c r="A80" s="188"/>
      <c r="B80" s="188"/>
      <c r="C80" s="188"/>
      <c r="D80" s="188"/>
      <c r="E80" s="188"/>
      <c r="F80" s="188"/>
      <c r="G80" s="188"/>
    </row>
    <row r="81" spans="1:7" ht="12.75">
      <c r="A81" s="188"/>
      <c r="B81" s="188"/>
      <c r="C81" s="188"/>
      <c r="D81" s="188"/>
      <c r="E81" s="188"/>
      <c r="F81" s="188"/>
      <c r="G81" s="188"/>
    </row>
    <row r="82" ht="12.75">
      <c r="E82" s="143"/>
    </row>
    <row r="83" ht="12.75">
      <c r="E83" s="143"/>
    </row>
    <row r="84" ht="12.75">
      <c r="E84" s="143"/>
    </row>
    <row r="85" ht="12.75">
      <c r="E85" s="143"/>
    </row>
    <row r="86" ht="12.75">
      <c r="E86" s="143"/>
    </row>
    <row r="87" ht="12.75">
      <c r="E87" s="143"/>
    </row>
    <row r="88" ht="12.75">
      <c r="E88" s="143"/>
    </row>
    <row r="89" ht="12.75">
      <c r="E89" s="143"/>
    </row>
    <row r="90" ht="12.75">
      <c r="E90" s="143"/>
    </row>
    <row r="91" ht="12.75">
      <c r="E91" s="143"/>
    </row>
    <row r="92" ht="12.75">
      <c r="E92" s="143"/>
    </row>
    <row r="93" ht="12.75">
      <c r="E93" s="143"/>
    </row>
    <row r="94" ht="12.75">
      <c r="E94" s="143"/>
    </row>
    <row r="95" ht="12.75">
      <c r="E95" s="143"/>
    </row>
    <row r="96" ht="12.75">
      <c r="E96" s="143"/>
    </row>
    <row r="97" ht="12.75">
      <c r="E97" s="143"/>
    </row>
    <row r="98" ht="12.75">
      <c r="E98" s="143"/>
    </row>
    <row r="99" ht="12.75">
      <c r="E99" s="143"/>
    </row>
    <row r="100" ht="12.75">
      <c r="E100" s="143"/>
    </row>
    <row r="101" ht="12.75">
      <c r="E101" s="143"/>
    </row>
    <row r="102" ht="12.75">
      <c r="E102" s="143"/>
    </row>
    <row r="103" ht="12.75">
      <c r="E103" s="143"/>
    </row>
    <row r="104" ht="12.75">
      <c r="E104" s="143"/>
    </row>
    <row r="105" ht="12.75">
      <c r="E105" s="143"/>
    </row>
    <row r="106" ht="12.75">
      <c r="E106" s="143"/>
    </row>
    <row r="107" ht="12.75">
      <c r="E107" s="143"/>
    </row>
    <row r="108" ht="12.75">
      <c r="E108" s="143"/>
    </row>
    <row r="109" ht="12.75">
      <c r="E109" s="143"/>
    </row>
    <row r="110" ht="12.75">
      <c r="E110" s="143"/>
    </row>
    <row r="111" ht="12.75">
      <c r="E111" s="143"/>
    </row>
    <row r="112" ht="12.75">
      <c r="E112" s="143"/>
    </row>
    <row r="113" spans="1:2" ht="12.75">
      <c r="A113" s="189"/>
      <c r="B113" s="189"/>
    </row>
    <row r="114" spans="1:7" ht="12.75">
      <c r="A114" s="188"/>
      <c r="B114" s="188"/>
      <c r="C114" s="191"/>
      <c r="D114" s="191"/>
      <c r="E114" s="192"/>
      <c r="F114" s="191"/>
      <c r="G114" s="193"/>
    </row>
    <row r="115" spans="1:7" ht="12.75">
      <c r="A115" s="194"/>
      <c r="B115" s="194"/>
      <c r="C115" s="188"/>
      <c r="D115" s="188"/>
      <c r="E115" s="195"/>
      <c r="F115" s="188"/>
      <c r="G115" s="188"/>
    </row>
    <row r="116" spans="1:7" ht="12.75">
      <c r="A116" s="188"/>
      <c r="B116" s="188"/>
      <c r="C116" s="188"/>
      <c r="D116" s="188"/>
      <c r="E116" s="195"/>
      <c r="F116" s="188"/>
      <c r="G116" s="188"/>
    </row>
    <row r="117" spans="1:7" ht="12.75">
      <c r="A117" s="188"/>
      <c r="B117" s="188"/>
      <c r="C117" s="188"/>
      <c r="D117" s="188"/>
      <c r="E117" s="195"/>
      <c r="F117" s="188"/>
      <c r="G117" s="188"/>
    </row>
    <row r="118" spans="1:7" ht="12.75">
      <c r="A118" s="188"/>
      <c r="B118" s="188"/>
      <c r="C118" s="188"/>
      <c r="D118" s="188"/>
      <c r="E118" s="195"/>
      <c r="F118" s="188"/>
      <c r="G118" s="188"/>
    </row>
    <row r="119" spans="1:7" ht="12.75">
      <c r="A119" s="188"/>
      <c r="B119" s="188"/>
      <c r="C119" s="188"/>
      <c r="D119" s="188"/>
      <c r="E119" s="195"/>
      <c r="F119" s="188"/>
      <c r="G119" s="188"/>
    </row>
    <row r="120" spans="1:7" ht="12.75">
      <c r="A120" s="188"/>
      <c r="B120" s="188"/>
      <c r="C120" s="188"/>
      <c r="D120" s="188"/>
      <c r="E120" s="195"/>
      <c r="F120" s="188"/>
      <c r="G120" s="188"/>
    </row>
    <row r="121" spans="1:7" ht="12.75">
      <c r="A121" s="188"/>
      <c r="B121" s="188"/>
      <c r="C121" s="188"/>
      <c r="D121" s="188"/>
      <c r="E121" s="195"/>
      <c r="F121" s="188"/>
      <c r="G121" s="188"/>
    </row>
    <row r="122" spans="1:7" ht="12.75">
      <c r="A122" s="188"/>
      <c r="B122" s="188"/>
      <c r="C122" s="188"/>
      <c r="D122" s="188"/>
      <c r="E122" s="195"/>
      <c r="F122" s="188"/>
      <c r="G122" s="188"/>
    </row>
    <row r="123" spans="1:7" ht="12.75">
      <c r="A123" s="188"/>
      <c r="B123" s="188"/>
      <c r="C123" s="188"/>
      <c r="D123" s="188"/>
      <c r="E123" s="195"/>
      <c r="F123" s="188"/>
      <c r="G123" s="188"/>
    </row>
    <row r="124" spans="1:7" ht="12.75">
      <c r="A124" s="188"/>
      <c r="B124" s="188"/>
      <c r="C124" s="188"/>
      <c r="D124" s="188"/>
      <c r="E124" s="195"/>
      <c r="F124" s="188"/>
      <c r="G124" s="188"/>
    </row>
    <row r="125" spans="1:7" ht="12.75">
      <c r="A125" s="188"/>
      <c r="B125" s="188"/>
      <c r="C125" s="188"/>
      <c r="D125" s="188"/>
      <c r="E125" s="195"/>
      <c r="F125" s="188"/>
      <c r="G125" s="188"/>
    </row>
    <row r="126" spans="1:7" ht="12.75">
      <c r="A126" s="188"/>
      <c r="B126" s="188"/>
      <c r="C126" s="188"/>
      <c r="D126" s="188"/>
      <c r="E126" s="195"/>
      <c r="F126" s="188"/>
      <c r="G126" s="188"/>
    </row>
    <row r="127" spans="1:7" ht="12.75">
      <c r="A127" s="188"/>
      <c r="B127" s="188"/>
      <c r="C127" s="188"/>
      <c r="D127" s="188"/>
      <c r="E127" s="195"/>
      <c r="F127" s="188"/>
      <c r="G127" s="188"/>
    </row>
  </sheetData>
  <mergeCells count="20">
    <mergeCell ref="C13:D13"/>
    <mergeCell ref="C14:D14"/>
    <mergeCell ref="C19:G19"/>
    <mergeCell ref="A1:G1"/>
    <mergeCell ref="A3:B3"/>
    <mergeCell ref="A4:B4"/>
    <mergeCell ref="E4:G4"/>
    <mergeCell ref="C9:D9"/>
    <mergeCell ref="C42:D42"/>
    <mergeCell ref="C26:D26"/>
    <mergeCell ref="C28:D28"/>
    <mergeCell ref="C29:D29"/>
    <mergeCell ref="C30:D30"/>
    <mergeCell ref="C31:D31"/>
    <mergeCell ref="C33:D33"/>
    <mergeCell ref="C35:D35"/>
    <mergeCell ref="C36:D36"/>
    <mergeCell ref="C37:D37"/>
    <mergeCell ref="C38:D38"/>
    <mergeCell ref="C40:D4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osickal</cp:lastModifiedBy>
  <cp:lastPrinted>2018-10-30T07:52:56Z</cp:lastPrinted>
  <dcterms:created xsi:type="dcterms:W3CDTF">2018-10-30T07:40:32Z</dcterms:created>
  <dcterms:modified xsi:type="dcterms:W3CDTF">2019-01-11T08:42:58Z</dcterms:modified>
  <cp:category/>
  <cp:version/>
  <cp:contentType/>
  <cp:contentStatus/>
</cp:coreProperties>
</file>