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210" activeTab="0"/>
  </bookViews>
  <sheets>
    <sheet name="Stavba" sheetId="1" r:id="rId1"/>
    <sheet name="1801-001 20180110 KL" sheetId="2" r:id="rId2"/>
    <sheet name="1801-001 20180110 Rek" sheetId="3" r:id="rId3"/>
    <sheet name="1801-001 20180110 Pol" sheetId="4" r:id="rId4"/>
    <sheet name="1801-001 20180110 KL-1" sheetId="5" r:id="rId5"/>
    <sheet name="1801-001 20180110 Rek-1" sheetId="6" r:id="rId6"/>
    <sheet name="1801-001 20180110 Pol-1" sheetId="7" r:id="rId7"/>
  </sheets>
  <definedNames>
    <definedName name="CelkemObjekty" localSheetId="0">'Stavba'!$F$31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Objednatel" localSheetId="0">'Stavba'!$D$11</definedName>
    <definedName name="Objekt" localSheetId="0">'Stavba'!$B$29</definedName>
    <definedName name="_xlnm.Print_Area" localSheetId="1">'1801-001 20180110 KL'!$A$1:$G$45</definedName>
    <definedName name="_xlnm.Print_Area" localSheetId="4">'1801-001 20180110 KL-1'!$A$1:$G$45</definedName>
    <definedName name="_xlnm.Print_Area" localSheetId="3">'1801-001 20180110 Pol'!$A$1:$K$62</definedName>
    <definedName name="_xlnm.Print_Area" localSheetId="6">'1801-001 20180110 Pol-1'!$A$1:$K$143</definedName>
    <definedName name="_xlnm.Print_Area" localSheetId="2">'1801-001 20180110 Rek'!$A$1:$I$35</definedName>
    <definedName name="_xlnm.Print_Area" localSheetId="5">'1801-001 20180110 Rek-1'!$A$1:$I$36</definedName>
    <definedName name="_xlnm.Print_Area" localSheetId="0">'Stavba'!$B$1:$J$81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num" localSheetId="3" hidden="1">0</definedName>
    <definedName name="solver_num" localSheetId="6" hidden="1">0</definedName>
    <definedName name="solver_opt" localSheetId="3" hidden="1">#REF!</definedName>
    <definedName name="solver_opt" localSheetId="6" hidden="1">#REF!</definedName>
    <definedName name="solver_typ" localSheetId="3" hidden="1">1</definedName>
    <definedName name="solver_typ" localSheetId="6" hidden="1">1</definedName>
    <definedName name="solver_val" localSheetId="3" hidden="1">0</definedName>
    <definedName name="solver_val" localSheetId="6" hidden="1">0</definedName>
    <definedName name="SoucetDilu" localSheetId="0">'Stavba'!$F$62:$J$62</definedName>
    <definedName name="StavbaCelkem" localSheetId="0">'Stavba'!$H$31</definedName>
    <definedName name="Zhotovitel" localSheetId="0">'Stavba'!$D$7</definedName>
    <definedName name="_xlnm.Print_Titles" localSheetId="2">'1801-001 20180110 Rek'!$1:$6</definedName>
    <definedName name="_xlnm.Print_Titles" localSheetId="3">'1801-001 20180110 Pol'!$1:$6</definedName>
    <definedName name="_xlnm.Print_Titles" localSheetId="5">'1801-001 20180110 Rek-1'!$1:$6</definedName>
    <definedName name="_xlnm.Print_Titles" localSheetId="6">'1801-001 20180110 Pol-1'!$1:$6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<sst xmlns="http://schemas.openxmlformats.org/spreadsheetml/2006/main" count="806" uniqueCount="341">
  <si>
    <t>Položkový rozpočet stavby</t>
  </si>
  <si>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</si>
  <si>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</si>
  <si>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</si>
  <si>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</si>
  <si>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</si>
  <si>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</si>
  <si>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</si>
  <si>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</si>
  <si>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</si>
  <si>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</si>
  <si>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</si>
  <si>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</si>
  <si>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</si>
  <si>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</si>
  <si>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</si>
  <si>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</si>
  <si>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</si>
  <si>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</si>
  <si>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</si>
  <si>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</si>
  <si>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</si>
  <si>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</si>
  <si>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</si>
  <si>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</si>
  <si>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</si>
  <si>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</si>
  <si>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</si>
  <si>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</si>
  <si>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</si>
  <si>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</si>
  <si>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</si>
  <si>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</si>
  <si>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</si>
  <si>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</si>
  <si>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</si>
  <si>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</si>
  <si>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</si>
  <si>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</si>
  <si>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</si>
  <si>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</si>
  <si>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</si>
  <si>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</si>
  <si>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</si>
  <si>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</si>
  <si>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</si>
  <si>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</si>
  <si>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</si>
  <si>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</si>
  <si>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</si>
  <si>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</si>
  <si>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</si>
  <si>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</si>
  <si>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</si>
  <si>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</si>
  <si>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</si>
  <si>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</si>
  <si>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</si>
  <si>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</si>
  <si>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</si>
  <si>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</si>
  <si>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</si>
  <si>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</si>
  <si>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</si>
  <si>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</si>
  <si>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</si>
  <si>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</si>
  <si>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</si>
  <si>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</si>
  <si>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</si>
  <si>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</si>
  <si>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</si>
  <si>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</si>
  <si>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</si>
  <si>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</si>
  <si>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</si>
  <si>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</si>
  <si>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</si>
  <si>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</si>
  <si>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</si>
  <si>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</si>
  <si>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</si>
  <si>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</si>
  <si>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</si>
  <si>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</si>
  <si>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</si>
  <si>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</si>
  <si>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</si>
  <si>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</si>
  <si>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</si>
  <si>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</si>
  <si>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</si>
  <si>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</si>
  <si>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</si>
  <si>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</si>
  <si>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</si>
  <si>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</si>
  <si>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</si>
  <si>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</si>
  <si>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</si>
  <si>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</si>
  <si>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ks</t>
  </si>
  <si>
    <t>Celkem za</t>
  </si>
  <si>
    <t>018-1</t>
  </si>
  <si>
    <t>18/01-001</t>
  </si>
  <si>
    <t>Oprava střechy</t>
  </si>
  <si>
    <t>18/01-001 Oprava střechy</t>
  </si>
  <si>
    <t>demolice</t>
  </si>
  <si>
    <t>97</t>
  </si>
  <si>
    <t>Prorážení otvorů</t>
  </si>
  <si>
    <t>97 Prorážení otvorů</t>
  </si>
  <si>
    <t>974000001R</t>
  </si>
  <si>
    <t>Provedení sond do kce ktřech a stropu 30x60 cm vč. uvedení do původního stavu</t>
  </si>
  <si>
    <t>712</t>
  </si>
  <si>
    <t>Živičné krytiny</t>
  </si>
  <si>
    <t>712 Živičné krytiny</t>
  </si>
  <si>
    <t>712300001.R</t>
  </si>
  <si>
    <t>Odstranění fóliové krytiny kotvrné i lepené vč. geotextilie střech do 10° 1vrstvé</t>
  </si>
  <si>
    <t>m2</t>
  </si>
  <si>
    <t>střecha "A":25,3*12,85</t>
  </si>
  <si>
    <t>střecha "B":14,85*8,2</t>
  </si>
  <si>
    <t>10,45*10,8</t>
  </si>
  <si>
    <t>napojení stř. "B" na sousední budovu:11,25*(0,3+0,3+0,15)</t>
  </si>
  <si>
    <t>mezistřešní žlab:23,7*(3*0,3)</t>
  </si>
  <si>
    <t>712300831R00</t>
  </si>
  <si>
    <t xml:space="preserve">Odstranění živičné krytiny střech do 10° 1vrstvé </t>
  </si>
  <si>
    <t>712300834R00</t>
  </si>
  <si>
    <t xml:space="preserve">Příplatek za odstranění každé další vrstvy </t>
  </si>
  <si>
    <t>998712202R00</t>
  </si>
  <si>
    <t xml:space="preserve">Přesun hmot pro povlakové krytiny, výšky do 12 m </t>
  </si>
  <si>
    <t>713</t>
  </si>
  <si>
    <t>Izolace tepelné</t>
  </si>
  <si>
    <t>713 Izolace tepelné</t>
  </si>
  <si>
    <t>713110821U00</t>
  </si>
  <si>
    <t>Odstraň strop volně polystyr -100mm (tl. eps 60 mm ve střešní skladbě)</t>
  </si>
  <si>
    <t>998713202R00</t>
  </si>
  <si>
    <t xml:space="preserve">Přesun hmot pro izolace tepelné, výšky do 12 m </t>
  </si>
  <si>
    <t>721</t>
  </si>
  <si>
    <t>Vnitřní kanalizace</t>
  </si>
  <si>
    <t>721 Vnitřní kanalizace</t>
  </si>
  <si>
    <t>721210824U00</t>
  </si>
  <si>
    <t xml:space="preserve">Dmtž vpusť střešní do DN 150 </t>
  </si>
  <si>
    <t>kus</t>
  </si>
  <si>
    <t>743</t>
  </si>
  <si>
    <t>Elektromontáže - hrubá montáž</t>
  </si>
  <si>
    <t>743 Elektromontáže - hrubá montáž</t>
  </si>
  <si>
    <t>743621R01</t>
  </si>
  <si>
    <t>Dem. drátu nebo lana hrom. svodového nebo vodorov. D do 10 mm s podpěrou vč. jeho uskladnění</t>
  </si>
  <si>
    <t>m</t>
  </si>
  <si>
    <t>střecha "A":2*25,3+2*12,85+5</t>
  </si>
  <si>
    <t>střecha "B":8,2+25,3+3,7+10,8+6</t>
  </si>
  <si>
    <t>764</t>
  </si>
  <si>
    <t>Konstrukce klempířské</t>
  </si>
  <si>
    <t>764 Konstrukce klempířské</t>
  </si>
  <si>
    <t>764334850R00</t>
  </si>
  <si>
    <t xml:space="preserve">Demontáž lemování zdí plochých střech,rš do 500 mm </t>
  </si>
  <si>
    <t>napojení stř. "B" na sousední budovu:11,25</t>
  </si>
  <si>
    <t>764321820R00</t>
  </si>
  <si>
    <t xml:space="preserve">Demontáž oplechování říms, rš 500 mm, do 30° </t>
  </si>
  <si>
    <t>střecha "A":25,3+12,85*2</t>
  </si>
  <si>
    <t>střecha "B":8,2+14,85</t>
  </si>
  <si>
    <t>3,7+10,8</t>
  </si>
  <si>
    <t>94</t>
  </si>
  <si>
    <t>Lešení a stavební výtahy</t>
  </si>
  <si>
    <t>94 Lešení a stavební výtahy</t>
  </si>
  <si>
    <t>997013313</t>
  </si>
  <si>
    <t xml:space="preserve">Montáž a demontáž shozu suti v do 10 m </t>
  </si>
  <si>
    <t>997013322</t>
  </si>
  <si>
    <t>Příplatek k shozu suti v do 20 m za první a ZKD den použití</t>
  </si>
  <si>
    <t>den</t>
  </si>
  <si>
    <t>1*10*30</t>
  </si>
  <si>
    <t>979011111R00</t>
  </si>
  <si>
    <t xml:space="preserve">Svislá doprava suti a vybour. hmot za 2.NP a 1.PP </t>
  </si>
  <si>
    <t>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</si>
  <si>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</si>
  <si>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</si>
  <si>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</si>
  <si>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</si>
  <si>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</si>
  <si>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</t>
  </si>
  <si>
    <t>979086112R00</t>
  </si>
  <si>
    <t xml:space="preserve">Nakládání nebo překládání suti a vybouraných hmot </t>
  </si>
  <si>
    <t>199000000R00</t>
  </si>
  <si>
    <t xml:space="preserve">Poplatek za skladku suti </t>
  </si>
  <si>
    <t>Ztížené výrobní podmínky</t>
  </si>
  <si>
    <t>Skládky na staveništi, skladování materiálu</t>
  </si>
  <si>
    <t>Zdvihací prostředky, montáž, demontáž, nájem, ener</t>
  </si>
  <si>
    <t>Mimostaveništní doprava</t>
  </si>
  <si>
    <t>Zařízení staveniště</t>
  </si>
  <si>
    <t>Náklady na provoz a údržbu vybavení staveniště, sp</t>
  </si>
  <si>
    <t>Kompletační a koordinační činnost</t>
  </si>
  <si>
    <t>Ostatní zkoušky a měření, výrobní dokumentace</t>
  </si>
  <si>
    <t>Město Turnov</t>
  </si>
  <si>
    <t>ACTIV Projekce, s.r.o.</t>
  </si>
  <si>
    <t>944611111U00</t>
  </si>
  <si>
    <t>Mtž ochranná plachta (zajištění proti zatečení střecha)</t>
  </si>
  <si>
    <t>944611811U00</t>
  </si>
  <si>
    <t>Dmtž ochranná plachta (zajištění proti zatečení střecha)</t>
  </si>
  <si>
    <t>95</t>
  </si>
  <si>
    <t>Dokončovací konstrukce na pozemních stavbách</t>
  </si>
  <si>
    <t>95 Dokončovací konstrukce na pozemních stavbách</t>
  </si>
  <si>
    <t>953961211U00</t>
  </si>
  <si>
    <t xml:space="preserve">Kotva chem patr M8 hl 8cm ŽB vyvrt </t>
  </si>
  <si>
    <t>hrana u mezistřešního žlabu:24,0*2</t>
  </si>
  <si>
    <t>953965112U00</t>
  </si>
  <si>
    <t xml:space="preserve">Kotevní šroub chem kotv M8 hl 15cm </t>
  </si>
  <si>
    <t>99</t>
  </si>
  <si>
    <t>Staveništní přesun hmot</t>
  </si>
  <si>
    <t>99 Staveništní přesun hmot</t>
  </si>
  <si>
    <t>999281111R00</t>
  </si>
  <si>
    <t xml:space="preserve">Přesun hmot pro opravy a údržbu do výšky 25 m </t>
  </si>
  <si>
    <t>711</t>
  </si>
  <si>
    <t>Izolace proti vodě</t>
  </si>
  <si>
    <t>711 Izolace proti vodě</t>
  </si>
  <si>
    <t>711111001R00</t>
  </si>
  <si>
    <t xml:space="preserve">Izolace proti vlhkosti vodor. nátěr ALP za studena </t>
  </si>
  <si>
    <t>11163111</t>
  </si>
  <si>
    <t>Lak asfaltový izolační ALP-PENETRAL, sud</t>
  </si>
  <si>
    <t>kg</t>
  </si>
  <si>
    <t>k pol. č. 711111001R00:589,5025* 0,20</t>
  </si>
  <si>
    <t>998711102R00</t>
  </si>
  <si>
    <t xml:space="preserve">Přesun hmot pro izolace proti vodě, výšky do 12 m </t>
  </si>
  <si>
    <t>712341559R00</t>
  </si>
  <si>
    <t xml:space="preserve">Povlaková krytina střech do 10°, NAIP přitavením </t>
  </si>
  <si>
    <t>Povlaková krytina je provedena pásy přitavenými v plné ploše. Plochy povlakové krytiny střech jednotlivě menší než 10 m2 se oceňují s příplatkem položka číslo 712 39-9097.</t>
  </si>
  <si>
    <t>62852254</t>
  </si>
  <si>
    <t>Pás modifikovaný asfalt SBS 40 special mineral</t>
  </si>
  <si>
    <t>ztratné 15%:589,5025*1,15</t>
  </si>
  <si>
    <t>712373111R00</t>
  </si>
  <si>
    <t>Krytina střech do 10° fólie, vč. 6-8 kotev/m2 na beton</t>
  </si>
  <si>
    <t>28322103.A</t>
  </si>
  <si>
    <t>střešní fólie min. tl.1,5, š. 1600 mm střešní šedá s možností mech. kotvení</t>
  </si>
  <si>
    <t>ztratné 13%:325,105*1,13</t>
  </si>
  <si>
    <t>712361703R00</t>
  </si>
  <si>
    <t>Povlaková krytina střech do 10°, fólií PVC-P kotvena lepením</t>
  </si>
  <si>
    <t>28322100.A</t>
  </si>
  <si>
    <t>střešní fólie min. tl.3,2, š. 2100 mm střešní šedá s možností kotvení lepením</t>
  </si>
  <si>
    <t>ztratné 13%:264,3975*1,13</t>
  </si>
  <si>
    <t>24742212</t>
  </si>
  <si>
    <t>PUK lepidlo na hydroizolační PVC-P pásy dle PD</t>
  </si>
  <si>
    <t>spotřeba 0,16 kg/m2:264,3975*0,16</t>
  </si>
  <si>
    <t>712391172R00</t>
  </si>
  <si>
    <t xml:space="preserve">Povlaková krytina střech do 10°, ochran. textilie </t>
  </si>
  <si>
    <t>67390526</t>
  </si>
  <si>
    <t>geotextilie netkaná  PP, 300 g/m2, šíře 300 cm</t>
  </si>
  <si>
    <t>ztratné 5%:325,105*1,05</t>
  </si>
  <si>
    <t>712378003R00</t>
  </si>
  <si>
    <t xml:space="preserve">Atiková okapnice VIPLANYL RŠ 250 mm pol. č. -4- </t>
  </si>
  <si>
    <t xml:space="preserve">Položka obsahuje dodávku a montáž atikové okapnice RŠ 250 mm osazené do podkladu spojovacím materiálem ve dvou řadách celkem 12 ks/m. </t>
  </si>
  <si>
    <t>V položce není zahrnutý prořez materiálu, zhotovitel je povinen prořez zohlednit do jednotkové ceny.</t>
  </si>
  <si>
    <t>střecha "A":25,3+13,00*2</t>
  </si>
  <si>
    <t>střecha "B":8,35+14,85</t>
  </si>
  <si>
    <t>3,7+10,95</t>
  </si>
  <si>
    <t>712378006R00</t>
  </si>
  <si>
    <t xml:space="preserve">Rohová lišta vnější VIPLANYL RŠ 100 mm pol. č. -3- </t>
  </si>
  <si>
    <t xml:space="preserve">Položka obsahuje dodávku a montáž rohové vnější lišty RŠ 100 mm osazené do podkladu spojovacím materiálem v jedné řadě 6 ks/m. </t>
  </si>
  <si>
    <t>střecha "A":0</t>
  </si>
  <si>
    <t>střecha "B":(7,4+14,05+3,7+10,8)</t>
  </si>
  <si>
    <t>mezistřešní žlab:23,7*2</t>
  </si>
  <si>
    <t>výlez:4*1,5</t>
  </si>
  <si>
    <t>712378005R00</t>
  </si>
  <si>
    <t xml:space="preserve">Stěnová lišta vyhnutá VIPLANYL RŠ 70 mm pol.č. -1- </t>
  </si>
  <si>
    <t xml:space="preserve">Položka obsahuje dodávku a montáž stěnové lišty vyhnuté RŠ 70 mm osazené do podkladu spojovacím materiálem v jedné řadě 6 ks/m. </t>
  </si>
  <si>
    <t>712378007R00</t>
  </si>
  <si>
    <t>Rohová lišta vnitřní VIPLANYL RŠ 100 mm pol. č. -2-</t>
  </si>
  <si>
    <t xml:space="preserve">Položka obsahuje dodávku a montáž rohové vnitřní lišty RŠ 100 mm osazené do podkladu spojovacím materiálem v jedné řadě 6 ks/m. </t>
  </si>
  <si>
    <t>napojení stř. "B" na sousední budovu:11,25*2</t>
  </si>
  <si>
    <t>výlez :4*1,5</t>
  </si>
  <si>
    <t>998712102R00</t>
  </si>
  <si>
    <t>713141111R00</t>
  </si>
  <si>
    <t>Montáž izolace tepelné střech plochých plně lepená rozehř. asfalt. 1vrstva rohoží, pásů, dílců, desek</t>
  </si>
  <si>
    <t>odpočet atiky:-8,2-14,05</t>
  </si>
  <si>
    <t>Mezisoučet</t>
  </si>
  <si>
    <t>odpočet atiky:-2,6-10,8</t>
  </si>
  <si>
    <t>28376536</t>
  </si>
  <si>
    <t>Deska izolační PIR - miner.rouno 1200x600x 60 mm</t>
  </si>
  <si>
    <t>ztratné 2% :198,98*1,02</t>
  </si>
  <si>
    <t>11161346</t>
  </si>
  <si>
    <t>Asfalt oxidovaný stavebně izolační AOSI 85/25</t>
  </si>
  <si>
    <t>T</t>
  </si>
  <si>
    <t>spotřeba 2 kg/m2:198,98*0,002</t>
  </si>
  <si>
    <t>998713102R00</t>
  </si>
  <si>
    <t>721234152RT1</t>
  </si>
  <si>
    <t>Vtok střešní renovační (sanační) dle PD DN 75 až 160</t>
  </si>
  <si>
    <t>721273153U00</t>
  </si>
  <si>
    <t xml:space="preserve">Hlavice ventilační PP DN 110 </t>
  </si>
  <si>
    <t>998721102R00</t>
  </si>
  <si>
    <t xml:space="preserve">Přesun hmot pro vnitřní kanalizaci, výšky do 12 m </t>
  </si>
  <si>
    <t>743621110R00</t>
  </si>
  <si>
    <t>Mtz drátu nebo lana stávajícího hromosvodné vodorovné vedení D do 10 mm s podpěrou</t>
  </si>
  <si>
    <t>743621120R00</t>
  </si>
  <si>
    <t>Montáž drátu nového nebo lana nového hromosvodné včetně dodávky nových podpěr</t>
  </si>
  <si>
    <t>pospojení se zachtným systémem:20*3,0</t>
  </si>
  <si>
    <t>35441072</t>
  </si>
  <si>
    <t>Drát průměr 10 mm FeZn nebo AlMgSi</t>
  </si>
  <si>
    <t>60*0,62</t>
  </si>
  <si>
    <t>762</t>
  </si>
  <si>
    <t>Konstrukce tesařské</t>
  </si>
  <si>
    <t>762 Konstrukce tesařské</t>
  </si>
  <si>
    <t>762341610R00</t>
  </si>
  <si>
    <t>Montáž podpůrných konstrukcí z bednění okapových říms z hrubých prken</t>
  </si>
  <si>
    <t>hrana u mezistřešního žlabu:23,7*0,15</t>
  </si>
  <si>
    <t>60512580</t>
  </si>
  <si>
    <t>Prkno SM/JD omít.II.jak.tl.3,8 dl.200-350 š.10-16 impregnované</t>
  </si>
  <si>
    <t>m3</t>
  </si>
  <si>
    <t>Začátek provozního součtu</t>
  </si>
  <si>
    <t>hrana u mezistřešního žlabu:(2*23,7*0,15)</t>
  </si>
  <si>
    <t>Konec provozního součtu</t>
  </si>
  <si>
    <t>ztratné 8% :7,11*0,024*1,08</t>
  </si>
  <si>
    <t>762395000R00</t>
  </si>
  <si>
    <t xml:space="preserve">Spojovací a ochranné prostředky pro střechy </t>
  </si>
  <si>
    <t xml:space="preserve">Položka je určena pouze pro soubory:  </t>
  </si>
  <si>
    <t>762 33 Montáž vázaných konstrukcí krovů</t>
  </si>
  <si>
    <t>762 34 Montáž bednění a laťování,</t>
  </si>
  <si>
    <t>762 35 Montáž nadstřešních konstrukcí,</t>
  </si>
  <si>
    <t xml:space="preserve">762 36 Montáž spádových klínů. </t>
  </si>
  <si>
    <t>998762102R00</t>
  </si>
  <si>
    <t xml:space="preserve">Přesun hmot pro tesařské konstrukce, výšky do 12 m </t>
  </si>
  <si>
    <t>767</t>
  </si>
  <si>
    <t>Konstrukce zámečnické</t>
  </si>
  <si>
    <t>767 Konstrukce zámečnické</t>
  </si>
  <si>
    <t>767000000R</t>
  </si>
  <si>
    <t>M+D záchytného systému na ploché střeše do 20 kotevních dodů a délky do 100 m´</t>
  </si>
  <si>
    <t>kpl</t>
  </si>
  <si>
    <t>20180110 Oprava střechy</t>
  </si>
  <si>
    <t>Antonína Dvořáka 335</t>
  </si>
  <si>
    <t>Tutnov</t>
  </si>
  <si>
    <t>51122</t>
  </si>
  <si>
    <t>00276227</t>
  </si>
  <si>
    <t>Bazén Výšinka Turnov - oprva střešního pláště</t>
  </si>
  <si>
    <t>Zhotovitel je povinen provést na svůj náklad a své nebezpečí veškeré práce a dodávky, které jsou v projektové dokumentaci obsaženy, bez ohledu na to, zda jsou  obsaženy v textové a nebo ve výkresové části, jakož i práce, které v dokumentaci sice obsaženy nejsou, ale které jsou nezbytné pro provedení díla a jeho řádné fungování. Je v zájmu zhotovitele jako odborné firmy se řádně seznámit s projektovou dokumentací a pečlivě ji překontroloval a uvažovat s tím, že investor nebude brát zřetel na požadavky a námitky zhotovitele vyplývající z vad, nedostatečného či chybného popisu díla v projektové dokumentaci.
Je-li v technických specifikacích, projektové dokumentaci či výkazu výměr uveden odkaz na konkrétní výrobek, materiál, technologii příp. na obchodní firmu, má se za to, že se jedná o vymezení minimálních požadovaných standardů výrobku, technologie či materiálu. V tomto případě je uchazeč oprávněn v nabídce uvést i jiné, kvalitativně a technicky obdobné nebo lepší řešení, které splňuje minimálně požadované standardy a odpovídá uvedeným parametrům.</t>
  </si>
  <si>
    <t xml:space="preserve"> V případě VRN se jedná o zcela volné položky a uchazeč nacení VRN dle svého uvážení. Je věcí uchazečů, jak vysoké sazby si pro VRN určí a zda je vůbec budou uvádět. Nicméně související náklady budou zahrnuty v celkové ceně díla.</t>
  </si>
  <si>
    <t>Přesuny suti a vybouraných hmot</t>
  </si>
  <si>
    <t>96D Přesuny suti a vybouraných hmot</t>
  </si>
  <si>
    <t>D96</t>
  </si>
  <si>
    <t>D97</t>
  </si>
  <si>
    <t>Sondy</t>
  </si>
  <si>
    <t>D97 Sondy</t>
  </si>
  <si>
    <t>Bazén Výšinka Turnov - oprava střešního pláště</t>
  </si>
  <si>
    <t>20180110 Demolice</t>
  </si>
  <si>
    <t>018-1 Bazén Výšinka Turnov - oprava střešního pláště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</si>
</sst>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23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color indexed="53"/>
      <name val="Arial"/>
      <family val="2"/>
    </font>
    <font>
      <sz val="7.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38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0" xfId="0" applyNumberFormat="1" applyFont="1" applyFill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13" xfId="0" applyNumberFormat="1" applyFont="1" applyBorder="1"/>
    <xf numFmtId="3" fontId="4" fillId="0" borderId="14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165" fontId="1" fillId="0" borderId="15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2" xfId="0" applyNumberFormat="1" applyFont="1" applyFill="1" applyBorder="1" applyAlignment="1">
      <alignment horizontal="right" vertical="center"/>
    </xf>
    <xf numFmtId="165" fontId="4" fillId="4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4" fontId="7" fillId="2" borderId="12" xfId="0" applyNumberFormat="1" applyFont="1" applyFill="1" applyBorder="1" applyAlignment="1">
      <alignment horizontal="center" vertical="center"/>
    </xf>
    <xf numFmtId="165" fontId="3" fillId="0" borderId="14" xfId="0" applyNumberFormat="1" applyFont="1" applyBorder="1"/>
    <xf numFmtId="165" fontId="3" fillId="0" borderId="15" xfId="0" applyNumberFormat="1" applyFont="1" applyBorder="1"/>
    <xf numFmtId="165" fontId="3" fillId="4" borderId="12" xfId="0" applyNumberFormat="1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0" borderId="7" xfId="0" applyNumberFormat="1" applyFont="1" applyBorder="1"/>
    <xf numFmtId="3" fontId="4" fillId="0" borderId="7" xfId="0" applyNumberFormat="1" applyFont="1" applyBorder="1" applyAlignment="1">
      <alignment horizontal="right"/>
    </xf>
    <xf numFmtId="164" fontId="3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Continuous" vertical="top"/>
    </xf>
    <xf numFmtId="0" fontId="1" fillId="0" borderId="9" xfId="0" applyFont="1" applyBorder="1" applyAlignment="1">
      <alignment horizontal="centerContinuous"/>
    </xf>
    <xf numFmtId="0" fontId="7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Continuous"/>
    </xf>
    <xf numFmtId="0" fontId="4" fillId="2" borderId="18" xfId="0" applyFont="1" applyFill="1" applyBorder="1" applyAlignment="1">
      <alignment horizontal="left"/>
    </xf>
    <xf numFmtId="0" fontId="3" fillId="0" borderId="19" xfId="0" applyFont="1" applyBorder="1"/>
    <xf numFmtId="49" fontId="3" fillId="0" borderId="20" xfId="0" applyNumberFormat="1" applyFont="1" applyBorder="1" applyAlignment="1">
      <alignment horizontal="left"/>
    </xf>
    <xf numFmtId="0" fontId="1" fillId="0" borderId="21" xfId="0" applyFont="1" applyBorder="1"/>
    <xf numFmtId="0" fontId="3" fillId="0" borderId="3" xfId="0" applyFont="1" applyBorder="1"/>
    <xf numFmtId="0" fontId="3" fillId="0" borderId="2" xfId="0" applyFont="1" applyBorder="1"/>
    <xf numFmtId="0" fontId="3" fillId="0" borderId="12" xfId="0" applyFont="1" applyBorder="1"/>
    <xf numFmtId="0" fontId="3" fillId="0" borderId="22" xfId="0" applyFont="1" applyBorder="1" applyAlignment="1">
      <alignment horizontal="left"/>
    </xf>
    <xf numFmtId="0" fontId="7" fillId="0" borderId="21" xfId="0" applyFont="1" applyBorder="1"/>
    <xf numFmtId="49" fontId="3" fillId="0" borderId="22" xfId="0" applyNumberFormat="1" applyFont="1" applyBorder="1" applyAlignment="1">
      <alignment horizontal="left"/>
    </xf>
    <xf numFmtId="49" fontId="7" fillId="2" borderId="21" xfId="0" applyNumberFormat="1" applyFont="1" applyFill="1" applyBorder="1"/>
    <xf numFmtId="49" fontId="1" fillId="2" borderId="3" xfId="0" applyNumberFormat="1" applyFont="1" applyFill="1" applyBorder="1"/>
    <xf numFmtId="0" fontId="7" fillId="2" borderId="2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3" fillId="0" borderId="12" xfId="0" applyFont="1" applyFill="1" applyBorder="1"/>
    <xf numFmtId="3" fontId="3" fillId="0" borderId="22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3" xfId="0" applyNumberFormat="1" applyFont="1" applyFill="1" applyBorder="1"/>
    <xf numFmtId="49" fontId="1" fillId="2" borderId="5" xfId="0" applyNumberFormat="1" applyFont="1" applyFill="1" applyBorder="1"/>
    <xf numFmtId="0" fontId="7" fillId="2" borderId="0" xfId="0" applyFont="1" applyFill="1" applyBorder="1"/>
    <xf numFmtId="0" fontId="1" fillId="2" borderId="0" xfId="0" applyFont="1" applyFill="1" applyBorder="1"/>
    <xf numFmtId="49" fontId="3" fillId="0" borderId="12" xfId="0" applyNumberFormat="1" applyFont="1" applyBorder="1" applyAlignment="1">
      <alignment horizontal="left"/>
    </xf>
    <xf numFmtId="0" fontId="3" fillId="0" borderId="24" xfId="0" applyFont="1" applyBorder="1"/>
    <xf numFmtId="0" fontId="3" fillId="0" borderId="12" xfId="0" applyNumberFormat="1" applyFont="1" applyBorder="1"/>
    <xf numFmtId="0" fontId="3" fillId="0" borderId="25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25" xfId="0" applyFont="1" applyBorder="1" applyAlignment="1">
      <alignment horizontal="left"/>
    </xf>
    <xf numFmtId="0" fontId="1" fillId="0" borderId="0" xfId="0" applyFont="1" applyBorder="1"/>
    <xf numFmtId="0" fontId="3" fillId="0" borderId="1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3" fontId="1" fillId="0" borderId="0" xfId="0" applyNumberFormat="1" applyFont="1"/>
    <xf numFmtId="0" fontId="3" fillId="0" borderId="21" xfId="0" applyFont="1" applyBorder="1"/>
    <xf numFmtId="0" fontId="3" fillId="0" borderId="19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7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0" borderId="31" xfId="0" applyFont="1" applyBorder="1"/>
    <xf numFmtId="0" fontId="1" fillId="0" borderId="32" xfId="0" applyFont="1" applyBorder="1"/>
    <xf numFmtId="3" fontId="1" fillId="0" borderId="20" xfId="0" applyNumberFormat="1" applyFont="1" applyBorder="1"/>
    <xf numFmtId="0" fontId="1" fillId="0" borderId="16" xfId="0" applyFont="1" applyBorder="1"/>
    <xf numFmtId="3" fontId="1" fillId="0" borderId="18" xfId="0" applyNumberFormat="1" applyFont="1" applyBorder="1"/>
    <xf numFmtId="0" fontId="1" fillId="0" borderId="17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3" xfId="0" applyFont="1" applyBorder="1"/>
    <xf numFmtId="0" fontId="1" fillId="0" borderId="32" xfId="0" applyFont="1" applyBorder="1" applyAlignment="1">
      <alignment shrinkToFit="1"/>
    </xf>
    <xf numFmtId="0" fontId="1" fillId="0" borderId="34" xfId="0" applyFont="1" applyBorder="1"/>
    <xf numFmtId="0" fontId="1" fillId="0" borderId="23" xfId="0" applyFont="1" applyBorder="1"/>
    <xf numFmtId="3" fontId="1" fillId="0" borderId="35" xfId="0" applyNumberFormat="1" applyFont="1" applyBorder="1"/>
    <xf numFmtId="0" fontId="1" fillId="0" borderId="36" xfId="0" applyFont="1" applyBorder="1"/>
    <xf numFmtId="3" fontId="1" fillId="0" borderId="37" xfId="0" applyNumberFormat="1" applyFont="1" applyBorder="1"/>
    <xf numFmtId="0" fontId="1" fillId="0" borderId="38" xfId="0" applyFont="1" applyBorder="1"/>
    <xf numFmtId="0" fontId="7" fillId="2" borderId="16" xfId="0" applyFont="1" applyFill="1" applyBorder="1"/>
    <xf numFmtId="0" fontId="7" fillId="2" borderId="18" xfId="0" applyFont="1" applyFill="1" applyBorder="1"/>
    <xf numFmtId="0" fontId="7" fillId="2" borderId="17" xfId="0" applyFont="1" applyFill="1" applyBorder="1"/>
    <xf numFmtId="0" fontId="7" fillId="2" borderId="39" xfId="0" applyFont="1" applyFill="1" applyBorder="1"/>
    <xf numFmtId="0" fontId="7" fillId="2" borderId="40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1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7" xfId="0" applyFont="1" applyBorder="1"/>
    <xf numFmtId="165" fontId="1" fillId="0" borderId="13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6" xfId="0" applyFont="1" applyFill="1" applyBorder="1"/>
    <xf numFmtId="0" fontId="6" fillId="2" borderId="37" xfId="0" applyFont="1" applyFill="1" applyBorder="1"/>
    <xf numFmtId="0" fontId="6" fillId="2" borderId="38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0" fontId="7" fillId="0" borderId="45" xfId="20" applyFont="1" applyBorder="1">
      <alignment/>
      <protection/>
    </xf>
    <xf numFmtId="0" fontId="1" fillId="0" borderId="45" xfId="20" applyFont="1" applyBorder="1">
      <alignment/>
      <protection/>
    </xf>
    <xf numFmtId="0" fontId="1" fillId="0" borderId="45" xfId="20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0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0" fontId="7" fillId="0" borderId="48" xfId="20" applyFont="1" applyBorder="1">
      <alignment/>
      <protection/>
    </xf>
    <xf numFmtId="0" fontId="1" fillId="0" borderId="48" xfId="20" applyFont="1" applyBorder="1">
      <alignment/>
      <protection/>
    </xf>
    <xf numFmtId="0" fontId="1" fillId="0" borderId="48" xfId="20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3" fontId="1" fillId="0" borderId="41" xfId="0" applyNumberFormat="1" applyFont="1" applyBorder="1"/>
    <xf numFmtId="0" fontId="7" fillId="2" borderId="10" xfId="0" applyFont="1" applyFill="1" applyBorder="1"/>
    <xf numFmtId="0" fontId="7" fillId="2" borderId="11" xfId="0" applyFont="1" applyFill="1" applyBorder="1"/>
    <xf numFmtId="3" fontId="7" fillId="2" borderId="30" xfId="0" applyNumberFormat="1" applyFont="1" applyFill="1" applyBorder="1"/>
    <xf numFmtId="3" fontId="7" fillId="2" borderId="49" xfId="0" applyNumberFormat="1" applyFont="1" applyFill="1" applyBorder="1"/>
    <xf numFmtId="3" fontId="7" fillId="2" borderId="50" xfId="0" applyNumberFormat="1" applyFont="1" applyFill="1" applyBorder="1"/>
    <xf numFmtId="3" fontId="7" fillId="2" borderId="51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0" xfId="0" applyFont="1" applyFill="1" applyBorder="1"/>
    <xf numFmtId="0" fontId="7" fillId="2" borderId="52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right"/>
    </xf>
    <xf numFmtId="4" fontId="4" fillId="2" borderId="40" xfId="0" applyNumberFormat="1" applyFont="1" applyFill="1" applyBorder="1" applyAlignment="1">
      <alignment horizontal="right"/>
    </xf>
    <xf numFmtId="0" fontId="1" fillId="0" borderId="26" xfId="0" applyFont="1" applyBorder="1"/>
    <xf numFmtId="3" fontId="1" fillId="0" borderId="33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3" fontId="1" fillId="0" borderId="42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1" fillId="2" borderId="36" xfId="0" applyFont="1" applyFill="1" applyBorder="1"/>
    <xf numFmtId="0" fontId="7" fillId="2" borderId="37" xfId="0" applyFont="1" applyFill="1" applyBorder="1"/>
    <xf numFmtId="0" fontId="1" fillId="2" borderId="37" xfId="0" applyFont="1" applyFill="1" applyBorder="1"/>
    <xf numFmtId="4" fontId="1" fillId="2" borderId="53" xfId="0" applyNumberFormat="1" applyFont="1" applyFill="1" applyBorder="1"/>
    <xf numFmtId="4" fontId="1" fillId="2" borderId="36" xfId="0" applyNumberFormat="1" applyFont="1" applyFill="1" applyBorder="1"/>
    <xf numFmtId="4" fontId="1" fillId="2" borderId="37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1" fillId="0" borderId="0" xfId="20" applyFont="1" applyAlignment="1">
      <alignment horizontal="right"/>
      <protection/>
    </xf>
    <xf numFmtId="0" fontId="3" fillId="0" borderId="46" xfId="20" applyFont="1" applyBorder="1" applyAlignment="1">
      <alignment horizontal="right"/>
      <protection/>
    </xf>
    <xf numFmtId="0" fontId="1" fillId="0" borderId="45" xfId="20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12" xfId="20" applyNumberFormat="1" applyFont="1" applyFill="1" applyBorder="1">
      <alignment/>
      <protection/>
    </xf>
    <xf numFmtId="0" fontId="3" fillId="2" borderId="3" xfId="20" applyFont="1" applyFill="1" applyBorder="1" applyAlignment="1">
      <alignment horizontal="center"/>
      <protection/>
    </xf>
    <xf numFmtId="0" fontId="3" fillId="2" borderId="3" xfId="20" applyNumberFormat="1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 wrapText="1"/>
      <protection/>
    </xf>
    <xf numFmtId="0" fontId="7" fillId="0" borderId="15" xfId="20" applyFont="1" applyBorder="1" applyAlignment="1">
      <alignment horizontal="center"/>
      <protection/>
    </xf>
    <xf numFmtId="49" fontId="7" fillId="0" borderId="15" xfId="20" applyNumberFormat="1" applyFont="1" applyBorder="1" applyAlignment="1">
      <alignment horizontal="left"/>
      <protection/>
    </xf>
    <xf numFmtId="0" fontId="7" fillId="0" borderId="1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NumberFormat="1" applyFont="1" applyBorder="1" applyAlignment="1">
      <alignment horizontal="right"/>
      <protection/>
    </xf>
    <xf numFmtId="0" fontId="1" fillId="0" borderId="3" xfId="20" applyNumberFormat="1" applyFont="1" applyBorder="1">
      <alignment/>
      <protection/>
    </xf>
    <xf numFmtId="0" fontId="1" fillId="0" borderId="6" xfId="20" applyNumberFormat="1" applyFont="1" applyFill="1" applyBorder="1">
      <alignment/>
      <protection/>
    </xf>
    <xf numFmtId="0" fontId="1" fillId="0" borderId="13" xfId="20" applyNumberFormat="1" applyFont="1" applyFill="1" applyBorder="1">
      <alignment/>
      <protection/>
    </xf>
    <xf numFmtId="0" fontId="1" fillId="0" borderId="6" xfId="20" applyFont="1" applyFill="1" applyBorder="1">
      <alignment/>
      <protection/>
    </xf>
    <xf numFmtId="0" fontId="1" fillId="0" borderId="13" xfId="20" applyFont="1" applyFill="1" applyBorder="1">
      <alignment/>
      <protection/>
    </xf>
    <xf numFmtId="0" fontId="12" fillId="0" borderId="0" xfId="20" applyFont="1">
      <alignment/>
      <protection/>
    </xf>
    <xf numFmtId="0" fontId="8" fillId="0" borderId="14" xfId="20" applyFont="1" applyBorder="1" applyAlignment="1">
      <alignment horizontal="center" vertical="top"/>
      <protection/>
    </xf>
    <xf numFmtId="49" fontId="8" fillId="0" borderId="14" xfId="20" applyNumberFormat="1" applyFont="1" applyBorder="1" applyAlignment="1">
      <alignment horizontal="left" vertical="top"/>
      <protection/>
    </xf>
    <xf numFmtId="0" fontId="8" fillId="0" borderId="14" xfId="20" applyFont="1" applyBorder="1" applyAlignment="1">
      <alignment vertical="top" wrapText="1"/>
      <protection/>
    </xf>
    <xf numFmtId="49" fontId="8" fillId="0" borderId="14" xfId="20" applyNumberFormat="1" applyFont="1" applyBorder="1" applyAlignment="1">
      <alignment horizontal="center" shrinkToFit="1"/>
      <protection/>
    </xf>
    <xf numFmtId="4" fontId="8" fillId="0" borderId="14" xfId="20" applyNumberFormat="1" applyFont="1" applyBorder="1" applyAlignment="1">
      <alignment horizontal="right"/>
      <protection/>
    </xf>
    <xf numFmtId="4" fontId="8" fillId="0" borderId="14" xfId="20" applyNumberFormat="1" applyFont="1" applyBorder="1">
      <alignment/>
      <protection/>
    </xf>
    <xf numFmtId="168" fontId="8" fillId="0" borderId="14" xfId="20" applyNumberFormat="1" applyFont="1" applyBorder="1">
      <alignment/>
      <protection/>
    </xf>
    <xf numFmtId="4" fontId="8" fillId="0" borderId="13" xfId="20" applyNumberFormat="1" applyFont="1" applyBorder="1">
      <alignment/>
      <protection/>
    </xf>
    <xf numFmtId="0" fontId="3" fillId="0" borderId="15" xfId="20" applyFont="1" applyBorder="1" applyAlignment="1">
      <alignment horizontal="center"/>
      <protection/>
    </xf>
    <xf numFmtId="49" fontId="3" fillId="0" borderId="15" xfId="20" applyNumberFormat="1" applyFont="1" applyBorder="1" applyAlignment="1">
      <alignment horizontal="left"/>
      <protection/>
    </xf>
    <xf numFmtId="4" fontId="1" fillId="0" borderId="5" xfId="20" applyNumberFormat="1" applyFont="1" applyBorder="1">
      <alignment/>
      <protection/>
    </xf>
    <xf numFmtId="0" fontId="15" fillId="0" borderId="0" xfId="20" applyFont="1" applyAlignment="1">
      <alignment wrapText="1"/>
      <protection/>
    </xf>
    <xf numFmtId="49" fontId="3" fillId="0" borderId="15" xfId="20" applyNumberFormat="1" applyFont="1" applyBorder="1" applyAlignment="1">
      <alignment horizontal="right"/>
      <protection/>
    </xf>
    <xf numFmtId="4" fontId="16" fillId="5" borderId="54" xfId="20" applyNumberFormat="1" applyFont="1" applyFill="1" applyBorder="1" applyAlignment="1">
      <alignment horizontal="right" wrapText="1"/>
      <protection/>
    </xf>
    <xf numFmtId="0" fontId="16" fillId="5" borderId="4" xfId="20" applyFont="1" applyFill="1" applyBorder="1" applyAlignment="1">
      <alignment horizontal="left" wrapText="1"/>
      <protection/>
    </xf>
    <xf numFmtId="0" fontId="16" fillId="0" borderId="5" xfId="0" applyFont="1" applyBorder="1" applyAlignment="1">
      <alignment horizontal="right"/>
    </xf>
    <xf numFmtId="0" fontId="1" fillId="0" borderId="4" xfId="20" applyFont="1" applyBorder="1">
      <alignment/>
      <protection/>
    </xf>
    <xf numFmtId="0" fontId="1" fillId="0" borderId="0" xfId="20" applyFont="1" applyBorder="1">
      <alignment/>
      <protection/>
    </xf>
    <xf numFmtId="0" fontId="1" fillId="2" borderId="12" xfId="20" applyFont="1" applyFill="1" applyBorder="1" applyAlignment="1">
      <alignment horizontal="center"/>
      <protection/>
    </xf>
    <xf numFmtId="49" fontId="18" fillId="2" borderId="12" xfId="20" applyNumberFormat="1" applyFont="1" applyFill="1" applyBorder="1" applyAlignment="1">
      <alignment horizontal="left"/>
      <protection/>
    </xf>
    <xf numFmtId="0" fontId="18" fillId="2" borderId="1" xfId="20" applyFont="1" applyFill="1" applyBorder="1">
      <alignment/>
      <protection/>
    </xf>
    <xf numFmtId="0" fontId="1" fillId="2" borderId="2" xfId="20" applyFont="1" applyFill="1" applyBorder="1" applyAlignment="1">
      <alignment horizontal="center"/>
      <protection/>
    </xf>
    <xf numFmtId="4" fontId="1" fillId="2" borderId="2" xfId="20" applyNumberFormat="1" applyFont="1" applyFill="1" applyBorder="1" applyAlignment="1">
      <alignment horizontal="right"/>
      <protection/>
    </xf>
    <xf numFmtId="4" fontId="1" fillId="2" borderId="3" xfId="20" applyNumberFormat="1" applyFont="1" applyFill="1" applyBorder="1" applyAlignment="1">
      <alignment horizontal="right"/>
      <protection/>
    </xf>
    <xf numFmtId="4" fontId="7" fillId="2" borderId="12" xfId="20" applyNumberFormat="1" applyFont="1" applyFill="1" applyBorder="1">
      <alignment/>
      <protection/>
    </xf>
    <xf numFmtId="0" fontId="1" fillId="2" borderId="2" xfId="20" applyFont="1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9" fillId="0" borderId="0" xfId="20" applyFont="1" applyAlignment="1">
      <alignment/>
      <protection/>
    </xf>
    <xf numFmtId="0" fontId="20" fillId="0" borderId="0" xfId="20" applyFont="1" applyBorder="1">
      <alignment/>
      <protection/>
    </xf>
    <xf numFmtId="3" fontId="20" fillId="0" borderId="0" xfId="20" applyNumberFormat="1" applyFont="1" applyBorder="1" applyAlignment="1">
      <alignment horizontal="right"/>
      <protection/>
    </xf>
    <xf numFmtId="4" fontId="20" fillId="0" borderId="0" xfId="20" applyNumberFormat="1" applyFont="1" applyBorder="1">
      <alignment/>
      <protection/>
    </xf>
    <xf numFmtId="0" fontId="19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3" fillId="0" borderId="23" xfId="0" applyNumberFormat="1" applyFont="1" applyBorder="1"/>
    <xf numFmtId="3" fontId="1" fillId="0" borderId="5" xfId="0" applyNumberFormat="1" applyFont="1" applyBorder="1"/>
    <xf numFmtId="3" fontId="1" fillId="0" borderId="15" xfId="0" applyNumberFormat="1" applyFont="1" applyBorder="1"/>
    <xf numFmtId="3" fontId="1" fillId="0" borderId="55" xfId="0" applyNumberFormat="1" applyFont="1" applyBorder="1"/>
    <xf numFmtId="4" fontId="21" fillId="5" borderId="54" xfId="20" applyNumberFormat="1" applyFont="1" applyFill="1" applyBorder="1" applyAlignment="1">
      <alignment horizontal="right" wrapText="1"/>
      <protection/>
    </xf>
    <xf numFmtId="4" fontId="13" fillId="5" borderId="54" xfId="20" applyNumberFormat="1" applyFont="1" applyFill="1" applyBorder="1" applyAlignment="1">
      <alignment horizontal="right" wrapText="1"/>
      <protection/>
    </xf>
    <xf numFmtId="49" fontId="22" fillId="0" borderId="6" xfId="0" applyNumberFormat="1" applyFont="1" applyBorder="1" applyAlignment="1">
      <alignment horizontal="left"/>
    </xf>
    <xf numFmtId="49" fontId="22" fillId="0" borderId="14" xfId="0" applyNumberFormat="1" applyFont="1" applyBorder="1" applyAlignment="1">
      <alignment horizontal="left"/>
    </xf>
    <xf numFmtId="49" fontId="22" fillId="0" borderId="15" xfId="0" applyNumberFormat="1" applyFont="1" applyBorder="1" applyAlignment="1">
      <alignment horizontal="left"/>
    </xf>
    <xf numFmtId="4" fontId="1" fillId="0" borderId="7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56" xfId="0" applyNumberFormat="1" applyFont="1" applyBorder="1" applyAlignment="1">
      <alignment horizontal="right" vertical="center"/>
    </xf>
    <xf numFmtId="3" fontId="6" fillId="6" borderId="11" xfId="0" applyNumberFormat="1" applyFont="1" applyFill="1" applyBorder="1" applyAlignment="1">
      <alignment horizontal="right" vertical="center"/>
    </xf>
    <xf numFmtId="3" fontId="6" fillId="6" borderId="49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167" fontId="1" fillId="0" borderId="1" xfId="0" applyNumberFormat="1" applyFont="1" applyBorder="1" applyAlignment="1">
      <alignment horizontal="right" indent="2"/>
    </xf>
    <xf numFmtId="167" fontId="1" fillId="0" borderId="25" xfId="0" applyNumberFormat="1" applyFont="1" applyBorder="1" applyAlignment="1">
      <alignment horizontal="right" indent="2"/>
    </xf>
    <xf numFmtId="167" fontId="6" fillId="2" borderId="57" xfId="0" applyNumberFormat="1" applyFont="1" applyFill="1" applyBorder="1" applyAlignment="1">
      <alignment horizontal="right" indent="2"/>
    </xf>
    <xf numFmtId="167" fontId="6" fillId="2" borderId="53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1" fillId="0" borderId="36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center"/>
      <protection/>
    </xf>
    <xf numFmtId="0" fontId="1" fillId="0" borderId="60" xfId="20" applyFont="1" applyBorder="1" applyAlignment="1">
      <alignment horizontal="center"/>
      <protection/>
    </xf>
    <xf numFmtId="0" fontId="1" fillId="0" borderId="61" xfId="20" applyFont="1" applyBorder="1" applyAlignment="1">
      <alignment horizontal="center"/>
      <protection/>
    </xf>
    <xf numFmtId="0" fontId="1" fillId="0" borderId="62" xfId="20" applyFont="1" applyBorder="1" applyAlignment="1">
      <alignment horizontal="left"/>
      <protection/>
    </xf>
    <xf numFmtId="0" fontId="1" fillId="0" borderId="48" xfId="20" applyFont="1" applyBorder="1" applyAlignment="1">
      <alignment horizontal="left"/>
      <protection/>
    </xf>
    <xf numFmtId="0" fontId="1" fillId="0" borderId="63" xfId="20" applyFont="1" applyBorder="1" applyAlignment="1">
      <alignment horizontal="left"/>
      <protection/>
    </xf>
    <xf numFmtId="3" fontId="7" fillId="2" borderId="37" xfId="0" applyNumberFormat="1" applyFont="1" applyFill="1" applyBorder="1" applyAlignment="1">
      <alignment horizontal="right"/>
    </xf>
    <xf numFmtId="3" fontId="7" fillId="2" borderId="53" xfId="0" applyNumberFormat="1" applyFont="1" applyFill="1" applyBorder="1" applyAlignment="1">
      <alignment horizontal="right"/>
    </xf>
    <xf numFmtId="49" fontId="16" fillId="5" borderId="64" xfId="20" applyNumberFormat="1" applyFont="1" applyFill="1" applyBorder="1" applyAlignment="1">
      <alignment horizontal="left" wrapText="1"/>
      <protection/>
    </xf>
    <xf numFmtId="49" fontId="17" fillId="0" borderId="65" xfId="0" applyNumberFormat="1" applyFont="1" applyBorder="1" applyAlignment="1">
      <alignment horizontal="left" wrapText="1"/>
    </xf>
    <xf numFmtId="0" fontId="9" fillId="0" borderId="0" xfId="20" applyFont="1" applyAlignment="1">
      <alignment horizontal="center"/>
      <protection/>
    </xf>
    <xf numFmtId="49" fontId="1" fillId="0" borderId="60" xfId="20" applyNumberFormat="1" applyFont="1" applyBorder="1" applyAlignment="1">
      <alignment horizontal="center"/>
      <protection/>
    </xf>
    <xf numFmtId="0" fontId="1" fillId="0" borderId="62" xfId="20" applyFont="1" applyBorder="1" applyAlignment="1">
      <alignment horizontal="center" shrinkToFit="1"/>
      <protection/>
    </xf>
    <xf numFmtId="0" fontId="1" fillId="0" borderId="48" xfId="20" applyFont="1" applyBorder="1" applyAlignment="1">
      <alignment horizontal="center" shrinkToFit="1"/>
      <protection/>
    </xf>
    <xf numFmtId="0" fontId="1" fillId="0" borderId="63" xfId="20" applyFont="1" applyBorder="1" applyAlignment="1">
      <alignment horizontal="center" shrinkToFit="1"/>
      <protection/>
    </xf>
    <xf numFmtId="49" fontId="13" fillId="5" borderId="64" xfId="20" applyNumberFormat="1" applyFont="1" applyFill="1" applyBorder="1" applyAlignment="1">
      <alignment horizontal="left" wrapText="1"/>
      <protection/>
    </xf>
    <xf numFmtId="0" fontId="13" fillId="5" borderId="4" xfId="20" applyNumberFormat="1" applyFont="1" applyFill="1" applyBorder="1" applyAlignment="1">
      <alignment horizontal="left" wrapText="1" indent="1"/>
      <protection/>
    </xf>
    <xf numFmtId="0" fontId="14" fillId="0" borderId="0" xfId="0" applyNumberFormat="1" applyFont="1"/>
    <xf numFmtId="0" fontId="14" fillId="0" borderId="5" xfId="0" applyNumberFormat="1" applyFont="1" applyBorder="1"/>
    <xf numFmtId="49" fontId="21" fillId="5" borderId="64" xfId="20" applyNumberFormat="1" applyFont="1" applyFill="1" applyBorder="1" applyAlignment="1">
      <alignment horizontal="left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81"/>
  <sheetViews>
    <sheetView tabSelected="1" workbookViewId="0" topLeftCell="B1">
      <selection activeCell="R29" sqref="R29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256" width="9.125" style="1" customWidth="1"/>
    <col min="257" max="257" width="9.00390625" style="1" hidden="1" customWidth="1"/>
    <col min="258" max="258" width="7.125" style="1" customWidth="1"/>
    <col min="259" max="259" width="9.125" style="1" customWidth="1"/>
    <col min="260" max="260" width="19.75390625" style="1" customWidth="1"/>
    <col min="261" max="261" width="6.875" style="1" customWidth="1"/>
    <col min="262" max="262" width="13.125" style="1" customWidth="1"/>
    <col min="263" max="263" width="12.375" style="1" customWidth="1"/>
    <col min="264" max="264" width="13.625" style="1" customWidth="1"/>
    <col min="265" max="265" width="11.375" style="1" customWidth="1"/>
    <col min="266" max="266" width="7.00390625" style="1" customWidth="1"/>
    <col min="267" max="271" width="10.75390625" style="1" customWidth="1"/>
    <col min="272" max="512" width="9.125" style="1" customWidth="1"/>
    <col min="513" max="513" width="9.00390625" style="1" hidden="1" customWidth="1"/>
    <col min="514" max="514" width="7.125" style="1" customWidth="1"/>
    <col min="515" max="515" width="9.125" style="1" customWidth="1"/>
    <col min="516" max="516" width="19.75390625" style="1" customWidth="1"/>
    <col min="517" max="517" width="6.875" style="1" customWidth="1"/>
    <col min="518" max="518" width="13.125" style="1" customWidth="1"/>
    <col min="519" max="519" width="12.375" style="1" customWidth="1"/>
    <col min="520" max="520" width="13.625" style="1" customWidth="1"/>
    <col min="521" max="521" width="11.375" style="1" customWidth="1"/>
    <col min="522" max="522" width="7.00390625" style="1" customWidth="1"/>
    <col min="523" max="527" width="10.75390625" style="1" customWidth="1"/>
    <col min="528" max="768" width="9.125" style="1" customWidth="1"/>
    <col min="769" max="769" width="9.00390625" style="1" hidden="1" customWidth="1"/>
    <col min="770" max="770" width="7.125" style="1" customWidth="1"/>
    <col min="771" max="771" width="9.125" style="1" customWidth="1"/>
    <col min="772" max="772" width="19.75390625" style="1" customWidth="1"/>
    <col min="773" max="773" width="6.875" style="1" customWidth="1"/>
    <col min="774" max="774" width="13.125" style="1" customWidth="1"/>
    <col min="775" max="775" width="12.375" style="1" customWidth="1"/>
    <col min="776" max="776" width="13.625" style="1" customWidth="1"/>
    <col min="777" max="777" width="11.375" style="1" customWidth="1"/>
    <col min="778" max="778" width="7.00390625" style="1" customWidth="1"/>
    <col min="779" max="783" width="10.75390625" style="1" customWidth="1"/>
    <col min="784" max="1024" width="9.125" style="1" customWidth="1"/>
    <col min="1025" max="1025" width="9.00390625" style="1" hidden="1" customWidth="1"/>
    <col min="1026" max="1026" width="7.125" style="1" customWidth="1"/>
    <col min="1027" max="1027" width="9.125" style="1" customWidth="1"/>
    <col min="1028" max="1028" width="19.75390625" style="1" customWidth="1"/>
    <col min="1029" max="1029" width="6.875" style="1" customWidth="1"/>
    <col min="1030" max="1030" width="13.125" style="1" customWidth="1"/>
    <col min="1031" max="1031" width="12.375" style="1" customWidth="1"/>
    <col min="1032" max="1032" width="13.625" style="1" customWidth="1"/>
    <col min="1033" max="1033" width="11.375" style="1" customWidth="1"/>
    <col min="1034" max="1034" width="7.00390625" style="1" customWidth="1"/>
    <col min="1035" max="1039" width="10.75390625" style="1" customWidth="1"/>
    <col min="1040" max="1280" width="9.125" style="1" customWidth="1"/>
    <col min="1281" max="1281" width="9.00390625" style="1" hidden="1" customWidth="1"/>
    <col min="1282" max="1282" width="7.125" style="1" customWidth="1"/>
    <col min="1283" max="1283" width="9.125" style="1" customWidth="1"/>
    <col min="1284" max="1284" width="19.75390625" style="1" customWidth="1"/>
    <col min="1285" max="1285" width="6.875" style="1" customWidth="1"/>
    <col min="1286" max="1286" width="13.125" style="1" customWidth="1"/>
    <col min="1287" max="1287" width="12.375" style="1" customWidth="1"/>
    <col min="1288" max="1288" width="13.625" style="1" customWidth="1"/>
    <col min="1289" max="1289" width="11.375" style="1" customWidth="1"/>
    <col min="1290" max="1290" width="7.00390625" style="1" customWidth="1"/>
    <col min="1291" max="1295" width="10.75390625" style="1" customWidth="1"/>
    <col min="1296" max="1536" width="9.125" style="1" customWidth="1"/>
    <col min="1537" max="1537" width="9.00390625" style="1" hidden="1" customWidth="1"/>
    <col min="1538" max="1538" width="7.125" style="1" customWidth="1"/>
    <col min="1539" max="1539" width="9.125" style="1" customWidth="1"/>
    <col min="1540" max="1540" width="19.75390625" style="1" customWidth="1"/>
    <col min="1541" max="1541" width="6.875" style="1" customWidth="1"/>
    <col min="1542" max="1542" width="13.125" style="1" customWidth="1"/>
    <col min="1543" max="1543" width="12.375" style="1" customWidth="1"/>
    <col min="1544" max="1544" width="13.625" style="1" customWidth="1"/>
    <col min="1545" max="1545" width="11.375" style="1" customWidth="1"/>
    <col min="1546" max="1546" width="7.00390625" style="1" customWidth="1"/>
    <col min="1547" max="1551" width="10.75390625" style="1" customWidth="1"/>
    <col min="1552" max="1792" width="9.125" style="1" customWidth="1"/>
    <col min="1793" max="1793" width="9.00390625" style="1" hidden="1" customWidth="1"/>
    <col min="1794" max="1794" width="7.125" style="1" customWidth="1"/>
    <col min="1795" max="1795" width="9.125" style="1" customWidth="1"/>
    <col min="1796" max="1796" width="19.75390625" style="1" customWidth="1"/>
    <col min="1797" max="1797" width="6.875" style="1" customWidth="1"/>
    <col min="1798" max="1798" width="13.125" style="1" customWidth="1"/>
    <col min="1799" max="1799" width="12.375" style="1" customWidth="1"/>
    <col min="1800" max="1800" width="13.625" style="1" customWidth="1"/>
    <col min="1801" max="1801" width="11.375" style="1" customWidth="1"/>
    <col min="1802" max="1802" width="7.00390625" style="1" customWidth="1"/>
    <col min="1803" max="1807" width="10.75390625" style="1" customWidth="1"/>
    <col min="1808" max="2048" width="9.125" style="1" customWidth="1"/>
    <col min="2049" max="2049" width="9.00390625" style="1" hidden="1" customWidth="1"/>
    <col min="2050" max="2050" width="7.125" style="1" customWidth="1"/>
    <col min="2051" max="2051" width="9.125" style="1" customWidth="1"/>
    <col min="2052" max="2052" width="19.75390625" style="1" customWidth="1"/>
    <col min="2053" max="2053" width="6.875" style="1" customWidth="1"/>
    <col min="2054" max="2054" width="13.125" style="1" customWidth="1"/>
    <col min="2055" max="2055" width="12.375" style="1" customWidth="1"/>
    <col min="2056" max="2056" width="13.625" style="1" customWidth="1"/>
    <col min="2057" max="2057" width="11.375" style="1" customWidth="1"/>
    <col min="2058" max="2058" width="7.00390625" style="1" customWidth="1"/>
    <col min="2059" max="2063" width="10.75390625" style="1" customWidth="1"/>
    <col min="2064" max="2304" width="9.125" style="1" customWidth="1"/>
    <col min="2305" max="2305" width="9.00390625" style="1" hidden="1" customWidth="1"/>
    <col min="2306" max="2306" width="7.125" style="1" customWidth="1"/>
    <col min="2307" max="2307" width="9.125" style="1" customWidth="1"/>
    <col min="2308" max="2308" width="19.75390625" style="1" customWidth="1"/>
    <col min="2309" max="2309" width="6.875" style="1" customWidth="1"/>
    <col min="2310" max="2310" width="13.125" style="1" customWidth="1"/>
    <col min="2311" max="2311" width="12.375" style="1" customWidth="1"/>
    <col min="2312" max="2312" width="13.625" style="1" customWidth="1"/>
    <col min="2313" max="2313" width="11.375" style="1" customWidth="1"/>
    <col min="2314" max="2314" width="7.00390625" style="1" customWidth="1"/>
    <col min="2315" max="2319" width="10.75390625" style="1" customWidth="1"/>
    <col min="2320" max="2560" width="9.125" style="1" customWidth="1"/>
    <col min="2561" max="2561" width="9.00390625" style="1" hidden="1" customWidth="1"/>
    <col min="2562" max="2562" width="7.125" style="1" customWidth="1"/>
    <col min="2563" max="2563" width="9.125" style="1" customWidth="1"/>
    <col min="2564" max="2564" width="19.75390625" style="1" customWidth="1"/>
    <col min="2565" max="2565" width="6.875" style="1" customWidth="1"/>
    <col min="2566" max="2566" width="13.125" style="1" customWidth="1"/>
    <col min="2567" max="2567" width="12.375" style="1" customWidth="1"/>
    <col min="2568" max="2568" width="13.625" style="1" customWidth="1"/>
    <col min="2569" max="2569" width="11.375" style="1" customWidth="1"/>
    <col min="2570" max="2570" width="7.00390625" style="1" customWidth="1"/>
    <col min="2571" max="2575" width="10.75390625" style="1" customWidth="1"/>
    <col min="2576" max="2816" width="9.125" style="1" customWidth="1"/>
    <col min="2817" max="2817" width="9.00390625" style="1" hidden="1" customWidth="1"/>
    <col min="2818" max="2818" width="7.125" style="1" customWidth="1"/>
    <col min="2819" max="2819" width="9.125" style="1" customWidth="1"/>
    <col min="2820" max="2820" width="19.75390625" style="1" customWidth="1"/>
    <col min="2821" max="2821" width="6.875" style="1" customWidth="1"/>
    <col min="2822" max="2822" width="13.125" style="1" customWidth="1"/>
    <col min="2823" max="2823" width="12.375" style="1" customWidth="1"/>
    <col min="2824" max="2824" width="13.625" style="1" customWidth="1"/>
    <col min="2825" max="2825" width="11.375" style="1" customWidth="1"/>
    <col min="2826" max="2826" width="7.00390625" style="1" customWidth="1"/>
    <col min="2827" max="2831" width="10.75390625" style="1" customWidth="1"/>
    <col min="2832" max="3072" width="9.125" style="1" customWidth="1"/>
    <col min="3073" max="3073" width="9.00390625" style="1" hidden="1" customWidth="1"/>
    <col min="3074" max="3074" width="7.125" style="1" customWidth="1"/>
    <col min="3075" max="3075" width="9.125" style="1" customWidth="1"/>
    <col min="3076" max="3076" width="19.75390625" style="1" customWidth="1"/>
    <col min="3077" max="3077" width="6.875" style="1" customWidth="1"/>
    <col min="3078" max="3078" width="13.125" style="1" customWidth="1"/>
    <col min="3079" max="3079" width="12.375" style="1" customWidth="1"/>
    <col min="3080" max="3080" width="13.625" style="1" customWidth="1"/>
    <col min="3081" max="3081" width="11.375" style="1" customWidth="1"/>
    <col min="3082" max="3082" width="7.00390625" style="1" customWidth="1"/>
    <col min="3083" max="3087" width="10.75390625" style="1" customWidth="1"/>
    <col min="3088" max="3328" width="9.125" style="1" customWidth="1"/>
    <col min="3329" max="3329" width="9.00390625" style="1" hidden="1" customWidth="1"/>
    <col min="3330" max="3330" width="7.125" style="1" customWidth="1"/>
    <col min="3331" max="3331" width="9.125" style="1" customWidth="1"/>
    <col min="3332" max="3332" width="19.75390625" style="1" customWidth="1"/>
    <col min="3333" max="3333" width="6.875" style="1" customWidth="1"/>
    <col min="3334" max="3334" width="13.125" style="1" customWidth="1"/>
    <col min="3335" max="3335" width="12.375" style="1" customWidth="1"/>
    <col min="3336" max="3336" width="13.625" style="1" customWidth="1"/>
    <col min="3337" max="3337" width="11.375" style="1" customWidth="1"/>
    <col min="3338" max="3338" width="7.00390625" style="1" customWidth="1"/>
    <col min="3339" max="3343" width="10.75390625" style="1" customWidth="1"/>
    <col min="3344" max="3584" width="9.125" style="1" customWidth="1"/>
    <col min="3585" max="3585" width="9.00390625" style="1" hidden="1" customWidth="1"/>
    <col min="3586" max="3586" width="7.125" style="1" customWidth="1"/>
    <col min="3587" max="3587" width="9.125" style="1" customWidth="1"/>
    <col min="3588" max="3588" width="19.75390625" style="1" customWidth="1"/>
    <col min="3589" max="3589" width="6.875" style="1" customWidth="1"/>
    <col min="3590" max="3590" width="13.125" style="1" customWidth="1"/>
    <col min="3591" max="3591" width="12.375" style="1" customWidth="1"/>
    <col min="3592" max="3592" width="13.625" style="1" customWidth="1"/>
    <col min="3593" max="3593" width="11.375" style="1" customWidth="1"/>
    <col min="3594" max="3594" width="7.00390625" style="1" customWidth="1"/>
    <col min="3595" max="3599" width="10.75390625" style="1" customWidth="1"/>
    <col min="3600" max="3840" width="9.125" style="1" customWidth="1"/>
    <col min="3841" max="3841" width="9.00390625" style="1" hidden="1" customWidth="1"/>
    <col min="3842" max="3842" width="7.125" style="1" customWidth="1"/>
    <col min="3843" max="3843" width="9.125" style="1" customWidth="1"/>
    <col min="3844" max="3844" width="19.75390625" style="1" customWidth="1"/>
    <col min="3845" max="3845" width="6.875" style="1" customWidth="1"/>
    <col min="3846" max="3846" width="13.125" style="1" customWidth="1"/>
    <col min="3847" max="3847" width="12.375" style="1" customWidth="1"/>
    <col min="3848" max="3848" width="13.625" style="1" customWidth="1"/>
    <col min="3849" max="3849" width="11.375" style="1" customWidth="1"/>
    <col min="3850" max="3850" width="7.00390625" style="1" customWidth="1"/>
    <col min="3851" max="3855" width="10.75390625" style="1" customWidth="1"/>
    <col min="3856" max="4096" width="9.125" style="1" customWidth="1"/>
    <col min="4097" max="4097" width="9.00390625" style="1" hidden="1" customWidth="1"/>
    <col min="4098" max="4098" width="7.125" style="1" customWidth="1"/>
    <col min="4099" max="4099" width="9.125" style="1" customWidth="1"/>
    <col min="4100" max="4100" width="19.75390625" style="1" customWidth="1"/>
    <col min="4101" max="4101" width="6.875" style="1" customWidth="1"/>
    <col min="4102" max="4102" width="13.125" style="1" customWidth="1"/>
    <col min="4103" max="4103" width="12.375" style="1" customWidth="1"/>
    <col min="4104" max="4104" width="13.625" style="1" customWidth="1"/>
    <col min="4105" max="4105" width="11.375" style="1" customWidth="1"/>
    <col min="4106" max="4106" width="7.00390625" style="1" customWidth="1"/>
    <col min="4107" max="4111" width="10.75390625" style="1" customWidth="1"/>
    <col min="4112" max="4352" width="9.125" style="1" customWidth="1"/>
    <col min="4353" max="4353" width="9.00390625" style="1" hidden="1" customWidth="1"/>
    <col min="4354" max="4354" width="7.125" style="1" customWidth="1"/>
    <col min="4355" max="4355" width="9.125" style="1" customWidth="1"/>
    <col min="4356" max="4356" width="19.75390625" style="1" customWidth="1"/>
    <col min="4357" max="4357" width="6.875" style="1" customWidth="1"/>
    <col min="4358" max="4358" width="13.125" style="1" customWidth="1"/>
    <col min="4359" max="4359" width="12.375" style="1" customWidth="1"/>
    <col min="4360" max="4360" width="13.625" style="1" customWidth="1"/>
    <col min="4361" max="4361" width="11.375" style="1" customWidth="1"/>
    <col min="4362" max="4362" width="7.00390625" style="1" customWidth="1"/>
    <col min="4363" max="4367" width="10.75390625" style="1" customWidth="1"/>
    <col min="4368" max="4608" width="9.125" style="1" customWidth="1"/>
    <col min="4609" max="4609" width="9.00390625" style="1" hidden="1" customWidth="1"/>
    <col min="4610" max="4610" width="7.125" style="1" customWidth="1"/>
    <col min="4611" max="4611" width="9.125" style="1" customWidth="1"/>
    <col min="4612" max="4612" width="19.75390625" style="1" customWidth="1"/>
    <col min="4613" max="4613" width="6.875" style="1" customWidth="1"/>
    <col min="4614" max="4614" width="13.125" style="1" customWidth="1"/>
    <col min="4615" max="4615" width="12.375" style="1" customWidth="1"/>
    <col min="4616" max="4616" width="13.625" style="1" customWidth="1"/>
    <col min="4617" max="4617" width="11.375" style="1" customWidth="1"/>
    <col min="4618" max="4618" width="7.00390625" style="1" customWidth="1"/>
    <col min="4619" max="4623" width="10.75390625" style="1" customWidth="1"/>
    <col min="4624" max="4864" width="9.125" style="1" customWidth="1"/>
    <col min="4865" max="4865" width="9.00390625" style="1" hidden="1" customWidth="1"/>
    <col min="4866" max="4866" width="7.125" style="1" customWidth="1"/>
    <col min="4867" max="4867" width="9.125" style="1" customWidth="1"/>
    <col min="4868" max="4868" width="19.75390625" style="1" customWidth="1"/>
    <col min="4869" max="4869" width="6.875" style="1" customWidth="1"/>
    <col min="4870" max="4870" width="13.125" style="1" customWidth="1"/>
    <col min="4871" max="4871" width="12.375" style="1" customWidth="1"/>
    <col min="4872" max="4872" width="13.625" style="1" customWidth="1"/>
    <col min="4873" max="4873" width="11.375" style="1" customWidth="1"/>
    <col min="4874" max="4874" width="7.00390625" style="1" customWidth="1"/>
    <col min="4875" max="4879" width="10.75390625" style="1" customWidth="1"/>
    <col min="4880" max="5120" width="9.125" style="1" customWidth="1"/>
    <col min="5121" max="5121" width="9.00390625" style="1" hidden="1" customWidth="1"/>
    <col min="5122" max="5122" width="7.125" style="1" customWidth="1"/>
    <col min="5123" max="5123" width="9.125" style="1" customWidth="1"/>
    <col min="5124" max="5124" width="19.75390625" style="1" customWidth="1"/>
    <col min="5125" max="5125" width="6.875" style="1" customWidth="1"/>
    <col min="5126" max="5126" width="13.125" style="1" customWidth="1"/>
    <col min="5127" max="5127" width="12.375" style="1" customWidth="1"/>
    <col min="5128" max="5128" width="13.625" style="1" customWidth="1"/>
    <col min="5129" max="5129" width="11.375" style="1" customWidth="1"/>
    <col min="5130" max="5130" width="7.00390625" style="1" customWidth="1"/>
    <col min="5131" max="5135" width="10.75390625" style="1" customWidth="1"/>
    <col min="5136" max="5376" width="9.125" style="1" customWidth="1"/>
    <col min="5377" max="5377" width="9.00390625" style="1" hidden="1" customWidth="1"/>
    <col min="5378" max="5378" width="7.125" style="1" customWidth="1"/>
    <col min="5379" max="5379" width="9.125" style="1" customWidth="1"/>
    <col min="5380" max="5380" width="19.75390625" style="1" customWidth="1"/>
    <col min="5381" max="5381" width="6.875" style="1" customWidth="1"/>
    <col min="5382" max="5382" width="13.125" style="1" customWidth="1"/>
    <col min="5383" max="5383" width="12.375" style="1" customWidth="1"/>
    <col min="5384" max="5384" width="13.625" style="1" customWidth="1"/>
    <col min="5385" max="5385" width="11.375" style="1" customWidth="1"/>
    <col min="5386" max="5386" width="7.00390625" style="1" customWidth="1"/>
    <col min="5387" max="5391" width="10.75390625" style="1" customWidth="1"/>
    <col min="5392" max="5632" width="9.125" style="1" customWidth="1"/>
    <col min="5633" max="5633" width="9.00390625" style="1" hidden="1" customWidth="1"/>
    <col min="5634" max="5634" width="7.125" style="1" customWidth="1"/>
    <col min="5635" max="5635" width="9.125" style="1" customWidth="1"/>
    <col min="5636" max="5636" width="19.75390625" style="1" customWidth="1"/>
    <col min="5637" max="5637" width="6.875" style="1" customWidth="1"/>
    <col min="5638" max="5638" width="13.125" style="1" customWidth="1"/>
    <col min="5639" max="5639" width="12.375" style="1" customWidth="1"/>
    <col min="5640" max="5640" width="13.625" style="1" customWidth="1"/>
    <col min="5641" max="5641" width="11.375" style="1" customWidth="1"/>
    <col min="5642" max="5642" width="7.00390625" style="1" customWidth="1"/>
    <col min="5643" max="5647" width="10.75390625" style="1" customWidth="1"/>
    <col min="5648" max="5888" width="9.125" style="1" customWidth="1"/>
    <col min="5889" max="5889" width="9.00390625" style="1" hidden="1" customWidth="1"/>
    <col min="5890" max="5890" width="7.125" style="1" customWidth="1"/>
    <col min="5891" max="5891" width="9.125" style="1" customWidth="1"/>
    <col min="5892" max="5892" width="19.75390625" style="1" customWidth="1"/>
    <col min="5893" max="5893" width="6.875" style="1" customWidth="1"/>
    <col min="5894" max="5894" width="13.125" style="1" customWidth="1"/>
    <col min="5895" max="5895" width="12.375" style="1" customWidth="1"/>
    <col min="5896" max="5896" width="13.625" style="1" customWidth="1"/>
    <col min="5897" max="5897" width="11.375" style="1" customWidth="1"/>
    <col min="5898" max="5898" width="7.00390625" style="1" customWidth="1"/>
    <col min="5899" max="5903" width="10.75390625" style="1" customWidth="1"/>
    <col min="5904" max="6144" width="9.125" style="1" customWidth="1"/>
    <col min="6145" max="6145" width="9.00390625" style="1" hidden="1" customWidth="1"/>
    <col min="6146" max="6146" width="7.125" style="1" customWidth="1"/>
    <col min="6147" max="6147" width="9.125" style="1" customWidth="1"/>
    <col min="6148" max="6148" width="19.75390625" style="1" customWidth="1"/>
    <col min="6149" max="6149" width="6.875" style="1" customWidth="1"/>
    <col min="6150" max="6150" width="13.125" style="1" customWidth="1"/>
    <col min="6151" max="6151" width="12.375" style="1" customWidth="1"/>
    <col min="6152" max="6152" width="13.625" style="1" customWidth="1"/>
    <col min="6153" max="6153" width="11.375" style="1" customWidth="1"/>
    <col min="6154" max="6154" width="7.00390625" style="1" customWidth="1"/>
    <col min="6155" max="6159" width="10.75390625" style="1" customWidth="1"/>
    <col min="6160" max="6400" width="9.125" style="1" customWidth="1"/>
    <col min="6401" max="6401" width="9.00390625" style="1" hidden="1" customWidth="1"/>
    <col min="6402" max="6402" width="7.125" style="1" customWidth="1"/>
    <col min="6403" max="6403" width="9.125" style="1" customWidth="1"/>
    <col min="6404" max="6404" width="19.75390625" style="1" customWidth="1"/>
    <col min="6405" max="6405" width="6.875" style="1" customWidth="1"/>
    <col min="6406" max="6406" width="13.125" style="1" customWidth="1"/>
    <col min="6407" max="6407" width="12.375" style="1" customWidth="1"/>
    <col min="6408" max="6408" width="13.625" style="1" customWidth="1"/>
    <col min="6409" max="6409" width="11.375" style="1" customWidth="1"/>
    <col min="6410" max="6410" width="7.00390625" style="1" customWidth="1"/>
    <col min="6411" max="6415" width="10.75390625" style="1" customWidth="1"/>
    <col min="6416" max="6656" width="9.125" style="1" customWidth="1"/>
    <col min="6657" max="6657" width="9.00390625" style="1" hidden="1" customWidth="1"/>
    <col min="6658" max="6658" width="7.125" style="1" customWidth="1"/>
    <col min="6659" max="6659" width="9.125" style="1" customWidth="1"/>
    <col min="6660" max="6660" width="19.75390625" style="1" customWidth="1"/>
    <col min="6661" max="6661" width="6.875" style="1" customWidth="1"/>
    <col min="6662" max="6662" width="13.125" style="1" customWidth="1"/>
    <col min="6663" max="6663" width="12.375" style="1" customWidth="1"/>
    <col min="6664" max="6664" width="13.625" style="1" customWidth="1"/>
    <col min="6665" max="6665" width="11.375" style="1" customWidth="1"/>
    <col min="6666" max="6666" width="7.00390625" style="1" customWidth="1"/>
    <col min="6667" max="6671" width="10.75390625" style="1" customWidth="1"/>
    <col min="6672" max="6912" width="9.125" style="1" customWidth="1"/>
    <col min="6913" max="6913" width="9.00390625" style="1" hidden="1" customWidth="1"/>
    <col min="6914" max="6914" width="7.125" style="1" customWidth="1"/>
    <col min="6915" max="6915" width="9.125" style="1" customWidth="1"/>
    <col min="6916" max="6916" width="19.75390625" style="1" customWidth="1"/>
    <col min="6917" max="6917" width="6.875" style="1" customWidth="1"/>
    <col min="6918" max="6918" width="13.125" style="1" customWidth="1"/>
    <col min="6919" max="6919" width="12.375" style="1" customWidth="1"/>
    <col min="6920" max="6920" width="13.625" style="1" customWidth="1"/>
    <col min="6921" max="6921" width="11.375" style="1" customWidth="1"/>
    <col min="6922" max="6922" width="7.00390625" style="1" customWidth="1"/>
    <col min="6923" max="6927" width="10.75390625" style="1" customWidth="1"/>
    <col min="6928" max="7168" width="9.125" style="1" customWidth="1"/>
    <col min="7169" max="7169" width="9.00390625" style="1" hidden="1" customWidth="1"/>
    <col min="7170" max="7170" width="7.125" style="1" customWidth="1"/>
    <col min="7171" max="7171" width="9.125" style="1" customWidth="1"/>
    <col min="7172" max="7172" width="19.75390625" style="1" customWidth="1"/>
    <col min="7173" max="7173" width="6.875" style="1" customWidth="1"/>
    <col min="7174" max="7174" width="13.125" style="1" customWidth="1"/>
    <col min="7175" max="7175" width="12.375" style="1" customWidth="1"/>
    <col min="7176" max="7176" width="13.625" style="1" customWidth="1"/>
    <col min="7177" max="7177" width="11.375" style="1" customWidth="1"/>
    <col min="7178" max="7178" width="7.00390625" style="1" customWidth="1"/>
    <col min="7179" max="7183" width="10.75390625" style="1" customWidth="1"/>
    <col min="7184" max="7424" width="9.125" style="1" customWidth="1"/>
    <col min="7425" max="7425" width="9.00390625" style="1" hidden="1" customWidth="1"/>
    <col min="7426" max="7426" width="7.125" style="1" customWidth="1"/>
    <col min="7427" max="7427" width="9.125" style="1" customWidth="1"/>
    <col min="7428" max="7428" width="19.75390625" style="1" customWidth="1"/>
    <col min="7429" max="7429" width="6.875" style="1" customWidth="1"/>
    <col min="7430" max="7430" width="13.125" style="1" customWidth="1"/>
    <col min="7431" max="7431" width="12.375" style="1" customWidth="1"/>
    <col min="7432" max="7432" width="13.625" style="1" customWidth="1"/>
    <col min="7433" max="7433" width="11.375" style="1" customWidth="1"/>
    <col min="7434" max="7434" width="7.00390625" style="1" customWidth="1"/>
    <col min="7435" max="7439" width="10.75390625" style="1" customWidth="1"/>
    <col min="7440" max="7680" width="9.125" style="1" customWidth="1"/>
    <col min="7681" max="7681" width="9.00390625" style="1" hidden="1" customWidth="1"/>
    <col min="7682" max="7682" width="7.125" style="1" customWidth="1"/>
    <col min="7683" max="7683" width="9.125" style="1" customWidth="1"/>
    <col min="7684" max="7684" width="19.75390625" style="1" customWidth="1"/>
    <col min="7685" max="7685" width="6.875" style="1" customWidth="1"/>
    <col min="7686" max="7686" width="13.125" style="1" customWidth="1"/>
    <col min="7687" max="7687" width="12.375" style="1" customWidth="1"/>
    <col min="7688" max="7688" width="13.625" style="1" customWidth="1"/>
    <col min="7689" max="7689" width="11.375" style="1" customWidth="1"/>
    <col min="7690" max="7690" width="7.00390625" style="1" customWidth="1"/>
    <col min="7691" max="7695" width="10.75390625" style="1" customWidth="1"/>
    <col min="7696" max="7936" width="9.125" style="1" customWidth="1"/>
    <col min="7937" max="7937" width="9.00390625" style="1" hidden="1" customWidth="1"/>
    <col min="7938" max="7938" width="7.125" style="1" customWidth="1"/>
    <col min="7939" max="7939" width="9.125" style="1" customWidth="1"/>
    <col min="7940" max="7940" width="19.75390625" style="1" customWidth="1"/>
    <col min="7941" max="7941" width="6.875" style="1" customWidth="1"/>
    <col min="7942" max="7942" width="13.125" style="1" customWidth="1"/>
    <col min="7943" max="7943" width="12.375" style="1" customWidth="1"/>
    <col min="7944" max="7944" width="13.625" style="1" customWidth="1"/>
    <col min="7945" max="7945" width="11.375" style="1" customWidth="1"/>
    <col min="7946" max="7946" width="7.00390625" style="1" customWidth="1"/>
    <col min="7947" max="7951" width="10.75390625" style="1" customWidth="1"/>
    <col min="7952" max="8192" width="9.125" style="1" customWidth="1"/>
    <col min="8193" max="8193" width="9.00390625" style="1" hidden="1" customWidth="1"/>
    <col min="8194" max="8194" width="7.125" style="1" customWidth="1"/>
    <col min="8195" max="8195" width="9.125" style="1" customWidth="1"/>
    <col min="8196" max="8196" width="19.75390625" style="1" customWidth="1"/>
    <col min="8197" max="8197" width="6.875" style="1" customWidth="1"/>
    <col min="8198" max="8198" width="13.125" style="1" customWidth="1"/>
    <col min="8199" max="8199" width="12.375" style="1" customWidth="1"/>
    <col min="8200" max="8200" width="13.625" style="1" customWidth="1"/>
    <col min="8201" max="8201" width="11.375" style="1" customWidth="1"/>
    <col min="8202" max="8202" width="7.00390625" style="1" customWidth="1"/>
    <col min="8203" max="8207" width="10.75390625" style="1" customWidth="1"/>
    <col min="8208" max="8448" width="9.125" style="1" customWidth="1"/>
    <col min="8449" max="8449" width="9.00390625" style="1" hidden="1" customWidth="1"/>
    <col min="8450" max="8450" width="7.125" style="1" customWidth="1"/>
    <col min="8451" max="8451" width="9.125" style="1" customWidth="1"/>
    <col min="8452" max="8452" width="19.75390625" style="1" customWidth="1"/>
    <col min="8453" max="8453" width="6.875" style="1" customWidth="1"/>
    <col min="8454" max="8454" width="13.125" style="1" customWidth="1"/>
    <col min="8455" max="8455" width="12.375" style="1" customWidth="1"/>
    <col min="8456" max="8456" width="13.625" style="1" customWidth="1"/>
    <col min="8457" max="8457" width="11.375" style="1" customWidth="1"/>
    <col min="8458" max="8458" width="7.00390625" style="1" customWidth="1"/>
    <col min="8459" max="8463" width="10.75390625" style="1" customWidth="1"/>
    <col min="8464" max="8704" width="9.125" style="1" customWidth="1"/>
    <col min="8705" max="8705" width="9.00390625" style="1" hidden="1" customWidth="1"/>
    <col min="8706" max="8706" width="7.125" style="1" customWidth="1"/>
    <col min="8707" max="8707" width="9.125" style="1" customWidth="1"/>
    <col min="8708" max="8708" width="19.75390625" style="1" customWidth="1"/>
    <col min="8709" max="8709" width="6.875" style="1" customWidth="1"/>
    <col min="8710" max="8710" width="13.125" style="1" customWidth="1"/>
    <col min="8711" max="8711" width="12.375" style="1" customWidth="1"/>
    <col min="8712" max="8712" width="13.625" style="1" customWidth="1"/>
    <col min="8713" max="8713" width="11.375" style="1" customWidth="1"/>
    <col min="8714" max="8714" width="7.00390625" style="1" customWidth="1"/>
    <col min="8715" max="8719" width="10.75390625" style="1" customWidth="1"/>
    <col min="8720" max="8960" width="9.125" style="1" customWidth="1"/>
    <col min="8961" max="8961" width="9.00390625" style="1" hidden="1" customWidth="1"/>
    <col min="8962" max="8962" width="7.125" style="1" customWidth="1"/>
    <col min="8963" max="8963" width="9.125" style="1" customWidth="1"/>
    <col min="8964" max="8964" width="19.75390625" style="1" customWidth="1"/>
    <col min="8965" max="8965" width="6.875" style="1" customWidth="1"/>
    <col min="8966" max="8966" width="13.125" style="1" customWidth="1"/>
    <col min="8967" max="8967" width="12.375" style="1" customWidth="1"/>
    <col min="8968" max="8968" width="13.625" style="1" customWidth="1"/>
    <col min="8969" max="8969" width="11.375" style="1" customWidth="1"/>
    <col min="8970" max="8970" width="7.00390625" style="1" customWidth="1"/>
    <col min="8971" max="8975" width="10.75390625" style="1" customWidth="1"/>
    <col min="8976" max="9216" width="9.125" style="1" customWidth="1"/>
    <col min="9217" max="9217" width="9.00390625" style="1" hidden="1" customWidth="1"/>
    <col min="9218" max="9218" width="7.125" style="1" customWidth="1"/>
    <col min="9219" max="9219" width="9.125" style="1" customWidth="1"/>
    <col min="9220" max="9220" width="19.75390625" style="1" customWidth="1"/>
    <col min="9221" max="9221" width="6.875" style="1" customWidth="1"/>
    <col min="9222" max="9222" width="13.125" style="1" customWidth="1"/>
    <col min="9223" max="9223" width="12.375" style="1" customWidth="1"/>
    <col min="9224" max="9224" width="13.625" style="1" customWidth="1"/>
    <col min="9225" max="9225" width="11.375" style="1" customWidth="1"/>
    <col min="9226" max="9226" width="7.00390625" style="1" customWidth="1"/>
    <col min="9227" max="9231" width="10.75390625" style="1" customWidth="1"/>
    <col min="9232" max="9472" width="9.125" style="1" customWidth="1"/>
    <col min="9473" max="9473" width="9.00390625" style="1" hidden="1" customWidth="1"/>
    <col min="9474" max="9474" width="7.125" style="1" customWidth="1"/>
    <col min="9475" max="9475" width="9.125" style="1" customWidth="1"/>
    <col min="9476" max="9476" width="19.75390625" style="1" customWidth="1"/>
    <col min="9477" max="9477" width="6.875" style="1" customWidth="1"/>
    <col min="9478" max="9478" width="13.125" style="1" customWidth="1"/>
    <col min="9479" max="9479" width="12.375" style="1" customWidth="1"/>
    <col min="9480" max="9480" width="13.625" style="1" customWidth="1"/>
    <col min="9481" max="9481" width="11.375" style="1" customWidth="1"/>
    <col min="9482" max="9482" width="7.00390625" style="1" customWidth="1"/>
    <col min="9483" max="9487" width="10.75390625" style="1" customWidth="1"/>
    <col min="9488" max="9728" width="9.125" style="1" customWidth="1"/>
    <col min="9729" max="9729" width="9.00390625" style="1" hidden="1" customWidth="1"/>
    <col min="9730" max="9730" width="7.125" style="1" customWidth="1"/>
    <col min="9731" max="9731" width="9.125" style="1" customWidth="1"/>
    <col min="9732" max="9732" width="19.75390625" style="1" customWidth="1"/>
    <col min="9733" max="9733" width="6.875" style="1" customWidth="1"/>
    <col min="9734" max="9734" width="13.125" style="1" customWidth="1"/>
    <col min="9735" max="9735" width="12.375" style="1" customWidth="1"/>
    <col min="9736" max="9736" width="13.625" style="1" customWidth="1"/>
    <col min="9737" max="9737" width="11.375" style="1" customWidth="1"/>
    <col min="9738" max="9738" width="7.00390625" style="1" customWidth="1"/>
    <col min="9739" max="9743" width="10.75390625" style="1" customWidth="1"/>
    <col min="9744" max="9984" width="9.125" style="1" customWidth="1"/>
    <col min="9985" max="9985" width="9.00390625" style="1" hidden="1" customWidth="1"/>
    <col min="9986" max="9986" width="7.125" style="1" customWidth="1"/>
    <col min="9987" max="9987" width="9.125" style="1" customWidth="1"/>
    <col min="9988" max="9988" width="19.75390625" style="1" customWidth="1"/>
    <col min="9989" max="9989" width="6.875" style="1" customWidth="1"/>
    <col min="9990" max="9990" width="13.125" style="1" customWidth="1"/>
    <col min="9991" max="9991" width="12.375" style="1" customWidth="1"/>
    <col min="9992" max="9992" width="13.625" style="1" customWidth="1"/>
    <col min="9993" max="9993" width="11.375" style="1" customWidth="1"/>
    <col min="9994" max="9994" width="7.00390625" style="1" customWidth="1"/>
    <col min="9995" max="9999" width="10.75390625" style="1" customWidth="1"/>
    <col min="10000" max="10240" width="9.125" style="1" customWidth="1"/>
    <col min="10241" max="10241" width="9.00390625" style="1" hidden="1" customWidth="1"/>
    <col min="10242" max="10242" width="7.125" style="1" customWidth="1"/>
    <col min="10243" max="10243" width="9.125" style="1" customWidth="1"/>
    <col min="10244" max="10244" width="19.75390625" style="1" customWidth="1"/>
    <col min="10245" max="10245" width="6.875" style="1" customWidth="1"/>
    <col min="10246" max="10246" width="13.125" style="1" customWidth="1"/>
    <col min="10247" max="10247" width="12.375" style="1" customWidth="1"/>
    <col min="10248" max="10248" width="13.625" style="1" customWidth="1"/>
    <col min="10249" max="10249" width="11.375" style="1" customWidth="1"/>
    <col min="10250" max="10250" width="7.00390625" style="1" customWidth="1"/>
    <col min="10251" max="10255" width="10.75390625" style="1" customWidth="1"/>
    <col min="10256" max="10496" width="9.125" style="1" customWidth="1"/>
    <col min="10497" max="10497" width="9.00390625" style="1" hidden="1" customWidth="1"/>
    <col min="10498" max="10498" width="7.125" style="1" customWidth="1"/>
    <col min="10499" max="10499" width="9.125" style="1" customWidth="1"/>
    <col min="10500" max="10500" width="19.75390625" style="1" customWidth="1"/>
    <col min="10501" max="10501" width="6.875" style="1" customWidth="1"/>
    <col min="10502" max="10502" width="13.125" style="1" customWidth="1"/>
    <col min="10503" max="10503" width="12.375" style="1" customWidth="1"/>
    <col min="10504" max="10504" width="13.625" style="1" customWidth="1"/>
    <col min="10505" max="10505" width="11.375" style="1" customWidth="1"/>
    <col min="10506" max="10506" width="7.00390625" style="1" customWidth="1"/>
    <col min="10507" max="10511" width="10.75390625" style="1" customWidth="1"/>
    <col min="10512" max="10752" width="9.125" style="1" customWidth="1"/>
    <col min="10753" max="10753" width="9.00390625" style="1" hidden="1" customWidth="1"/>
    <col min="10754" max="10754" width="7.125" style="1" customWidth="1"/>
    <col min="10755" max="10755" width="9.125" style="1" customWidth="1"/>
    <col min="10756" max="10756" width="19.75390625" style="1" customWidth="1"/>
    <col min="10757" max="10757" width="6.875" style="1" customWidth="1"/>
    <col min="10758" max="10758" width="13.125" style="1" customWidth="1"/>
    <col min="10759" max="10759" width="12.375" style="1" customWidth="1"/>
    <col min="10760" max="10760" width="13.625" style="1" customWidth="1"/>
    <col min="10761" max="10761" width="11.375" style="1" customWidth="1"/>
    <col min="10762" max="10762" width="7.00390625" style="1" customWidth="1"/>
    <col min="10763" max="10767" width="10.75390625" style="1" customWidth="1"/>
    <col min="10768" max="11008" width="9.125" style="1" customWidth="1"/>
    <col min="11009" max="11009" width="9.00390625" style="1" hidden="1" customWidth="1"/>
    <col min="11010" max="11010" width="7.125" style="1" customWidth="1"/>
    <col min="11011" max="11011" width="9.125" style="1" customWidth="1"/>
    <col min="11012" max="11012" width="19.75390625" style="1" customWidth="1"/>
    <col min="11013" max="11013" width="6.875" style="1" customWidth="1"/>
    <col min="11014" max="11014" width="13.125" style="1" customWidth="1"/>
    <col min="11015" max="11015" width="12.375" style="1" customWidth="1"/>
    <col min="11016" max="11016" width="13.625" style="1" customWidth="1"/>
    <col min="11017" max="11017" width="11.375" style="1" customWidth="1"/>
    <col min="11018" max="11018" width="7.00390625" style="1" customWidth="1"/>
    <col min="11019" max="11023" width="10.75390625" style="1" customWidth="1"/>
    <col min="11024" max="11264" width="9.125" style="1" customWidth="1"/>
    <col min="11265" max="11265" width="9.00390625" style="1" hidden="1" customWidth="1"/>
    <col min="11266" max="11266" width="7.125" style="1" customWidth="1"/>
    <col min="11267" max="11267" width="9.125" style="1" customWidth="1"/>
    <col min="11268" max="11268" width="19.75390625" style="1" customWidth="1"/>
    <col min="11269" max="11269" width="6.875" style="1" customWidth="1"/>
    <col min="11270" max="11270" width="13.125" style="1" customWidth="1"/>
    <col min="11271" max="11271" width="12.375" style="1" customWidth="1"/>
    <col min="11272" max="11272" width="13.625" style="1" customWidth="1"/>
    <col min="11273" max="11273" width="11.375" style="1" customWidth="1"/>
    <col min="11274" max="11274" width="7.00390625" style="1" customWidth="1"/>
    <col min="11275" max="11279" width="10.75390625" style="1" customWidth="1"/>
    <col min="11280" max="11520" width="9.125" style="1" customWidth="1"/>
    <col min="11521" max="11521" width="9.00390625" style="1" hidden="1" customWidth="1"/>
    <col min="11522" max="11522" width="7.125" style="1" customWidth="1"/>
    <col min="11523" max="11523" width="9.125" style="1" customWidth="1"/>
    <col min="11524" max="11524" width="19.75390625" style="1" customWidth="1"/>
    <col min="11525" max="11525" width="6.875" style="1" customWidth="1"/>
    <col min="11526" max="11526" width="13.125" style="1" customWidth="1"/>
    <col min="11527" max="11527" width="12.375" style="1" customWidth="1"/>
    <col min="11528" max="11528" width="13.625" style="1" customWidth="1"/>
    <col min="11529" max="11529" width="11.375" style="1" customWidth="1"/>
    <col min="11530" max="11530" width="7.00390625" style="1" customWidth="1"/>
    <col min="11531" max="11535" width="10.75390625" style="1" customWidth="1"/>
    <col min="11536" max="11776" width="9.125" style="1" customWidth="1"/>
    <col min="11777" max="11777" width="9.00390625" style="1" hidden="1" customWidth="1"/>
    <col min="11778" max="11778" width="7.125" style="1" customWidth="1"/>
    <col min="11779" max="11779" width="9.125" style="1" customWidth="1"/>
    <col min="11780" max="11780" width="19.75390625" style="1" customWidth="1"/>
    <col min="11781" max="11781" width="6.875" style="1" customWidth="1"/>
    <col min="11782" max="11782" width="13.125" style="1" customWidth="1"/>
    <col min="11783" max="11783" width="12.375" style="1" customWidth="1"/>
    <col min="11784" max="11784" width="13.625" style="1" customWidth="1"/>
    <col min="11785" max="11785" width="11.375" style="1" customWidth="1"/>
    <col min="11786" max="11786" width="7.00390625" style="1" customWidth="1"/>
    <col min="11787" max="11791" width="10.75390625" style="1" customWidth="1"/>
    <col min="11792" max="12032" width="9.125" style="1" customWidth="1"/>
    <col min="12033" max="12033" width="9.00390625" style="1" hidden="1" customWidth="1"/>
    <col min="12034" max="12034" width="7.125" style="1" customWidth="1"/>
    <col min="12035" max="12035" width="9.125" style="1" customWidth="1"/>
    <col min="12036" max="12036" width="19.75390625" style="1" customWidth="1"/>
    <col min="12037" max="12037" width="6.875" style="1" customWidth="1"/>
    <col min="12038" max="12038" width="13.125" style="1" customWidth="1"/>
    <col min="12039" max="12039" width="12.375" style="1" customWidth="1"/>
    <col min="12040" max="12040" width="13.625" style="1" customWidth="1"/>
    <col min="12041" max="12041" width="11.375" style="1" customWidth="1"/>
    <col min="12042" max="12042" width="7.00390625" style="1" customWidth="1"/>
    <col min="12043" max="12047" width="10.75390625" style="1" customWidth="1"/>
    <col min="12048" max="12288" width="9.125" style="1" customWidth="1"/>
    <col min="12289" max="12289" width="9.00390625" style="1" hidden="1" customWidth="1"/>
    <col min="12290" max="12290" width="7.125" style="1" customWidth="1"/>
    <col min="12291" max="12291" width="9.125" style="1" customWidth="1"/>
    <col min="12292" max="12292" width="19.75390625" style="1" customWidth="1"/>
    <col min="12293" max="12293" width="6.875" style="1" customWidth="1"/>
    <col min="12294" max="12294" width="13.125" style="1" customWidth="1"/>
    <col min="12295" max="12295" width="12.375" style="1" customWidth="1"/>
    <col min="12296" max="12296" width="13.625" style="1" customWidth="1"/>
    <col min="12297" max="12297" width="11.375" style="1" customWidth="1"/>
    <col min="12298" max="12298" width="7.00390625" style="1" customWidth="1"/>
    <col min="12299" max="12303" width="10.75390625" style="1" customWidth="1"/>
    <col min="12304" max="12544" width="9.125" style="1" customWidth="1"/>
    <col min="12545" max="12545" width="9.00390625" style="1" hidden="1" customWidth="1"/>
    <col min="12546" max="12546" width="7.125" style="1" customWidth="1"/>
    <col min="12547" max="12547" width="9.125" style="1" customWidth="1"/>
    <col min="12548" max="12548" width="19.75390625" style="1" customWidth="1"/>
    <col min="12549" max="12549" width="6.875" style="1" customWidth="1"/>
    <col min="12550" max="12550" width="13.125" style="1" customWidth="1"/>
    <col min="12551" max="12551" width="12.375" style="1" customWidth="1"/>
    <col min="12552" max="12552" width="13.625" style="1" customWidth="1"/>
    <col min="12553" max="12553" width="11.375" style="1" customWidth="1"/>
    <col min="12554" max="12554" width="7.00390625" style="1" customWidth="1"/>
    <col min="12555" max="12559" width="10.75390625" style="1" customWidth="1"/>
    <col min="12560" max="12800" width="9.125" style="1" customWidth="1"/>
    <col min="12801" max="12801" width="9.00390625" style="1" hidden="1" customWidth="1"/>
    <col min="12802" max="12802" width="7.125" style="1" customWidth="1"/>
    <col min="12803" max="12803" width="9.125" style="1" customWidth="1"/>
    <col min="12804" max="12804" width="19.75390625" style="1" customWidth="1"/>
    <col min="12805" max="12805" width="6.875" style="1" customWidth="1"/>
    <col min="12806" max="12806" width="13.125" style="1" customWidth="1"/>
    <col min="12807" max="12807" width="12.375" style="1" customWidth="1"/>
    <col min="12808" max="12808" width="13.625" style="1" customWidth="1"/>
    <col min="12809" max="12809" width="11.375" style="1" customWidth="1"/>
    <col min="12810" max="12810" width="7.00390625" style="1" customWidth="1"/>
    <col min="12811" max="12815" width="10.75390625" style="1" customWidth="1"/>
    <col min="12816" max="13056" width="9.125" style="1" customWidth="1"/>
    <col min="13057" max="13057" width="9.00390625" style="1" hidden="1" customWidth="1"/>
    <col min="13058" max="13058" width="7.125" style="1" customWidth="1"/>
    <col min="13059" max="13059" width="9.125" style="1" customWidth="1"/>
    <col min="13060" max="13060" width="19.75390625" style="1" customWidth="1"/>
    <col min="13061" max="13061" width="6.875" style="1" customWidth="1"/>
    <col min="13062" max="13062" width="13.125" style="1" customWidth="1"/>
    <col min="13063" max="13063" width="12.375" style="1" customWidth="1"/>
    <col min="13064" max="13064" width="13.625" style="1" customWidth="1"/>
    <col min="13065" max="13065" width="11.375" style="1" customWidth="1"/>
    <col min="13066" max="13066" width="7.00390625" style="1" customWidth="1"/>
    <col min="13067" max="13071" width="10.75390625" style="1" customWidth="1"/>
    <col min="13072" max="13312" width="9.125" style="1" customWidth="1"/>
    <col min="13313" max="13313" width="9.00390625" style="1" hidden="1" customWidth="1"/>
    <col min="13314" max="13314" width="7.125" style="1" customWidth="1"/>
    <col min="13315" max="13315" width="9.125" style="1" customWidth="1"/>
    <col min="13316" max="13316" width="19.75390625" style="1" customWidth="1"/>
    <col min="13317" max="13317" width="6.875" style="1" customWidth="1"/>
    <col min="13318" max="13318" width="13.125" style="1" customWidth="1"/>
    <col min="13319" max="13319" width="12.375" style="1" customWidth="1"/>
    <col min="13320" max="13320" width="13.625" style="1" customWidth="1"/>
    <col min="13321" max="13321" width="11.375" style="1" customWidth="1"/>
    <col min="13322" max="13322" width="7.00390625" style="1" customWidth="1"/>
    <col min="13323" max="13327" width="10.75390625" style="1" customWidth="1"/>
    <col min="13328" max="13568" width="9.125" style="1" customWidth="1"/>
    <col min="13569" max="13569" width="9.00390625" style="1" hidden="1" customWidth="1"/>
    <col min="13570" max="13570" width="7.125" style="1" customWidth="1"/>
    <col min="13571" max="13571" width="9.125" style="1" customWidth="1"/>
    <col min="13572" max="13572" width="19.75390625" style="1" customWidth="1"/>
    <col min="13573" max="13573" width="6.875" style="1" customWidth="1"/>
    <col min="13574" max="13574" width="13.125" style="1" customWidth="1"/>
    <col min="13575" max="13575" width="12.375" style="1" customWidth="1"/>
    <col min="13576" max="13576" width="13.625" style="1" customWidth="1"/>
    <col min="13577" max="13577" width="11.375" style="1" customWidth="1"/>
    <col min="13578" max="13578" width="7.00390625" style="1" customWidth="1"/>
    <col min="13579" max="13583" width="10.75390625" style="1" customWidth="1"/>
    <col min="13584" max="13824" width="9.125" style="1" customWidth="1"/>
    <col min="13825" max="13825" width="9.00390625" style="1" hidden="1" customWidth="1"/>
    <col min="13826" max="13826" width="7.125" style="1" customWidth="1"/>
    <col min="13827" max="13827" width="9.125" style="1" customWidth="1"/>
    <col min="13828" max="13828" width="19.75390625" style="1" customWidth="1"/>
    <col min="13829" max="13829" width="6.875" style="1" customWidth="1"/>
    <col min="13830" max="13830" width="13.125" style="1" customWidth="1"/>
    <col min="13831" max="13831" width="12.375" style="1" customWidth="1"/>
    <col min="13832" max="13832" width="13.625" style="1" customWidth="1"/>
    <col min="13833" max="13833" width="11.375" style="1" customWidth="1"/>
    <col min="13834" max="13834" width="7.00390625" style="1" customWidth="1"/>
    <col min="13835" max="13839" width="10.75390625" style="1" customWidth="1"/>
    <col min="13840" max="14080" width="9.125" style="1" customWidth="1"/>
    <col min="14081" max="14081" width="9.00390625" style="1" hidden="1" customWidth="1"/>
    <col min="14082" max="14082" width="7.125" style="1" customWidth="1"/>
    <col min="14083" max="14083" width="9.125" style="1" customWidth="1"/>
    <col min="14084" max="14084" width="19.75390625" style="1" customWidth="1"/>
    <col min="14085" max="14085" width="6.875" style="1" customWidth="1"/>
    <col min="14086" max="14086" width="13.125" style="1" customWidth="1"/>
    <col min="14087" max="14087" width="12.375" style="1" customWidth="1"/>
    <col min="14088" max="14088" width="13.625" style="1" customWidth="1"/>
    <col min="14089" max="14089" width="11.375" style="1" customWidth="1"/>
    <col min="14090" max="14090" width="7.00390625" style="1" customWidth="1"/>
    <col min="14091" max="14095" width="10.75390625" style="1" customWidth="1"/>
    <col min="14096" max="14336" width="9.125" style="1" customWidth="1"/>
    <col min="14337" max="14337" width="9.00390625" style="1" hidden="1" customWidth="1"/>
    <col min="14338" max="14338" width="7.125" style="1" customWidth="1"/>
    <col min="14339" max="14339" width="9.125" style="1" customWidth="1"/>
    <col min="14340" max="14340" width="19.75390625" style="1" customWidth="1"/>
    <col min="14341" max="14341" width="6.875" style="1" customWidth="1"/>
    <col min="14342" max="14342" width="13.125" style="1" customWidth="1"/>
    <col min="14343" max="14343" width="12.375" style="1" customWidth="1"/>
    <col min="14344" max="14344" width="13.625" style="1" customWidth="1"/>
    <col min="14345" max="14345" width="11.375" style="1" customWidth="1"/>
    <col min="14346" max="14346" width="7.00390625" style="1" customWidth="1"/>
    <col min="14347" max="14351" width="10.75390625" style="1" customWidth="1"/>
    <col min="14352" max="14592" width="9.125" style="1" customWidth="1"/>
    <col min="14593" max="14593" width="9.00390625" style="1" hidden="1" customWidth="1"/>
    <col min="14594" max="14594" width="7.125" style="1" customWidth="1"/>
    <col min="14595" max="14595" width="9.125" style="1" customWidth="1"/>
    <col min="14596" max="14596" width="19.75390625" style="1" customWidth="1"/>
    <col min="14597" max="14597" width="6.875" style="1" customWidth="1"/>
    <col min="14598" max="14598" width="13.125" style="1" customWidth="1"/>
    <col min="14599" max="14599" width="12.375" style="1" customWidth="1"/>
    <col min="14600" max="14600" width="13.625" style="1" customWidth="1"/>
    <col min="14601" max="14601" width="11.375" style="1" customWidth="1"/>
    <col min="14602" max="14602" width="7.00390625" style="1" customWidth="1"/>
    <col min="14603" max="14607" width="10.75390625" style="1" customWidth="1"/>
    <col min="14608" max="14848" width="9.125" style="1" customWidth="1"/>
    <col min="14849" max="14849" width="9.00390625" style="1" hidden="1" customWidth="1"/>
    <col min="14850" max="14850" width="7.125" style="1" customWidth="1"/>
    <col min="14851" max="14851" width="9.125" style="1" customWidth="1"/>
    <col min="14852" max="14852" width="19.75390625" style="1" customWidth="1"/>
    <col min="14853" max="14853" width="6.875" style="1" customWidth="1"/>
    <col min="14854" max="14854" width="13.125" style="1" customWidth="1"/>
    <col min="14855" max="14855" width="12.375" style="1" customWidth="1"/>
    <col min="14856" max="14856" width="13.625" style="1" customWidth="1"/>
    <col min="14857" max="14857" width="11.375" style="1" customWidth="1"/>
    <col min="14858" max="14858" width="7.00390625" style="1" customWidth="1"/>
    <col min="14859" max="14863" width="10.75390625" style="1" customWidth="1"/>
    <col min="14864" max="15104" width="9.125" style="1" customWidth="1"/>
    <col min="15105" max="15105" width="9.00390625" style="1" hidden="1" customWidth="1"/>
    <col min="15106" max="15106" width="7.125" style="1" customWidth="1"/>
    <col min="15107" max="15107" width="9.125" style="1" customWidth="1"/>
    <col min="15108" max="15108" width="19.75390625" style="1" customWidth="1"/>
    <col min="15109" max="15109" width="6.875" style="1" customWidth="1"/>
    <col min="15110" max="15110" width="13.125" style="1" customWidth="1"/>
    <col min="15111" max="15111" width="12.375" style="1" customWidth="1"/>
    <col min="15112" max="15112" width="13.625" style="1" customWidth="1"/>
    <col min="15113" max="15113" width="11.375" style="1" customWidth="1"/>
    <col min="15114" max="15114" width="7.00390625" style="1" customWidth="1"/>
    <col min="15115" max="15119" width="10.75390625" style="1" customWidth="1"/>
    <col min="15120" max="15360" width="9.125" style="1" customWidth="1"/>
    <col min="15361" max="15361" width="9.00390625" style="1" hidden="1" customWidth="1"/>
    <col min="15362" max="15362" width="7.125" style="1" customWidth="1"/>
    <col min="15363" max="15363" width="9.125" style="1" customWidth="1"/>
    <col min="15364" max="15364" width="19.75390625" style="1" customWidth="1"/>
    <col min="15365" max="15365" width="6.875" style="1" customWidth="1"/>
    <col min="15366" max="15366" width="13.125" style="1" customWidth="1"/>
    <col min="15367" max="15367" width="12.375" style="1" customWidth="1"/>
    <col min="15368" max="15368" width="13.625" style="1" customWidth="1"/>
    <col min="15369" max="15369" width="11.375" style="1" customWidth="1"/>
    <col min="15370" max="15370" width="7.00390625" style="1" customWidth="1"/>
    <col min="15371" max="15375" width="10.75390625" style="1" customWidth="1"/>
    <col min="15376" max="15616" width="9.125" style="1" customWidth="1"/>
    <col min="15617" max="15617" width="9.00390625" style="1" hidden="1" customWidth="1"/>
    <col min="15618" max="15618" width="7.125" style="1" customWidth="1"/>
    <col min="15619" max="15619" width="9.125" style="1" customWidth="1"/>
    <col min="15620" max="15620" width="19.75390625" style="1" customWidth="1"/>
    <col min="15621" max="15621" width="6.875" style="1" customWidth="1"/>
    <col min="15622" max="15622" width="13.125" style="1" customWidth="1"/>
    <col min="15623" max="15623" width="12.375" style="1" customWidth="1"/>
    <col min="15624" max="15624" width="13.625" style="1" customWidth="1"/>
    <col min="15625" max="15625" width="11.375" style="1" customWidth="1"/>
    <col min="15626" max="15626" width="7.00390625" style="1" customWidth="1"/>
    <col min="15627" max="15631" width="10.75390625" style="1" customWidth="1"/>
    <col min="15632" max="15872" width="9.125" style="1" customWidth="1"/>
    <col min="15873" max="15873" width="9.00390625" style="1" hidden="1" customWidth="1"/>
    <col min="15874" max="15874" width="7.125" style="1" customWidth="1"/>
    <col min="15875" max="15875" width="9.125" style="1" customWidth="1"/>
    <col min="15876" max="15876" width="19.75390625" style="1" customWidth="1"/>
    <col min="15877" max="15877" width="6.875" style="1" customWidth="1"/>
    <col min="15878" max="15878" width="13.125" style="1" customWidth="1"/>
    <col min="15879" max="15879" width="12.375" style="1" customWidth="1"/>
    <col min="15880" max="15880" width="13.625" style="1" customWidth="1"/>
    <col min="15881" max="15881" width="11.375" style="1" customWidth="1"/>
    <col min="15882" max="15882" width="7.00390625" style="1" customWidth="1"/>
    <col min="15883" max="15887" width="10.75390625" style="1" customWidth="1"/>
    <col min="15888" max="16128" width="9.125" style="1" customWidth="1"/>
    <col min="16129" max="16129" width="9.00390625" style="1" hidden="1" customWidth="1"/>
    <col min="16130" max="16130" width="7.125" style="1" customWidth="1"/>
    <col min="16131" max="16131" width="9.125" style="1" customWidth="1"/>
    <col min="16132" max="16132" width="19.75390625" style="1" customWidth="1"/>
    <col min="16133" max="16133" width="6.875" style="1" customWidth="1"/>
    <col min="16134" max="16134" width="13.125" style="1" customWidth="1"/>
    <col min="16135" max="16135" width="12.375" style="1" customWidth="1"/>
    <col min="16136" max="16136" width="13.625" style="1" customWidth="1"/>
    <col min="16137" max="16137" width="11.375" style="1" customWidth="1"/>
    <col min="16138" max="16138" width="7.00390625" style="1" customWidth="1"/>
    <col min="16139" max="16143" width="10.75390625" style="1" customWidth="1"/>
    <col min="16144" max="16384" width="9.125" style="1" customWidth="1"/>
  </cols>
  <sheetData>
    <row r="1" ht="12" customHeight="1"/>
    <row r="2" spans="2:11" ht="17.25" customHeight="1">
      <c r="B2" s="3"/>
      <c r="C2" s="4" t="s">
        <v>0</v>
      </c>
      <c r="E2" s="5"/>
      <c r="F2" s="4"/>
      <c r="G2" s="6"/>
      <c r="H2" s="7" t="s">
        <v>1</v>
      </c>
      <c r="I2" s="8">
        <f ca="1">TODAY()</f>
        <v>43178</v>
      </c>
      <c r="K2" s="3"/>
    </row>
    <row r="3" spans="3:4" ht="6" customHeight="1">
      <c r="C3" s="9"/>
      <c r="D3" s="10" t="s">
        <v>2</v>
      </c>
    </row>
    <row r="4" ht="4.5" customHeight="1"/>
    <row r="5" spans="3:15" ht="13.5" customHeight="1">
      <c r="C5" s="11" t="s">
        <v>3</v>
      </c>
      <c r="D5" s="12" t="s">
        <v>103</v>
      </c>
      <c r="E5" s="13" t="s">
        <v>338</v>
      </c>
      <c r="F5" s="14"/>
      <c r="G5" s="15"/>
      <c r="H5" s="14"/>
      <c r="I5" s="15"/>
      <c r="O5" s="8"/>
    </row>
    <row r="7" spans="3:11" ht="12.75">
      <c r="C7" s="16" t="s">
        <v>4</v>
      </c>
      <c r="D7" s="17" t="s">
        <v>192</v>
      </c>
      <c r="H7" s="18" t="s">
        <v>5</v>
      </c>
      <c r="I7" s="2" t="s">
        <v>328</v>
      </c>
      <c r="J7" s="17"/>
      <c r="K7" s="17"/>
    </row>
    <row r="8" spans="4:11" ht="12.75">
      <c r="D8" s="17" t="s">
        <v>325</v>
      </c>
      <c r="H8" s="18" t="s">
        <v>6</v>
      </c>
      <c r="J8" s="17"/>
      <c r="K8" s="17"/>
    </row>
    <row r="9" spans="3:10" ht="12.75">
      <c r="C9" s="18" t="s">
        <v>327</v>
      </c>
      <c r="D9" s="17" t="s">
        <v>326</v>
      </c>
      <c r="H9" s="18"/>
      <c r="J9" s="17"/>
    </row>
    <row r="10" spans="8:10" ht="12.75">
      <c r="H10" s="18"/>
      <c r="J10" s="17"/>
    </row>
    <row r="11" spans="3:11" ht="12.75">
      <c r="C11" s="16" t="s">
        <v>7</v>
      </c>
      <c r="D11" s="17"/>
      <c r="H11" s="18" t="s">
        <v>5</v>
      </c>
      <c r="J11" s="17"/>
      <c r="K11" s="17"/>
    </row>
    <row r="12" spans="4:11" ht="12.75">
      <c r="D12" s="17"/>
      <c r="H12" s="18" t="s">
        <v>6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8</v>
      </c>
      <c r="H14" s="19" t="s">
        <v>9</v>
      </c>
      <c r="J14" s="18"/>
    </row>
    <row r="15" ht="12.75" customHeight="1">
      <c r="J15" s="18"/>
    </row>
    <row r="16" spans="3:8" ht="28.5" customHeight="1">
      <c r="C16" s="19" t="s">
        <v>10</v>
      </c>
      <c r="H16" s="19" t="s">
        <v>10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11</v>
      </c>
      <c r="K18" s="27"/>
    </row>
    <row r="19" spans="2:11" ht="15" customHeight="1">
      <c r="B19" s="28" t="s">
        <v>12</v>
      </c>
      <c r="C19" s="29"/>
      <c r="D19" s="30">
        <v>0</v>
      </c>
      <c r="E19" s="31" t="s">
        <v>13</v>
      </c>
      <c r="F19" s="32"/>
      <c r="G19" s="33"/>
      <c r="H19" s="33"/>
      <c r="I19" s="298">
        <f>ROUND(G31,0)</f>
        <v>0</v>
      </c>
      <c r="J19" s="299"/>
      <c r="K19" s="34"/>
    </row>
    <row r="20" spans="2:11" ht="12.75">
      <c r="B20" s="28" t="s">
        <v>14</v>
      </c>
      <c r="C20" s="29"/>
      <c r="D20" s="30">
        <f>SazbaDPH1</f>
        <v>0</v>
      </c>
      <c r="E20" s="31" t="s">
        <v>13</v>
      </c>
      <c r="F20" s="35"/>
      <c r="G20" s="36"/>
      <c r="H20" s="36"/>
      <c r="I20" s="300">
        <f>ROUND(I19*D20/100,0)</f>
        <v>0</v>
      </c>
      <c r="J20" s="301"/>
      <c r="K20" s="34"/>
    </row>
    <row r="21" spans="2:11" ht="12.75">
      <c r="B21" s="28" t="s">
        <v>12</v>
      </c>
      <c r="C21" s="29"/>
      <c r="D21" s="30">
        <v>21</v>
      </c>
      <c r="E21" s="31" t="s">
        <v>13</v>
      </c>
      <c r="F21" s="35"/>
      <c r="G21" s="36"/>
      <c r="H21" s="36"/>
      <c r="I21" s="300">
        <f>ROUND(H31,0)</f>
        <v>0</v>
      </c>
      <c r="J21" s="301"/>
      <c r="K21" s="34"/>
    </row>
    <row r="22" spans="2:11" ht="13.5" thickBot="1">
      <c r="B22" s="28" t="s">
        <v>14</v>
      </c>
      <c r="C22" s="29"/>
      <c r="D22" s="30">
        <f>SazbaDPH2</f>
        <v>21</v>
      </c>
      <c r="E22" s="31" t="s">
        <v>13</v>
      </c>
      <c r="F22" s="37"/>
      <c r="G22" s="38"/>
      <c r="H22" s="38"/>
      <c r="I22" s="302">
        <f>ROUND(I21*D21/100,0)</f>
        <v>0</v>
      </c>
      <c r="J22" s="303"/>
      <c r="K22" s="34"/>
    </row>
    <row r="23" spans="2:11" ht="16.5" thickBot="1">
      <c r="B23" s="39" t="s">
        <v>15</v>
      </c>
      <c r="C23" s="40"/>
      <c r="D23" s="40"/>
      <c r="E23" s="41"/>
      <c r="F23" s="42"/>
      <c r="G23" s="43"/>
      <c r="H23" s="43"/>
      <c r="I23" s="304">
        <f>SUM(I19:I22)</f>
        <v>0</v>
      </c>
      <c r="J23" s="305"/>
      <c r="K23" s="44"/>
    </row>
    <row r="26" ht="1.5" customHeight="1"/>
    <row r="27" spans="2:12" ht="15.75" customHeight="1">
      <c r="B27" s="13" t="s">
        <v>16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17</v>
      </c>
      <c r="C29" s="48"/>
      <c r="D29" s="48"/>
      <c r="E29" s="49"/>
      <c r="F29" s="50" t="s">
        <v>18</v>
      </c>
      <c r="G29" s="51" t="str">
        <f>CONCATENATE("Základ DPH ",SazbaDPH1," %")</f>
        <v>Základ DPH 0 %</v>
      </c>
      <c r="H29" s="50" t="str">
        <f>CONCATENATE("Základ DPH ",SazbaDPH2," %")</f>
        <v>Základ DPH 21 %</v>
      </c>
      <c r="I29" s="50" t="s">
        <v>19</v>
      </c>
      <c r="J29" s="50" t="s">
        <v>13</v>
      </c>
    </row>
    <row r="30" spans="2:10" ht="12.75">
      <c r="B30" s="295" t="s">
        <v>104</v>
      </c>
      <c r="C30" s="53" t="s">
        <v>105</v>
      </c>
      <c r="D30" s="54"/>
      <c r="E30" s="55"/>
      <c r="F30" s="56">
        <f>G30+H30+I30</f>
        <v>0</v>
      </c>
      <c r="G30" s="57">
        <v>0</v>
      </c>
      <c r="H30" s="58">
        <f>H40</f>
        <v>0</v>
      </c>
      <c r="I30" s="58">
        <f aca="true" t="shared" si="0" ref="I30">(G30*SazbaDPH1)/100+(H30*SazbaDPH2)/100</f>
        <v>0</v>
      </c>
      <c r="J30" s="59" t="str">
        <f aca="true" t="shared" si="1" ref="J30">IF(CelkemObjekty=0,"",F30/CelkemObjekty*100)</f>
        <v/>
      </c>
    </row>
    <row r="31" spans="2:10" ht="17.25" customHeight="1">
      <c r="B31" s="67" t="s">
        <v>20</v>
      </c>
      <c r="C31" s="68"/>
      <c r="D31" s="69"/>
      <c r="E31" s="70"/>
      <c r="F31" s="71">
        <f>SUM(F30:F30)</f>
        <v>0</v>
      </c>
      <c r="G31" s="71">
        <f>SUM(G30:G30)</f>
        <v>0</v>
      </c>
      <c r="H31" s="71">
        <f>SUM(H30:H30)</f>
        <v>0</v>
      </c>
      <c r="I31" s="71">
        <f>SUM(I30:I30)</f>
        <v>0</v>
      </c>
      <c r="J31" s="72" t="str">
        <f aca="true" t="shared" si="2" ref="J31">IF(CelkemObjekty=0,"",F31/CelkemObjekty*100)</f>
        <v/>
      </c>
    </row>
    <row r="32" spans="2:11" ht="12.75"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2:11" ht="9.75" customHeight="1"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2:11" ht="7.5" customHeight="1"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2:11" ht="18">
      <c r="B35" s="13" t="s">
        <v>21</v>
      </c>
      <c r="C35" s="45"/>
      <c r="D35" s="45"/>
      <c r="E35" s="45"/>
      <c r="F35" s="45"/>
      <c r="G35" s="45"/>
      <c r="H35" s="45"/>
      <c r="I35" s="45"/>
      <c r="J35" s="45"/>
      <c r="K35" s="73"/>
    </row>
    <row r="36" ht="12.75">
      <c r="K36" s="73"/>
    </row>
    <row r="37" spans="2:10" ht="25.5">
      <c r="B37" s="74" t="s">
        <v>22</v>
      </c>
      <c r="C37" s="75" t="s">
        <v>23</v>
      </c>
      <c r="D37" s="48"/>
      <c r="E37" s="49"/>
      <c r="F37" s="50" t="s">
        <v>18</v>
      </c>
      <c r="G37" s="51" t="str">
        <f>CONCATENATE("Základ DPH ",SazbaDPH1," %")</f>
        <v>Základ DPH 0 %</v>
      </c>
      <c r="H37" s="50" t="str">
        <f>CONCATENATE("Základ DPH ",SazbaDPH2," %")</f>
        <v>Základ DPH 21 %</v>
      </c>
      <c r="I37" s="51" t="s">
        <v>19</v>
      </c>
      <c r="J37" s="50" t="s">
        <v>13</v>
      </c>
    </row>
    <row r="38" spans="2:10" ht="12.75">
      <c r="B38" s="296" t="s">
        <v>104</v>
      </c>
      <c r="C38" s="76" t="s">
        <v>339</v>
      </c>
      <c r="D38" s="54"/>
      <c r="E38" s="55"/>
      <c r="F38" s="56">
        <f>G38+H38+I38</f>
        <v>0</v>
      </c>
      <c r="G38" s="57">
        <v>0</v>
      </c>
      <c r="H38" s="58">
        <f>'1801-001 20180110 KL'!C23</f>
        <v>0</v>
      </c>
      <c r="I38" s="65">
        <f aca="true" t="shared" si="3" ref="I38:I39">(G38*SazbaDPH1)/100+(H38*SazbaDPH2)/100</f>
        <v>0</v>
      </c>
      <c r="J38" s="59" t="str">
        <f aca="true" t="shared" si="4" ref="J38:J39">IF(CelkemObjekty=0,"",F38/CelkemObjekty*100)</f>
        <v/>
      </c>
    </row>
    <row r="39" spans="2:10" ht="12.75">
      <c r="B39" s="297" t="s">
        <v>104</v>
      </c>
      <c r="C39" s="77" t="s">
        <v>324</v>
      </c>
      <c r="D39" s="62"/>
      <c r="E39" s="63"/>
      <c r="F39" s="64">
        <f aca="true" t="shared" si="5" ref="F39">G39+H39+I39</f>
        <v>0</v>
      </c>
      <c r="G39" s="65">
        <v>0</v>
      </c>
      <c r="H39" s="66">
        <f>'1801-001 20180110 KL-1'!C23</f>
        <v>0</v>
      </c>
      <c r="I39" s="65">
        <f t="shared" si="3"/>
        <v>0</v>
      </c>
      <c r="J39" s="59" t="str">
        <f t="shared" si="4"/>
        <v/>
      </c>
    </row>
    <row r="40" spans="2:10" ht="12.75">
      <c r="B40" s="67" t="s">
        <v>20</v>
      </c>
      <c r="C40" s="68"/>
      <c r="D40" s="69"/>
      <c r="E40" s="70"/>
      <c r="F40" s="71">
        <f>SUM(F38:F39)</f>
        <v>0</v>
      </c>
      <c r="G40" s="78">
        <f>SUM(G38:G39)</f>
        <v>0</v>
      </c>
      <c r="H40" s="71">
        <f>SUM(H38:H39)</f>
        <v>0</v>
      </c>
      <c r="I40" s="78">
        <f>SUM(I38:I39)</f>
        <v>0</v>
      </c>
      <c r="J40" s="72" t="str">
        <f aca="true" t="shared" si="6" ref="J40">IF(CelkemObjekty=0,"",F40/CelkemObjekty*100)</f>
        <v/>
      </c>
    </row>
    <row r="41" ht="9" customHeight="1"/>
    <row r="42" ht="6" customHeight="1"/>
    <row r="43" ht="3" customHeight="1"/>
    <row r="44" ht="6.75" customHeight="1"/>
    <row r="45" spans="2:13" ht="20.25" customHeight="1">
      <c r="B45" s="13" t="s">
        <v>24</v>
      </c>
      <c r="C45" s="45"/>
      <c r="D45" s="45"/>
      <c r="E45" s="45"/>
      <c r="F45" s="45"/>
      <c r="G45" s="45"/>
      <c r="H45" s="45"/>
      <c r="I45" s="45"/>
      <c r="J45" s="45"/>
      <c r="L45" s="130"/>
      <c r="M45" s="130"/>
    </row>
    <row r="46" ht="9" customHeight="1"/>
    <row r="47" spans="2:10" ht="12.75">
      <c r="B47" s="47" t="s">
        <v>25</v>
      </c>
      <c r="C47" s="48"/>
      <c r="D47" s="48"/>
      <c r="E47" s="50" t="s">
        <v>13</v>
      </c>
      <c r="F47" s="50" t="s">
        <v>26</v>
      </c>
      <c r="G47" s="51" t="s">
        <v>27</v>
      </c>
      <c r="H47" s="50" t="s">
        <v>28</v>
      </c>
      <c r="I47" s="51" t="s">
        <v>29</v>
      </c>
      <c r="J47" s="79" t="s">
        <v>30</v>
      </c>
    </row>
    <row r="48" spans="2:10" ht="12.75">
      <c r="B48" s="52" t="s">
        <v>334</v>
      </c>
      <c r="C48" s="53" t="s">
        <v>332</v>
      </c>
      <c r="D48" s="54"/>
      <c r="E48" s="80" t="str">
        <f aca="true" t="shared" si="7" ref="E48:E61">IF(SUM(SoucetDilu)=0,"",SUM(F48:J48)/SUM(SoucetDilu)*100)</f>
        <v/>
      </c>
      <c r="F48" s="58">
        <f>'1801-001 20180110 Rek'!E15</f>
        <v>0</v>
      </c>
      <c r="G48" s="57">
        <f>'1801-001 20180110 Rek'!F15</f>
        <v>0</v>
      </c>
      <c r="H48" s="58">
        <v>0</v>
      </c>
      <c r="I48" s="57">
        <v>0</v>
      </c>
      <c r="J48" s="58">
        <v>0</v>
      </c>
    </row>
    <row r="49" spans="2:10" ht="12.75">
      <c r="B49" s="60" t="s">
        <v>335</v>
      </c>
      <c r="C49" s="61" t="s">
        <v>336</v>
      </c>
      <c r="D49" s="62"/>
      <c r="E49" s="81" t="str">
        <f t="shared" si="7"/>
        <v/>
      </c>
      <c r="F49" s="66">
        <f>'1801-001 20180110 Rek'!E7</f>
        <v>0</v>
      </c>
      <c r="G49" s="65">
        <f>'1801-001 20180110 Rek'!F7</f>
        <v>0</v>
      </c>
      <c r="H49" s="66">
        <v>0</v>
      </c>
      <c r="I49" s="65">
        <v>0</v>
      </c>
      <c r="J49" s="66">
        <v>0</v>
      </c>
    </row>
    <row r="50" spans="2:10" ht="12.75">
      <c r="B50" s="60" t="s">
        <v>211</v>
      </c>
      <c r="C50" s="61" t="s">
        <v>212</v>
      </c>
      <c r="D50" s="62"/>
      <c r="E50" s="81" t="str">
        <f t="shared" si="7"/>
        <v/>
      </c>
      <c r="F50" s="66">
        <f>'1801-001 20180110 Rek-1'!E10</f>
        <v>0</v>
      </c>
      <c r="G50" s="65">
        <f>'1801-001 20180110 Rek-1'!F10</f>
        <v>0</v>
      </c>
      <c r="H50" s="66">
        <v>0</v>
      </c>
      <c r="I50" s="65">
        <v>0</v>
      </c>
      <c r="J50" s="66">
        <v>0</v>
      </c>
    </row>
    <row r="51" spans="2:10" ht="12.75">
      <c r="B51" s="60" t="s">
        <v>113</v>
      </c>
      <c r="C51" s="61" t="s">
        <v>114</v>
      </c>
      <c r="D51" s="62"/>
      <c r="E51" s="81" t="str">
        <f t="shared" si="7"/>
        <v/>
      </c>
      <c r="F51" s="66">
        <f>'1801-001 20180110 Rek'!E8+'1801-001 20180110 Rek-1'!E11</f>
        <v>0</v>
      </c>
      <c r="G51" s="65">
        <f>'1801-001 20180110 Rek'!F8+'1801-001 20180110 Rek-1'!F11</f>
        <v>0</v>
      </c>
      <c r="H51" s="66">
        <v>0</v>
      </c>
      <c r="I51" s="65">
        <v>0</v>
      </c>
      <c r="J51" s="66">
        <v>0</v>
      </c>
    </row>
    <row r="52" spans="2:10" ht="12.75">
      <c r="B52" s="60" t="s">
        <v>130</v>
      </c>
      <c r="C52" s="61" t="s">
        <v>131</v>
      </c>
      <c r="D52" s="62"/>
      <c r="E52" s="81" t="str">
        <f t="shared" si="7"/>
        <v/>
      </c>
      <c r="F52" s="66">
        <f>'1801-001 20180110 Rek'!E9+'1801-001 20180110 Rek-1'!E12</f>
        <v>0</v>
      </c>
      <c r="G52" s="65">
        <f>'1801-001 20180110 Rek'!F9+'1801-001 20180110 Rek-1'!F12</f>
        <v>0</v>
      </c>
      <c r="H52" s="66">
        <v>0</v>
      </c>
      <c r="I52" s="65">
        <v>0</v>
      </c>
      <c r="J52" s="66">
        <v>0</v>
      </c>
    </row>
    <row r="53" spans="2:10" ht="12.75">
      <c r="B53" s="60" t="s">
        <v>137</v>
      </c>
      <c r="C53" s="61" t="s">
        <v>138</v>
      </c>
      <c r="D53" s="62"/>
      <c r="E53" s="81" t="str">
        <f t="shared" si="7"/>
        <v/>
      </c>
      <c r="F53" s="66">
        <f>'1801-001 20180110 Rek'!E10+'1801-001 20180110 Rek-1'!E13</f>
        <v>0</v>
      </c>
      <c r="G53" s="65">
        <f>'1801-001 20180110 Rek'!F10+'1801-001 20180110 Rek-1'!F13</f>
        <v>0</v>
      </c>
      <c r="H53" s="66">
        <v>0</v>
      </c>
      <c r="I53" s="65">
        <v>0</v>
      </c>
      <c r="J53" s="66">
        <v>0</v>
      </c>
    </row>
    <row r="54" spans="2:10" ht="12.75">
      <c r="B54" s="60" t="s">
        <v>143</v>
      </c>
      <c r="C54" s="61" t="s">
        <v>144</v>
      </c>
      <c r="D54" s="62"/>
      <c r="E54" s="81" t="str">
        <f t="shared" si="7"/>
        <v/>
      </c>
      <c r="F54" s="66">
        <f>'1801-001 20180110 Rek'!E11+'1801-001 20180110 Rek-1'!E14</f>
        <v>0</v>
      </c>
      <c r="G54" s="65">
        <f>'1801-001 20180110 Rek'!F11+'1801-001 20180110 Rek-1'!F14</f>
        <v>0</v>
      </c>
      <c r="H54" s="66">
        <v>0</v>
      </c>
      <c r="I54" s="65">
        <v>0</v>
      </c>
      <c r="J54" s="66">
        <v>0</v>
      </c>
    </row>
    <row r="55" spans="2:10" ht="12.75">
      <c r="B55" s="60" t="s">
        <v>296</v>
      </c>
      <c r="C55" s="61" t="s">
        <v>297</v>
      </c>
      <c r="D55" s="62"/>
      <c r="E55" s="81" t="str">
        <f t="shared" si="7"/>
        <v/>
      </c>
      <c r="F55" s="66">
        <f>'1801-001 20180110 Rek-1'!E15</f>
        <v>0</v>
      </c>
      <c r="G55" s="65">
        <f>'1801-001 20180110 Rek-1'!F15</f>
        <v>0</v>
      </c>
      <c r="H55" s="66">
        <v>0</v>
      </c>
      <c r="I55" s="65">
        <v>0</v>
      </c>
      <c r="J55" s="66">
        <v>0</v>
      </c>
    </row>
    <row r="56" spans="2:10" ht="12.75">
      <c r="B56" s="60" t="s">
        <v>151</v>
      </c>
      <c r="C56" s="61" t="s">
        <v>152</v>
      </c>
      <c r="D56" s="62"/>
      <c r="E56" s="81" t="str">
        <f t="shared" si="7"/>
        <v/>
      </c>
      <c r="F56" s="66">
        <f>'1801-001 20180110 Rek'!E12</f>
        <v>0</v>
      </c>
      <c r="G56" s="65">
        <f>'1801-001 20180110 Rek'!F12</f>
        <v>0</v>
      </c>
      <c r="H56" s="66">
        <v>0</v>
      </c>
      <c r="I56" s="65">
        <v>0</v>
      </c>
      <c r="J56" s="66">
        <v>0</v>
      </c>
    </row>
    <row r="57" spans="2:10" ht="12.75">
      <c r="B57" s="60" t="s">
        <v>318</v>
      </c>
      <c r="C57" s="61" t="s">
        <v>319</v>
      </c>
      <c r="D57" s="62"/>
      <c r="E57" s="81" t="str">
        <f t="shared" si="7"/>
        <v/>
      </c>
      <c r="F57" s="66">
        <f>'1801-001 20180110 Rek-1'!E16</f>
        <v>0</v>
      </c>
      <c r="G57" s="65">
        <f>'1801-001 20180110 Rek-1'!F16</f>
        <v>0</v>
      </c>
      <c r="H57" s="66">
        <v>0</v>
      </c>
      <c r="I57" s="65">
        <v>0</v>
      </c>
      <c r="J57" s="66">
        <v>0</v>
      </c>
    </row>
    <row r="58" spans="2:10" ht="12.75">
      <c r="B58" s="60" t="s">
        <v>162</v>
      </c>
      <c r="C58" s="61" t="s">
        <v>163</v>
      </c>
      <c r="D58" s="62"/>
      <c r="E58" s="81" t="str">
        <f t="shared" si="7"/>
        <v/>
      </c>
      <c r="F58" s="66">
        <f>'1801-001 20180110 Rek'!E13+'1801-001 20180110 Rek-1'!E7</f>
        <v>0</v>
      </c>
      <c r="G58" s="65">
        <f>'1801-001 20180110 Rek'!F13+'1801-001 20180110 Rek-1'!F7</f>
        <v>0</v>
      </c>
      <c r="H58" s="66">
        <v>0</v>
      </c>
      <c r="I58" s="65">
        <v>0</v>
      </c>
      <c r="J58" s="66">
        <v>0</v>
      </c>
    </row>
    <row r="59" spans="2:10" ht="12.75">
      <c r="B59" s="60" t="s">
        <v>198</v>
      </c>
      <c r="C59" s="61" t="s">
        <v>199</v>
      </c>
      <c r="D59" s="62"/>
      <c r="E59" s="81" t="str">
        <f t="shared" si="7"/>
        <v/>
      </c>
      <c r="F59" s="66">
        <f>'1801-001 20180110 Rek-1'!E8</f>
        <v>0</v>
      </c>
      <c r="G59" s="65">
        <f>'1801-001 20180110 Rek-1'!F8</f>
        <v>0</v>
      </c>
      <c r="H59" s="66">
        <v>0</v>
      </c>
      <c r="I59" s="65">
        <v>0</v>
      </c>
      <c r="J59" s="66">
        <v>0</v>
      </c>
    </row>
    <row r="60" spans="2:10" ht="12.75">
      <c r="B60" s="60" t="s">
        <v>108</v>
      </c>
      <c r="C60" s="61" t="s">
        <v>109</v>
      </c>
      <c r="D60" s="62"/>
      <c r="E60" s="81" t="str">
        <f t="shared" si="7"/>
        <v/>
      </c>
      <c r="F60" s="66">
        <f>'1801-001 20180110 Rek'!E14</f>
        <v>0</v>
      </c>
      <c r="G60" s="65">
        <f>'1801-001 20180110 Rek'!F14</f>
        <v>0</v>
      </c>
      <c r="H60" s="66">
        <v>0</v>
      </c>
      <c r="I60" s="65">
        <v>0</v>
      </c>
      <c r="J60" s="66">
        <v>0</v>
      </c>
    </row>
    <row r="61" spans="2:10" ht="12.75">
      <c r="B61" s="60" t="s">
        <v>206</v>
      </c>
      <c r="C61" s="61" t="s">
        <v>207</v>
      </c>
      <c r="D61" s="62"/>
      <c r="E61" s="81" t="str">
        <f t="shared" si="7"/>
        <v/>
      </c>
      <c r="F61" s="66">
        <f>'1801-001 20180110 Rek-1'!E9</f>
        <v>0</v>
      </c>
      <c r="G61" s="65">
        <f>'1801-001 20180110 Rek-1'!F9</f>
        <v>0</v>
      </c>
      <c r="H61" s="66">
        <v>0</v>
      </c>
      <c r="I61" s="65">
        <v>0</v>
      </c>
      <c r="J61" s="66">
        <v>0</v>
      </c>
    </row>
    <row r="62" spans="2:10" ht="12.75">
      <c r="B62" s="67" t="s">
        <v>20</v>
      </c>
      <c r="C62" s="68"/>
      <c r="D62" s="69"/>
      <c r="E62" s="82" t="str">
        <f aca="true" t="shared" si="8" ref="E62">IF(SUM(SoucetDilu)=0,"",SUM(F62:J62)/SUM(SoucetDilu)*100)</f>
        <v/>
      </c>
      <c r="F62" s="71">
        <f>SUM(F48:F61)</f>
        <v>0</v>
      </c>
      <c r="G62" s="78">
        <f>SUM(G48:G61)</f>
        <v>0</v>
      </c>
      <c r="H62" s="71">
        <f>SUM(H48:H61)</f>
        <v>0</v>
      </c>
      <c r="I62" s="78">
        <f>SUM(I48:I61)</f>
        <v>0</v>
      </c>
      <c r="J62" s="71">
        <f>SUM(J48:J61)</f>
        <v>0</v>
      </c>
    </row>
    <row r="64" ht="2.25" customHeight="1"/>
    <row r="65" ht="1.5" customHeight="1"/>
    <row r="66" ht="0.75" customHeight="1"/>
    <row r="67" ht="0.75" customHeight="1"/>
    <row r="68" ht="0.75" customHeight="1"/>
    <row r="69" spans="2:10" ht="18">
      <c r="B69" s="13" t="s">
        <v>31</v>
      </c>
      <c r="C69" s="45"/>
      <c r="D69" s="45"/>
      <c r="E69" s="45"/>
      <c r="F69" s="45"/>
      <c r="G69" s="45"/>
      <c r="H69" s="45"/>
      <c r="I69" s="45"/>
      <c r="J69" s="45"/>
    </row>
    <row r="71" spans="2:10" ht="12.75">
      <c r="B71" s="47" t="s">
        <v>32</v>
      </c>
      <c r="C71" s="48"/>
      <c r="D71" s="48"/>
      <c r="E71" s="83"/>
      <c r="F71" s="84"/>
      <c r="G71" s="51"/>
      <c r="H71" s="50" t="s">
        <v>18</v>
      </c>
      <c r="I71" s="1"/>
      <c r="J71" s="1"/>
    </row>
    <row r="72" spans="2:10" ht="12.75">
      <c r="B72" s="52" t="s">
        <v>184</v>
      </c>
      <c r="C72" s="53"/>
      <c r="D72" s="54"/>
      <c r="E72" s="85"/>
      <c r="F72" s="86"/>
      <c r="G72" s="57"/>
      <c r="H72" s="58">
        <f>'1801-001 20180110 Rek'!I21+'1801-001 20180110 Rek-1'!I22</f>
        <v>0</v>
      </c>
      <c r="I72" s="1"/>
      <c r="J72" s="1"/>
    </row>
    <row r="73" spans="2:10" ht="12.75">
      <c r="B73" s="60" t="s">
        <v>185</v>
      </c>
      <c r="C73" s="61"/>
      <c r="D73" s="62"/>
      <c r="E73" s="87"/>
      <c r="F73" s="88"/>
      <c r="G73" s="65"/>
      <c r="H73" s="66">
        <f>'1801-001 20180110 Rek'!I22+'1801-001 20180110 Rek-1'!I23</f>
        <v>0</v>
      </c>
      <c r="I73" s="1"/>
      <c r="J73" s="1"/>
    </row>
    <row r="74" spans="2:10" ht="12.75">
      <c r="B74" s="60" t="s">
        <v>186</v>
      </c>
      <c r="C74" s="61"/>
      <c r="D74" s="62"/>
      <c r="E74" s="87"/>
      <c r="F74" s="88"/>
      <c r="G74" s="65"/>
      <c r="H74" s="66">
        <f>'1801-001 20180110 Rek'!I23+'1801-001 20180110 Rek-1'!I24</f>
        <v>0</v>
      </c>
      <c r="I74" s="1"/>
      <c r="J74" s="1"/>
    </row>
    <row r="75" spans="2:10" ht="12.75">
      <c r="B75" s="60" t="s">
        <v>187</v>
      </c>
      <c r="C75" s="61"/>
      <c r="D75" s="62"/>
      <c r="E75" s="87"/>
      <c r="F75" s="88"/>
      <c r="G75" s="65"/>
      <c r="H75" s="66">
        <f>'1801-001 20180110 Rek'!I24+'1801-001 20180110 Rek-1'!I25</f>
        <v>0</v>
      </c>
      <c r="I75" s="1"/>
      <c r="J75" s="1"/>
    </row>
    <row r="76" spans="2:10" ht="12.75">
      <c r="B76" s="60" t="s">
        <v>188</v>
      </c>
      <c r="C76" s="61"/>
      <c r="D76" s="62"/>
      <c r="E76" s="87"/>
      <c r="F76" s="88"/>
      <c r="G76" s="65"/>
      <c r="H76" s="66">
        <f>'1801-001 20180110 Rek'!I25+'1801-001 20180110 Rek-1'!I26</f>
        <v>0</v>
      </c>
      <c r="I76" s="1"/>
      <c r="J76" s="1"/>
    </row>
    <row r="77" spans="2:10" ht="12.75">
      <c r="B77" s="60" t="s">
        <v>189</v>
      </c>
      <c r="C77" s="61"/>
      <c r="D77" s="62"/>
      <c r="E77" s="87"/>
      <c r="F77" s="88"/>
      <c r="G77" s="65"/>
      <c r="H77" s="66">
        <f>'1801-001 20180110 Rek'!I26+'1801-001 20180110 Rek-1'!I27</f>
        <v>0</v>
      </c>
      <c r="I77" s="1"/>
      <c r="J77" s="1"/>
    </row>
    <row r="78" spans="2:10" ht="12.75">
      <c r="B78" s="60" t="s">
        <v>190</v>
      </c>
      <c r="C78" s="61"/>
      <c r="D78" s="62"/>
      <c r="E78" s="87"/>
      <c r="F78" s="88"/>
      <c r="G78" s="65"/>
      <c r="H78" s="66">
        <f>'1801-001 20180110 Rek'!I27+'1801-001 20180110 Rek-1'!I28</f>
        <v>0</v>
      </c>
      <c r="I78" s="1"/>
      <c r="J78" s="1"/>
    </row>
    <row r="79" spans="2:10" ht="12.75">
      <c r="B79" s="60" t="s">
        <v>191</v>
      </c>
      <c r="C79" s="61"/>
      <c r="D79" s="62"/>
      <c r="E79" s="87"/>
      <c r="F79" s="88"/>
      <c r="G79" s="65"/>
      <c r="H79" s="66">
        <f>'1801-001 20180110 Rek'!I28+'1801-001 20180110 Rek-1'!I29</f>
        <v>0</v>
      </c>
      <c r="I79" s="1"/>
      <c r="J79" s="1"/>
    </row>
    <row r="80" spans="2:10" ht="12.75">
      <c r="B80" s="67" t="s">
        <v>20</v>
      </c>
      <c r="C80" s="68"/>
      <c r="D80" s="69"/>
      <c r="E80" s="89"/>
      <c r="F80" s="90"/>
      <c r="G80" s="78"/>
      <c r="H80" s="71">
        <f>SUM(H72:H79)</f>
        <v>0</v>
      </c>
      <c r="I80" s="1"/>
      <c r="J80" s="1"/>
    </row>
    <row r="81" spans="9:10" ht="12.75">
      <c r="I81" s="1"/>
      <c r="J81" s="1"/>
    </row>
  </sheetData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8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">
      <selection activeCell="G15" sqref="G15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256" width="9.125" style="1" customWidth="1"/>
    <col min="257" max="257" width="2.00390625" style="1" customWidth="1"/>
    <col min="258" max="258" width="15.00390625" style="1" customWidth="1"/>
    <col min="259" max="259" width="15.875" style="1" customWidth="1"/>
    <col min="260" max="260" width="14.625" style="1" customWidth="1"/>
    <col min="261" max="261" width="13.625" style="1" customWidth="1"/>
    <col min="262" max="262" width="16.625" style="1" customWidth="1"/>
    <col min="263" max="263" width="15.25390625" style="1" customWidth="1"/>
    <col min="264" max="512" width="9.125" style="1" customWidth="1"/>
    <col min="513" max="513" width="2.00390625" style="1" customWidth="1"/>
    <col min="514" max="514" width="15.00390625" style="1" customWidth="1"/>
    <col min="515" max="515" width="15.875" style="1" customWidth="1"/>
    <col min="516" max="516" width="14.625" style="1" customWidth="1"/>
    <col min="517" max="517" width="13.625" style="1" customWidth="1"/>
    <col min="518" max="518" width="16.625" style="1" customWidth="1"/>
    <col min="519" max="519" width="15.25390625" style="1" customWidth="1"/>
    <col min="520" max="768" width="9.125" style="1" customWidth="1"/>
    <col min="769" max="769" width="2.00390625" style="1" customWidth="1"/>
    <col min="770" max="770" width="15.00390625" style="1" customWidth="1"/>
    <col min="771" max="771" width="15.875" style="1" customWidth="1"/>
    <col min="772" max="772" width="14.625" style="1" customWidth="1"/>
    <col min="773" max="773" width="13.625" style="1" customWidth="1"/>
    <col min="774" max="774" width="16.625" style="1" customWidth="1"/>
    <col min="775" max="775" width="15.25390625" style="1" customWidth="1"/>
    <col min="776" max="1024" width="9.125" style="1" customWidth="1"/>
    <col min="1025" max="1025" width="2.00390625" style="1" customWidth="1"/>
    <col min="1026" max="1026" width="15.00390625" style="1" customWidth="1"/>
    <col min="1027" max="1027" width="15.875" style="1" customWidth="1"/>
    <col min="1028" max="1028" width="14.625" style="1" customWidth="1"/>
    <col min="1029" max="1029" width="13.625" style="1" customWidth="1"/>
    <col min="1030" max="1030" width="16.625" style="1" customWidth="1"/>
    <col min="1031" max="1031" width="15.25390625" style="1" customWidth="1"/>
    <col min="1032" max="1280" width="9.125" style="1" customWidth="1"/>
    <col min="1281" max="1281" width="2.00390625" style="1" customWidth="1"/>
    <col min="1282" max="1282" width="15.00390625" style="1" customWidth="1"/>
    <col min="1283" max="1283" width="15.875" style="1" customWidth="1"/>
    <col min="1284" max="1284" width="14.625" style="1" customWidth="1"/>
    <col min="1285" max="1285" width="13.625" style="1" customWidth="1"/>
    <col min="1286" max="1286" width="16.625" style="1" customWidth="1"/>
    <col min="1287" max="1287" width="15.25390625" style="1" customWidth="1"/>
    <col min="1288" max="1536" width="9.125" style="1" customWidth="1"/>
    <col min="1537" max="1537" width="2.00390625" style="1" customWidth="1"/>
    <col min="1538" max="1538" width="15.00390625" style="1" customWidth="1"/>
    <col min="1539" max="1539" width="15.875" style="1" customWidth="1"/>
    <col min="1540" max="1540" width="14.625" style="1" customWidth="1"/>
    <col min="1541" max="1541" width="13.625" style="1" customWidth="1"/>
    <col min="1542" max="1542" width="16.625" style="1" customWidth="1"/>
    <col min="1543" max="1543" width="15.25390625" style="1" customWidth="1"/>
    <col min="1544" max="1792" width="9.125" style="1" customWidth="1"/>
    <col min="1793" max="1793" width="2.00390625" style="1" customWidth="1"/>
    <col min="1794" max="1794" width="15.00390625" style="1" customWidth="1"/>
    <col min="1795" max="1795" width="15.875" style="1" customWidth="1"/>
    <col min="1796" max="1796" width="14.625" style="1" customWidth="1"/>
    <col min="1797" max="1797" width="13.625" style="1" customWidth="1"/>
    <col min="1798" max="1798" width="16.625" style="1" customWidth="1"/>
    <col min="1799" max="1799" width="15.25390625" style="1" customWidth="1"/>
    <col min="1800" max="2048" width="9.125" style="1" customWidth="1"/>
    <col min="2049" max="2049" width="2.00390625" style="1" customWidth="1"/>
    <col min="2050" max="2050" width="15.00390625" style="1" customWidth="1"/>
    <col min="2051" max="2051" width="15.875" style="1" customWidth="1"/>
    <col min="2052" max="2052" width="14.625" style="1" customWidth="1"/>
    <col min="2053" max="2053" width="13.625" style="1" customWidth="1"/>
    <col min="2054" max="2054" width="16.625" style="1" customWidth="1"/>
    <col min="2055" max="2055" width="15.25390625" style="1" customWidth="1"/>
    <col min="2056" max="2304" width="9.125" style="1" customWidth="1"/>
    <col min="2305" max="2305" width="2.00390625" style="1" customWidth="1"/>
    <col min="2306" max="2306" width="15.00390625" style="1" customWidth="1"/>
    <col min="2307" max="2307" width="15.875" style="1" customWidth="1"/>
    <col min="2308" max="2308" width="14.625" style="1" customWidth="1"/>
    <col min="2309" max="2309" width="13.625" style="1" customWidth="1"/>
    <col min="2310" max="2310" width="16.625" style="1" customWidth="1"/>
    <col min="2311" max="2311" width="15.25390625" style="1" customWidth="1"/>
    <col min="2312" max="2560" width="9.125" style="1" customWidth="1"/>
    <col min="2561" max="2561" width="2.00390625" style="1" customWidth="1"/>
    <col min="2562" max="2562" width="15.00390625" style="1" customWidth="1"/>
    <col min="2563" max="2563" width="15.875" style="1" customWidth="1"/>
    <col min="2564" max="2564" width="14.625" style="1" customWidth="1"/>
    <col min="2565" max="2565" width="13.625" style="1" customWidth="1"/>
    <col min="2566" max="2566" width="16.625" style="1" customWidth="1"/>
    <col min="2567" max="2567" width="15.25390625" style="1" customWidth="1"/>
    <col min="2568" max="2816" width="9.125" style="1" customWidth="1"/>
    <col min="2817" max="2817" width="2.00390625" style="1" customWidth="1"/>
    <col min="2818" max="2818" width="15.00390625" style="1" customWidth="1"/>
    <col min="2819" max="2819" width="15.875" style="1" customWidth="1"/>
    <col min="2820" max="2820" width="14.625" style="1" customWidth="1"/>
    <col min="2821" max="2821" width="13.625" style="1" customWidth="1"/>
    <col min="2822" max="2822" width="16.625" style="1" customWidth="1"/>
    <col min="2823" max="2823" width="15.25390625" style="1" customWidth="1"/>
    <col min="2824" max="3072" width="9.125" style="1" customWidth="1"/>
    <col min="3073" max="3073" width="2.00390625" style="1" customWidth="1"/>
    <col min="3074" max="3074" width="15.00390625" style="1" customWidth="1"/>
    <col min="3075" max="3075" width="15.875" style="1" customWidth="1"/>
    <col min="3076" max="3076" width="14.625" style="1" customWidth="1"/>
    <col min="3077" max="3077" width="13.625" style="1" customWidth="1"/>
    <col min="3078" max="3078" width="16.625" style="1" customWidth="1"/>
    <col min="3079" max="3079" width="15.25390625" style="1" customWidth="1"/>
    <col min="3080" max="3328" width="9.125" style="1" customWidth="1"/>
    <col min="3329" max="3329" width="2.00390625" style="1" customWidth="1"/>
    <col min="3330" max="3330" width="15.00390625" style="1" customWidth="1"/>
    <col min="3331" max="3331" width="15.875" style="1" customWidth="1"/>
    <col min="3332" max="3332" width="14.625" style="1" customWidth="1"/>
    <col min="3333" max="3333" width="13.625" style="1" customWidth="1"/>
    <col min="3334" max="3334" width="16.625" style="1" customWidth="1"/>
    <col min="3335" max="3335" width="15.25390625" style="1" customWidth="1"/>
    <col min="3336" max="3584" width="9.125" style="1" customWidth="1"/>
    <col min="3585" max="3585" width="2.00390625" style="1" customWidth="1"/>
    <col min="3586" max="3586" width="15.00390625" style="1" customWidth="1"/>
    <col min="3587" max="3587" width="15.875" style="1" customWidth="1"/>
    <col min="3588" max="3588" width="14.625" style="1" customWidth="1"/>
    <col min="3589" max="3589" width="13.625" style="1" customWidth="1"/>
    <col min="3590" max="3590" width="16.625" style="1" customWidth="1"/>
    <col min="3591" max="3591" width="15.25390625" style="1" customWidth="1"/>
    <col min="3592" max="3840" width="9.125" style="1" customWidth="1"/>
    <col min="3841" max="3841" width="2.00390625" style="1" customWidth="1"/>
    <col min="3842" max="3842" width="15.00390625" style="1" customWidth="1"/>
    <col min="3843" max="3843" width="15.875" style="1" customWidth="1"/>
    <col min="3844" max="3844" width="14.625" style="1" customWidth="1"/>
    <col min="3845" max="3845" width="13.625" style="1" customWidth="1"/>
    <col min="3846" max="3846" width="16.625" style="1" customWidth="1"/>
    <col min="3847" max="3847" width="15.25390625" style="1" customWidth="1"/>
    <col min="3848" max="4096" width="9.125" style="1" customWidth="1"/>
    <col min="4097" max="4097" width="2.00390625" style="1" customWidth="1"/>
    <col min="4098" max="4098" width="15.00390625" style="1" customWidth="1"/>
    <col min="4099" max="4099" width="15.875" style="1" customWidth="1"/>
    <col min="4100" max="4100" width="14.625" style="1" customWidth="1"/>
    <col min="4101" max="4101" width="13.625" style="1" customWidth="1"/>
    <col min="4102" max="4102" width="16.625" style="1" customWidth="1"/>
    <col min="4103" max="4103" width="15.25390625" style="1" customWidth="1"/>
    <col min="4104" max="4352" width="9.125" style="1" customWidth="1"/>
    <col min="4353" max="4353" width="2.00390625" style="1" customWidth="1"/>
    <col min="4354" max="4354" width="15.00390625" style="1" customWidth="1"/>
    <col min="4355" max="4355" width="15.875" style="1" customWidth="1"/>
    <col min="4356" max="4356" width="14.625" style="1" customWidth="1"/>
    <col min="4357" max="4357" width="13.625" style="1" customWidth="1"/>
    <col min="4358" max="4358" width="16.625" style="1" customWidth="1"/>
    <col min="4359" max="4359" width="15.25390625" style="1" customWidth="1"/>
    <col min="4360" max="4608" width="9.125" style="1" customWidth="1"/>
    <col min="4609" max="4609" width="2.00390625" style="1" customWidth="1"/>
    <col min="4610" max="4610" width="15.00390625" style="1" customWidth="1"/>
    <col min="4611" max="4611" width="15.875" style="1" customWidth="1"/>
    <col min="4612" max="4612" width="14.625" style="1" customWidth="1"/>
    <col min="4613" max="4613" width="13.625" style="1" customWidth="1"/>
    <col min="4614" max="4614" width="16.625" style="1" customWidth="1"/>
    <col min="4615" max="4615" width="15.25390625" style="1" customWidth="1"/>
    <col min="4616" max="4864" width="9.125" style="1" customWidth="1"/>
    <col min="4865" max="4865" width="2.00390625" style="1" customWidth="1"/>
    <col min="4866" max="4866" width="15.00390625" style="1" customWidth="1"/>
    <col min="4867" max="4867" width="15.875" style="1" customWidth="1"/>
    <col min="4868" max="4868" width="14.625" style="1" customWidth="1"/>
    <col min="4869" max="4869" width="13.625" style="1" customWidth="1"/>
    <col min="4870" max="4870" width="16.625" style="1" customWidth="1"/>
    <col min="4871" max="4871" width="15.25390625" style="1" customWidth="1"/>
    <col min="4872" max="5120" width="9.125" style="1" customWidth="1"/>
    <col min="5121" max="5121" width="2.00390625" style="1" customWidth="1"/>
    <col min="5122" max="5122" width="15.00390625" style="1" customWidth="1"/>
    <col min="5123" max="5123" width="15.875" style="1" customWidth="1"/>
    <col min="5124" max="5124" width="14.625" style="1" customWidth="1"/>
    <col min="5125" max="5125" width="13.625" style="1" customWidth="1"/>
    <col min="5126" max="5126" width="16.625" style="1" customWidth="1"/>
    <col min="5127" max="5127" width="15.25390625" style="1" customWidth="1"/>
    <col min="5128" max="5376" width="9.125" style="1" customWidth="1"/>
    <col min="5377" max="5377" width="2.00390625" style="1" customWidth="1"/>
    <col min="5378" max="5378" width="15.00390625" style="1" customWidth="1"/>
    <col min="5379" max="5379" width="15.875" style="1" customWidth="1"/>
    <col min="5380" max="5380" width="14.625" style="1" customWidth="1"/>
    <col min="5381" max="5381" width="13.625" style="1" customWidth="1"/>
    <col min="5382" max="5382" width="16.625" style="1" customWidth="1"/>
    <col min="5383" max="5383" width="15.25390625" style="1" customWidth="1"/>
    <col min="5384" max="5632" width="9.125" style="1" customWidth="1"/>
    <col min="5633" max="5633" width="2.00390625" style="1" customWidth="1"/>
    <col min="5634" max="5634" width="15.00390625" style="1" customWidth="1"/>
    <col min="5635" max="5635" width="15.875" style="1" customWidth="1"/>
    <col min="5636" max="5636" width="14.625" style="1" customWidth="1"/>
    <col min="5637" max="5637" width="13.625" style="1" customWidth="1"/>
    <col min="5638" max="5638" width="16.625" style="1" customWidth="1"/>
    <col min="5639" max="5639" width="15.25390625" style="1" customWidth="1"/>
    <col min="5640" max="5888" width="9.125" style="1" customWidth="1"/>
    <col min="5889" max="5889" width="2.00390625" style="1" customWidth="1"/>
    <col min="5890" max="5890" width="15.00390625" style="1" customWidth="1"/>
    <col min="5891" max="5891" width="15.875" style="1" customWidth="1"/>
    <col min="5892" max="5892" width="14.625" style="1" customWidth="1"/>
    <col min="5893" max="5893" width="13.625" style="1" customWidth="1"/>
    <col min="5894" max="5894" width="16.625" style="1" customWidth="1"/>
    <col min="5895" max="5895" width="15.25390625" style="1" customWidth="1"/>
    <col min="5896" max="6144" width="9.125" style="1" customWidth="1"/>
    <col min="6145" max="6145" width="2.00390625" style="1" customWidth="1"/>
    <col min="6146" max="6146" width="15.00390625" style="1" customWidth="1"/>
    <col min="6147" max="6147" width="15.875" style="1" customWidth="1"/>
    <col min="6148" max="6148" width="14.625" style="1" customWidth="1"/>
    <col min="6149" max="6149" width="13.625" style="1" customWidth="1"/>
    <col min="6150" max="6150" width="16.625" style="1" customWidth="1"/>
    <col min="6151" max="6151" width="15.25390625" style="1" customWidth="1"/>
    <col min="6152" max="6400" width="9.125" style="1" customWidth="1"/>
    <col min="6401" max="6401" width="2.00390625" style="1" customWidth="1"/>
    <col min="6402" max="6402" width="15.00390625" style="1" customWidth="1"/>
    <col min="6403" max="6403" width="15.875" style="1" customWidth="1"/>
    <col min="6404" max="6404" width="14.625" style="1" customWidth="1"/>
    <col min="6405" max="6405" width="13.625" style="1" customWidth="1"/>
    <col min="6406" max="6406" width="16.625" style="1" customWidth="1"/>
    <col min="6407" max="6407" width="15.25390625" style="1" customWidth="1"/>
    <col min="6408" max="6656" width="9.125" style="1" customWidth="1"/>
    <col min="6657" max="6657" width="2.00390625" style="1" customWidth="1"/>
    <col min="6658" max="6658" width="15.00390625" style="1" customWidth="1"/>
    <col min="6659" max="6659" width="15.875" style="1" customWidth="1"/>
    <col min="6660" max="6660" width="14.625" style="1" customWidth="1"/>
    <col min="6661" max="6661" width="13.625" style="1" customWidth="1"/>
    <col min="6662" max="6662" width="16.625" style="1" customWidth="1"/>
    <col min="6663" max="6663" width="15.25390625" style="1" customWidth="1"/>
    <col min="6664" max="6912" width="9.125" style="1" customWidth="1"/>
    <col min="6913" max="6913" width="2.00390625" style="1" customWidth="1"/>
    <col min="6914" max="6914" width="15.00390625" style="1" customWidth="1"/>
    <col min="6915" max="6915" width="15.875" style="1" customWidth="1"/>
    <col min="6916" max="6916" width="14.625" style="1" customWidth="1"/>
    <col min="6917" max="6917" width="13.625" style="1" customWidth="1"/>
    <col min="6918" max="6918" width="16.625" style="1" customWidth="1"/>
    <col min="6919" max="6919" width="15.25390625" style="1" customWidth="1"/>
    <col min="6920" max="7168" width="9.125" style="1" customWidth="1"/>
    <col min="7169" max="7169" width="2.00390625" style="1" customWidth="1"/>
    <col min="7170" max="7170" width="15.00390625" style="1" customWidth="1"/>
    <col min="7171" max="7171" width="15.875" style="1" customWidth="1"/>
    <col min="7172" max="7172" width="14.625" style="1" customWidth="1"/>
    <col min="7173" max="7173" width="13.625" style="1" customWidth="1"/>
    <col min="7174" max="7174" width="16.625" style="1" customWidth="1"/>
    <col min="7175" max="7175" width="15.25390625" style="1" customWidth="1"/>
    <col min="7176" max="7424" width="9.125" style="1" customWidth="1"/>
    <col min="7425" max="7425" width="2.00390625" style="1" customWidth="1"/>
    <col min="7426" max="7426" width="15.00390625" style="1" customWidth="1"/>
    <col min="7427" max="7427" width="15.875" style="1" customWidth="1"/>
    <col min="7428" max="7428" width="14.625" style="1" customWidth="1"/>
    <col min="7429" max="7429" width="13.625" style="1" customWidth="1"/>
    <col min="7430" max="7430" width="16.625" style="1" customWidth="1"/>
    <col min="7431" max="7431" width="15.25390625" style="1" customWidth="1"/>
    <col min="7432" max="7680" width="9.125" style="1" customWidth="1"/>
    <col min="7681" max="7681" width="2.00390625" style="1" customWidth="1"/>
    <col min="7682" max="7682" width="15.00390625" style="1" customWidth="1"/>
    <col min="7683" max="7683" width="15.875" style="1" customWidth="1"/>
    <col min="7684" max="7684" width="14.625" style="1" customWidth="1"/>
    <col min="7685" max="7685" width="13.625" style="1" customWidth="1"/>
    <col min="7686" max="7686" width="16.625" style="1" customWidth="1"/>
    <col min="7687" max="7687" width="15.25390625" style="1" customWidth="1"/>
    <col min="7688" max="7936" width="9.125" style="1" customWidth="1"/>
    <col min="7937" max="7937" width="2.00390625" style="1" customWidth="1"/>
    <col min="7938" max="7938" width="15.00390625" style="1" customWidth="1"/>
    <col min="7939" max="7939" width="15.875" style="1" customWidth="1"/>
    <col min="7940" max="7940" width="14.625" style="1" customWidth="1"/>
    <col min="7941" max="7941" width="13.625" style="1" customWidth="1"/>
    <col min="7942" max="7942" width="16.625" style="1" customWidth="1"/>
    <col min="7943" max="7943" width="15.25390625" style="1" customWidth="1"/>
    <col min="7944" max="8192" width="9.125" style="1" customWidth="1"/>
    <col min="8193" max="8193" width="2.00390625" style="1" customWidth="1"/>
    <col min="8194" max="8194" width="15.00390625" style="1" customWidth="1"/>
    <col min="8195" max="8195" width="15.875" style="1" customWidth="1"/>
    <col min="8196" max="8196" width="14.625" style="1" customWidth="1"/>
    <col min="8197" max="8197" width="13.625" style="1" customWidth="1"/>
    <col min="8198" max="8198" width="16.625" style="1" customWidth="1"/>
    <col min="8199" max="8199" width="15.25390625" style="1" customWidth="1"/>
    <col min="8200" max="8448" width="9.125" style="1" customWidth="1"/>
    <col min="8449" max="8449" width="2.00390625" style="1" customWidth="1"/>
    <col min="8450" max="8450" width="15.00390625" style="1" customWidth="1"/>
    <col min="8451" max="8451" width="15.875" style="1" customWidth="1"/>
    <col min="8452" max="8452" width="14.625" style="1" customWidth="1"/>
    <col min="8453" max="8453" width="13.625" style="1" customWidth="1"/>
    <col min="8454" max="8454" width="16.625" style="1" customWidth="1"/>
    <col min="8455" max="8455" width="15.25390625" style="1" customWidth="1"/>
    <col min="8456" max="8704" width="9.125" style="1" customWidth="1"/>
    <col min="8705" max="8705" width="2.00390625" style="1" customWidth="1"/>
    <col min="8706" max="8706" width="15.00390625" style="1" customWidth="1"/>
    <col min="8707" max="8707" width="15.875" style="1" customWidth="1"/>
    <col min="8708" max="8708" width="14.625" style="1" customWidth="1"/>
    <col min="8709" max="8709" width="13.625" style="1" customWidth="1"/>
    <col min="8710" max="8710" width="16.625" style="1" customWidth="1"/>
    <col min="8711" max="8711" width="15.25390625" style="1" customWidth="1"/>
    <col min="8712" max="8960" width="9.125" style="1" customWidth="1"/>
    <col min="8961" max="8961" width="2.00390625" style="1" customWidth="1"/>
    <col min="8962" max="8962" width="15.00390625" style="1" customWidth="1"/>
    <col min="8963" max="8963" width="15.875" style="1" customWidth="1"/>
    <col min="8964" max="8964" width="14.625" style="1" customWidth="1"/>
    <col min="8965" max="8965" width="13.625" style="1" customWidth="1"/>
    <col min="8966" max="8966" width="16.625" style="1" customWidth="1"/>
    <col min="8967" max="8967" width="15.25390625" style="1" customWidth="1"/>
    <col min="8968" max="9216" width="9.125" style="1" customWidth="1"/>
    <col min="9217" max="9217" width="2.00390625" style="1" customWidth="1"/>
    <col min="9218" max="9218" width="15.00390625" style="1" customWidth="1"/>
    <col min="9219" max="9219" width="15.875" style="1" customWidth="1"/>
    <col min="9220" max="9220" width="14.625" style="1" customWidth="1"/>
    <col min="9221" max="9221" width="13.625" style="1" customWidth="1"/>
    <col min="9222" max="9222" width="16.625" style="1" customWidth="1"/>
    <col min="9223" max="9223" width="15.25390625" style="1" customWidth="1"/>
    <col min="9224" max="9472" width="9.125" style="1" customWidth="1"/>
    <col min="9473" max="9473" width="2.00390625" style="1" customWidth="1"/>
    <col min="9474" max="9474" width="15.00390625" style="1" customWidth="1"/>
    <col min="9475" max="9475" width="15.875" style="1" customWidth="1"/>
    <col min="9476" max="9476" width="14.625" style="1" customWidth="1"/>
    <col min="9477" max="9477" width="13.625" style="1" customWidth="1"/>
    <col min="9478" max="9478" width="16.625" style="1" customWidth="1"/>
    <col min="9479" max="9479" width="15.25390625" style="1" customWidth="1"/>
    <col min="9480" max="9728" width="9.125" style="1" customWidth="1"/>
    <col min="9729" max="9729" width="2.00390625" style="1" customWidth="1"/>
    <col min="9730" max="9730" width="15.00390625" style="1" customWidth="1"/>
    <col min="9731" max="9731" width="15.875" style="1" customWidth="1"/>
    <col min="9732" max="9732" width="14.625" style="1" customWidth="1"/>
    <col min="9733" max="9733" width="13.625" style="1" customWidth="1"/>
    <col min="9734" max="9734" width="16.625" style="1" customWidth="1"/>
    <col min="9735" max="9735" width="15.25390625" style="1" customWidth="1"/>
    <col min="9736" max="9984" width="9.125" style="1" customWidth="1"/>
    <col min="9985" max="9985" width="2.00390625" style="1" customWidth="1"/>
    <col min="9986" max="9986" width="15.00390625" style="1" customWidth="1"/>
    <col min="9987" max="9987" width="15.875" style="1" customWidth="1"/>
    <col min="9988" max="9988" width="14.625" style="1" customWidth="1"/>
    <col min="9989" max="9989" width="13.625" style="1" customWidth="1"/>
    <col min="9990" max="9990" width="16.625" style="1" customWidth="1"/>
    <col min="9991" max="9991" width="15.25390625" style="1" customWidth="1"/>
    <col min="9992" max="10240" width="9.125" style="1" customWidth="1"/>
    <col min="10241" max="10241" width="2.00390625" style="1" customWidth="1"/>
    <col min="10242" max="10242" width="15.00390625" style="1" customWidth="1"/>
    <col min="10243" max="10243" width="15.875" style="1" customWidth="1"/>
    <col min="10244" max="10244" width="14.625" style="1" customWidth="1"/>
    <col min="10245" max="10245" width="13.625" style="1" customWidth="1"/>
    <col min="10246" max="10246" width="16.625" style="1" customWidth="1"/>
    <col min="10247" max="10247" width="15.25390625" style="1" customWidth="1"/>
    <col min="10248" max="10496" width="9.125" style="1" customWidth="1"/>
    <col min="10497" max="10497" width="2.00390625" style="1" customWidth="1"/>
    <col min="10498" max="10498" width="15.00390625" style="1" customWidth="1"/>
    <col min="10499" max="10499" width="15.875" style="1" customWidth="1"/>
    <col min="10500" max="10500" width="14.625" style="1" customWidth="1"/>
    <col min="10501" max="10501" width="13.625" style="1" customWidth="1"/>
    <col min="10502" max="10502" width="16.625" style="1" customWidth="1"/>
    <col min="10503" max="10503" width="15.25390625" style="1" customWidth="1"/>
    <col min="10504" max="10752" width="9.125" style="1" customWidth="1"/>
    <col min="10753" max="10753" width="2.00390625" style="1" customWidth="1"/>
    <col min="10754" max="10754" width="15.00390625" style="1" customWidth="1"/>
    <col min="10755" max="10755" width="15.875" style="1" customWidth="1"/>
    <col min="10756" max="10756" width="14.625" style="1" customWidth="1"/>
    <col min="10757" max="10757" width="13.625" style="1" customWidth="1"/>
    <col min="10758" max="10758" width="16.625" style="1" customWidth="1"/>
    <col min="10759" max="10759" width="15.25390625" style="1" customWidth="1"/>
    <col min="10760" max="11008" width="9.125" style="1" customWidth="1"/>
    <col min="11009" max="11009" width="2.00390625" style="1" customWidth="1"/>
    <col min="11010" max="11010" width="15.00390625" style="1" customWidth="1"/>
    <col min="11011" max="11011" width="15.875" style="1" customWidth="1"/>
    <col min="11012" max="11012" width="14.625" style="1" customWidth="1"/>
    <col min="11013" max="11013" width="13.625" style="1" customWidth="1"/>
    <col min="11014" max="11014" width="16.625" style="1" customWidth="1"/>
    <col min="11015" max="11015" width="15.25390625" style="1" customWidth="1"/>
    <col min="11016" max="11264" width="9.125" style="1" customWidth="1"/>
    <col min="11265" max="11265" width="2.00390625" style="1" customWidth="1"/>
    <col min="11266" max="11266" width="15.00390625" style="1" customWidth="1"/>
    <col min="11267" max="11267" width="15.875" style="1" customWidth="1"/>
    <col min="11268" max="11268" width="14.625" style="1" customWidth="1"/>
    <col min="11269" max="11269" width="13.625" style="1" customWidth="1"/>
    <col min="11270" max="11270" width="16.625" style="1" customWidth="1"/>
    <col min="11271" max="11271" width="15.25390625" style="1" customWidth="1"/>
    <col min="11272" max="11520" width="9.125" style="1" customWidth="1"/>
    <col min="11521" max="11521" width="2.00390625" style="1" customWidth="1"/>
    <col min="11522" max="11522" width="15.00390625" style="1" customWidth="1"/>
    <col min="11523" max="11523" width="15.875" style="1" customWidth="1"/>
    <col min="11524" max="11524" width="14.625" style="1" customWidth="1"/>
    <col min="11525" max="11525" width="13.625" style="1" customWidth="1"/>
    <col min="11526" max="11526" width="16.625" style="1" customWidth="1"/>
    <col min="11527" max="11527" width="15.25390625" style="1" customWidth="1"/>
    <col min="11528" max="11776" width="9.125" style="1" customWidth="1"/>
    <col min="11777" max="11777" width="2.00390625" style="1" customWidth="1"/>
    <col min="11778" max="11778" width="15.00390625" style="1" customWidth="1"/>
    <col min="11779" max="11779" width="15.875" style="1" customWidth="1"/>
    <col min="11780" max="11780" width="14.625" style="1" customWidth="1"/>
    <col min="11781" max="11781" width="13.625" style="1" customWidth="1"/>
    <col min="11782" max="11782" width="16.625" style="1" customWidth="1"/>
    <col min="11783" max="11783" width="15.25390625" style="1" customWidth="1"/>
    <col min="11784" max="12032" width="9.125" style="1" customWidth="1"/>
    <col min="12033" max="12033" width="2.00390625" style="1" customWidth="1"/>
    <col min="12034" max="12034" width="15.00390625" style="1" customWidth="1"/>
    <col min="12035" max="12035" width="15.875" style="1" customWidth="1"/>
    <col min="12036" max="12036" width="14.625" style="1" customWidth="1"/>
    <col min="12037" max="12037" width="13.625" style="1" customWidth="1"/>
    <col min="12038" max="12038" width="16.625" style="1" customWidth="1"/>
    <col min="12039" max="12039" width="15.25390625" style="1" customWidth="1"/>
    <col min="12040" max="12288" width="9.125" style="1" customWidth="1"/>
    <col min="12289" max="12289" width="2.00390625" style="1" customWidth="1"/>
    <col min="12290" max="12290" width="15.00390625" style="1" customWidth="1"/>
    <col min="12291" max="12291" width="15.875" style="1" customWidth="1"/>
    <col min="12292" max="12292" width="14.625" style="1" customWidth="1"/>
    <col min="12293" max="12293" width="13.625" style="1" customWidth="1"/>
    <col min="12294" max="12294" width="16.625" style="1" customWidth="1"/>
    <col min="12295" max="12295" width="15.25390625" style="1" customWidth="1"/>
    <col min="12296" max="12544" width="9.125" style="1" customWidth="1"/>
    <col min="12545" max="12545" width="2.00390625" style="1" customWidth="1"/>
    <col min="12546" max="12546" width="15.00390625" style="1" customWidth="1"/>
    <col min="12547" max="12547" width="15.875" style="1" customWidth="1"/>
    <col min="12548" max="12548" width="14.625" style="1" customWidth="1"/>
    <col min="12549" max="12549" width="13.625" style="1" customWidth="1"/>
    <col min="12550" max="12550" width="16.625" style="1" customWidth="1"/>
    <col min="12551" max="12551" width="15.25390625" style="1" customWidth="1"/>
    <col min="12552" max="12800" width="9.125" style="1" customWidth="1"/>
    <col min="12801" max="12801" width="2.00390625" style="1" customWidth="1"/>
    <col min="12802" max="12802" width="15.00390625" style="1" customWidth="1"/>
    <col min="12803" max="12803" width="15.875" style="1" customWidth="1"/>
    <col min="12804" max="12804" width="14.625" style="1" customWidth="1"/>
    <col min="12805" max="12805" width="13.625" style="1" customWidth="1"/>
    <col min="12806" max="12806" width="16.625" style="1" customWidth="1"/>
    <col min="12807" max="12807" width="15.25390625" style="1" customWidth="1"/>
    <col min="12808" max="13056" width="9.125" style="1" customWidth="1"/>
    <col min="13057" max="13057" width="2.00390625" style="1" customWidth="1"/>
    <col min="13058" max="13058" width="15.00390625" style="1" customWidth="1"/>
    <col min="13059" max="13059" width="15.875" style="1" customWidth="1"/>
    <col min="13060" max="13060" width="14.625" style="1" customWidth="1"/>
    <col min="13061" max="13061" width="13.625" style="1" customWidth="1"/>
    <col min="13062" max="13062" width="16.625" style="1" customWidth="1"/>
    <col min="13063" max="13063" width="15.25390625" style="1" customWidth="1"/>
    <col min="13064" max="13312" width="9.125" style="1" customWidth="1"/>
    <col min="13313" max="13313" width="2.00390625" style="1" customWidth="1"/>
    <col min="13314" max="13314" width="15.00390625" style="1" customWidth="1"/>
    <col min="13315" max="13315" width="15.875" style="1" customWidth="1"/>
    <col min="13316" max="13316" width="14.625" style="1" customWidth="1"/>
    <col min="13317" max="13317" width="13.625" style="1" customWidth="1"/>
    <col min="13318" max="13318" width="16.625" style="1" customWidth="1"/>
    <col min="13319" max="13319" width="15.25390625" style="1" customWidth="1"/>
    <col min="13320" max="13568" width="9.125" style="1" customWidth="1"/>
    <col min="13569" max="13569" width="2.00390625" style="1" customWidth="1"/>
    <col min="13570" max="13570" width="15.00390625" style="1" customWidth="1"/>
    <col min="13571" max="13571" width="15.875" style="1" customWidth="1"/>
    <col min="13572" max="13572" width="14.625" style="1" customWidth="1"/>
    <col min="13573" max="13573" width="13.625" style="1" customWidth="1"/>
    <col min="13574" max="13574" width="16.625" style="1" customWidth="1"/>
    <col min="13575" max="13575" width="15.25390625" style="1" customWidth="1"/>
    <col min="13576" max="13824" width="9.125" style="1" customWidth="1"/>
    <col min="13825" max="13825" width="2.00390625" style="1" customWidth="1"/>
    <col min="13826" max="13826" width="15.00390625" style="1" customWidth="1"/>
    <col min="13827" max="13827" width="15.875" style="1" customWidth="1"/>
    <col min="13828" max="13828" width="14.625" style="1" customWidth="1"/>
    <col min="13829" max="13829" width="13.625" style="1" customWidth="1"/>
    <col min="13830" max="13830" width="16.625" style="1" customWidth="1"/>
    <col min="13831" max="13831" width="15.25390625" style="1" customWidth="1"/>
    <col min="13832" max="14080" width="9.125" style="1" customWidth="1"/>
    <col min="14081" max="14081" width="2.00390625" style="1" customWidth="1"/>
    <col min="14082" max="14082" width="15.00390625" style="1" customWidth="1"/>
    <col min="14083" max="14083" width="15.875" style="1" customWidth="1"/>
    <col min="14084" max="14084" width="14.625" style="1" customWidth="1"/>
    <col min="14085" max="14085" width="13.625" style="1" customWidth="1"/>
    <col min="14086" max="14086" width="16.625" style="1" customWidth="1"/>
    <col min="14087" max="14087" width="15.25390625" style="1" customWidth="1"/>
    <col min="14088" max="14336" width="9.125" style="1" customWidth="1"/>
    <col min="14337" max="14337" width="2.00390625" style="1" customWidth="1"/>
    <col min="14338" max="14338" width="15.00390625" style="1" customWidth="1"/>
    <col min="14339" max="14339" width="15.875" style="1" customWidth="1"/>
    <col min="14340" max="14340" width="14.625" style="1" customWidth="1"/>
    <col min="14341" max="14341" width="13.625" style="1" customWidth="1"/>
    <col min="14342" max="14342" width="16.625" style="1" customWidth="1"/>
    <col min="14343" max="14343" width="15.25390625" style="1" customWidth="1"/>
    <col min="14344" max="14592" width="9.125" style="1" customWidth="1"/>
    <col min="14593" max="14593" width="2.00390625" style="1" customWidth="1"/>
    <col min="14594" max="14594" width="15.00390625" style="1" customWidth="1"/>
    <col min="14595" max="14595" width="15.875" style="1" customWidth="1"/>
    <col min="14596" max="14596" width="14.625" style="1" customWidth="1"/>
    <col min="14597" max="14597" width="13.625" style="1" customWidth="1"/>
    <col min="14598" max="14598" width="16.625" style="1" customWidth="1"/>
    <col min="14599" max="14599" width="15.25390625" style="1" customWidth="1"/>
    <col min="14600" max="14848" width="9.125" style="1" customWidth="1"/>
    <col min="14849" max="14849" width="2.00390625" style="1" customWidth="1"/>
    <col min="14850" max="14850" width="15.00390625" style="1" customWidth="1"/>
    <col min="14851" max="14851" width="15.875" style="1" customWidth="1"/>
    <col min="14852" max="14852" width="14.625" style="1" customWidth="1"/>
    <col min="14853" max="14853" width="13.625" style="1" customWidth="1"/>
    <col min="14854" max="14854" width="16.625" style="1" customWidth="1"/>
    <col min="14855" max="14855" width="15.25390625" style="1" customWidth="1"/>
    <col min="14856" max="15104" width="9.125" style="1" customWidth="1"/>
    <col min="15105" max="15105" width="2.00390625" style="1" customWidth="1"/>
    <col min="15106" max="15106" width="15.00390625" style="1" customWidth="1"/>
    <col min="15107" max="15107" width="15.875" style="1" customWidth="1"/>
    <col min="15108" max="15108" width="14.625" style="1" customWidth="1"/>
    <col min="15109" max="15109" width="13.625" style="1" customWidth="1"/>
    <col min="15110" max="15110" width="16.625" style="1" customWidth="1"/>
    <col min="15111" max="15111" width="15.25390625" style="1" customWidth="1"/>
    <col min="15112" max="15360" width="9.125" style="1" customWidth="1"/>
    <col min="15361" max="15361" width="2.00390625" style="1" customWidth="1"/>
    <col min="15362" max="15362" width="15.00390625" style="1" customWidth="1"/>
    <col min="15363" max="15363" width="15.875" style="1" customWidth="1"/>
    <col min="15364" max="15364" width="14.625" style="1" customWidth="1"/>
    <col min="15365" max="15365" width="13.625" style="1" customWidth="1"/>
    <col min="15366" max="15366" width="16.625" style="1" customWidth="1"/>
    <col min="15367" max="15367" width="15.25390625" style="1" customWidth="1"/>
    <col min="15368" max="15616" width="9.125" style="1" customWidth="1"/>
    <col min="15617" max="15617" width="2.00390625" style="1" customWidth="1"/>
    <col min="15618" max="15618" width="15.00390625" style="1" customWidth="1"/>
    <col min="15619" max="15619" width="15.875" style="1" customWidth="1"/>
    <col min="15620" max="15620" width="14.625" style="1" customWidth="1"/>
    <col min="15621" max="15621" width="13.625" style="1" customWidth="1"/>
    <col min="15622" max="15622" width="16.625" style="1" customWidth="1"/>
    <col min="15623" max="15623" width="15.25390625" style="1" customWidth="1"/>
    <col min="15624" max="15872" width="9.125" style="1" customWidth="1"/>
    <col min="15873" max="15873" width="2.00390625" style="1" customWidth="1"/>
    <col min="15874" max="15874" width="15.00390625" style="1" customWidth="1"/>
    <col min="15875" max="15875" width="15.875" style="1" customWidth="1"/>
    <col min="15876" max="15876" width="14.625" style="1" customWidth="1"/>
    <col min="15877" max="15877" width="13.625" style="1" customWidth="1"/>
    <col min="15878" max="15878" width="16.625" style="1" customWidth="1"/>
    <col min="15879" max="15879" width="15.25390625" style="1" customWidth="1"/>
    <col min="15880" max="16128" width="9.125" style="1" customWidth="1"/>
    <col min="16129" max="16129" width="2.00390625" style="1" customWidth="1"/>
    <col min="16130" max="16130" width="15.00390625" style="1" customWidth="1"/>
    <col min="16131" max="16131" width="15.875" style="1" customWidth="1"/>
    <col min="16132" max="16132" width="14.625" style="1" customWidth="1"/>
    <col min="16133" max="16133" width="13.625" style="1" customWidth="1"/>
    <col min="16134" max="16134" width="16.625" style="1" customWidth="1"/>
    <col min="16135" max="16135" width="15.25390625" style="1" customWidth="1"/>
    <col min="16136" max="16384" width="9.125" style="1" customWidth="1"/>
  </cols>
  <sheetData>
    <row r="1" spans="1:7" ht="24.75" customHeight="1" thickBot="1">
      <c r="A1" s="91" t="s">
        <v>33</v>
      </c>
      <c r="B1" s="92"/>
      <c r="C1" s="92"/>
      <c r="D1" s="92"/>
      <c r="E1" s="92"/>
      <c r="F1" s="92"/>
      <c r="G1" s="92"/>
    </row>
    <row r="2" spans="1:7" ht="12.75" customHeight="1">
      <c r="A2" s="93" t="s">
        <v>34</v>
      </c>
      <c r="B2" s="94"/>
      <c r="C2" s="95">
        <v>20180110</v>
      </c>
      <c r="D2" s="95" t="s">
        <v>107</v>
      </c>
      <c r="E2" s="94"/>
      <c r="F2" s="96" t="s">
        <v>35</v>
      </c>
      <c r="G2" s="97"/>
    </row>
    <row r="3" spans="1:7" ht="3" customHeight="1" hidden="1">
      <c r="A3" s="98"/>
      <c r="B3" s="99"/>
      <c r="C3" s="100"/>
      <c r="D3" s="100"/>
      <c r="E3" s="99"/>
      <c r="F3" s="101"/>
      <c r="G3" s="102"/>
    </row>
    <row r="4" spans="1:7" ht="12" customHeight="1">
      <c r="A4" s="103" t="s">
        <v>36</v>
      </c>
      <c r="B4" s="99"/>
      <c r="C4" s="100"/>
      <c r="D4" s="100"/>
      <c r="E4" s="99"/>
      <c r="F4" s="101" t="s">
        <v>37</v>
      </c>
      <c r="G4" s="104"/>
    </row>
    <row r="5" spans="1:7" ht="12.95" customHeight="1">
      <c r="A5" s="105" t="s">
        <v>104</v>
      </c>
      <c r="B5" s="106"/>
      <c r="C5" s="107" t="s">
        <v>105</v>
      </c>
      <c r="D5" s="108"/>
      <c r="E5" s="109"/>
      <c r="F5" s="101" t="s">
        <v>38</v>
      </c>
      <c r="G5" s="102"/>
    </row>
    <row r="6" spans="1:15" ht="12.95" customHeight="1">
      <c r="A6" s="103" t="s">
        <v>39</v>
      </c>
      <c r="B6" s="99"/>
      <c r="C6" s="100"/>
      <c r="D6" s="100"/>
      <c r="E6" s="99"/>
      <c r="F6" s="110" t="s">
        <v>40</v>
      </c>
      <c r="G6" s="111">
        <v>0</v>
      </c>
      <c r="O6" s="112"/>
    </row>
    <row r="7" spans="1:7" ht="12.95" customHeight="1">
      <c r="A7" s="113" t="s">
        <v>103</v>
      </c>
      <c r="B7" s="114"/>
      <c r="C7" s="115" t="s">
        <v>329</v>
      </c>
      <c r="D7" s="116"/>
      <c r="E7" s="116"/>
      <c r="F7" s="117" t="s">
        <v>41</v>
      </c>
      <c r="G7" s="111">
        <f>IF(G6=0,,ROUND((F30+F32)/G6,1))</f>
        <v>0</v>
      </c>
    </row>
    <row r="8" spans="1:9" ht="12.75">
      <c r="A8" s="118" t="s">
        <v>42</v>
      </c>
      <c r="B8" s="101"/>
      <c r="C8" s="314" t="s">
        <v>193</v>
      </c>
      <c r="D8" s="314"/>
      <c r="E8" s="315"/>
      <c r="F8" s="119" t="s">
        <v>43</v>
      </c>
      <c r="G8" s="120"/>
      <c r="H8" s="121"/>
      <c r="I8" s="122"/>
    </row>
    <row r="9" spans="1:8" ht="12.75">
      <c r="A9" s="118" t="s">
        <v>44</v>
      </c>
      <c r="B9" s="101"/>
      <c r="C9" s="314"/>
      <c r="D9" s="314"/>
      <c r="E9" s="315"/>
      <c r="F9" s="101"/>
      <c r="G9" s="123"/>
      <c r="H9" s="124"/>
    </row>
    <row r="10" spans="1:8" ht="12.75">
      <c r="A10" s="118" t="s">
        <v>45</v>
      </c>
      <c r="B10" s="101"/>
      <c r="C10" s="314" t="s">
        <v>192</v>
      </c>
      <c r="D10" s="314"/>
      <c r="E10" s="314"/>
      <c r="F10" s="125"/>
      <c r="G10" s="126"/>
      <c r="H10" s="127"/>
    </row>
    <row r="11" spans="1:57" ht="13.5" customHeight="1">
      <c r="A11" s="118" t="s">
        <v>46</v>
      </c>
      <c r="B11" s="101"/>
      <c r="C11" s="314"/>
      <c r="D11" s="314"/>
      <c r="E11" s="314"/>
      <c r="F11" s="128" t="s">
        <v>47</v>
      </c>
      <c r="G11" s="129"/>
      <c r="H11" s="124"/>
      <c r="BA11" s="130"/>
      <c r="BB11" s="130"/>
      <c r="BC11" s="130"/>
      <c r="BD11" s="130"/>
      <c r="BE11" s="130"/>
    </row>
    <row r="12" spans="1:8" ht="12.75" customHeight="1">
      <c r="A12" s="131" t="s">
        <v>48</v>
      </c>
      <c r="B12" s="99"/>
      <c r="C12" s="316"/>
      <c r="D12" s="316"/>
      <c r="E12" s="316"/>
      <c r="F12" s="132" t="s">
        <v>49</v>
      </c>
      <c r="G12" s="133"/>
      <c r="H12" s="124"/>
    </row>
    <row r="13" spans="1:8" ht="28.5" customHeight="1" thickBot="1">
      <c r="A13" s="134" t="s">
        <v>50</v>
      </c>
      <c r="B13" s="135"/>
      <c r="C13" s="135"/>
      <c r="D13" s="135"/>
      <c r="E13" s="136"/>
      <c r="F13" s="136"/>
      <c r="G13" s="137"/>
      <c r="H13" s="124"/>
    </row>
    <row r="14" spans="1:7" ht="17.25" customHeight="1" thickBot="1">
      <c r="A14" s="138" t="s">
        <v>51</v>
      </c>
      <c r="B14" s="139"/>
      <c r="C14" s="140"/>
      <c r="D14" s="141" t="s">
        <v>52</v>
      </c>
      <c r="E14" s="142"/>
      <c r="F14" s="142"/>
      <c r="G14" s="140"/>
    </row>
    <row r="15" spans="1:7" ht="15.95" customHeight="1">
      <c r="A15" s="143"/>
      <c r="B15" s="144" t="s">
        <v>53</v>
      </c>
      <c r="C15" s="145">
        <f>'1801-001 20180110 Rek'!E16</f>
        <v>0</v>
      </c>
      <c r="D15" s="146" t="str">
        <f>'1801-001 20180110 Rek'!A21</f>
        <v>Ztížené výrobní podmínky</v>
      </c>
      <c r="E15" s="147"/>
      <c r="F15" s="148"/>
      <c r="G15" s="145">
        <f>'1801-001 20180110 Rek'!I21</f>
        <v>0</v>
      </c>
    </row>
    <row r="16" spans="1:7" ht="15.95" customHeight="1">
      <c r="A16" s="143" t="s">
        <v>54</v>
      </c>
      <c r="B16" s="144" t="s">
        <v>55</v>
      </c>
      <c r="C16" s="145">
        <f>'1801-001 20180110 Rek'!F16</f>
        <v>0</v>
      </c>
      <c r="D16" s="98" t="str">
        <f>'1801-001 20180110 Rek'!A22</f>
        <v>Skládky na staveništi, skladování materiálu</v>
      </c>
      <c r="E16" s="149"/>
      <c r="F16" s="150"/>
      <c r="G16" s="145">
        <f>'1801-001 20180110 Rek'!I22</f>
        <v>0</v>
      </c>
    </row>
    <row r="17" spans="1:7" ht="15.95" customHeight="1">
      <c r="A17" s="143" t="s">
        <v>56</v>
      </c>
      <c r="B17" s="144" t="s">
        <v>57</v>
      </c>
      <c r="C17" s="145">
        <f>'1801-001 20180110 Rek'!H16</f>
        <v>0</v>
      </c>
      <c r="D17" s="98" t="str">
        <f>'1801-001 20180110 Rek'!A23</f>
        <v>Zdvihací prostředky, montáž, demontáž, nájem, ener</v>
      </c>
      <c r="E17" s="149"/>
      <c r="F17" s="150"/>
      <c r="G17" s="145">
        <f>'1801-001 20180110 Rek'!I23</f>
        <v>0</v>
      </c>
    </row>
    <row r="18" spans="1:7" ht="15.95" customHeight="1">
      <c r="A18" s="151" t="s">
        <v>58</v>
      </c>
      <c r="B18" s="152" t="s">
        <v>59</v>
      </c>
      <c r="C18" s="145">
        <f>'1801-001 20180110 Rek'!G16</f>
        <v>0</v>
      </c>
      <c r="D18" s="98" t="str">
        <f>'1801-001 20180110 Rek'!A24</f>
        <v>Mimostaveništní doprava</v>
      </c>
      <c r="E18" s="149"/>
      <c r="F18" s="150"/>
      <c r="G18" s="145">
        <f>'1801-001 20180110 Rek'!I24</f>
        <v>0</v>
      </c>
    </row>
    <row r="19" spans="1:7" ht="15.95" customHeight="1">
      <c r="A19" s="153" t="s">
        <v>60</v>
      </c>
      <c r="B19" s="144"/>
      <c r="C19" s="145">
        <f>SUM(C15:C18)</f>
        <v>0</v>
      </c>
      <c r="D19" s="98" t="str">
        <f>'1801-001 20180110 Rek'!A25</f>
        <v>Zařízení staveniště</v>
      </c>
      <c r="E19" s="149"/>
      <c r="F19" s="150"/>
      <c r="G19" s="145">
        <f>'1801-001 20180110 Rek'!I25</f>
        <v>0</v>
      </c>
    </row>
    <row r="20" spans="1:7" ht="15.95" customHeight="1">
      <c r="A20" s="153"/>
      <c r="B20" s="144"/>
      <c r="C20" s="145"/>
      <c r="D20" s="98" t="str">
        <f>'1801-001 20180110 Rek'!A26</f>
        <v>Náklady na provoz a údržbu vybavení staveniště, sp</v>
      </c>
      <c r="E20" s="149"/>
      <c r="F20" s="150"/>
      <c r="G20" s="145">
        <f>'1801-001 20180110 Rek'!I26</f>
        <v>0</v>
      </c>
    </row>
    <row r="21" spans="1:7" ht="15.95" customHeight="1">
      <c r="A21" s="153" t="s">
        <v>30</v>
      </c>
      <c r="B21" s="144"/>
      <c r="C21" s="145">
        <f>'1801-001 20180110 Rek'!I16</f>
        <v>0</v>
      </c>
      <c r="D21" s="98" t="str">
        <f>'1801-001 20180110 Rek'!A27</f>
        <v>Kompletační a koordinační činnost</v>
      </c>
      <c r="E21" s="149"/>
      <c r="F21" s="150"/>
      <c r="G21" s="145">
        <f>'1801-001 20180110 Rek'!I27</f>
        <v>0</v>
      </c>
    </row>
    <row r="22" spans="1:7" ht="15.95" customHeight="1">
      <c r="A22" s="154" t="s">
        <v>61</v>
      </c>
      <c r="B22" s="124"/>
      <c r="C22" s="145">
        <f>C19+C21</f>
        <v>0</v>
      </c>
      <c r="D22" s="98" t="s">
        <v>62</v>
      </c>
      <c r="E22" s="149"/>
      <c r="F22" s="150"/>
      <c r="G22" s="145">
        <f>G23-SUM(G15:G21)</f>
        <v>0</v>
      </c>
    </row>
    <row r="23" spans="1:7" ht="15.95" customHeight="1" thickBot="1">
      <c r="A23" s="312" t="s">
        <v>63</v>
      </c>
      <c r="B23" s="313"/>
      <c r="C23" s="155">
        <f>C22+G23</f>
        <v>0</v>
      </c>
      <c r="D23" s="156" t="s">
        <v>64</v>
      </c>
      <c r="E23" s="157"/>
      <c r="F23" s="158"/>
      <c r="G23" s="145">
        <f>'1801-001 20180110 Rek'!H29</f>
        <v>0</v>
      </c>
    </row>
    <row r="24" spans="1:7" ht="12.75">
      <c r="A24" s="159" t="s">
        <v>65</v>
      </c>
      <c r="B24" s="160"/>
      <c r="C24" s="161"/>
      <c r="D24" s="160" t="s">
        <v>66</v>
      </c>
      <c r="E24" s="160"/>
      <c r="F24" s="162" t="s">
        <v>67</v>
      </c>
      <c r="G24" s="163"/>
    </row>
    <row r="25" spans="1:7" ht="12.75">
      <c r="A25" s="154" t="s">
        <v>68</v>
      </c>
      <c r="B25" s="124"/>
      <c r="C25" s="164"/>
      <c r="D25" s="124" t="s">
        <v>68</v>
      </c>
      <c r="F25" s="165" t="s">
        <v>68</v>
      </c>
      <c r="G25" s="166"/>
    </row>
    <row r="26" spans="1:7" ht="37.5" customHeight="1">
      <c r="A26" s="154" t="s">
        <v>69</v>
      </c>
      <c r="B26" s="167"/>
      <c r="C26" s="164"/>
      <c r="D26" s="124" t="s">
        <v>69</v>
      </c>
      <c r="F26" s="165" t="s">
        <v>69</v>
      </c>
      <c r="G26" s="166"/>
    </row>
    <row r="27" spans="1:7" ht="12.75">
      <c r="A27" s="154"/>
      <c r="B27" s="168"/>
      <c r="C27" s="164"/>
      <c r="D27" s="124"/>
      <c r="F27" s="165"/>
      <c r="G27" s="166"/>
    </row>
    <row r="28" spans="1:7" ht="12.75">
      <c r="A28" s="154" t="s">
        <v>70</v>
      </c>
      <c r="B28" s="124"/>
      <c r="C28" s="164"/>
      <c r="D28" s="165" t="s">
        <v>71</v>
      </c>
      <c r="E28" s="164"/>
      <c r="F28" s="169" t="s">
        <v>71</v>
      </c>
      <c r="G28" s="166"/>
    </row>
    <row r="29" spans="1:7" ht="69" customHeight="1">
      <c r="A29" s="154"/>
      <c r="B29" s="124"/>
      <c r="C29" s="170"/>
      <c r="D29" s="171"/>
      <c r="E29" s="170"/>
      <c r="F29" s="124"/>
      <c r="G29" s="166"/>
    </row>
    <row r="30" spans="1:7" ht="12.75">
      <c r="A30" s="172" t="s">
        <v>12</v>
      </c>
      <c r="B30" s="173"/>
      <c r="C30" s="174">
        <v>21</v>
      </c>
      <c r="D30" s="173" t="s">
        <v>72</v>
      </c>
      <c r="E30" s="175"/>
      <c r="F30" s="307">
        <f>C23-F32</f>
        <v>0</v>
      </c>
      <c r="G30" s="308"/>
    </row>
    <row r="31" spans="1:7" ht="12.75">
      <c r="A31" s="172" t="s">
        <v>73</v>
      </c>
      <c r="B31" s="173"/>
      <c r="C31" s="174">
        <f>C30</f>
        <v>21</v>
      </c>
      <c r="D31" s="173" t="s">
        <v>74</v>
      </c>
      <c r="E31" s="175"/>
      <c r="F31" s="307">
        <f>ROUND(PRODUCT(F30,C31/100),0)</f>
        <v>0</v>
      </c>
      <c r="G31" s="308"/>
    </row>
    <row r="32" spans="1:7" ht="12.75">
      <c r="A32" s="172" t="s">
        <v>12</v>
      </c>
      <c r="B32" s="173"/>
      <c r="C32" s="174">
        <v>0</v>
      </c>
      <c r="D32" s="173" t="s">
        <v>74</v>
      </c>
      <c r="E32" s="175"/>
      <c r="F32" s="307">
        <v>0</v>
      </c>
      <c r="G32" s="308"/>
    </row>
    <row r="33" spans="1:7" ht="12.75">
      <c r="A33" s="172" t="s">
        <v>73</v>
      </c>
      <c r="B33" s="176"/>
      <c r="C33" s="177">
        <f>C32</f>
        <v>0</v>
      </c>
      <c r="D33" s="173" t="s">
        <v>74</v>
      </c>
      <c r="E33" s="150"/>
      <c r="F33" s="307">
        <f>ROUND(PRODUCT(F32,C33/100),0)</f>
        <v>0</v>
      </c>
      <c r="G33" s="308"/>
    </row>
    <row r="34" spans="1:7" s="181" customFormat="1" ht="19.5" customHeight="1" thickBot="1">
      <c r="A34" s="178" t="s">
        <v>75</v>
      </c>
      <c r="B34" s="179"/>
      <c r="C34" s="179"/>
      <c r="D34" s="179"/>
      <c r="E34" s="180"/>
      <c r="F34" s="309">
        <f>ROUND(SUM(F30:F33),0)</f>
        <v>0</v>
      </c>
      <c r="G34" s="310"/>
    </row>
    <row r="36" spans="1:8" ht="12.75">
      <c r="A36" s="2" t="s">
        <v>76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311" t="s">
        <v>330</v>
      </c>
      <c r="C37" s="311"/>
      <c r="D37" s="311"/>
      <c r="E37" s="311"/>
      <c r="F37" s="311"/>
      <c r="G37" s="311"/>
      <c r="H37" s="1" t="s">
        <v>2</v>
      </c>
    </row>
    <row r="38" spans="1:8" ht="12.75" customHeight="1">
      <c r="A38" s="182"/>
      <c r="B38" s="311"/>
      <c r="C38" s="311"/>
      <c r="D38" s="311"/>
      <c r="E38" s="311"/>
      <c r="F38" s="311"/>
      <c r="G38" s="311"/>
      <c r="H38" s="1" t="s">
        <v>2</v>
      </c>
    </row>
    <row r="39" spans="1:8" ht="12.75">
      <c r="A39" s="182"/>
      <c r="B39" s="311"/>
      <c r="C39" s="311"/>
      <c r="D39" s="311"/>
      <c r="E39" s="311"/>
      <c r="F39" s="311"/>
      <c r="G39" s="311"/>
      <c r="H39" s="1" t="s">
        <v>2</v>
      </c>
    </row>
    <row r="40" spans="1:8" ht="12.75">
      <c r="A40" s="182"/>
      <c r="B40" s="311"/>
      <c r="C40" s="311"/>
      <c r="D40" s="311"/>
      <c r="E40" s="311"/>
      <c r="F40" s="311"/>
      <c r="G40" s="311"/>
      <c r="H40" s="1" t="s">
        <v>2</v>
      </c>
    </row>
    <row r="41" spans="1:8" ht="12.75">
      <c r="A41" s="182"/>
      <c r="B41" s="311"/>
      <c r="C41" s="311"/>
      <c r="D41" s="311"/>
      <c r="E41" s="311"/>
      <c r="F41" s="311"/>
      <c r="G41" s="311"/>
      <c r="H41" s="1" t="s">
        <v>2</v>
      </c>
    </row>
    <row r="42" spans="1:8" ht="12.75">
      <c r="A42" s="182"/>
      <c r="B42" s="311"/>
      <c r="C42" s="311"/>
      <c r="D42" s="311"/>
      <c r="E42" s="311"/>
      <c r="F42" s="311"/>
      <c r="G42" s="311"/>
      <c r="H42" s="1" t="s">
        <v>2</v>
      </c>
    </row>
    <row r="43" spans="1:8" ht="12.75">
      <c r="A43" s="182"/>
      <c r="B43" s="311"/>
      <c r="C43" s="311"/>
      <c r="D43" s="311"/>
      <c r="E43" s="311"/>
      <c r="F43" s="311"/>
      <c r="G43" s="311"/>
      <c r="H43" s="1" t="s">
        <v>2</v>
      </c>
    </row>
    <row r="44" spans="1:8" ht="12.75" customHeight="1">
      <c r="A44" s="182"/>
      <c r="B44" s="311"/>
      <c r="C44" s="311"/>
      <c r="D44" s="311"/>
      <c r="E44" s="311"/>
      <c r="F44" s="311"/>
      <c r="G44" s="311"/>
      <c r="H44" s="1" t="s">
        <v>2</v>
      </c>
    </row>
    <row r="45" spans="1:8" ht="12.75" customHeight="1">
      <c r="A45" s="182"/>
      <c r="B45" s="311"/>
      <c r="C45" s="311"/>
      <c r="D45" s="311"/>
      <c r="E45" s="311"/>
      <c r="F45" s="311"/>
      <c r="G45" s="311"/>
      <c r="H45" s="1" t="s">
        <v>2</v>
      </c>
    </row>
    <row r="46" spans="2:7" ht="12.75">
      <c r="B46" s="306"/>
      <c r="C46" s="306"/>
      <c r="D46" s="306"/>
      <c r="E46" s="306"/>
      <c r="F46" s="306"/>
      <c r="G46" s="306"/>
    </row>
    <row r="47" spans="2:7" ht="12.75">
      <c r="B47" s="306"/>
      <c r="C47" s="306"/>
      <c r="D47" s="306"/>
      <c r="E47" s="306"/>
      <c r="F47" s="306"/>
      <c r="G47" s="306"/>
    </row>
    <row r="48" spans="2:7" ht="12.75">
      <c r="B48" s="306"/>
      <c r="C48" s="306"/>
      <c r="D48" s="306"/>
      <c r="E48" s="306"/>
      <c r="F48" s="306"/>
      <c r="G48" s="306"/>
    </row>
    <row r="49" spans="2:7" ht="12.75">
      <c r="B49" s="306"/>
      <c r="C49" s="306"/>
      <c r="D49" s="306"/>
      <c r="E49" s="306"/>
      <c r="F49" s="306"/>
      <c r="G49" s="306"/>
    </row>
    <row r="50" spans="2:7" ht="12.75">
      <c r="B50" s="306"/>
      <c r="C50" s="306"/>
      <c r="D50" s="306"/>
      <c r="E50" s="306"/>
      <c r="F50" s="306"/>
      <c r="G50" s="306"/>
    </row>
    <row r="51" spans="2:7" ht="12.75">
      <c r="B51" s="306"/>
      <c r="C51" s="306"/>
      <c r="D51" s="306"/>
      <c r="E51" s="306"/>
      <c r="F51" s="306"/>
      <c r="G51" s="306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0"/>
  <sheetViews>
    <sheetView workbookViewId="0" topLeftCell="A1">
      <selection activeCell="Q13" sqref="Q13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256" width="9.125" style="1" customWidth="1"/>
    <col min="257" max="257" width="5.875" style="1" customWidth="1"/>
    <col min="258" max="258" width="6.125" style="1" customWidth="1"/>
    <col min="259" max="259" width="11.375" style="1" customWidth="1"/>
    <col min="260" max="260" width="15.875" style="1" customWidth="1"/>
    <col min="261" max="261" width="11.25390625" style="1" customWidth="1"/>
    <col min="262" max="262" width="10.875" style="1" customWidth="1"/>
    <col min="263" max="263" width="11.00390625" style="1" customWidth="1"/>
    <col min="264" max="264" width="11.125" style="1" customWidth="1"/>
    <col min="265" max="265" width="10.75390625" style="1" customWidth="1"/>
    <col min="266" max="512" width="9.125" style="1" customWidth="1"/>
    <col min="513" max="513" width="5.875" style="1" customWidth="1"/>
    <col min="514" max="514" width="6.125" style="1" customWidth="1"/>
    <col min="515" max="515" width="11.375" style="1" customWidth="1"/>
    <col min="516" max="516" width="15.875" style="1" customWidth="1"/>
    <col min="517" max="517" width="11.25390625" style="1" customWidth="1"/>
    <col min="518" max="518" width="10.875" style="1" customWidth="1"/>
    <col min="519" max="519" width="11.00390625" style="1" customWidth="1"/>
    <col min="520" max="520" width="11.125" style="1" customWidth="1"/>
    <col min="521" max="521" width="10.75390625" style="1" customWidth="1"/>
    <col min="522" max="768" width="9.125" style="1" customWidth="1"/>
    <col min="769" max="769" width="5.875" style="1" customWidth="1"/>
    <col min="770" max="770" width="6.125" style="1" customWidth="1"/>
    <col min="771" max="771" width="11.375" style="1" customWidth="1"/>
    <col min="772" max="772" width="15.875" style="1" customWidth="1"/>
    <col min="773" max="773" width="11.25390625" style="1" customWidth="1"/>
    <col min="774" max="774" width="10.875" style="1" customWidth="1"/>
    <col min="775" max="775" width="11.00390625" style="1" customWidth="1"/>
    <col min="776" max="776" width="11.125" style="1" customWidth="1"/>
    <col min="777" max="777" width="10.75390625" style="1" customWidth="1"/>
    <col min="778" max="1024" width="9.125" style="1" customWidth="1"/>
    <col min="1025" max="1025" width="5.875" style="1" customWidth="1"/>
    <col min="1026" max="1026" width="6.125" style="1" customWidth="1"/>
    <col min="1027" max="1027" width="11.375" style="1" customWidth="1"/>
    <col min="1028" max="1028" width="15.875" style="1" customWidth="1"/>
    <col min="1029" max="1029" width="11.25390625" style="1" customWidth="1"/>
    <col min="1030" max="1030" width="10.875" style="1" customWidth="1"/>
    <col min="1031" max="1031" width="11.00390625" style="1" customWidth="1"/>
    <col min="1032" max="1032" width="11.125" style="1" customWidth="1"/>
    <col min="1033" max="1033" width="10.75390625" style="1" customWidth="1"/>
    <col min="1034" max="1280" width="9.125" style="1" customWidth="1"/>
    <col min="1281" max="1281" width="5.875" style="1" customWidth="1"/>
    <col min="1282" max="1282" width="6.125" style="1" customWidth="1"/>
    <col min="1283" max="1283" width="11.375" style="1" customWidth="1"/>
    <col min="1284" max="1284" width="15.875" style="1" customWidth="1"/>
    <col min="1285" max="1285" width="11.25390625" style="1" customWidth="1"/>
    <col min="1286" max="1286" width="10.875" style="1" customWidth="1"/>
    <col min="1287" max="1287" width="11.00390625" style="1" customWidth="1"/>
    <col min="1288" max="1288" width="11.125" style="1" customWidth="1"/>
    <col min="1289" max="1289" width="10.75390625" style="1" customWidth="1"/>
    <col min="1290" max="1536" width="9.125" style="1" customWidth="1"/>
    <col min="1537" max="1537" width="5.875" style="1" customWidth="1"/>
    <col min="1538" max="1538" width="6.125" style="1" customWidth="1"/>
    <col min="1539" max="1539" width="11.375" style="1" customWidth="1"/>
    <col min="1540" max="1540" width="15.875" style="1" customWidth="1"/>
    <col min="1541" max="1541" width="11.25390625" style="1" customWidth="1"/>
    <col min="1542" max="1542" width="10.875" style="1" customWidth="1"/>
    <col min="1543" max="1543" width="11.00390625" style="1" customWidth="1"/>
    <col min="1544" max="1544" width="11.125" style="1" customWidth="1"/>
    <col min="1545" max="1545" width="10.75390625" style="1" customWidth="1"/>
    <col min="1546" max="1792" width="9.125" style="1" customWidth="1"/>
    <col min="1793" max="1793" width="5.875" style="1" customWidth="1"/>
    <col min="1794" max="1794" width="6.125" style="1" customWidth="1"/>
    <col min="1795" max="1795" width="11.375" style="1" customWidth="1"/>
    <col min="1796" max="1796" width="15.875" style="1" customWidth="1"/>
    <col min="1797" max="1797" width="11.25390625" style="1" customWidth="1"/>
    <col min="1798" max="1798" width="10.875" style="1" customWidth="1"/>
    <col min="1799" max="1799" width="11.00390625" style="1" customWidth="1"/>
    <col min="1800" max="1800" width="11.125" style="1" customWidth="1"/>
    <col min="1801" max="1801" width="10.75390625" style="1" customWidth="1"/>
    <col min="1802" max="2048" width="9.125" style="1" customWidth="1"/>
    <col min="2049" max="2049" width="5.875" style="1" customWidth="1"/>
    <col min="2050" max="2050" width="6.125" style="1" customWidth="1"/>
    <col min="2051" max="2051" width="11.375" style="1" customWidth="1"/>
    <col min="2052" max="2052" width="15.875" style="1" customWidth="1"/>
    <col min="2053" max="2053" width="11.25390625" style="1" customWidth="1"/>
    <col min="2054" max="2054" width="10.875" style="1" customWidth="1"/>
    <col min="2055" max="2055" width="11.00390625" style="1" customWidth="1"/>
    <col min="2056" max="2056" width="11.125" style="1" customWidth="1"/>
    <col min="2057" max="2057" width="10.75390625" style="1" customWidth="1"/>
    <col min="2058" max="2304" width="9.125" style="1" customWidth="1"/>
    <col min="2305" max="2305" width="5.875" style="1" customWidth="1"/>
    <col min="2306" max="2306" width="6.125" style="1" customWidth="1"/>
    <col min="2307" max="2307" width="11.375" style="1" customWidth="1"/>
    <col min="2308" max="2308" width="15.875" style="1" customWidth="1"/>
    <col min="2309" max="2309" width="11.25390625" style="1" customWidth="1"/>
    <col min="2310" max="2310" width="10.875" style="1" customWidth="1"/>
    <col min="2311" max="2311" width="11.00390625" style="1" customWidth="1"/>
    <col min="2312" max="2312" width="11.125" style="1" customWidth="1"/>
    <col min="2313" max="2313" width="10.75390625" style="1" customWidth="1"/>
    <col min="2314" max="2560" width="9.125" style="1" customWidth="1"/>
    <col min="2561" max="2561" width="5.875" style="1" customWidth="1"/>
    <col min="2562" max="2562" width="6.125" style="1" customWidth="1"/>
    <col min="2563" max="2563" width="11.375" style="1" customWidth="1"/>
    <col min="2564" max="2564" width="15.875" style="1" customWidth="1"/>
    <col min="2565" max="2565" width="11.25390625" style="1" customWidth="1"/>
    <col min="2566" max="2566" width="10.875" style="1" customWidth="1"/>
    <col min="2567" max="2567" width="11.00390625" style="1" customWidth="1"/>
    <col min="2568" max="2568" width="11.125" style="1" customWidth="1"/>
    <col min="2569" max="2569" width="10.75390625" style="1" customWidth="1"/>
    <col min="2570" max="2816" width="9.125" style="1" customWidth="1"/>
    <col min="2817" max="2817" width="5.875" style="1" customWidth="1"/>
    <col min="2818" max="2818" width="6.125" style="1" customWidth="1"/>
    <col min="2819" max="2819" width="11.375" style="1" customWidth="1"/>
    <col min="2820" max="2820" width="15.875" style="1" customWidth="1"/>
    <col min="2821" max="2821" width="11.25390625" style="1" customWidth="1"/>
    <col min="2822" max="2822" width="10.875" style="1" customWidth="1"/>
    <col min="2823" max="2823" width="11.00390625" style="1" customWidth="1"/>
    <col min="2824" max="2824" width="11.125" style="1" customWidth="1"/>
    <col min="2825" max="2825" width="10.75390625" style="1" customWidth="1"/>
    <col min="2826" max="3072" width="9.125" style="1" customWidth="1"/>
    <col min="3073" max="3073" width="5.875" style="1" customWidth="1"/>
    <col min="3074" max="3074" width="6.125" style="1" customWidth="1"/>
    <col min="3075" max="3075" width="11.375" style="1" customWidth="1"/>
    <col min="3076" max="3076" width="15.875" style="1" customWidth="1"/>
    <col min="3077" max="3077" width="11.25390625" style="1" customWidth="1"/>
    <col min="3078" max="3078" width="10.875" style="1" customWidth="1"/>
    <col min="3079" max="3079" width="11.00390625" style="1" customWidth="1"/>
    <col min="3080" max="3080" width="11.125" style="1" customWidth="1"/>
    <col min="3081" max="3081" width="10.75390625" style="1" customWidth="1"/>
    <col min="3082" max="3328" width="9.125" style="1" customWidth="1"/>
    <col min="3329" max="3329" width="5.875" style="1" customWidth="1"/>
    <col min="3330" max="3330" width="6.125" style="1" customWidth="1"/>
    <col min="3331" max="3331" width="11.375" style="1" customWidth="1"/>
    <col min="3332" max="3332" width="15.875" style="1" customWidth="1"/>
    <col min="3333" max="3333" width="11.25390625" style="1" customWidth="1"/>
    <col min="3334" max="3334" width="10.875" style="1" customWidth="1"/>
    <col min="3335" max="3335" width="11.00390625" style="1" customWidth="1"/>
    <col min="3336" max="3336" width="11.125" style="1" customWidth="1"/>
    <col min="3337" max="3337" width="10.75390625" style="1" customWidth="1"/>
    <col min="3338" max="3584" width="9.125" style="1" customWidth="1"/>
    <col min="3585" max="3585" width="5.875" style="1" customWidth="1"/>
    <col min="3586" max="3586" width="6.125" style="1" customWidth="1"/>
    <col min="3587" max="3587" width="11.375" style="1" customWidth="1"/>
    <col min="3588" max="3588" width="15.875" style="1" customWidth="1"/>
    <col min="3589" max="3589" width="11.25390625" style="1" customWidth="1"/>
    <col min="3590" max="3590" width="10.875" style="1" customWidth="1"/>
    <col min="3591" max="3591" width="11.00390625" style="1" customWidth="1"/>
    <col min="3592" max="3592" width="11.125" style="1" customWidth="1"/>
    <col min="3593" max="3593" width="10.75390625" style="1" customWidth="1"/>
    <col min="3594" max="3840" width="9.125" style="1" customWidth="1"/>
    <col min="3841" max="3841" width="5.875" style="1" customWidth="1"/>
    <col min="3842" max="3842" width="6.125" style="1" customWidth="1"/>
    <col min="3843" max="3843" width="11.375" style="1" customWidth="1"/>
    <col min="3844" max="3844" width="15.875" style="1" customWidth="1"/>
    <col min="3845" max="3845" width="11.25390625" style="1" customWidth="1"/>
    <col min="3846" max="3846" width="10.875" style="1" customWidth="1"/>
    <col min="3847" max="3847" width="11.00390625" style="1" customWidth="1"/>
    <col min="3848" max="3848" width="11.125" style="1" customWidth="1"/>
    <col min="3849" max="3849" width="10.75390625" style="1" customWidth="1"/>
    <col min="3850" max="4096" width="9.125" style="1" customWidth="1"/>
    <col min="4097" max="4097" width="5.875" style="1" customWidth="1"/>
    <col min="4098" max="4098" width="6.125" style="1" customWidth="1"/>
    <col min="4099" max="4099" width="11.375" style="1" customWidth="1"/>
    <col min="4100" max="4100" width="15.875" style="1" customWidth="1"/>
    <col min="4101" max="4101" width="11.25390625" style="1" customWidth="1"/>
    <col min="4102" max="4102" width="10.875" style="1" customWidth="1"/>
    <col min="4103" max="4103" width="11.00390625" style="1" customWidth="1"/>
    <col min="4104" max="4104" width="11.125" style="1" customWidth="1"/>
    <col min="4105" max="4105" width="10.75390625" style="1" customWidth="1"/>
    <col min="4106" max="4352" width="9.125" style="1" customWidth="1"/>
    <col min="4353" max="4353" width="5.875" style="1" customWidth="1"/>
    <col min="4354" max="4354" width="6.125" style="1" customWidth="1"/>
    <col min="4355" max="4355" width="11.375" style="1" customWidth="1"/>
    <col min="4356" max="4356" width="15.875" style="1" customWidth="1"/>
    <col min="4357" max="4357" width="11.25390625" style="1" customWidth="1"/>
    <col min="4358" max="4358" width="10.875" style="1" customWidth="1"/>
    <col min="4359" max="4359" width="11.00390625" style="1" customWidth="1"/>
    <col min="4360" max="4360" width="11.125" style="1" customWidth="1"/>
    <col min="4361" max="4361" width="10.75390625" style="1" customWidth="1"/>
    <col min="4362" max="4608" width="9.125" style="1" customWidth="1"/>
    <col min="4609" max="4609" width="5.875" style="1" customWidth="1"/>
    <col min="4610" max="4610" width="6.125" style="1" customWidth="1"/>
    <col min="4611" max="4611" width="11.375" style="1" customWidth="1"/>
    <col min="4612" max="4612" width="15.875" style="1" customWidth="1"/>
    <col min="4613" max="4613" width="11.25390625" style="1" customWidth="1"/>
    <col min="4614" max="4614" width="10.875" style="1" customWidth="1"/>
    <col min="4615" max="4615" width="11.00390625" style="1" customWidth="1"/>
    <col min="4616" max="4616" width="11.125" style="1" customWidth="1"/>
    <col min="4617" max="4617" width="10.75390625" style="1" customWidth="1"/>
    <col min="4618" max="4864" width="9.125" style="1" customWidth="1"/>
    <col min="4865" max="4865" width="5.875" style="1" customWidth="1"/>
    <col min="4866" max="4866" width="6.125" style="1" customWidth="1"/>
    <col min="4867" max="4867" width="11.375" style="1" customWidth="1"/>
    <col min="4868" max="4868" width="15.875" style="1" customWidth="1"/>
    <col min="4869" max="4869" width="11.25390625" style="1" customWidth="1"/>
    <col min="4870" max="4870" width="10.875" style="1" customWidth="1"/>
    <col min="4871" max="4871" width="11.00390625" style="1" customWidth="1"/>
    <col min="4872" max="4872" width="11.125" style="1" customWidth="1"/>
    <col min="4873" max="4873" width="10.75390625" style="1" customWidth="1"/>
    <col min="4874" max="5120" width="9.125" style="1" customWidth="1"/>
    <col min="5121" max="5121" width="5.875" style="1" customWidth="1"/>
    <col min="5122" max="5122" width="6.125" style="1" customWidth="1"/>
    <col min="5123" max="5123" width="11.375" style="1" customWidth="1"/>
    <col min="5124" max="5124" width="15.875" style="1" customWidth="1"/>
    <col min="5125" max="5125" width="11.25390625" style="1" customWidth="1"/>
    <col min="5126" max="5126" width="10.875" style="1" customWidth="1"/>
    <col min="5127" max="5127" width="11.00390625" style="1" customWidth="1"/>
    <col min="5128" max="5128" width="11.125" style="1" customWidth="1"/>
    <col min="5129" max="5129" width="10.75390625" style="1" customWidth="1"/>
    <col min="5130" max="5376" width="9.125" style="1" customWidth="1"/>
    <col min="5377" max="5377" width="5.875" style="1" customWidth="1"/>
    <col min="5378" max="5378" width="6.125" style="1" customWidth="1"/>
    <col min="5379" max="5379" width="11.375" style="1" customWidth="1"/>
    <col min="5380" max="5380" width="15.875" style="1" customWidth="1"/>
    <col min="5381" max="5381" width="11.25390625" style="1" customWidth="1"/>
    <col min="5382" max="5382" width="10.875" style="1" customWidth="1"/>
    <col min="5383" max="5383" width="11.00390625" style="1" customWidth="1"/>
    <col min="5384" max="5384" width="11.125" style="1" customWidth="1"/>
    <col min="5385" max="5385" width="10.75390625" style="1" customWidth="1"/>
    <col min="5386" max="5632" width="9.125" style="1" customWidth="1"/>
    <col min="5633" max="5633" width="5.875" style="1" customWidth="1"/>
    <col min="5634" max="5634" width="6.125" style="1" customWidth="1"/>
    <col min="5635" max="5635" width="11.375" style="1" customWidth="1"/>
    <col min="5636" max="5636" width="15.875" style="1" customWidth="1"/>
    <col min="5637" max="5637" width="11.25390625" style="1" customWidth="1"/>
    <col min="5638" max="5638" width="10.875" style="1" customWidth="1"/>
    <col min="5639" max="5639" width="11.00390625" style="1" customWidth="1"/>
    <col min="5640" max="5640" width="11.125" style="1" customWidth="1"/>
    <col min="5641" max="5641" width="10.75390625" style="1" customWidth="1"/>
    <col min="5642" max="5888" width="9.125" style="1" customWidth="1"/>
    <col min="5889" max="5889" width="5.875" style="1" customWidth="1"/>
    <col min="5890" max="5890" width="6.125" style="1" customWidth="1"/>
    <col min="5891" max="5891" width="11.375" style="1" customWidth="1"/>
    <col min="5892" max="5892" width="15.875" style="1" customWidth="1"/>
    <col min="5893" max="5893" width="11.25390625" style="1" customWidth="1"/>
    <col min="5894" max="5894" width="10.875" style="1" customWidth="1"/>
    <col min="5895" max="5895" width="11.00390625" style="1" customWidth="1"/>
    <col min="5896" max="5896" width="11.125" style="1" customWidth="1"/>
    <col min="5897" max="5897" width="10.75390625" style="1" customWidth="1"/>
    <col min="5898" max="6144" width="9.125" style="1" customWidth="1"/>
    <col min="6145" max="6145" width="5.875" style="1" customWidth="1"/>
    <col min="6146" max="6146" width="6.125" style="1" customWidth="1"/>
    <col min="6147" max="6147" width="11.375" style="1" customWidth="1"/>
    <col min="6148" max="6148" width="15.875" style="1" customWidth="1"/>
    <col min="6149" max="6149" width="11.25390625" style="1" customWidth="1"/>
    <col min="6150" max="6150" width="10.875" style="1" customWidth="1"/>
    <col min="6151" max="6151" width="11.00390625" style="1" customWidth="1"/>
    <col min="6152" max="6152" width="11.125" style="1" customWidth="1"/>
    <col min="6153" max="6153" width="10.75390625" style="1" customWidth="1"/>
    <col min="6154" max="6400" width="9.125" style="1" customWidth="1"/>
    <col min="6401" max="6401" width="5.875" style="1" customWidth="1"/>
    <col min="6402" max="6402" width="6.125" style="1" customWidth="1"/>
    <col min="6403" max="6403" width="11.375" style="1" customWidth="1"/>
    <col min="6404" max="6404" width="15.875" style="1" customWidth="1"/>
    <col min="6405" max="6405" width="11.25390625" style="1" customWidth="1"/>
    <col min="6406" max="6406" width="10.875" style="1" customWidth="1"/>
    <col min="6407" max="6407" width="11.00390625" style="1" customWidth="1"/>
    <col min="6408" max="6408" width="11.125" style="1" customWidth="1"/>
    <col min="6409" max="6409" width="10.75390625" style="1" customWidth="1"/>
    <col min="6410" max="6656" width="9.125" style="1" customWidth="1"/>
    <col min="6657" max="6657" width="5.875" style="1" customWidth="1"/>
    <col min="6658" max="6658" width="6.125" style="1" customWidth="1"/>
    <col min="6659" max="6659" width="11.375" style="1" customWidth="1"/>
    <col min="6660" max="6660" width="15.875" style="1" customWidth="1"/>
    <col min="6661" max="6661" width="11.25390625" style="1" customWidth="1"/>
    <col min="6662" max="6662" width="10.875" style="1" customWidth="1"/>
    <col min="6663" max="6663" width="11.00390625" style="1" customWidth="1"/>
    <col min="6664" max="6664" width="11.125" style="1" customWidth="1"/>
    <col min="6665" max="6665" width="10.75390625" style="1" customWidth="1"/>
    <col min="6666" max="6912" width="9.125" style="1" customWidth="1"/>
    <col min="6913" max="6913" width="5.875" style="1" customWidth="1"/>
    <col min="6914" max="6914" width="6.125" style="1" customWidth="1"/>
    <col min="6915" max="6915" width="11.375" style="1" customWidth="1"/>
    <col min="6916" max="6916" width="15.875" style="1" customWidth="1"/>
    <col min="6917" max="6917" width="11.25390625" style="1" customWidth="1"/>
    <col min="6918" max="6918" width="10.875" style="1" customWidth="1"/>
    <col min="6919" max="6919" width="11.00390625" style="1" customWidth="1"/>
    <col min="6920" max="6920" width="11.125" style="1" customWidth="1"/>
    <col min="6921" max="6921" width="10.75390625" style="1" customWidth="1"/>
    <col min="6922" max="7168" width="9.125" style="1" customWidth="1"/>
    <col min="7169" max="7169" width="5.875" style="1" customWidth="1"/>
    <col min="7170" max="7170" width="6.125" style="1" customWidth="1"/>
    <col min="7171" max="7171" width="11.375" style="1" customWidth="1"/>
    <col min="7172" max="7172" width="15.875" style="1" customWidth="1"/>
    <col min="7173" max="7173" width="11.25390625" style="1" customWidth="1"/>
    <col min="7174" max="7174" width="10.875" style="1" customWidth="1"/>
    <col min="7175" max="7175" width="11.00390625" style="1" customWidth="1"/>
    <col min="7176" max="7176" width="11.125" style="1" customWidth="1"/>
    <col min="7177" max="7177" width="10.75390625" style="1" customWidth="1"/>
    <col min="7178" max="7424" width="9.125" style="1" customWidth="1"/>
    <col min="7425" max="7425" width="5.875" style="1" customWidth="1"/>
    <col min="7426" max="7426" width="6.125" style="1" customWidth="1"/>
    <col min="7427" max="7427" width="11.375" style="1" customWidth="1"/>
    <col min="7428" max="7428" width="15.875" style="1" customWidth="1"/>
    <col min="7429" max="7429" width="11.25390625" style="1" customWidth="1"/>
    <col min="7430" max="7430" width="10.875" style="1" customWidth="1"/>
    <col min="7431" max="7431" width="11.00390625" style="1" customWidth="1"/>
    <col min="7432" max="7432" width="11.125" style="1" customWidth="1"/>
    <col min="7433" max="7433" width="10.75390625" style="1" customWidth="1"/>
    <col min="7434" max="7680" width="9.125" style="1" customWidth="1"/>
    <col min="7681" max="7681" width="5.875" style="1" customWidth="1"/>
    <col min="7682" max="7682" width="6.125" style="1" customWidth="1"/>
    <col min="7683" max="7683" width="11.375" style="1" customWidth="1"/>
    <col min="7684" max="7684" width="15.875" style="1" customWidth="1"/>
    <col min="7685" max="7685" width="11.25390625" style="1" customWidth="1"/>
    <col min="7686" max="7686" width="10.875" style="1" customWidth="1"/>
    <col min="7687" max="7687" width="11.00390625" style="1" customWidth="1"/>
    <col min="7688" max="7688" width="11.125" style="1" customWidth="1"/>
    <col min="7689" max="7689" width="10.75390625" style="1" customWidth="1"/>
    <col min="7690" max="7936" width="9.125" style="1" customWidth="1"/>
    <col min="7937" max="7937" width="5.875" style="1" customWidth="1"/>
    <col min="7938" max="7938" width="6.125" style="1" customWidth="1"/>
    <col min="7939" max="7939" width="11.375" style="1" customWidth="1"/>
    <col min="7940" max="7940" width="15.875" style="1" customWidth="1"/>
    <col min="7941" max="7941" width="11.25390625" style="1" customWidth="1"/>
    <col min="7942" max="7942" width="10.875" style="1" customWidth="1"/>
    <col min="7943" max="7943" width="11.00390625" style="1" customWidth="1"/>
    <col min="7944" max="7944" width="11.125" style="1" customWidth="1"/>
    <col min="7945" max="7945" width="10.75390625" style="1" customWidth="1"/>
    <col min="7946" max="8192" width="9.125" style="1" customWidth="1"/>
    <col min="8193" max="8193" width="5.875" style="1" customWidth="1"/>
    <col min="8194" max="8194" width="6.125" style="1" customWidth="1"/>
    <col min="8195" max="8195" width="11.375" style="1" customWidth="1"/>
    <col min="8196" max="8196" width="15.875" style="1" customWidth="1"/>
    <col min="8197" max="8197" width="11.25390625" style="1" customWidth="1"/>
    <col min="8198" max="8198" width="10.875" style="1" customWidth="1"/>
    <col min="8199" max="8199" width="11.00390625" style="1" customWidth="1"/>
    <col min="8200" max="8200" width="11.125" style="1" customWidth="1"/>
    <col min="8201" max="8201" width="10.75390625" style="1" customWidth="1"/>
    <col min="8202" max="8448" width="9.125" style="1" customWidth="1"/>
    <col min="8449" max="8449" width="5.875" style="1" customWidth="1"/>
    <col min="8450" max="8450" width="6.125" style="1" customWidth="1"/>
    <col min="8451" max="8451" width="11.375" style="1" customWidth="1"/>
    <col min="8452" max="8452" width="15.875" style="1" customWidth="1"/>
    <col min="8453" max="8453" width="11.25390625" style="1" customWidth="1"/>
    <col min="8454" max="8454" width="10.875" style="1" customWidth="1"/>
    <col min="8455" max="8455" width="11.00390625" style="1" customWidth="1"/>
    <col min="8456" max="8456" width="11.125" style="1" customWidth="1"/>
    <col min="8457" max="8457" width="10.75390625" style="1" customWidth="1"/>
    <col min="8458" max="8704" width="9.125" style="1" customWidth="1"/>
    <col min="8705" max="8705" width="5.875" style="1" customWidth="1"/>
    <col min="8706" max="8706" width="6.125" style="1" customWidth="1"/>
    <col min="8707" max="8707" width="11.375" style="1" customWidth="1"/>
    <col min="8708" max="8708" width="15.875" style="1" customWidth="1"/>
    <col min="8709" max="8709" width="11.25390625" style="1" customWidth="1"/>
    <col min="8710" max="8710" width="10.875" style="1" customWidth="1"/>
    <col min="8711" max="8711" width="11.00390625" style="1" customWidth="1"/>
    <col min="8712" max="8712" width="11.125" style="1" customWidth="1"/>
    <col min="8713" max="8713" width="10.75390625" style="1" customWidth="1"/>
    <col min="8714" max="8960" width="9.125" style="1" customWidth="1"/>
    <col min="8961" max="8961" width="5.875" style="1" customWidth="1"/>
    <col min="8962" max="8962" width="6.125" style="1" customWidth="1"/>
    <col min="8963" max="8963" width="11.375" style="1" customWidth="1"/>
    <col min="8964" max="8964" width="15.875" style="1" customWidth="1"/>
    <col min="8965" max="8965" width="11.25390625" style="1" customWidth="1"/>
    <col min="8966" max="8966" width="10.875" style="1" customWidth="1"/>
    <col min="8967" max="8967" width="11.00390625" style="1" customWidth="1"/>
    <col min="8968" max="8968" width="11.125" style="1" customWidth="1"/>
    <col min="8969" max="8969" width="10.75390625" style="1" customWidth="1"/>
    <col min="8970" max="9216" width="9.125" style="1" customWidth="1"/>
    <col min="9217" max="9217" width="5.875" style="1" customWidth="1"/>
    <col min="9218" max="9218" width="6.125" style="1" customWidth="1"/>
    <col min="9219" max="9219" width="11.375" style="1" customWidth="1"/>
    <col min="9220" max="9220" width="15.875" style="1" customWidth="1"/>
    <col min="9221" max="9221" width="11.25390625" style="1" customWidth="1"/>
    <col min="9222" max="9222" width="10.875" style="1" customWidth="1"/>
    <col min="9223" max="9223" width="11.00390625" style="1" customWidth="1"/>
    <col min="9224" max="9224" width="11.125" style="1" customWidth="1"/>
    <col min="9225" max="9225" width="10.75390625" style="1" customWidth="1"/>
    <col min="9226" max="9472" width="9.125" style="1" customWidth="1"/>
    <col min="9473" max="9473" width="5.875" style="1" customWidth="1"/>
    <col min="9474" max="9474" width="6.125" style="1" customWidth="1"/>
    <col min="9475" max="9475" width="11.375" style="1" customWidth="1"/>
    <col min="9476" max="9476" width="15.875" style="1" customWidth="1"/>
    <col min="9477" max="9477" width="11.25390625" style="1" customWidth="1"/>
    <col min="9478" max="9478" width="10.875" style="1" customWidth="1"/>
    <col min="9479" max="9479" width="11.00390625" style="1" customWidth="1"/>
    <col min="9480" max="9480" width="11.125" style="1" customWidth="1"/>
    <col min="9481" max="9481" width="10.75390625" style="1" customWidth="1"/>
    <col min="9482" max="9728" width="9.125" style="1" customWidth="1"/>
    <col min="9729" max="9729" width="5.875" style="1" customWidth="1"/>
    <col min="9730" max="9730" width="6.125" style="1" customWidth="1"/>
    <col min="9731" max="9731" width="11.375" style="1" customWidth="1"/>
    <col min="9732" max="9732" width="15.875" style="1" customWidth="1"/>
    <col min="9733" max="9733" width="11.25390625" style="1" customWidth="1"/>
    <col min="9734" max="9734" width="10.875" style="1" customWidth="1"/>
    <col min="9735" max="9735" width="11.00390625" style="1" customWidth="1"/>
    <col min="9736" max="9736" width="11.125" style="1" customWidth="1"/>
    <col min="9737" max="9737" width="10.75390625" style="1" customWidth="1"/>
    <col min="9738" max="9984" width="9.125" style="1" customWidth="1"/>
    <col min="9985" max="9985" width="5.875" style="1" customWidth="1"/>
    <col min="9986" max="9986" width="6.125" style="1" customWidth="1"/>
    <col min="9987" max="9987" width="11.375" style="1" customWidth="1"/>
    <col min="9988" max="9988" width="15.875" style="1" customWidth="1"/>
    <col min="9989" max="9989" width="11.25390625" style="1" customWidth="1"/>
    <col min="9990" max="9990" width="10.875" style="1" customWidth="1"/>
    <col min="9991" max="9991" width="11.00390625" style="1" customWidth="1"/>
    <col min="9992" max="9992" width="11.125" style="1" customWidth="1"/>
    <col min="9993" max="9993" width="10.75390625" style="1" customWidth="1"/>
    <col min="9994" max="10240" width="9.125" style="1" customWidth="1"/>
    <col min="10241" max="10241" width="5.875" style="1" customWidth="1"/>
    <col min="10242" max="10242" width="6.125" style="1" customWidth="1"/>
    <col min="10243" max="10243" width="11.375" style="1" customWidth="1"/>
    <col min="10244" max="10244" width="15.875" style="1" customWidth="1"/>
    <col min="10245" max="10245" width="11.25390625" style="1" customWidth="1"/>
    <col min="10246" max="10246" width="10.875" style="1" customWidth="1"/>
    <col min="10247" max="10247" width="11.00390625" style="1" customWidth="1"/>
    <col min="10248" max="10248" width="11.125" style="1" customWidth="1"/>
    <col min="10249" max="10249" width="10.75390625" style="1" customWidth="1"/>
    <col min="10250" max="10496" width="9.125" style="1" customWidth="1"/>
    <col min="10497" max="10497" width="5.875" style="1" customWidth="1"/>
    <col min="10498" max="10498" width="6.125" style="1" customWidth="1"/>
    <col min="10499" max="10499" width="11.375" style="1" customWidth="1"/>
    <col min="10500" max="10500" width="15.875" style="1" customWidth="1"/>
    <col min="10501" max="10501" width="11.25390625" style="1" customWidth="1"/>
    <col min="10502" max="10502" width="10.875" style="1" customWidth="1"/>
    <col min="10503" max="10503" width="11.00390625" style="1" customWidth="1"/>
    <col min="10504" max="10504" width="11.125" style="1" customWidth="1"/>
    <col min="10505" max="10505" width="10.75390625" style="1" customWidth="1"/>
    <col min="10506" max="10752" width="9.125" style="1" customWidth="1"/>
    <col min="10753" max="10753" width="5.875" style="1" customWidth="1"/>
    <col min="10754" max="10754" width="6.125" style="1" customWidth="1"/>
    <col min="10755" max="10755" width="11.375" style="1" customWidth="1"/>
    <col min="10756" max="10756" width="15.875" style="1" customWidth="1"/>
    <col min="10757" max="10757" width="11.25390625" style="1" customWidth="1"/>
    <col min="10758" max="10758" width="10.875" style="1" customWidth="1"/>
    <col min="10759" max="10759" width="11.00390625" style="1" customWidth="1"/>
    <col min="10760" max="10760" width="11.125" style="1" customWidth="1"/>
    <col min="10761" max="10761" width="10.75390625" style="1" customWidth="1"/>
    <col min="10762" max="11008" width="9.125" style="1" customWidth="1"/>
    <col min="11009" max="11009" width="5.875" style="1" customWidth="1"/>
    <col min="11010" max="11010" width="6.125" style="1" customWidth="1"/>
    <col min="11011" max="11011" width="11.375" style="1" customWidth="1"/>
    <col min="11012" max="11012" width="15.875" style="1" customWidth="1"/>
    <col min="11013" max="11013" width="11.25390625" style="1" customWidth="1"/>
    <col min="11014" max="11014" width="10.875" style="1" customWidth="1"/>
    <col min="11015" max="11015" width="11.00390625" style="1" customWidth="1"/>
    <col min="11016" max="11016" width="11.125" style="1" customWidth="1"/>
    <col min="11017" max="11017" width="10.75390625" style="1" customWidth="1"/>
    <col min="11018" max="11264" width="9.125" style="1" customWidth="1"/>
    <col min="11265" max="11265" width="5.875" style="1" customWidth="1"/>
    <col min="11266" max="11266" width="6.125" style="1" customWidth="1"/>
    <col min="11267" max="11267" width="11.375" style="1" customWidth="1"/>
    <col min="11268" max="11268" width="15.875" style="1" customWidth="1"/>
    <col min="11269" max="11269" width="11.25390625" style="1" customWidth="1"/>
    <col min="11270" max="11270" width="10.875" style="1" customWidth="1"/>
    <col min="11271" max="11271" width="11.00390625" style="1" customWidth="1"/>
    <col min="11272" max="11272" width="11.125" style="1" customWidth="1"/>
    <col min="11273" max="11273" width="10.75390625" style="1" customWidth="1"/>
    <col min="11274" max="11520" width="9.125" style="1" customWidth="1"/>
    <col min="11521" max="11521" width="5.875" style="1" customWidth="1"/>
    <col min="11522" max="11522" width="6.125" style="1" customWidth="1"/>
    <col min="11523" max="11523" width="11.375" style="1" customWidth="1"/>
    <col min="11524" max="11524" width="15.875" style="1" customWidth="1"/>
    <col min="11525" max="11525" width="11.25390625" style="1" customWidth="1"/>
    <col min="11526" max="11526" width="10.875" style="1" customWidth="1"/>
    <col min="11527" max="11527" width="11.00390625" style="1" customWidth="1"/>
    <col min="11528" max="11528" width="11.125" style="1" customWidth="1"/>
    <col min="11529" max="11529" width="10.75390625" style="1" customWidth="1"/>
    <col min="11530" max="11776" width="9.125" style="1" customWidth="1"/>
    <col min="11777" max="11777" width="5.875" style="1" customWidth="1"/>
    <col min="11778" max="11778" width="6.125" style="1" customWidth="1"/>
    <col min="11779" max="11779" width="11.375" style="1" customWidth="1"/>
    <col min="11780" max="11780" width="15.875" style="1" customWidth="1"/>
    <col min="11781" max="11781" width="11.25390625" style="1" customWidth="1"/>
    <col min="11782" max="11782" width="10.875" style="1" customWidth="1"/>
    <col min="11783" max="11783" width="11.00390625" style="1" customWidth="1"/>
    <col min="11784" max="11784" width="11.125" style="1" customWidth="1"/>
    <col min="11785" max="11785" width="10.75390625" style="1" customWidth="1"/>
    <col min="11786" max="12032" width="9.125" style="1" customWidth="1"/>
    <col min="12033" max="12033" width="5.875" style="1" customWidth="1"/>
    <col min="12034" max="12034" width="6.125" style="1" customWidth="1"/>
    <col min="12035" max="12035" width="11.375" style="1" customWidth="1"/>
    <col min="12036" max="12036" width="15.875" style="1" customWidth="1"/>
    <col min="12037" max="12037" width="11.25390625" style="1" customWidth="1"/>
    <col min="12038" max="12038" width="10.875" style="1" customWidth="1"/>
    <col min="12039" max="12039" width="11.00390625" style="1" customWidth="1"/>
    <col min="12040" max="12040" width="11.125" style="1" customWidth="1"/>
    <col min="12041" max="12041" width="10.75390625" style="1" customWidth="1"/>
    <col min="12042" max="12288" width="9.125" style="1" customWidth="1"/>
    <col min="12289" max="12289" width="5.875" style="1" customWidth="1"/>
    <col min="12290" max="12290" width="6.125" style="1" customWidth="1"/>
    <col min="12291" max="12291" width="11.375" style="1" customWidth="1"/>
    <col min="12292" max="12292" width="15.875" style="1" customWidth="1"/>
    <col min="12293" max="12293" width="11.25390625" style="1" customWidth="1"/>
    <col min="12294" max="12294" width="10.875" style="1" customWidth="1"/>
    <col min="12295" max="12295" width="11.00390625" style="1" customWidth="1"/>
    <col min="12296" max="12296" width="11.125" style="1" customWidth="1"/>
    <col min="12297" max="12297" width="10.75390625" style="1" customWidth="1"/>
    <col min="12298" max="12544" width="9.125" style="1" customWidth="1"/>
    <col min="12545" max="12545" width="5.875" style="1" customWidth="1"/>
    <col min="12546" max="12546" width="6.125" style="1" customWidth="1"/>
    <col min="12547" max="12547" width="11.375" style="1" customWidth="1"/>
    <col min="12548" max="12548" width="15.875" style="1" customWidth="1"/>
    <col min="12549" max="12549" width="11.25390625" style="1" customWidth="1"/>
    <col min="12550" max="12550" width="10.875" style="1" customWidth="1"/>
    <col min="12551" max="12551" width="11.00390625" style="1" customWidth="1"/>
    <col min="12552" max="12552" width="11.125" style="1" customWidth="1"/>
    <col min="12553" max="12553" width="10.75390625" style="1" customWidth="1"/>
    <col min="12554" max="12800" width="9.125" style="1" customWidth="1"/>
    <col min="12801" max="12801" width="5.875" style="1" customWidth="1"/>
    <col min="12802" max="12802" width="6.125" style="1" customWidth="1"/>
    <col min="12803" max="12803" width="11.375" style="1" customWidth="1"/>
    <col min="12804" max="12804" width="15.875" style="1" customWidth="1"/>
    <col min="12805" max="12805" width="11.25390625" style="1" customWidth="1"/>
    <col min="12806" max="12806" width="10.875" style="1" customWidth="1"/>
    <col min="12807" max="12807" width="11.00390625" style="1" customWidth="1"/>
    <col min="12808" max="12808" width="11.125" style="1" customWidth="1"/>
    <col min="12809" max="12809" width="10.75390625" style="1" customWidth="1"/>
    <col min="12810" max="13056" width="9.125" style="1" customWidth="1"/>
    <col min="13057" max="13057" width="5.875" style="1" customWidth="1"/>
    <col min="13058" max="13058" width="6.125" style="1" customWidth="1"/>
    <col min="13059" max="13059" width="11.375" style="1" customWidth="1"/>
    <col min="13060" max="13060" width="15.875" style="1" customWidth="1"/>
    <col min="13061" max="13061" width="11.25390625" style="1" customWidth="1"/>
    <col min="13062" max="13062" width="10.875" style="1" customWidth="1"/>
    <col min="13063" max="13063" width="11.00390625" style="1" customWidth="1"/>
    <col min="13064" max="13064" width="11.125" style="1" customWidth="1"/>
    <col min="13065" max="13065" width="10.75390625" style="1" customWidth="1"/>
    <col min="13066" max="13312" width="9.125" style="1" customWidth="1"/>
    <col min="13313" max="13313" width="5.875" style="1" customWidth="1"/>
    <col min="13314" max="13314" width="6.125" style="1" customWidth="1"/>
    <col min="13315" max="13315" width="11.375" style="1" customWidth="1"/>
    <col min="13316" max="13316" width="15.875" style="1" customWidth="1"/>
    <col min="13317" max="13317" width="11.25390625" style="1" customWidth="1"/>
    <col min="13318" max="13318" width="10.875" style="1" customWidth="1"/>
    <col min="13319" max="13319" width="11.00390625" style="1" customWidth="1"/>
    <col min="13320" max="13320" width="11.125" style="1" customWidth="1"/>
    <col min="13321" max="13321" width="10.75390625" style="1" customWidth="1"/>
    <col min="13322" max="13568" width="9.125" style="1" customWidth="1"/>
    <col min="13569" max="13569" width="5.875" style="1" customWidth="1"/>
    <col min="13570" max="13570" width="6.125" style="1" customWidth="1"/>
    <col min="13571" max="13571" width="11.375" style="1" customWidth="1"/>
    <col min="13572" max="13572" width="15.875" style="1" customWidth="1"/>
    <col min="13573" max="13573" width="11.25390625" style="1" customWidth="1"/>
    <col min="13574" max="13574" width="10.875" style="1" customWidth="1"/>
    <col min="13575" max="13575" width="11.00390625" style="1" customWidth="1"/>
    <col min="13576" max="13576" width="11.125" style="1" customWidth="1"/>
    <col min="13577" max="13577" width="10.75390625" style="1" customWidth="1"/>
    <col min="13578" max="13824" width="9.125" style="1" customWidth="1"/>
    <col min="13825" max="13825" width="5.875" style="1" customWidth="1"/>
    <col min="13826" max="13826" width="6.125" style="1" customWidth="1"/>
    <col min="13827" max="13827" width="11.375" style="1" customWidth="1"/>
    <col min="13828" max="13828" width="15.875" style="1" customWidth="1"/>
    <col min="13829" max="13829" width="11.25390625" style="1" customWidth="1"/>
    <col min="13830" max="13830" width="10.875" style="1" customWidth="1"/>
    <col min="13831" max="13831" width="11.00390625" style="1" customWidth="1"/>
    <col min="13832" max="13832" width="11.125" style="1" customWidth="1"/>
    <col min="13833" max="13833" width="10.75390625" style="1" customWidth="1"/>
    <col min="13834" max="14080" width="9.125" style="1" customWidth="1"/>
    <col min="14081" max="14081" width="5.875" style="1" customWidth="1"/>
    <col min="14082" max="14082" width="6.125" style="1" customWidth="1"/>
    <col min="14083" max="14083" width="11.375" style="1" customWidth="1"/>
    <col min="14084" max="14084" width="15.875" style="1" customWidth="1"/>
    <col min="14085" max="14085" width="11.25390625" style="1" customWidth="1"/>
    <col min="14086" max="14086" width="10.875" style="1" customWidth="1"/>
    <col min="14087" max="14087" width="11.00390625" style="1" customWidth="1"/>
    <col min="14088" max="14088" width="11.125" style="1" customWidth="1"/>
    <col min="14089" max="14089" width="10.75390625" style="1" customWidth="1"/>
    <col min="14090" max="14336" width="9.125" style="1" customWidth="1"/>
    <col min="14337" max="14337" width="5.875" style="1" customWidth="1"/>
    <col min="14338" max="14338" width="6.125" style="1" customWidth="1"/>
    <col min="14339" max="14339" width="11.375" style="1" customWidth="1"/>
    <col min="14340" max="14340" width="15.875" style="1" customWidth="1"/>
    <col min="14341" max="14341" width="11.25390625" style="1" customWidth="1"/>
    <col min="14342" max="14342" width="10.875" style="1" customWidth="1"/>
    <col min="14343" max="14343" width="11.00390625" style="1" customWidth="1"/>
    <col min="14344" max="14344" width="11.125" style="1" customWidth="1"/>
    <col min="14345" max="14345" width="10.75390625" style="1" customWidth="1"/>
    <col min="14346" max="14592" width="9.125" style="1" customWidth="1"/>
    <col min="14593" max="14593" width="5.875" style="1" customWidth="1"/>
    <col min="14594" max="14594" width="6.125" style="1" customWidth="1"/>
    <col min="14595" max="14595" width="11.375" style="1" customWidth="1"/>
    <col min="14596" max="14596" width="15.875" style="1" customWidth="1"/>
    <col min="14597" max="14597" width="11.25390625" style="1" customWidth="1"/>
    <col min="14598" max="14598" width="10.875" style="1" customWidth="1"/>
    <col min="14599" max="14599" width="11.00390625" style="1" customWidth="1"/>
    <col min="14600" max="14600" width="11.125" style="1" customWidth="1"/>
    <col min="14601" max="14601" width="10.75390625" style="1" customWidth="1"/>
    <col min="14602" max="14848" width="9.125" style="1" customWidth="1"/>
    <col min="14849" max="14849" width="5.875" style="1" customWidth="1"/>
    <col min="14850" max="14850" width="6.125" style="1" customWidth="1"/>
    <col min="14851" max="14851" width="11.375" style="1" customWidth="1"/>
    <col min="14852" max="14852" width="15.875" style="1" customWidth="1"/>
    <col min="14853" max="14853" width="11.25390625" style="1" customWidth="1"/>
    <col min="14854" max="14854" width="10.875" style="1" customWidth="1"/>
    <col min="14855" max="14855" width="11.00390625" style="1" customWidth="1"/>
    <col min="14856" max="14856" width="11.125" style="1" customWidth="1"/>
    <col min="14857" max="14857" width="10.75390625" style="1" customWidth="1"/>
    <col min="14858" max="15104" width="9.125" style="1" customWidth="1"/>
    <col min="15105" max="15105" width="5.875" style="1" customWidth="1"/>
    <col min="15106" max="15106" width="6.125" style="1" customWidth="1"/>
    <col min="15107" max="15107" width="11.375" style="1" customWidth="1"/>
    <col min="15108" max="15108" width="15.875" style="1" customWidth="1"/>
    <col min="15109" max="15109" width="11.25390625" style="1" customWidth="1"/>
    <col min="15110" max="15110" width="10.875" style="1" customWidth="1"/>
    <col min="15111" max="15111" width="11.00390625" style="1" customWidth="1"/>
    <col min="15112" max="15112" width="11.125" style="1" customWidth="1"/>
    <col min="15113" max="15113" width="10.75390625" style="1" customWidth="1"/>
    <col min="15114" max="15360" width="9.125" style="1" customWidth="1"/>
    <col min="15361" max="15361" width="5.875" style="1" customWidth="1"/>
    <col min="15362" max="15362" width="6.125" style="1" customWidth="1"/>
    <col min="15363" max="15363" width="11.375" style="1" customWidth="1"/>
    <col min="15364" max="15364" width="15.875" style="1" customWidth="1"/>
    <col min="15365" max="15365" width="11.25390625" style="1" customWidth="1"/>
    <col min="15366" max="15366" width="10.875" style="1" customWidth="1"/>
    <col min="15367" max="15367" width="11.00390625" style="1" customWidth="1"/>
    <col min="15368" max="15368" width="11.125" style="1" customWidth="1"/>
    <col min="15369" max="15369" width="10.75390625" style="1" customWidth="1"/>
    <col min="15370" max="15616" width="9.125" style="1" customWidth="1"/>
    <col min="15617" max="15617" width="5.875" style="1" customWidth="1"/>
    <col min="15618" max="15618" width="6.125" style="1" customWidth="1"/>
    <col min="15619" max="15619" width="11.375" style="1" customWidth="1"/>
    <col min="15620" max="15620" width="15.875" style="1" customWidth="1"/>
    <col min="15621" max="15621" width="11.25390625" style="1" customWidth="1"/>
    <col min="15622" max="15622" width="10.875" style="1" customWidth="1"/>
    <col min="15623" max="15623" width="11.00390625" style="1" customWidth="1"/>
    <col min="15624" max="15624" width="11.125" style="1" customWidth="1"/>
    <col min="15625" max="15625" width="10.75390625" style="1" customWidth="1"/>
    <col min="15626" max="15872" width="9.125" style="1" customWidth="1"/>
    <col min="15873" max="15873" width="5.875" style="1" customWidth="1"/>
    <col min="15874" max="15874" width="6.125" style="1" customWidth="1"/>
    <col min="15875" max="15875" width="11.375" style="1" customWidth="1"/>
    <col min="15876" max="15876" width="15.875" style="1" customWidth="1"/>
    <col min="15877" max="15877" width="11.25390625" style="1" customWidth="1"/>
    <col min="15878" max="15878" width="10.875" style="1" customWidth="1"/>
    <col min="15879" max="15879" width="11.00390625" style="1" customWidth="1"/>
    <col min="15880" max="15880" width="11.125" style="1" customWidth="1"/>
    <col min="15881" max="15881" width="10.75390625" style="1" customWidth="1"/>
    <col min="15882" max="16128" width="9.125" style="1" customWidth="1"/>
    <col min="16129" max="16129" width="5.875" style="1" customWidth="1"/>
    <col min="16130" max="16130" width="6.125" style="1" customWidth="1"/>
    <col min="16131" max="16131" width="11.375" style="1" customWidth="1"/>
    <col min="16132" max="16132" width="15.875" style="1" customWidth="1"/>
    <col min="16133" max="16133" width="11.25390625" style="1" customWidth="1"/>
    <col min="16134" max="16134" width="10.875" style="1" customWidth="1"/>
    <col min="16135" max="16135" width="11.00390625" style="1" customWidth="1"/>
    <col min="16136" max="16136" width="11.125" style="1" customWidth="1"/>
    <col min="16137" max="16137" width="10.75390625" style="1" customWidth="1"/>
    <col min="16138" max="16384" width="9.125" style="1" customWidth="1"/>
  </cols>
  <sheetData>
    <row r="1" spans="1:9" ht="13.5" thickTop="1">
      <c r="A1" s="317" t="s">
        <v>3</v>
      </c>
      <c r="B1" s="318"/>
      <c r="C1" s="183" t="s">
        <v>340</v>
      </c>
      <c r="D1" s="184"/>
      <c r="E1" s="185"/>
      <c r="F1" s="184"/>
      <c r="G1" s="186" t="s">
        <v>77</v>
      </c>
      <c r="H1" s="187">
        <v>20180110</v>
      </c>
      <c r="I1" s="188"/>
    </row>
    <row r="2" spans="1:9" ht="13.5" thickBot="1">
      <c r="A2" s="319" t="s">
        <v>78</v>
      </c>
      <c r="B2" s="320"/>
      <c r="C2" s="189" t="s">
        <v>106</v>
      </c>
      <c r="D2" s="190"/>
      <c r="E2" s="191"/>
      <c r="F2" s="190"/>
      <c r="G2" s="321" t="s">
        <v>107</v>
      </c>
      <c r="H2" s="322"/>
      <c r="I2" s="323"/>
    </row>
    <row r="3" ht="13.5" thickTop="1">
      <c r="F3" s="124"/>
    </row>
    <row r="4" spans="1:9" ht="19.5" customHeight="1">
      <c r="A4" s="192" t="s">
        <v>79</v>
      </c>
      <c r="B4" s="193"/>
      <c r="C4" s="193"/>
      <c r="D4" s="193"/>
      <c r="E4" s="194"/>
      <c r="F4" s="193"/>
      <c r="G4" s="193"/>
      <c r="H4" s="193"/>
      <c r="I4" s="193"/>
    </row>
    <row r="5" ht="13.5" thickBot="1"/>
    <row r="6" spans="1:9" s="124" customFormat="1" ht="13.5" thickBot="1">
      <c r="A6" s="195"/>
      <c r="B6" s="196" t="s">
        <v>80</v>
      </c>
      <c r="C6" s="196"/>
      <c r="D6" s="197"/>
      <c r="E6" s="198" t="s">
        <v>26</v>
      </c>
      <c r="F6" s="199" t="s">
        <v>27</v>
      </c>
      <c r="G6" s="199" t="s">
        <v>28</v>
      </c>
      <c r="H6" s="199" t="s">
        <v>29</v>
      </c>
      <c r="I6" s="200" t="s">
        <v>30</v>
      </c>
    </row>
    <row r="7" spans="1:9" s="124" customFormat="1" ht="12.75">
      <c r="A7" s="289" t="str">
        <f>'1801-001 20180110 Pol'!B7</f>
        <v>D97</v>
      </c>
      <c r="B7" s="62" t="str">
        <f>'1801-001 20180110 Pol'!C7</f>
        <v>Sondy</v>
      </c>
      <c r="D7" s="201"/>
      <c r="E7" s="290">
        <f>'1801-001 20180110 Pol'!BA9</f>
        <v>0</v>
      </c>
      <c r="F7" s="291">
        <f>'1801-001 20180110 Pol'!BB9</f>
        <v>0</v>
      </c>
      <c r="G7" s="291">
        <f>'1801-001 20180110 Pol'!BC9</f>
        <v>0</v>
      </c>
      <c r="H7" s="291">
        <f>'1801-001 20180110 Pol'!BD9</f>
        <v>0</v>
      </c>
      <c r="I7" s="292">
        <f>'1801-001 20180110 Pol'!BE9</f>
        <v>0</v>
      </c>
    </row>
    <row r="8" spans="1:9" s="124" customFormat="1" ht="12.75">
      <c r="A8" s="289" t="str">
        <f>'1801-001 20180110 Pol'!B10</f>
        <v>712</v>
      </c>
      <c r="B8" s="62" t="str">
        <f>'1801-001 20180110 Pol'!C10</f>
        <v>Živičné krytiny</v>
      </c>
      <c r="D8" s="201"/>
      <c r="E8" s="290">
        <f>'1801-001 20180110 Pol'!BA25</f>
        <v>0</v>
      </c>
      <c r="F8" s="291">
        <f>'1801-001 20180110 Pol'!BB25</f>
        <v>0</v>
      </c>
      <c r="G8" s="291">
        <f>'1801-001 20180110 Pol'!BC25</f>
        <v>0</v>
      </c>
      <c r="H8" s="291">
        <f>'1801-001 20180110 Pol'!BD25</f>
        <v>0</v>
      </c>
      <c r="I8" s="292">
        <f>'1801-001 20180110 Pol'!BE25</f>
        <v>0</v>
      </c>
    </row>
    <row r="9" spans="1:9" s="124" customFormat="1" ht="12.75">
      <c r="A9" s="289" t="str">
        <f>'1801-001 20180110 Pol'!B26</f>
        <v>713</v>
      </c>
      <c r="B9" s="62" t="str">
        <f>'1801-001 20180110 Pol'!C26</f>
        <v>Izolace tepelné</v>
      </c>
      <c r="D9" s="201"/>
      <c r="E9" s="290">
        <f>'1801-001 20180110 Pol'!BA31</f>
        <v>0</v>
      </c>
      <c r="F9" s="291">
        <f>'1801-001 20180110 Pol'!BB31</f>
        <v>0</v>
      </c>
      <c r="G9" s="291">
        <f>'1801-001 20180110 Pol'!BC31</f>
        <v>0</v>
      </c>
      <c r="H9" s="291">
        <f>'1801-001 20180110 Pol'!BD31</f>
        <v>0</v>
      </c>
      <c r="I9" s="292">
        <f>'1801-001 20180110 Pol'!BE31</f>
        <v>0</v>
      </c>
    </row>
    <row r="10" spans="1:9" s="124" customFormat="1" ht="12.75">
      <c r="A10" s="289" t="str">
        <f>'1801-001 20180110 Pol'!B32</f>
        <v>721</v>
      </c>
      <c r="B10" s="62" t="str">
        <f>'1801-001 20180110 Pol'!C32</f>
        <v>Vnitřní kanalizace</v>
      </c>
      <c r="D10" s="201"/>
      <c r="E10" s="290">
        <f>'1801-001 20180110 Pol'!BA34</f>
        <v>0</v>
      </c>
      <c r="F10" s="291">
        <f>'1801-001 20180110 Pol'!BB34</f>
        <v>0</v>
      </c>
      <c r="G10" s="291">
        <f>'1801-001 20180110 Pol'!BC34</f>
        <v>0</v>
      </c>
      <c r="H10" s="291">
        <f>'1801-001 20180110 Pol'!BD34</f>
        <v>0</v>
      </c>
      <c r="I10" s="292">
        <f>'1801-001 20180110 Pol'!BE34</f>
        <v>0</v>
      </c>
    </row>
    <row r="11" spans="1:9" s="124" customFormat="1" ht="12.75">
      <c r="A11" s="289" t="str">
        <f>'1801-001 20180110 Pol'!B35</f>
        <v>743</v>
      </c>
      <c r="B11" s="62" t="str">
        <f>'1801-001 20180110 Pol'!C35</f>
        <v>Elektromontáže - hrubá montáž</v>
      </c>
      <c r="D11" s="201"/>
      <c r="E11" s="290">
        <f>'1801-001 20180110 Pol'!BA39</f>
        <v>0</v>
      </c>
      <c r="F11" s="291">
        <f>'1801-001 20180110 Pol'!BB39</f>
        <v>0</v>
      </c>
      <c r="G11" s="291">
        <f>'1801-001 20180110 Pol'!BC39</f>
        <v>0</v>
      </c>
      <c r="H11" s="291">
        <f>'1801-001 20180110 Pol'!BD39</f>
        <v>0</v>
      </c>
      <c r="I11" s="292">
        <f>'1801-001 20180110 Pol'!BE39</f>
        <v>0</v>
      </c>
    </row>
    <row r="12" spans="1:9" s="124" customFormat="1" ht="12.75">
      <c r="A12" s="289" t="str">
        <f>'1801-001 20180110 Pol'!B40</f>
        <v>764</v>
      </c>
      <c r="B12" s="62" t="str">
        <f>'1801-001 20180110 Pol'!C40</f>
        <v>Konstrukce klempířské</v>
      </c>
      <c r="D12" s="201"/>
      <c r="E12" s="290">
        <f>'1801-001 20180110 Pol'!BA47</f>
        <v>0</v>
      </c>
      <c r="F12" s="291">
        <f>'1801-001 20180110 Pol'!BB47</f>
        <v>0</v>
      </c>
      <c r="G12" s="291">
        <f>'1801-001 20180110 Pol'!BC47</f>
        <v>0</v>
      </c>
      <c r="H12" s="291">
        <f>'1801-001 20180110 Pol'!BD47</f>
        <v>0</v>
      </c>
      <c r="I12" s="292">
        <f>'1801-001 20180110 Pol'!BE47</f>
        <v>0</v>
      </c>
    </row>
    <row r="13" spans="1:9" s="124" customFormat="1" ht="12.75">
      <c r="A13" s="289" t="str">
        <f>'1801-001 20180110 Pol'!B48</f>
        <v>94</v>
      </c>
      <c r="B13" s="62" t="str">
        <f>'1801-001 20180110 Pol'!C48</f>
        <v>Lešení a stavební výtahy</v>
      </c>
      <c r="D13" s="201"/>
      <c r="E13" s="290">
        <f>'1801-001 20180110 Pol'!BA52</f>
        <v>0</v>
      </c>
      <c r="F13" s="291">
        <f>'1801-001 20180110 Pol'!BB52</f>
        <v>0</v>
      </c>
      <c r="G13" s="291">
        <f>'1801-001 20180110 Pol'!BC52</f>
        <v>0</v>
      </c>
      <c r="H13" s="291">
        <f>'1801-001 20180110 Pol'!BD52</f>
        <v>0</v>
      </c>
      <c r="I13" s="292">
        <f>'1801-001 20180110 Pol'!BE52</f>
        <v>0</v>
      </c>
    </row>
    <row r="14" spans="1:9" s="124" customFormat="1" ht="12.75">
      <c r="A14" s="289" t="str">
        <f>'1801-001 20180110 Pol'!B53</f>
        <v>97</v>
      </c>
      <c r="B14" s="62" t="str">
        <f>'1801-001 20180110 Pol'!C53</f>
        <v>Prorážení otvorů</v>
      </c>
      <c r="D14" s="201"/>
      <c r="E14" s="290">
        <f>'1801-001 20180110 Pol'!BA59</f>
        <v>0</v>
      </c>
      <c r="F14" s="291">
        <f>'1801-001 20180110 Pol'!BB59</f>
        <v>0</v>
      </c>
      <c r="G14" s="291">
        <f>'1801-001 20180110 Pol'!BC59</f>
        <v>0</v>
      </c>
      <c r="H14" s="291">
        <f>'1801-001 20180110 Pol'!BD59</f>
        <v>0</v>
      </c>
      <c r="I14" s="292">
        <f>'1801-001 20180110 Pol'!BE59</f>
        <v>0</v>
      </c>
    </row>
    <row r="15" spans="1:9" s="124" customFormat="1" ht="13.5" thickBot="1">
      <c r="A15" s="289" t="str">
        <f>'1801-001 20180110 Pol'!B60</f>
        <v>D96</v>
      </c>
      <c r="B15" s="62" t="str">
        <f>'1801-001 20180110 Pol'!C60</f>
        <v>Přesuny suti a vybouraných hmot</v>
      </c>
      <c r="D15" s="201"/>
      <c r="E15" s="290">
        <f>'1801-001 20180110 Pol'!BA62</f>
        <v>0</v>
      </c>
      <c r="F15" s="291">
        <f>'1801-001 20180110 Pol'!BB62</f>
        <v>0</v>
      </c>
      <c r="G15" s="291">
        <f>'1801-001 20180110 Pol'!BC62</f>
        <v>0</v>
      </c>
      <c r="H15" s="291">
        <f>'1801-001 20180110 Pol'!BD62</f>
        <v>0</v>
      </c>
      <c r="I15" s="292">
        <f>'1801-001 20180110 Pol'!BE62</f>
        <v>0</v>
      </c>
    </row>
    <row r="16" spans="1:256" ht="13.5" thickBot="1">
      <c r="A16" s="202"/>
      <c r="B16" s="203" t="s">
        <v>81</v>
      </c>
      <c r="C16" s="203"/>
      <c r="D16" s="204"/>
      <c r="E16" s="205">
        <f>SUM(E7:E15)</f>
        <v>0</v>
      </c>
      <c r="F16" s="206">
        <f>SUM(F7:F15)</f>
        <v>0</v>
      </c>
      <c r="G16" s="206">
        <f>SUM(G7:G15)</f>
        <v>0</v>
      </c>
      <c r="H16" s="206">
        <f>SUM(H7:H15)</f>
        <v>0</v>
      </c>
      <c r="I16" s="207">
        <f>SUM(I7:I15)</f>
        <v>0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9" ht="12.75">
      <c r="A17" s="124"/>
      <c r="B17" s="124"/>
      <c r="C17" s="124"/>
      <c r="D17" s="124"/>
      <c r="E17" s="124"/>
      <c r="F17" s="124"/>
      <c r="G17" s="124"/>
      <c r="H17" s="124"/>
      <c r="I17" s="124"/>
    </row>
    <row r="18" spans="1:57" ht="18">
      <c r="A18" s="193" t="s">
        <v>82</v>
      </c>
      <c r="B18" s="193"/>
      <c r="C18" s="193"/>
      <c r="D18" s="193"/>
      <c r="E18" s="193"/>
      <c r="F18" s="193"/>
      <c r="G18" s="208"/>
      <c r="H18" s="193"/>
      <c r="I18" s="193"/>
      <c r="BA18" s="130"/>
      <c r="BB18" s="130"/>
      <c r="BC18" s="130"/>
      <c r="BD18" s="130"/>
      <c r="BE18" s="130"/>
    </row>
    <row r="19" ht="13.5" thickBot="1"/>
    <row r="20" spans="1:9" ht="12.75">
      <c r="A20" s="159" t="s">
        <v>83</v>
      </c>
      <c r="B20" s="160"/>
      <c r="C20" s="160"/>
      <c r="D20" s="209"/>
      <c r="E20" s="210" t="s">
        <v>84</v>
      </c>
      <c r="F20" s="211" t="s">
        <v>13</v>
      </c>
      <c r="G20" s="212" t="s">
        <v>85</v>
      </c>
      <c r="H20" s="213"/>
      <c r="I20" s="214" t="s">
        <v>84</v>
      </c>
    </row>
    <row r="21" spans="1:53" ht="12.75">
      <c r="A21" s="153" t="s">
        <v>184</v>
      </c>
      <c r="B21" s="144"/>
      <c r="C21" s="144"/>
      <c r="D21" s="215"/>
      <c r="E21" s="216">
        <v>0</v>
      </c>
      <c r="F21" s="217">
        <v>0</v>
      </c>
      <c r="G21" s="218">
        <v>0</v>
      </c>
      <c r="H21" s="219"/>
      <c r="I21" s="220">
        <f aca="true" t="shared" si="0" ref="I21:I28">E21+F21*G21/100</f>
        <v>0</v>
      </c>
      <c r="BA21" s="1">
        <v>0</v>
      </c>
    </row>
    <row r="22" spans="1:53" ht="12.75">
      <c r="A22" s="153" t="s">
        <v>185</v>
      </c>
      <c r="B22" s="144"/>
      <c r="C22" s="144"/>
      <c r="D22" s="215"/>
      <c r="E22" s="216">
        <v>0</v>
      </c>
      <c r="F22" s="217">
        <v>0</v>
      </c>
      <c r="G22" s="218">
        <v>0</v>
      </c>
      <c r="H22" s="219"/>
      <c r="I22" s="220">
        <f t="shared" si="0"/>
        <v>0</v>
      </c>
      <c r="BA22" s="1">
        <v>0</v>
      </c>
    </row>
    <row r="23" spans="1:53" ht="12.75">
      <c r="A23" s="153" t="s">
        <v>186</v>
      </c>
      <c r="B23" s="144"/>
      <c r="C23" s="144"/>
      <c r="D23" s="215"/>
      <c r="E23" s="216">
        <v>0</v>
      </c>
      <c r="F23" s="217">
        <v>0</v>
      </c>
      <c r="G23" s="218">
        <v>0</v>
      </c>
      <c r="H23" s="219"/>
      <c r="I23" s="220">
        <f t="shared" si="0"/>
        <v>0</v>
      </c>
      <c r="BA23" s="1">
        <v>0</v>
      </c>
    </row>
    <row r="24" spans="1:53" ht="12.75">
      <c r="A24" s="153" t="s">
        <v>187</v>
      </c>
      <c r="B24" s="144"/>
      <c r="C24" s="144"/>
      <c r="D24" s="215"/>
      <c r="E24" s="216">
        <v>0</v>
      </c>
      <c r="F24" s="217">
        <v>0</v>
      </c>
      <c r="G24" s="218">
        <v>0</v>
      </c>
      <c r="H24" s="219"/>
      <c r="I24" s="220">
        <f t="shared" si="0"/>
        <v>0</v>
      </c>
      <c r="BA24" s="1">
        <v>0</v>
      </c>
    </row>
    <row r="25" spans="1:53" ht="12.75">
      <c r="A25" s="153" t="s">
        <v>188</v>
      </c>
      <c r="B25" s="144"/>
      <c r="C25" s="144"/>
      <c r="D25" s="215"/>
      <c r="E25" s="216">
        <v>0</v>
      </c>
      <c r="F25" s="217">
        <v>0</v>
      </c>
      <c r="G25" s="218">
        <v>0</v>
      </c>
      <c r="H25" s="219"/>
      <c r="I25" s="220">
        <f t="shared" si="0"/>
        <v>0</v>
      </c>
      <c r="BA25" s="1">
        <v>1</v>
      </c>
    </row>
    <row r="26" spans="1:53" ht="12.75">
      <c r="A26" s="153" t="s">
        <v>189</v>
      </c>
      <c r="B26" s="144"/>
      <c r="C26" s="144"/>
      <c r="D26" s="215"/>
      <c r="E26" s="216">
        <v>0</v>
      </c>
      <c r="F26" s="217">
        <v>0</v>
      </c>
      <c r="G26" s="218">
        <v>0</v>
      </c>
      <c r="H26" s="219"/>
      <c r="I26" s="220">
        <f t="shared" si="0"/>
        <v>0</v>
      </c>
      <c r="BA26" s="1">
        <v>1</v>
      </c>
    </row>
    <row r="27" spans="1:53" ht="12.75">
      <c r="A27" s="153" t="s">
        <v>190</v>
      </c>
      <c r="B27" s="144"/>
      <c r="C27" s="144"/>
      <c r="D27" s="215"/>
      <c r="E27" s="216">
        <v>0</v>
      </c>
      <c r="F27" s="217">
        <v>0</v>
      </c>
      <c r="G27" s="218">
        <v>0</v>
      </c>
      <c r="H27" s="219"/>
      <c r="I27" s="220">
        <f t="shared" si="0"/>
        <v>0</v>
      </c>
      <c r="BA27" s="1">
        <v>2</v>
      </c>
    </row>
    <row r="28" spans="1:53" ht="12.75">
      <c r="A28" s="153" t="s">
        <v>191</v>
      </c>
      <c r="B28" s="144"/>
      <c r="C28" s="144"/>
      <c r="D28" s="215"/>
      <c r="E28" s="216">
        <v>0</v>
      </c>
      <c r="F28" s="217">
        <v>0</v>
      </c>
      <c r="G28" s="218">
        <v>0</v>
      </c>
      <c r="H28" s="219"/>
      <c r="I28" s="220">
        <f t="shared" si="0"/>
        <v>0</v>
      </c>
      <c r="BA28" s="1">
        <v>2</v>
      </c>
    </row>
    <row r="29" spans="1:9" ht="13.5" thickBot="1">
      <c r="A29" s="221"/>
      <c r="B29" s="222" t="s">
        <v>86</v>
      </c>
      <c r="C29" s="223"/>
      <c r="D29" s="224"/>
      <c r="E29" s="225"/>
      <c r="F29" s="226"/>
      <c r="G29" s="226"/>
      <c r="H29" s="324">
        <f>SUM(I21:I28)</f>
        <v>0</v>
      </c>
      <c r="I29" s="325"/>
    </row>
    <row r="31" spans="1:8" ht="12.75">
      <c r="A31" s="2" t="s">
        <v>76</v>
      </c>
      <c r="B31" s="2"/>
      <c r="C31" s="2"/>
      <c r="D31" s="2"/>
      <c r="E31" s="2"/>
      <c r="F31" s="2"/>
      <c r="G31" s="2"/>
      <c r="H31" s="1" t="s">
        <v>2</v>
      </c>
    </row>
    <row r="32" spans="1:9" ht="12.75">
      <c r="A32" s="311" t="s">
        <v>331</v>
      </c>
      <c r="B32" s="311"/>
      <c r="C32" s="311"/>
      <c r="D32" s="311"/>
      <c r="E32" s="311"/>
      <c r="F32" s="311"/>
      <c r="G32" s="311"/>
      <c r="H32" s="311"/>
      <c r="I32" s="311"/>
    </row>
    <row r="33" spans="1:9" ht="12.75">
      <c r="A33" s="311"/>
      <c r="B33" s="311"/>
      <c r="C33" s="311"/>
      <c r="D33" s="311"/>
      <c r="E33" s="311"/>
      <c r="F33" s="311"/>
      <c r="G33" s="311"/>
      <c r="H33" s="311"/>
      <c r="I33" s="311"/>
    </row>
    <row r="34" spans="1:9" ht="12.75">
      <c r="A34" s="311"/>
      <c r="B34" s="311"/>
      <c r="C34" s="311"/>
      <c r="D34" s="311"/>
      <c r="E34" s="311"/>
      <c r="F34" s="311"/>
      <c r="G34" s="311"/>
      <c r="H34" s="311"/>
      <c r="I34" s="311"/>
    </row>
    <row r="35" spans="6:9" ht="12.75">
      <c r="F35" s="227"/>
      <c r="G35" s="228"/>
      <c r="H35" s="228"/>
      <c r="I35" s="46"/>
    </row>
    <row r="36" spans="6:9" ht="12.75">
      <c r="F36" s="227"/>
      <c r="G36" s="228"/>
      <c r="H36" s="228"/>
      <c r="I36" s="46"/>
    </row>
    <row r="37" spans="6:9" ht="12.75">
      <c r="F37" s="227"/>
      <c r="G37" s="228"/>
      <c r="H37" s="228"/>
      <c r="I37" s="46"/>
    </row>
    <row r="38" spans="6:9" ht="12.75">
      <c r="F38" s="227"/>
      <c r="G38" s="228"/>
      <c r="H38" s="228"/>
      <c r="I38" s="46"/>
    </row>
    <row r="39" spans="6:9" ht="12.75">
      <c r="F39" s="227"/>
      <c r="G39" s="228"/>
      <c r="H39" s="228"/>
      <c r="I39" s="46"/>
    </row>
    <row r="40" spans="6:9" ht="12.75">
      <c r="F40" s="227"/>
      <c r="G40" s="228"/>
      <c r="H40" s="228"/>
      <c r="I40" s="46"/>
    </row>
    <row r="41" spans="6:9" ht="12.75">
      <c r="F41" s="227"/>
      <c r="G41" s="228"/>
      <c r="H41" s="228"/>
      <c r="I41" s="46"/>
    </row>
    <row r="42" spans="6:9" ht="12.75">
      <c r="F42" s="227"/>
      <c r="G42" s="228"/>
      <c r="H42" s="228"/>
      <c r="I42" s="46"/>
    </row>
    <row r="43" spans="6:9" ht="12.75">
      <c r="F43" s="227"/>
      <c r="G43" s="228"/>
      <c r="H43" s="228"/>
      <c r="I43" s="46"/>
    </row>
    <row r="44" spans="6:9" ht="12.75">
      <c r="F44" s="227"/>
      <c r="G44" s="228"/>
      <c r="H44" s="228"/>
      <c r="I44" s="46"/>
    </row>
    <row r="45" spans="6:9" ht="12.75">
      <c r="F45" s="227"/>
      <c r="G45" s="228"/>
      <c r="H45" s="228"/>
      <c r="I45" s="46"/>
    </row>
    <row r="46" spans="6:9" ht="12.75">
      <c r="F46" s="227"/>
      <c r="G46" s="228"/>
      <c r="H46" s="228"/>
      <c r="I46" s="46"/>
    </row>
    <row r="47" spans="6:9" ht="12.75">
      <c r="F47" s="227"/>
      <c r="G47" s="228"/>
      <c r="H47" s="228"/>
      <c r="I47" s="46"/>
    </row>
    <row r="48" spans="6:9" ht="12.75">
      <c r="F48" s="227"/>
      <c r="G48" s="228"/>
      <c r="H48" s="228"/>
      <c r="I48" s="46"/>
    </row>
    <row r="49" spans="6:9" ht="12.75">
      <c r="F49" s="227"/>
      <c r="G49" s="228"/>
      <c r="H49" s="228"/>
      <c r="I49" s="46"/>
    </row>
    <row r="50" spans="6:9" ht="12.75">
      <c r="F50" s="227"/>
      <c r="G50" s="228"/>
      <c r="H50" s="228"/>
      <c r="I50" s="46"/>
    </row>
    <row r="51" spans="6:9" ht="12.75">
      <c r="F51" s="227"/>
      <c r="G51" s="228"/>
      <c r="H51" s="228"/>
      <c r="I51" s="46"/>
    </row>
    <row r="52" spans="6:9" ht="12.75">
      <c r="F52" s="227"/>
      <c r="G52" s="228"/>
      <c r="H52" s="228"/>
      <c r="I52" s="46"/>
    </row>
    <row r="53" spans="6:9" ht="12.75">
      <c r="F53" s="227"/>
      <c r="G53" s="228"/>
      <c r="H53" s="228"/>
      <c r="I53" s="46"/>
    </row>
    <row r="54" spans="6:9" ht="12.75">
      <c r="F54" s="227"/>
      <c r="G54" s="228"/>
      <c r="H54" s="228"/>
      <c r="I54" s="46"/>
    </row>
    <row r="55" spans="6:9" ht="12.75">
      <c r="F55" s="227"/>
      <c r="G55" s="228"/>
      <c r="H55" s="228"/>
      <c r="I55" s="46"/>
    </row>
    <row r="56" spans="6:9" ht="12.75">
      <c r="F56" s="227"/>
      <c r="G56" s="228"/>
      <c r="H56" s="228"/>
      <c r="I56" s="46"/>
    </row>
    <row r="57" spans="6:9" ht="12.75">
      <c r="F57" s="227"/>
      <c r="G57" s="228"/>
      <c r="H57" s="228"/>
      <c r="I57" s="46"/>
    </row>
    <row r="58" spans="6:9" ht="12.75">
      <c r="F58" s="227"/>
      <c r="G58" s="228"/>
      <c r="H58" s="228"/>
      <c r="I58" s="46"/>
    </row>
    <row r="59" spans="6:9" ht="12.75">
      <c r="F59" s="227"/>
      <c r="G59" s="228"/>
      <c r="H59" s="228"/>
      <c r="I59" s="46"/>
    </row>
    <row r="60" spans="6:9" ht="12.75">
      <c r="F60" s="227"/>
      <c r="G60" s="228"/>
      <c r="H60" s="228"/>
      <c r="I60" s="46"/>
    </row>
    <row r="61" spans="6:9" ht="12.75">
      <c r="F61" s="227"/>
      <c r="G61" s="228"/>
      <c r="H61" s="228"/>
      <c r="I61" s="46"/>
    </row>
    <row r="62" spans="6:9" ht="12.75">
      <c r="F62" s="227"/>
      <c r="G62" s="228"/>
      <c r="H62" s="228"/>
      <c r="I62" s="46"/>
    </row>
    <row r="63" spans="6:9" ht="12.75">
      <c r="F63" s="227"/>
      <c r="G63" s="228"/>
      <c r="H63" s="228"/>
      <c r="I63" s="46"/>
    </row>
    <row r="64" spans="6:9" ht="12.75">
      <c r="F64" s="227"/>
      <c r="G64" s="228"/>
      <c r="H64" s="228"/>
      <c r="I64" s="46"/>
    </row>
    <row r="65" spans="6:9" ht="12.75">
      <c r="F65" s="227"/>
      <c r="G65" s="228"/>
      <c r="H65" s="228"/>
      <c r="I65" s="46"/>
    </row>
    <row r="66" spans="6:9" ht="12.75">
      <c r="F66" s="227"/>
      <c r="G66" s="228"/>
      <c r="H66" s="228"/>
      <c r="I66" s="46"/>
    </row>
    <row r="67" spans="6:9" ht="12.75">
      <c r="F67" s="227"/>
      <c r="G67" s="228"/>
      <c r="H67" s="228"/>
      <c r="I67" s="46"/>
    </row>
    <row r="68" spans="6:9" ht="12.75">
      <c r="F68" s="227"/>
      <c r="G68" s="228"/>
      <c r="H68" s="228"/>
      <c r="I68" s="46"/>
    </row>
    <row r="69" spans="6:9" ht="12.75">
      <c r="F69" s="227"/>
      <c r="G69" s="228"/>
      <c r="H69" s="228"/>
      <c r="I69" s="46"/>
    </row>
    <row r="70" spans="6:9" ht="12.75">
      <c r="F70" s="227"/>
      <c r="G70" s="228"/>
      <c r="H70" s="228"/>
      <c r="I70" s="46"/>
    </row>
    <row r="71" spans="6:9" ht="12.75">
      <c r="F71" s="227"/>
      <c r="G71" s="228"/>
      <c r="H71" s="228"/>
      <c r="I71" s="46"/>
    </row>
    <row r="72" spans="6:9" ht="12.75">
      <c r="F72" s="227"/>
      <c r="G72" s="228"/>
      <c r="H72" s="228"/>
      <c r="I72" s="46"/>
    </row>
    <row r="73" spans="6:9" ht="12.75">
      <c r="F73" s="227"/>
      <c r="G73" s="228"/>
      <c r="H73" s="228"/>
      <c r="I73" s="46"/>
    </row>
    <row r="74" spans="6:9" ht="12.75">
      <c r="F74" s="227"/>
      <c r="G74" s="228"/>
      <c r="H74" s="228"/>
      <c r="I74" s="46"/>
    </row>
    <row r="75" spans="6:9" ht="12.75">
      <c r="F75" s="227"/>
      <c r="G75" s="228"/>
      <c r="H75" s="228"/>
      <c r="I75" s="46"/>
    </row>
    <row r="76" spans="6:9" ht="12.75">
      <c r="F76" s="227"/>
      <c r="G76" s="228"/>
      <c r="H76" s="228"/>
      <c r="I76" s="46"/>
    </row>
    <row r="77" spans="6:9" ht="12.75">
      <c r="F77" s="227"/>
      <c r="G77" s="228"/>
      <c r="H77" s="228"/>
      <c r="I77" s="46"/>
    </row>
    <row r="78" spans="6:9" ht="12.75">
      <c r="F78" s="227"/>
      <c r="G78" s="228"/>
      <c r="H78" s="228"/>
      <c r="I78" s="46"/>
    </row>
    <row r="79" spans="6:9" ht="12.75">
      <c r="F79" s="227"/>
      <c r="G79" s="228"/>
      <c r="H79" s="228"/>
      <c r="I79" s="46"/>
    </row>
    <row r="80" spans="6:9" ht="12.75">
      <c r="F80" s="227"/>
      <c r="G80" s="228"/>
      <c r="H80" s="228"/>
      <c r="I80" s="46"/>
    </row>
  </sheetData>
  <mergeCells count="5">
    <mergeCell ref="A1:B1"/>
    <mergeCell ref="A2:B2"/>
    <mergeCell ref="G2:I2"/>
    <mergeCell ref="H29:I29"/>
    <mergeCell ref="A32:I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35"/>
  <sheetViews>
    <sheetView workbookViewId="0" topLeftCell="A1">
      <selection activeCell="L22" sqref="L22"/>
    </sheetView>
  </sheetViews>
  <sheetFormatPr defaultColWidth="9.00390625" defaultRowHeight="12.75"/>
  <cols>
    <col min="1" max="1" width="4.375" style="229" customWidth="1"/>
    <col min="2" max="2" width="11.625" style="229" customWidth="1"/>
    <col min="3" max="3" width="40.375" style="229" customWidth="1"/>
    <col min="4" max="4" width="5.625" style="229" customWidth="1"/>
    <col min="5" max="5" width="8.625" style="237" customWidth="1"/>
    <col min="6" max="6" width="9.875" style="229" customWidth="1"/>
    <col min="7" max="7" width="13.875" style="229" customWidth="1"/>
    <col min="8" max="8" width="11.75390625" style="229" customWidth="1"/>
    <col min="9" max="9" width="11.625" style="229" customWidth="1"/>
    <col min="10" max="10" width="11.00390625" style="229" customWidth="1"/>
    <col min="11" max="11" width="10.375" style="229" customWidth="1"/>
    <col min="12" max="12" width="75.375" style="229" customWidth="1"/>
    <col min="13" max="13" width="45.25390625" style="229" customWidth="1"/>
    <col min="14" max="256" width="9.125" style="229" customWidth="1"/>
    <col min="257" max="257" width="4.375" style="229" customWidth="1"/>
    <col min="258" max="258" width="11.625" style="229" customWidth="1"/>
    <col min="259" max="259" width="40.375" style="229" customWidth="1"/>
    <col min="260" max="260" width="5.625" style="229" customWidth="1"/>
    <col min="261" max="261" width="8.625" style="229" customWidth="1"/>
    <col min="262" max="262" width="9.875" style="229" customWidth="1"/>
    <col min="263" max="263" width="13.875" style="229" customWidth="1"/>
    <col min="264" max="264" width="11.75390625" style="229" customWidth="1"/>
    <col min="265" max="265" width="11.625" style="229" customWidth="1"/>
    <col min="266" max="266" width="11.00390625" style="229" customWidth="1"/>
    <col min="267" max="267" width="10.375" style="229" customWidth="1"/>
    <col min="268" max="268" width="75.375" style="229" customWidth="1"/>
    <col min="269" max="269" width="45.25390625" style="229" customWidth="1"/>
    <col min="270" max="512" width="9.125" style="229" customWidth="1"/>
    <col min="513" max="513" width="4.375" style="229" customWidth="1"/>
    <col min="514" max="514" width="11.625" style="229" customWidth="1"/>
    <col min="515" max="515" width="40.375" style="229" customWidth="1"/>
    <col min="516" max="516" width="5.625" style="229" customWidth="1"/>
    <col min="517" max="517" width="8.625" style="229" customWidth="1"/>
    <col min="518" max="518" width="9.875" style="229" customWidth="1"/>
    <col min="519" max="519" width="13.875" style="229" customWidth="1"/>
    <col min="520" max="520" width="11.75390625" style="229" customWidth="1"/>
    <col min="521" max="521" width="11.625" style="229" customWidth="1"/>
    <col min="522" max="522" width="11.00390625" style="229" customWidth="1"/>
    <col min="523" max="523" width="10.375" style="229" customWidth="1"/>
    <col min="524" max="524" width="75.375" style="229" customWidth="1"/>
    <col min="525" max="525" width="45.25390625" style="229" customWidth="1"/>
    <col min="526" max="768" width="9.125" style="229" customWidth="1"/>
    <col min="769" max="769" width="4.375" style="229" customWidth="1"/>
    <col min="770" max="770" width="11.625" style="229" customWidth="1"/>
    <col min="771" max="771" width="40.375" style="229" customWidth="1"/>
    <col min="772" max="772" width="5.625" style="229" customWidth="1"/>
    <col min="773" max="773" width="8.625" style="229" customWidth="1"/>
    <col min="774" max="774" width="9.875" style="229" customWidth="1"/>
    <col min="775" max="775" width="13.875" style="229" customWidth="1"/>
    <col min="776" max="776" width="11.75390625" style="229" customWidth="1"/>
    <col min="777" max="777" width="11.625" style="229" customWidth="1"/>
    <col min="778" max="778" width="11.00390625" style="229" customWidth="1"/>
    <col min="779" max="779" width="10.375" style="229" customWidth="1"/>
    <col min="780" max="780" width="75.375" style="229" customWidth="1"/>
    <col min="781" max="781" width="45.25390625" style="229" customWidth="1"/>
    <col min="782" max="1024" width="9.125" style="229" customWidth="1"/>
    <col min="1025" max="1025" width="4.375" style="229" customWidth="1"/>
    <col min="1026" max="1026" width="11.625" style="229" customWidth="1"/>
    <col min="1027" max="1027" width="40.375" style="229" customWidth="1"/>
    <col min="1028" max="1028" width="5.625" style="229" customWidth="1"/>
    <col min="1029" max="1029" width="8.625" style="229" customWidth="1"/>
    <col min="1030" max="1030" width="9.875" style="229" customWidth="1"/>
    <col min="1031" max="1031" width="13.875" style="229" customWidth="1"/>
    <col min="1032" max="1032" width="11.75390625" style="229" customWidth="1"/>
    <col min="1033" max="1033" width="11.625" style="229" customWidth="1"/>
    <col min="1034" max="1034" width="11.00390625" style="229" customWidth="1"/>
    <col min="1035" max="1035" width="10.375" style="229" customWidth="1"/>
    <col min="1036" max="1036" width="75.375" style="229" customWidth="1"/>
    <col min="1037" max="1037" width="45.25390625" style="229" customWidth="1"/>
    <col min="1038" max="1280" width="9.125" style="229" customWidth="1"/>
    <col min="1281" max="1281" width="4.375" style="229" customWidth="1"/>
    <col min="1282" max="1282" width="11.625" style="229" customWidth="1"/>
    <col min="1283" max="1283" width="40.375" style="229" customWidth="1"/>
    <col min="1284" max="1284" width="5.625" style="229" customWidth="1"/>
    <col min="1285" max="1285" width="8.625" style="229" customWidth="1"/>
    <col min="1286" max="1286" width="9.875" style="229" customWidth="1"/>
    <col min="1287" max="1287" width="13.875" style="229" customWidth="1"/>
    <col min="1288" max="1288" width="11.75390625" style="229" customWidth="1"/>
    <col min="1289" max="1289" width="11.625" style="229" customWidth="1"/>
    <col min="1290" max="1290" width="11.00390625" style="229" customWidth="1"/>
    <col min="1291" max="1291" width="10.375" style="229" customWidth="1"/>
    <col min="1292" max="1292" width="75.375" style="229" customWidth="1"/>
    <col min="1293" max="1293" width="45.25390625" style="229" customWidth="1"/>
    <col min="1294" max="1536" width="9.125" style="229" customWidth="1"/>
    <col min="1537" max="1537" width="4.375" style="229" customWidth="1"/>
    <col min="1538" max="1538" width="11.625" style="229" customWidth="1"/>
    <col min="1539" max="1539" width="40.375" style="229" customWidth="1"/>
    <col min="1540" max="1540" width="5.625" style="229" customWidth="1"/>
    <col min="1541" max="1541" width="8.625" style="229" customWidth="1"/>
    <col min="1542" max="1542" width="9.875" style="229" customWidth="1"/>
    <col min="1543" max="1543" width="13.875" style="229" customWidth="1"/>
    <col min="1544" max="1544" width="11.75390625" style="229" customWidth="1"/>
    <col min="1545" max="1545" width="11.625" style="229" customWidth="1"/>
    <col min="1546" max="1546" width="11.00390625" style="229" customWidth="1"/>
    <col min="1547" max="1547" width="10.375" style="229" customWidth="1"/>
    <col min="1548" max="1548" width="75.375" style="229" customWidth="1"/>
    <col min="1549" max="1549" width="45.25390625" style="229" customWidth="1"/>
    <col min="1550" max="1792" width="9.125" style="229" customWidth="1"/>
    <col min="1793" max="1793" width="4.375" style="229" customWidth="1"/>
    <col min="1794" max="1794" width="11.625" style="229" customWidth="1"/>
    <col min="1795" max="1795" width="40.375" style="229" customWidth="1"/>
    <col min="1796" max="1796" width="5.625" style="229" customWidth="1"/>
    <col min="1797" max="1797" width="8.625" style="229" customWidth="1"/>
    <col min="1798" max="1798" width="9.875" style="229" customWidth="1"/>
    <col min="1799" max="1799" width="13.875" style="229" customWidth="1"/>
    <col min="1800" max="1800" width="11.75390625" style="229" customWidth="1"/>
    <col min="1801" max="1801" width="11.625" style="229" customWidth="1"/>
    <col min="1802" max="1802" width="11.00390625" style="229" customWidth="1"/>
    <col min="1803" max="1803" width="10.375" style="229" customWidth="1"/>
    <col min="1804" max="1804" width="75.375" style="229" customWidth="1"/>
    <col min="1805" max="1805" width="45.25390625" style="229" customWidth="1"/>
    <col min="1806" max="2048" width="9.125" style="229" customWidth="1"/>
    <col min="2049" max="2049" width="4.375" style="229" customWidth="1"/>
    <col min="2050" max="2050" width="11.625" style="229" customWidth="1"/>
    <col min="2051" max="2051" width="40.375" style="229" customWidth="1"/>
    <col min="2052" max="2052" width="5.625" style="229" customWidth="1"/>
    <col min="2053" max="2053" width="8.625" style="229" customWidth="1"/>
    <col min="2054" max="2054" width="9.875" style="229" customWidth="1"/>
    <col min="2055" max="2055" width="13.875" style="229" customWidth="1"/>
    <col min="2056" max="2056" width="11.75390625" style="229" customWidth="1"/>
    <col min="2057" max="2057" width="11.625" style="229" customWidth="1"/>
    <col min="2058" max="2058" width="11.00390625" style="229" customWidth="1"/>
    <col min="2059" max="2059" width="10.375" style="229" customWidth="1"/>
    <col min="2060" max="2060" width="75.375" style="229" customWidth="1"/>
    <col min="2061" max="2061" width="45.25390625" style="229" customWidth="1"/>
    <col min="2062" max="2304" width="9.125" style="229" customWidth="1"/>
    <col min="2305" max="2305" width="4.375" style="229" customWidth="1"/>
    <col min="2306" max="2306" width="11.625" style="229" customWidth="1"/>
    <col min="2307" max="2307" width="40.375" style="229" customWidth="1"/>
    <col min="2308" max="2308" width="5.625" style="229" customWidth="1"/>
    <col min="2309" max="2309" width="8.625" style="229" customWidth="1"/>
    <col min="2310" max="2310" width="9.875" style="229" customWidth="1"/>
    <col min="2311" max="2311" width="13.875" style="229" customWidth="1"/>
    <col min="2312" max="2312" width="11.75390625" style="229" customWidth="1"/>
    <col min="2313" max="2313" width="11.625" style="229" customWidth="1"/>
    <col min="2314" max="2314" width="11.00390625" style="229" customWidth="1"/>
    <col min="2315" max="2315" width="10.375" style="229" customWidth="1"/>
    <col min="2316" max="2316" width="75.375" style="229" customWidth="1"/>
    <col min="2317" max="2317" width="45.25390625" style="229" customWidth="1"/>
    <col min="2318" max="2560" width="9.125" style="229" customWidth="1"/>
    <col min="2561" max="2561" width="4.375" style="229" customWidth="1"/>
    <col min="2562" max="2562" width="11.625" style="229" customWidth="1"/>
    <col min="2563" max="2563" width="40.375" style="229" customWidth="1"/>
    <col min="2564" max="2564" width="5.625" style="229" customWidth="1"/>
    <col min="2565" max="2565" width="8.625" style="229" customWidth="1"/>
    <col min="2566" max="2566" width="9.875" style="229" customWidth="1"/>
    <col min="2567" max="2567" width="13.875" style="229" customWidth="1"/>
    <col min="2568" max="2568" width="11.75390625" style="229" customWidth="1"/>
    <col min="2569" max="2569" width="11.625" style="229" customWidth="1"/>
    <col min="2570" max="2570" width="11.00390625" style="229" customWidth="1"/>
    <col min="2571" max="2571" width="10.375" style="229" customWidth="1"/>
    <col min="2572" max="2572" width="75.375" style="229" customWidth="1"/>
    <col min="2573" max="2573" width="45.25390625" style="229" customWidth="1"/>
    <col min="2574" max="2816" width="9.125" style="229" customWidth="1"/>
    <col min="2817" max="2817" width="4.375" style="229" customWidth="1"/>
    <col min="2818" max="2818" width="11.625" style="229" customWidth="1"/>
    <col min="2819" max="2819" width="40.375" style="229" customWidth="1"/>
    <col min="2820" max="2820" width="5.625" style="229" customWidth="1"/>
    <col min="2821" max="2821" width="8.625" style="229" customWidth="1"/>
    <col min="2822" max="2822" width="9.875" style="229" customWidth="1"/>
    <col min="2823" max="2823" width="13.875" style="229" customWidth="1"/>
    <col min="2824" max="2824" width="11.75390625" style="229" customWidth="1"/>
    <col min="2825" max="2825" width="11.625" style="229" customWidth="1"/>
    <col min="2826" max="2826" width="11.00390625" style="229" customWidth="1"/>
    <col min="2827" max="2827" width="10.375" style="229" customWidth="1"/>
    <col min="2828" max="2828" width="75.375" style="229" customWidth="1"/>
    <col min="2829" max="2829" width="45.25390625" style="229" customWidth="1"/>
    <col min="2830" max="3072" width="9.125" style="229" customWidth="1"/>
    <col min="3073" max="3073" width="4.375" style="229" customWidth="1"/>
    <col min="3074" max="3074" width="11.625" style="229" customWidth="1"/>
    <col min="3075" max="3075" width="40.375" style="229" customWidth="1"/>
    <col min="3076" max="3076" width="5.625" style="229" customWidth="1"/>
    <col min="3077" max="3077" width="8.625" style="229" customWidth="1"/>
    <col min="3078" max="3078" width="9.875" style="229" customWidth="1"/>
    <col min="3079" max="3079" width="13.875" style="229" customWidth="1"/>
    <col min="3080" max="3080" width="11.75390625" style="229" customWidth="1"/>
    <col min="3081" max="3081" width="11.625" style="229" customWidth="1"/>
    <col min="3082" max="3082" width="11.00390625" style="229" customWidth="1"/>
    <col min="3083" max="3083" width="10.375" style="229" customWidth="1"/>
    <col min="3084" max="3084" width="75.375" style="229" customWidth="1"/>
    <col min="3085" max="3085" width="45.25390625" style="229" customWidth="1"/>
    <col min="3086" max="3328" width="9.125" style="229" customWidth="1"/>
    <col min="3329" max="3329" width="4.375" style="229" customWidth="1"/>
    <col min="3330" max="3330" width="11.625" style="229" customWidth="1"/>
    <col min="3331" max="3331" width="40.375" style="229" customWidth="1"/>
    <col min="3332" max="3332" width="5.625" style="229" customWidth="1"/>
    <col min="3333" max="3333" width="8.625" style="229" customWidth="1"/>
    <col min="3334" max="3334" width="9.875" style="229" customWidth="1"/>
    <col min="3335" max="3335" width="13.875" style="229" customWidth="1"/>
    <col min="3336" max="3336" width="11.75390625" style="229" customWidth="1"/>
    <col min="3337" max="3337" width="11.625" style="229" customWidth="1"/>
    <col min="3338" max="3338" width="11.00390625" style="229" customWidth="1"/>
    <col min="3339" max="3339" width="10.375" style="229" customWidth="1"/>
    <col min="3340" max="3340" width="75.375" style="229" customWidth="1"/>
    <col min="3341" max="3341" width="45.25390625" style="229" customWidth="1"/>
    <col min="3342" max="3584" width="9.125" style="229" customWidth="1"/>
    <col min="3585" max="3585" width="4.375" style="229" customWidth="1"/>
    <col min="3586" max="3586" width="11.625" style="229" customWidth="1"/>
    <col min="3587" max="3587" width="40.375" style="229" customWidth="1"/>
    <col min="3588" max="3588" width="5.625" style="229" customWidth="1"/>
    <col min="3589" max="3589" width="8.625" style="229" customWidth="1"/>
    <col min="3590" max="3590" width="9.875" style="229" customWidth="1"/>
    <col min="3591" max="3591" width="13.875" style="229" customWidth="1"/>
    <col min="3592" max="3592" width="11.75390625" style="229" customWidth="1"/>
    <col min="3593" max="3593" width="11.625" style="229" customWidth="1"/>
    <col min="3594" max="3594" width="11.00390625" style="229" customWidth="1"/>
    <col min="3595" max="3595" width="10.375" style="229" customWidth="1"/>
    <col min="3596" max="3596" width="75.375" style="229" customWidth="1"/>
    <col min="3597" max="3597" width="45.25390625" style="229" customWidth="1"/>
    <col min="3598" max="3840" width="9.125" style="229" customWidth="1"/>
    <col min="3841" max="3841" width="4.375" style="229" customWidth="1"/>
    <col min="3842" max="3842" width="11.625" style="229" customWidth="1"/>
    <col min="3843" max="3843" width="40.375" style="229" customWidth="1"/>
    <col min="3844" max="3844" width="5.625" style="229" customWidth="1"/>
    <col min="3845" max="3845" width="8.625" style="229" customWidth="1"/>
    <col min="3846" max="3846" width="9.875" style="229" customWidth="1"/>
    <col min="3847" max="3847" width="13.875" style="229" customWidth="1"/>
    <col min="3848" max="3848" width="11.75390625" style="229" customWidth="1"/>
    <col min="3849" max="3849" width="11.625" style="229" customWidth="1"/>
    <col min="3850" max="3850" width="11.00390625" style="229" customWidth="1"/>
    <col min="3851" max="3851" width="10.375" style="229" customWidth="1"/>
    <col min="3852" max="3852" width="75.375" style="229" customWidth="1"/>
    <col min="3853" max="3853" width="45.25390625" style="229" customWidth="1"/>
    <col min="3854" max="4096" width="9.125" style="229" customWidth="1"/>
    <col min="4097" max="4097" width="4.375" style="229" customWidth="1"/>
    <col min="4098" max="4098" width="11.625" style="229" customWidth="1"/>
    <col min="4099" max="4099" width="40.375" style="229" customWidth="1"/>
    <col min="4100" max="4100" width="5.625" style="229" customWidth="1"/>
    <col min="4101" max="4101" width="8.625" style="229" customWidth="1"/>
    <col min="4102" max="4102" width="9.875" style="229" customWidth="1"/>
    <col min="4103" max="4103" width="13.875" style="229" customWidth="1"/>
    <col min="4104" max="4104" width="11.75390625" style="229" customWidth="1"/>
    <col min="4105" max="4105" width="11.625" style="229" customWidth="1"/>
    <col min="4106" max="4106" width="11.00390625" style="229" customWidth="1"/>
    <col min="4107" max="4107" width="10.375" style="229" customWidth="1"/>
    <col min="4108" max="4108" width="75.375" style="229" customWidth="1"/>
    <col min="4109" max="4109" width="45.25390625" style="229" customWidth="1"/>
    <col min="4110" max="4352" width="9.125" style="229" customWidth="1"/>
    <col min="4353" max="4353" width="4.375" style="229" customWidth="1"/>
    <col min="4354" max="4354" width="11.625" style="229" customWidth="1"/>
    <col min="4355" max="4355" width="40.375" style="229" customWidth="1"/>
    <col min="4356" max="4356" width="5.625" style="229" customWidth="1"/>
    <col min="4357" max="4357" width="8.625" style="229" customWidth="1"/>
    <col min="4358" max="4358" width="9.875" style="229" customWidth="1"/>
    <col min="4359" max="4359" width="13.875" style="229" customWidth="1"/>
    <col min="4360" max="4360" width="11.75390625" style="229" customWidth="1"/>
    <col min="4361" max="4361" width="11.625" style="229" customWidth="1"/>
    <col min="4362" max="4362" width="11.00390625" style="229" customWidth="1"/>
    <col min="4363" max="4363" width="10.375" style="229" customWidth="1"/>
    <col min="4364" max="4364" width="75.375" style="229" customWidth="1"/>
    <col min="4365" max="4365" width="45.25390625" style="229" customWidth="1"/>
    <col min="4366" max="4608" width="9.125" style="229" customWidth="1"/>
    <col min="4609" max="4609" width="4.375" style="229" customWidth="1"/>
    <col min="4610" max="4610" width="11.625" style="229" customWidth="1"/>
    <col min="4611" max="4611" width="40.375" style="229" customWidth="1"/>
    <col min="4612" max="4612" width="5.625" style="229" customWidth="1"/>
    <col min="4613" max="4613" width="8.625" style="229" customWidth="1"/>
    <col min="4614" max="4614" width="9.875" style="229" customWidth="1"/>
    <col min="4615" max="4615" width="13.875" style="229" customWidth="1"/>
    <col min="4616" max="4616" width="11.75390625" style="229" customWidth="1"/>
    <col min="4617" max="4617" width="11.625" style="229" customWidth="1"/>
    <col min="4618" max="4618" width="11.00390625" style="229" customWidth="1"/>
    <col min="4619" max="4619" width="10.375" style="229" customWidth="1"/>
    <col min="4620" max="4620" width="75.375" style="229" customWidth="1"/>
    <col min="4621" max="4621" width="45.25390625" style="229" customWidth="1"/>
    <col min="4622" max="4864" width="9.125" style="229" customWidth="1"/>
    <col min="4865" max="4865" width="4.375" style="229" customWidth="1"/>
    <col min="4866" max="4866" width="11.625" style="229" customWidth="1"/>
    <col min="4867" max="4867" width="40.375" style="229" customWidth="1"/>
    <col min="4868" max="4868" width="5.625" style="229" customWidth="1"/>
    <col min="4869" max="4869" width="8.625" style="229" customWidth="1"/>
    <col min="4870" max="4870" width="9.875" style="229" customWidth="1"/>
    <col min="4871" max="4871" width="13.875" style="229" customWidth="1"/>
    <col min="4872" max="4872" width="11.75390625" style="229" customWidth="1"/>
    <col min="4873" max="4873" width="11.625" style="229" customWidth="1"/>
    <col min="4874" max="4874" width="11.00390625" style="229" customWidth="1"/>
    <col min="4875" max="4875" width="10.375" style="229" customWidth="1"/>
    <col min="4876" max="4876" width="75.375" style="229" customWidth="1"/>
    <col min="4877" max="4877" width="45.25390625" style="229" customWidth="1"/>
    <col min="4878" max="5120" width="9.125" style="229" customWidth="1"/>
    <col min="5121" max="5121" width="4.375" style="229" customWidth="1"/>
    <col min="5122" max="5122" width="11.625" style="229" customWidth="1"/>
    <col min="5123" max="5123" width="40.375" style="229" customWidth="1"/>
    <col min="5124" max="5124" width="5.625" style="229" customWidth="1"/>
    <col min="5125" max="5125" width="8.625" style="229" customWidth="1"/>
    <col min="5126" max="5126" width="9.875" style="229" customWidth="1"/>
    <col min="5127" max="5127" width="13.875" style="229" customWidth="1"/>
    <col min="5128" max="5128" width="11.75390625" style="229" customWidth="1"/>
    <col min="5129" max="5129" width="11.625" style="229" customWidth="1"/>
    <col min="5130" max="5130" width="11.00390625" style="229" customWidth="1"/>
    <col min="5131" max="5131" width="10.375" style="229" customWidth="1"/>
    <col min="5132" max="5132" width="75.375" style="229" customWidth="1"/>
    <col min="5133" max="5133" width="45.25390625" style="229" customWidth="1"/>
    <col min="5134" max="5376" width="9.125" style="229" customWidth="1"/>
    <col min="5377" max="5377" width="4.375" style="229" customWidth="1"/>
    <col min="5378" max="5378" width="11.625" style="229" customWidth="1"/>
    <col min="5379" max="5379" width="40.375" style="229" customWidth="1"/>
    <col min="5380" max="5380" width="5.625" style="229" customWidth="1"/>
    <col min="5381" max="5381" width="8.625" style="229" customWidth="1"/>
    <col min="5382" max="5382" width="9.875" style="229" customWidth="1"/>
    <col min="5383" max="5383" width="13.875" style="229" customWidth="1"/>
    <col min="5384" max="5384" width="11.75390625" style="229" customWidth="1"/>
    <col min="5385" max="5385" width="11.625" style="229" customWidth="1"/>
    <col min="5386" max="5386" width="11.00390625" style="229" customWidth="1"/>
    <col min="5387" max="5387" width="10.375" style="229" customWidth="1"/>
    <col min="5388" max="5388" width="75.375" style="229" customWidth="1"/>
    <col min="5389" max="5389" width="45.25390625" style="229" customWidth="1"/>
    <col min="5390" max="5632" width="9.125" style="229" customWidth="1"/>
    <col min="5633" max="5633" width="4.375" style="229" customWidth="1"/>
    <col min="5634" max="5634" width="11.625" style="229" customWidth="1"/>
    <col min="5635" max="5635" width="40.375" style="229" customWidth="1"/>
    <col min="5636" max="5636" width="5.625" style="229" customWidth="1"/>
    <col min="5637" max="5637" width="8.625" style="229" customWidth="1"/>
    <col min="5638" max="5638" width="9.875" style="229" customWidth="1"/>
    <col min="5639" max="5639" width="13.875" style="229" customWidth="1"/>
    <col min="5640" max="5640" width="11.75390625" style="229" customWidth="1"/>
    <col min="5641" max="5641" width="11.625" style="229" customWidth="1"/>
    <col min="5642" max="5642" width="11.00390625" style="229" customWidth="1"/>
    <col min="5643" max="5643" width="10.375" style="229" customWidth="1"/>
    <col min="5644" max="5644" width="75.375" style="229" customWidth="1"/>
    <col min="5645" max="5645" width="45.25390625" style="229" customWidth="1"/>
    <col min="5646" max="5888" width="9.125" style="229" customWidth="1"/>
    <col min="5889" max="5889" width="4.375" style="229" customWidth="1"/>
    <col min="5890" max="5890" width="11.625" style="229" customWidth="1"/>
    <col min="5891" max="5891" width="40.375" style="229" customWidth="1"/>
    <col min="5892" max="5892" width="5.625" style="229" customWidth="1"/>
    <col min="5893" max="5893" width="8.625" style="229" customWidth="1"/>
    <col min="5894" max="5894" width="9.875" style="229" customWidth="1"/>
    <col min="5895" max="5895" width="13.875" style="229" customWidth="1"/>
    <col min="5896" max="5896" width="11.75390625" style="229" customWidth="1"/>
    <col min="5897" max="5897" width="11.625" style="229" customWidth="1"/>
    <col min="5898" max="5898" width="11.00390625" style="229" customWidth="1"/>
    <col min="5899" max="5899" width="10.375" style="229" customWidth="1"/>
    <col min="5900" max="5900" width="75.375" style="229" customWidth="1"/>
    <col min="5901" max="5901" width="45.25390625" style="229" customWidth="1"/>
    <col min="5902" max="6144" width="9.125" style="229" customWidth="1"/>
    <col min="6145" max="6145" width="4.375" style="229" customWidth="1"/>
    <col min="6146" max="6146" width="11.625" style="229" customWidth="1"/>
    <col min="6147" max="6147" width="40.375" style="229" customWidth="1"/>
    <col min="6148" max="6148" width="5.625" style="229" customWidth="1"/>
    <col min="6149" max="6149" width="8.625" style="229" customWidth="1"/>
    <col min="6150" max="6150" width="9.875" style="229" customWidth="1"/>
    <col min="6151" max="6151" width="13.875" style="229" customWidth="1"/>
    <col min="6152" max="6152" width="11.75390625" style="229" customWidth="1"/>
    <col min="6153" max="6153" width="11.625" style="229" customWidth="1"/>
    <col min="6154" max="6154" width="11.00390625" style="229" customWidth="1"/>
    <col min="6155" max="6155" width="10.375" style="229" customWidth="1"/>
    <col min="6156" max="6156" width="75.375" style="229" customWidth="1"/>
    <col min="6157" max="6157" width="45.25390625" style="229" customWidth="1"/>
    <col min="6158" max="6400" width="9.125" style="229" customWidth="1"/>
    <col min="6401" max="6401" width="4.375" style="229" customWidth="1"/>
    <col min="6402" max="6402" width="11.625" style="229" customWidth="1"/>
    <col min="6403" max="6403" width="40.375" style="229" customWidth="1"/>
    <col min="6404" max="6404" width="5.625" style="229" customWidth="1"/>
    <col min="6405" max="6405" width="8.625" style="229" customWidth="1"/>
    <col min="6406" max="6406" width="9.875" style="229" customWidth="1"/>
    <col min="6407" max="6407" width="13.875" style="229" customWidth="1"/>
    <col min="6408" max="6408" width="11.75390625" style="229" customWidth="1"/>
    <col min="6409" max="6409" width="11.625" style="229" customWidth="1"/>
    <col min="6410" max="6410" width="11.00390625" style="229" customWidth="1"/>
    <col min="6411" max="6411" width="10.375" style="229" customWidth="1"/>
    <col min="6412" max="6412" width="75.375" style="229" customWidth="1"/>
    <col min="6413" max="6413" width="45.25390625" style="229" customWidth="1"/>
    <col min="6414" max="6656" width="9.125" style="229" customWidth="1"/>
    <col min="6657" max="6657" width="4.375" style="229" customWidth="1"/>
    <col min="6658" max="6658" width="11.625" style="229" customWidth="1"/>
    <col min="6659" max="6659" width="40.375" style="229" customWidth="1"/>
    <col min="6660" max="6660" width="5.625" style="229" customWidth="1"/>
    <col min="6661" max="6661" width="8.625" style="229" customWidth="1"/>
    <col min="6662" max="6662" width="9.875" style="229" customWidth="1"/>
    <col min="6663" max="6663" width="13.875" style="229" customWidth="1"/>
    <col min="6664" max="6664" width="11.75390625" style="229" customWidth="1"/>
    <col min="6665" max="6665" width="11.625" style="229" customWidth="1"/>
    <col min="6666" max="6666" width="11.00390625" style="229" customWidth="1"/>
    <col min="6667" max="6667" width="10.375" style="229" customWidth="1"/>
    <col min="6668" max="6668" width="75.375" style="229" customWidth="1"/>
    <col min="6669" max="6669" width="45.25390625" style="229" customWidth="1"/>
    <col min="6670" max="6912" width="9.125" style="229" customWidth="1"/>
    <col min="6913" max="6913" width="4.375" style="229" customWidth="1"/>
    <col min="6914" max="6914" width="11.625" style="229" customWidth="1"/>
    <col min="6915" max="6915" width="40.375" style="229" customWidth="1"/>
    <col min="6916" max="6916" width="5.625" style="229" customWidth="1"/>
    <col min="6917" max="6917" width="8.625" style="229" customWidth="1"/>
    <col min="6918" max="6918" width="9.875" style="229" customWidth="1"/>
    <col min="6919" max="6919" width="13.875" style="229" customWidth="1"/>
    <col min="6920" max="6920" width="11.75390625" style="229" customWidth="1"/>
    <col min="6921" max="6921" width="11.625" style="229" customWidth="1"/>
    <col min="6922" max="6922" width="11.00390625" style="229" customWidth="1"/>
    <col min="6923" max="6923" width="10.375" style="229" customWidth="1"/>
    <col min="6924" max="6924" width="75.375" style="229" customWidth="1"/>
    <col min="6925" max="6925" width="45.25390625" style="229" customWidth="1"/>
    <col min="6926" max="7168" width="9.125" style="229" customWidth="1"/>
    <col min="7169" max="7169" width="4.375" style="229" customWidth="1"/>
    <col min="7170" max="7170" width="11.625" style="229" customWidth="1"/>
    <col min="7171" max="7171" width="40.375" style="229" customWidth="1"/>
    <col min="7172" max="7172" width="5.625" style="229" customWidth="1"/>
    <col min="7173" max="7173" width="8.625" style="229" customWidth="1"/>
    <col min="7174" max="7174" width="9.875" style="229" customWidth="1"/>
    <col min="7175" max="7175" width="13.875" style="229" customWidth="1"/>
    <col min="7176" max="7176" width="11.75390625" style="229" customWidth="1"/>
    <col min="7177" max="7177" width="11.625" style="229" customWidth="1"/>
    <col min="7178" max="7178" width="11.00390625" style="229" customWidth="1"/>
    <col min="7179" max="7179" width="10.375" style="229" customWidth="1"/>
    <col min="7180" max="7180" width="75.375" style="229" customWidth="1"/>
    <col min="7181" max="7181" width="45.25390625" style="229" customWidth="1"/>
    <col min="7182" max="7424" width="9.125" style="229" customWidth="1"/>
    <col min="7425" max="7425" width="4.375" style="229" customWidth="1"/>
    <col min="7426" max="7426" width="11.625" style="229" customWidth="1"/>
    <col min="7427" max="7427" width="40.375" style="229" customWidth="1"/>
    <col min="7428" max="7428" width="5.625" style="229" customWidth="1"/>
    <col min="7429" max="7429" width="8.625" style="229" customWidth="1"/>
    <col min="7430" max="7430" width="9.875" style="229" customWidth="1"/>
    <col min="7431" max="7431" width="13.875" style="229" customWidth="1"/>
    <col min="7432" max="7432" width="11.75390625" style="229" customWidth="1"/>
    <col min="7433" max="7433" width="11.625" style="229" customWidth="1"/>
    <col min="7434" max="7434" width="11.00390625" style="229" customWidth="1"/>
    <col min="7435" max="7435" width="10.375" style="229" customWidth="1"/>
    <col min="7436" max="7436" width="75.375" style="229" customWidth="1"/>
    <col min="7437" max="7437" width="45.25390625" style="229" customWidth="1"/>
    <col min="7438" max="7680" width="9.125" style="229" customWidth="1"/>
    <col min="7681" max="7681" width="4.375" style="229" customWidth="1"/>
    <col min="7682" max="7682" width="11.625" style="229" customWidth="1"/>
    <col min="7683" max="7683" width="40.375" style="229" customWidth="1"/>
    <col min="7684" max="7684" width="5.625" style="229" customWidth="1"/>
    <col min="7685" max="7685" width="8.625" style="229" customWidth="1"/>
    <col min="7686" max="7686" width="9.875" style="229" customWidth="1"/>
    <col min="7687" max="7687" width="13.875" style="229" customWidth="1"/>
    <col min="7688" max="7688" width="11.75390625" style="229" customWidth="1"/>
    <col min="7689" max="7689" width="11.625" style="229" customWidth="1"/>
    <col min="7690" max="7690" width="11.00390625" style="229" customWidth="1"/>
    <col min="7691" max="7691" width="10.375" style="229" customWidth="1"/>
    <col min="7692" max="7692" width="75.375" style="229" customWidth="1"/>
    <col min="7693" max="7693" width="45.25390625" style="229" customWidth="1"/>
    <col min="7694" max="7936" width="9.125" style="229" customWidth="1"/>
    <col min="7937" max="7937" width="4.375" style="229" customWidth="1"/>
    <col min="7938" max="7938" width="11.625" style="229" customWidth="1"/>
    <col min="7939" max="7939" width="40.375" style="229" customWidth="1"/>
    <col min="7940" max="7940" width="5.625" style="229" customWidth="1"/>
    <col min="7941" max="7941" width="8.625" style="229" customWidth="1"/>
    <col min="7942" max="7942" width="9.875" style="229" customWidth="1"/>
    <col min="7943" max="7943" width="13.875" style="229" customWidth="1"/>
    <col min="7944" max="7944" width="11.75390625" style="229" customWidth="1"/>
    <col min="7945" max="7945" width="11.625" style="229" customWidth="1"/>
    <col min="7946" max="7946" width="11.00390625" style="229" customWidth="1"/>
    <col min="7947" max="7947" width="10.375" style="229" customWidth="1"/>
    <col min="7948" max="7948" width="75.375" style="229" customWidth="1"/>
    <col min="7949" max="7949" width="45.25390625" style="229" customWidth="1"/>
    <col min="7950" max="8192" width="9.125" style="229" customWidth="1"/>
    <col min="8193" max="8193" width="4.375" style="229" customWidth="1"/>
    <col min="8194" max="8194" width="11.625" style="229" customWidth="1"/>
    <col min="8195" max="8195" width="40.375" style="229" customWidth="1"/>
    <col min="8196" max="8196" width="5.625" style="229" customWidth="1"/>
    <col min="8197" max="8197" width="8.625" style="229" customWidth="1"/>
    <col min="8198" max="8198" width="9.875" style="229" customWidth="1"/>
    <col min="8199" max="8199" width="13.875" style="229" customWidth="1"/>
    <col min="8200" max="8200" width="11.75390625" style="229" customWidth="1"/>
    <col min="8201" max="8201" width="11.625" style="229" customWidth="1"/>
    <col min="8202" max="8202" width="11.00390625" style="229" customWidth="1"/>
    <col min="8203" max="8203" width="10.375" style="229" customWidth="1"/>
    <col min="8204" max="8204" width="75.375" style="229" customWidth="1"/>
    <col min="8205" max="8205" width="45.25390625" style="229" customWidth="1"/>
    <col min="8206" max="8448" width="9.125" style="229" customWidth="1"/>
    <col min="8449" max="8449" width="4.375" style="229" customWidth="1"/>
    <col min="8450" max="8450" width="11.625" style="229" customWidth="1"/>
    <col min="8451" max="8451" width="40.375" style="229" customWidth="1"/>
    <col min="8452" max="8452" width="5.625" style="229" customWidth="1"/>
    <col min="8453" max="8453" width="8.625" style="229" customWidth="1"/>
    <col min="8454" max="8454" width="9.875" style="229" customWidth="1"/>
    <col min="8455" max="8455" width="13.875" style="229" customWidth="1"/>
    <col min="8456" max="8456" width="11.75390625" style="229" customWidth="1"/>
    <col min="8457" max="8457" width="11.625" style="229" customWidth="1"/>
    <col min="8458" max="8458" width="11.00390625" style="229" customWidth="1"/>
    <col min="8459" max="8459" width="10.375" style="229" customWidth="1"/>
    <col min="8460" max="8460" width="75.375" style="229" customWidth="1"/>
    <col min="8461" max="8461" width="45.25390625" style="229" customWidth="1"/>
    <col min="8462" max="8704" width="9.125" style="229" customWidth="1"/>
    <col min="8705" max="8705" width="4.375" style="229" customWidth="1"/>
    <col min="8706" max="8706" width="11.625" style="229" customWidth="1"/>
    <col min="8707" max="8707" width="40.375" style="229" customWidth="1"/>
    <col min="8708" max="8708" width="5.625" style="229" customWidth="1"/>
    <col min="8709" max="8709" width="8.625" style="229" customWidth="1"/>
    <col min="8710" max="8710" width="9.875" style="229" customWidth="1"/>
    <col min="8711" max="8711" width="13.875" style="229" customWidth="1"/>
    <col min="8712" max="8712" width="11.75390625" style="229" customWidth="1"/>
    <col min="8713" max="8713" width="11.625" style="229" customWidth="1"/>
    <col min="8714" max="8714" width="11.00390625" style="229" customWidth="1"/>
    <col min="8715" max="8715" width="10.375" style="229" customWidth="1"/>
    <col min="8716" max="8716" width="75.375" style="229" customWidth="1"/>
    <col min="8717" max="8717" width="45.25390625" style="229" customWidth="1"/>
    <col min="8718" max="8960" width="9.125" style="229" customWidth="1"/>
    <col min="8961" max="8961" width="4.375" style="229" customWidth="1"/>
    <col min="8962" max="8962" width="11.625" style="229" customWidth="1"/>
    <col min="8963" max="8963" width="40.375" style="229" customWidth="1"/>
    <col min="8964" max="8964" width="5.625" style="229" customWidth="1"/>
    <col min="8965" max="8965" width="8.625" style="229" customWidth="1"/>
    <col min="8966" max="8966" width="9.875" style="229" customWidth="1"/>
    <col min="8967" max="8967" width="13.875" style="229" customWidth="1"/>
    <col min="8968" max="8968" width="11.75390625" style="229" customWidth="1"/>
    <col min="8969" max="8969" width="11.625" style="229" customWidth="1"/>
    <col min="8970" max="8970" width="11.00390625" style="229" customWidth="1"/>
    <col min="8971" max="8971" width="10.375" style="229" customWidth="1"/>
    <col min="8972" max="8972" width="75.375" style="229" customWidth="1"/>
    <col min="8973" max="8973" width="45.25390625" style="229" customWidth="1"/>
    <col min="8974" max="9216" width="9.125" style="229" customWidth="1"/>
    <col min="9217" max="9217" width="4.375" style="229" customWidth="1"/>
    <col min="9218" max="9218" width="11.625" style="229" customWidth="1"/>
    <col min="9219" max="9219" width="40.375" style="229" customWidth="1"/>
    <col min="9220" max="9220" width="5.625" style="229" customWidth="1"/>
    <col min="9221" max="9221" width="8.625" style="229" customWidth="1"/>
    <col min="9222" max="9222" width="9.875" style="229" customWidth="1"/>
    <col min="9223" max="9223" width="13.875" style="229" customWidth="1"/>
    <col min="9224" max="9224" width="11.75390625" style="229" customWidth="1"/>
    <col min="9225" max="9225" width="11.625" style="229" customWidth="1"/>
    <col min="9226" max="9226" width="11.00390625" style="229" customWidth="1"/>
    <col min="9227" max="9227" width="10.375" style="229" customWidth="1"/>
    <col min="9228" max="9228" width="75.375" style="229" customWidth="1"/>
    <col min="9229" max="9229" width="45.25390625" style="229" customWidth="1"/>
    <col min="9230" max="9472" width="9.125" style="229" customWidth="1"/>
    <col min="9473" max="9473" width="4.375" style="229" customWidth="1"/>
    <col min="9474" max="9474" width="11.625" style="229" customWidth="1"/>
    <col min="9475" max="9475" width="40.375" style="229" customWidth="1"/>
    <col min="9476" max="9476" width="5.625" style="229" customWidth="1"/>
    <col min="9477" max="9477" width="8.625" style="229" customWidth="1"/>
    <col min="9478" max="9478" width="9.875" style="229" customWidth="1"/>
    <col min="9479" max="9479" width="13.875" style="229" customWidth="1"/>
    <col min="9480" max="9480" width="11.75390625" style="229" customWidth="1"/>
    <col min="9481" max="9481" width="11.625" style="229" customWidth="1"/>
    <col min="9482" max="9482" width="11.00390625" style="229" customWidth="1"/>
    <col min="9483" max="9483" width="10.375" style="229" customWidth="1"/>
    <col min="9484" max="9484" width="75.375" style="229" customWidth="1"/>
    <col min="9485" max="9485" width="45.25390625" style="229" customWidth="1"/>
    <col min="9486" max="9728" width="9.125" style="229" customWidth="1"/>
    <col min="9729" max="9729" width="4.375" style="229" customWidth="1"/>
    <col min="9730" max="9730" width="11.625" style="229" customWidth="1"/>
    <col min="9731" max="9731" width="40.375" style="229" customWidth="1"/>
    <col min="9732" max="9732" width="5.625" style="229" customWidth="1"/>
    <col min="9733" max="9733" width="8.625" style="229" customWidth="1"/>
    <col min="9734" max="9734" width="9.875" style="229" customWidth="1"/>
    <col min="9735" max="9735" width="13.875" style="229" customWidth="1"/>
    <col min="9736" max="9736" width="11.75390625" style="229" customWidth="1"/>
    <col min="9737" max="9737" width="11.625" style="229" customWidth="1"/>
    <col min="9738" max="9738" width="11.00390625" style="229" customWidth="1"/>
    <col min="9739" max="9739" width="10.375" style="229" customWidth="1"/>
    <col min="9740" max="9740" width="75.375" style="229" customWidth="1"/>
    <col min="9741" max="9741" width="45.25390625" style="229" customWidth="1"/>
    <col min="9742" max="9984" width="9.125" style="229" customWidth="1"/>
    <col min="9985" max="9985" width="4.375" style="229" customWidth="1"/>
    <col min="9986" max="9986" width="11.625" style="229" customWidth="1"/>
    <col min="9987" max="9987" width="40.375" style="229" customWidth="1"/>
    <col min="9988" max="9988" width="5.625" style="229" customWidth="1"/>
    <col min="9989" max="9989" width="8.625" style="229" customWidth="1"/>
    <col min="9990" max="9990" width="9.875" style="229" customWidth="1"/>
    <col min="9991" max="9991" width="13.875" style="229" customWidth="1"/>
    <col min="9992" max="9992" width="11.75390625" style="229" customWidth="1"/>
    <col min="9993" max="9993" width="11.625" style="229" customWidth="1"/>
    <col min="9994" max="9994" width="11.00390625" style="229" customWidth="1"/>
    <col min="9995" max="9995" width="10.375" style="229" customWidth="1"/>
    <col min="9996" max="9996" width="75.375" style="229" customWidth="1"/>
    <col min="9997" max="9997" width="45.25390625" style="229" customWidth="1"/>
    <col min="9998" max="10240" width="9.125" style="229" customWidth="1"/>
    <col min="10241" max="10241" width="4.375" style="229" customWidth="1"/>
    <col min="10242" max="10242" width="11.625" style="229" customWidth="1"/>
    <col min="10243" max="10243" width="40.375" style="229" customWidth="1"/>
    <col min="10244" max="10244" width="5.625" style="229" customWidth="1"/>
    <col min="10245" max="10245" width="8.625" style="229" customWidth="1"/>
    <col min="10246" max="10246" width="9.875" style="229" customWidth="1"/>
    <col min="10247" max="10247" width="13.875" style="229" customWidth="1"/>
    <col min="10248" max="10248" width="11.75390625" style="229" customWidth="1"/>
    <col min="10249" max="10249" width="11.625" style="229" customWidth="1"/>
    <col min="10250" max="10250" width="11.00390625" style="229" customWidth="1"/>
    <col min="10251" max="10251" width="10.375" style="229" customWidth="1"/>
    <col min="10252" max="10252" width="75.375" style="229" customWidth="1"/>
    <col min="10253" max="10253" width="45.25390625" style="229" customWidth="1"/>
    <col min="10254" max="10496" width="9.125" style="229" customWidth="1"/>
    <col min="10497" max="10497" width="4.375" style="229" customWidth="1"/>
    <col min="10498" max="10498" width="11.625" style="229" customWidth="1"/>
    <col min="10499" max="10499" width="40.375" style="229" customWidth="1"/>
    <col min="10500" max="10500" width="5.625" style="229" customWidth="1"/>
    <col min="10501" max="10501" width="8.625" style="229" customWidth="1"/>
    <col min="10502" max="10502" width="9.875" style="229" customWidth="1"/>
    <col min="10503" max="10503" width="13.875" style="229" customWidth="1"/>
    <col min="10504" max="10504" width="11.75390625" style="229" customWidth="1"/>
    <col min="10505" max="10505" width="11.625" style="229" customWidth="1"/>
    <col min="10506" max="10506" width="11.00390625" style="229" customWidth="1"/>
    <col min="10507" max="10507" width="10.375" style="229" customWidth="1"/>
    <col min="10508" max="10508" width="75.375" style="229" customWidth="1"/>
    <col min="10509" max="10509" width="45.25390625" style="229" customWidth="1"/>
    <col min="10510" max="10752" width="9.125" style="229" customWidth="1"/>
    <col min="10753" max="10753" width="4.375" style="229" customWidth="1"/>
    <col min="10754" max="10754" width="11.625" style="229" customWidth="1"/>
    <col min="10755" max="10755" width="40.375" style="229" customWidth="1"/>
    <col min="10756" max="10756" width="5.625" style="229" customWidth="1"/>
    <col min="10757" max="10757" width="8.625" style="229" customWidth="1"/>
    <col min="10758" max="10758" width="9.875" style="229" customWidth="1"/>
    <col min="10759" max="10759" width="13.875" style="229" customWidth="1"/>
    <col min="10760" max="10760" width="11.75390625" style="229" customWidth="1"/>
    <col min="10761" max="10761" width="11.625" style="229" customWidth="1"/>
    <col min="10762" max="10762" width="11.00390625" style="229" customWidth="1"/>
    <col min="10763" max="10763" width="10.375" style="229" customWidth="1"/>
    <col min="10764" max="10764" width="75.375" style="229" customWidth="1"/>
    <col min="10765" max="10765" width="45.25390625" style="229" customWidth="1"/>
    <col min="10766" max="11008" width="9.125" style="229" customWidth="1"/>
    <col min="11009" max="11009" width="4.375" style="229" customWidth="1"/>
    <col min="11010" max="11010" width="11.625" style="229" customWidth="1"/>
    <col min="11011" max="11011" width="40.375" style="229" customWidth="1"/>
    <col min="11012" max="11012" width="5.625" style="229" customWidth="1"/>
    <col min="11013" max="11013" width="8.625" style="229" customWidth="1"/>
    <col min="11014" max="11014" width="9.875" style="229" customWidth="1"/>
    <col min="11015" max="11015" width="13.875" style="229" customWidth="1"/>
    <col min="11016" max="11016" width="11.75390625" style="229" customWidth="1"/>
    <col min="11017" max="11017" width="11.625" style="229" customWidth="1"/>
    <col min="11018" max="11018" width="11.00390625" style="229" customWidth="1"/>
    <col min="11019" max="11019" width="10.375" style="229" customWidth="1"/>
    <col min="11020" max="11020" width="75.375" style="229" customWidth="1"/>
    <col min="11021" max="11021" width="45.25390625" style="229" customWidth="1"/>
    <col min="11022" max="11264" width="9.125" style="229" customWidth="1"/>
    <col min="11265" max="11265" width="4.375" style="229" customWidth="1"/>
    <col min="11266" max="11266" width="11.625" style="229" customWidth="1"/>
    <col min="11267" max="11267" width="40.375" style="229" customWidth="1"/>
    <col min="11268" max="11268" width="5.625" style="229" customWidth="1"/>
    <col min="11269" max="11269" width="8.625" style="229" customWidth="1"/>
    <col min="11270" max="11270" width="9.875" style="229" customWidth="1"/>
    <col min="11271" max="11271" width="13.875" style="229" customWidth="1"/>
    <col min="11272" max="11272" width="11.75390625" style="229" customWidth="1"/>
    <col min="11273" max="11273" width="11.625" style="229" customWidth="1"/>
    <col min="11274" max="11274" width="11.00390625" style="229" customWidth="1"/>
    <col min="11275" max="11275" width="10.375" style="229" customWidth="1"/>
    <col min="11276" max="11276" width="75.375" style="229" customWidth="1"/>
    <col min="11277" max="11277" width="45.25390625" style="229" customWidth="1"/>
    <col min="11278" max="11520" width="9.125" style="229" customWidth="1"/>
    <col min="11521" max="11521" width="4.375" style="229" customWidth="1"/>
    <col min="11522" max="11522" width="11.625" style="229" customWidth="1"/>
    <col min="11523" max="11523" width="40.375" style="229" customWidth="1"/>
    <col min="11524" max="11524" width="5.625" style="229" customWidth="1"/>
    <col min="11525" max="11525" width="8.625" style="229" customWidth="1"/>
    <col min="11526" max="11526" width="9.875" style="229" customWidth="1"/>
    <col min="11527" max="11527" width="13.875" style="229" customWidth="1"/>
    <col min="11528" max="11528" width="11.75390625" style="229" customWidth="1"/>
    <col min="11529" max="11529" width="11.625" style="229" customWidth="1"/>
    <col min="11530" max="11530" width="11.00390625" style="229" customWidth="1"/>
    <col min="11531" max="11531" width="10.375" style="229" customWidth="1"/>
    <col min="11532" max="11532" width="75.375" style="229" customWidth="1"/>
    <col min="11533" max="11533" width="45.25390625" style="229" customWidth="1"/>
    <col min="11534" max="11776" width="9.125" style="229" customWidth="1"/>
    <col min="11777" max="11777" width="4.375" style="229" customWidth="1"/>
    <col min="11778" max="11778" width="11.625" style="229" customWidth="1"/>
    <col min="11779" max="11779" width="40.375" style="229" customWidth="1"/>
    <col min="11780" max="11780" width="5.625" style="229" customWidth="1"/>
    <col min="11781" max="11781" width="8.625" style="229" customWidth="1"/>
    <col min="11782" max="11782" width="9.875" style="229" customWidth="1"/>
    <col min="11783" max="11783" width="13.875" style="229" customWidth="1"/>
    <col min="11784" max="11784" width="11.75390625" style="229" customWidth="1"/>
    <col min="11785" max="11785" width="11.625" style="229" customWidth="1"/>
    <col min="11786" max="11786" width="11.00390625" style="229" customWidth="1"/>
    <col min="11787" max="11787" width="10.375" style="229" customWidth="1"/>
    <col min="11788" max="11788" width="75.375" style="229" customWidth="1"/>
    <col min="11789" max="11789" width="45.25390625" style="229" customWidth="1"/>
    <col min="11790" max="12032" width="9.125" style="229" customWidth="1"/>
    <col min="12033" max="12033" width="4.375" style="229" customWidth="1"/>
    <col min="12034" max="12034" width="11.625" style="229" customWidth="1"/>
    <col min="12035" max="12035" width="40.375" style="229" customWidth="1"/>
    <col min="12036" max="12036" width="5.625" style="229" customWidth="1"/>
    <col min="12037" max="12037" width="8.625" style="229" customWidth="1"/>
    <col min="12038" max="12038" width="9.875" style="229" customWidth="1"/>
    <col min="12039" max="12039" width="13.875" style="229" customWidth="1"/>
    <col min="12040" max="12040" width="11.75390625" style="229" customWidth="1"/>
    <col min="12041" max="12041" width="11.625" style="229" customWidth="1"/>
    <col min="12042" max="12042" width="11.00390625" style="229" customWidth="1"/>
    <col min="12043" max="12043" width="10.375" style="229" customWidth="1"/>
    <col min="12044" max="12044" width="75.375" style="229" customWidth="1"/>
    <col min="12045" max="12045" width="45.25390625" style="229" customWidth="1"/>
    <col min="12046" max="12288" width="9.125" style="229" customWidth="1"/>
    <col min="12289" max="12289" width="4.375" style="229" customWidth="1"/>
    <col min="12290" max="12290" width="11.625" style="229" customWidth="1"/>
    <col min="12291" max="12291" width="40.375" style="229" customWidth="1"/>
    <col min="12292" max="12292" width="5.625" style="229" customWidth="1"/>
    <col min="12293" max="12293" width="8.625" style="229" customWidth="1"/>
    <col min="12294" max="12294" width="9.875" style="229" customWidth="1"/>
    <col min="12295" max="12295" width="13.875" style="229" customWidth="1"/>
    <col min="12296" max="12296" width="11.75390625" style="229" customWidth="1"/>
    <col min="12297" max="12297" width="11.625" style="229" customWidth="1"/>
    <col min="12298" max="12298" width="11.00390625" style="229" customWidth="1"/>
    <col min="12299" max="12299" width="10.375" style="229" customWidth="1"/>
    <col min="12300" max="12300" width="75.375" style="229" customWidth="1"/>
    <col min="12301" max="12301" width="45.25390625" style="229" customWidth="1"/>
    <col min="12302" max="12544" width="9.125" style="229" customWidth="1"/>
    <col min="12545" max="12545" width="4.375" style="229" customWidth="1"/>
    <col min="12546" max="12546" width="11.625" style="229" customWidth="1"/>
    <col min="12547" max="12547" width="40.375" style="229" customWidth="1"/>
    <col min="12548" max="12548" width="5.625" style="229" customWidth="1"/>
    <col min="12549" max="12549" width="8.625" style="229" customWidth="1"/>
    <col min="12550" max="12550" width="9.875" style="229" customWidth="1"/>
    <col min="12551" max="12551" width="13.875" style="229" customWidth="1"/>
    <col min="12552" max="12552" width="11.75390625" style="229" customWidth="1"/>
    <col min="12553" max="12553" width="11.625" style="229" customWidth="1"/>
    <col min="12554" max="12554" width="11.00390625" style="229" customWidth="1"/>
    <col min="12555" max="12555" width="10.375" style="229" customWidth="1"/>
    <col min="12556" max="12556" width="75.375" style="229" customWidth="1"/>
    <col min="12557" max="12557" width="45.25390625" style="229" customWidth="1"/>
    <col min="12558" max="12800" width="9.125" style="229" customWidth="1"/>
    <col min="12801" max="12801" width="4.375" style="229" customWidth="1"/>
    <col min="12802" max="12802" width="11.625" style="229" customWidth="1"/>
    <col min="12803" max="12803" width="40.375" style="229" customWidth="1"/>
    <col min="12804" max="12804" width="5.625" style="229" customWidth="1"/>
    <col min="12805" max="12805" width="8.625" style="229" customWidth="1"/>
    <col min="12806" max="12806" width="9.875" style="229" customWidth="1"/>
    <col min="12807" max="12807" width="13.875" style="229" customWidth="1"/>
    <col min="12808" max="12808" width="11.75390625" style="229" customWidth="1"/>
    <col min="12809" max="12809" width="11.625" style="229" customWidth="1"/>
    <col min="12810" max="12810" width="11.00390625" style="229" customWidth="1"/>
    <col min="12811" max="12811" width="10.375" style="229" customWidth="1"/>
    <col min="12812" max="12812" width="75.375" style="229" customWidth="1"/>
    <col min="12813" max="12813" width="45.25390625" style="229" customWidth="1"/>
    <col min="12814" max="13056" width="9.125" style="229" customWidth="1"/>
    <col min="13057" max="13057" width="4.375" style="229" customWidth="1"/>
    <col min="13058" max="13058" width="11.625" style="229" customWidth="1"/>
    <col min="13059" max="13059" width="40.375" style="229" customWidth="1"/>
    <col min="13060" max="13060" width="5.625" style="229" customWidth="1"/>
    <col min="13061" max="13061" width="8.625" style="229" customWidth="1"/>
    <col min="13062" max="13062" width="9.875" style="229" customWidth="1"/>
    <col min="13063" max="13063" width="13.875" style="229" customWidth="1"/>
    <col min="13064" max="13064" width="11.75390625" style="229" customWidth="1"/>
    <col min="13065" max="13065" width="11.625" style="229" customWidth="1"/>
    <col min="13066" max="13066" width="11.00390625" style="229" customWidth="1"/>
    <col min="13067" max="13067" width="10.375" style="229" customWidth="1"/>
    <col min="13068" max="13068" width="75.375" style="229" customWidth="1"/>
    <col min="13069" max="13069" width="45.25390625" style="229" customWidth="1"/>
    <col min="13070" max="13312" width="9.125" style="229" customWidth="1"/>
    <col min="13313" max="13313" width="4.375" style="229" customWidth="1"/>
    <col min="13314" max="13314" width="11.625" style="229" customWidth="1"/>
    <col min="13315" max="13315" width="40.375" style="229" customWidth="1"/>
    <col min="13316" max="13316" width="5.625" style="229" customWidth="1"/>
    <col min="13317" max="13317" width="8.625" style="229" customWidth="1"/>
    <col min="13318" max="13318" width="9.875" style="229" customWidth="1"/>
    <col min="13319" max="13319" width="13.875" style="229" customWidth="1"/>
    <col min="13320" max="13320" width="11.75390625" style="229" customWidth="1"/>
    <col min="13321" max="13321" width="11.625" style="229" customWidth="1"/>
    <col min="13322" max="13322" width="11.00390625" style="229" customWidth="1"/>
    <col min="13323" max="13323" width="10.375" style="229" customWidth="1"/>
    <col min="13324" max="13324" width="75.375" style="229" customWidth="1"/>
    <col min="13325" max="13325" width="45.25390625" style="229" customWidth="1"/>
    <col min="13326" max="13568" width="9.125" style="229" customWidth="1"/>
    <col min="13569" max="13569" width="4.375" style="229" customWidth="1"/>
    <col min="13570" max="13570" width="11.625" style="229" customWidth="1"/>
    <col min="13571" max="13571" width="40.375" style="229" customWidth="1"/>
    <col min="13572" max="13572" width="5.625" style="229" customWidth="1"/>
    <col min="13573" max="13573" width="8.625" style="229" customWidth="1"/>
    <col min="13574" max="13574" width="9.875" style="229" customWidth="1"/>
    <col min="13575" max="13575" width="13.875" style="229" customWidth="1"/>
    <col min="13576" max="13576" width="11.75390625" style="229" customWidth="1"/>
    <col min="13577" max="13577" width="11.625" style="229" customWidth="1"/>
    <col min="13578" max="13578" width="11.00390625" style="229" customWidth="1"/>
    <col min="13579" max="13579" width="10.375" style="229" customWidth="1"/>
    <col min="13580" max="13580" width="75.375" style="229" customWidth="1"/>
    <col min="13581" max="13581" width="45.25390625" style="229" customWidth="1"/>
    <col min="13582" max="13824" width="9.125" style="229" customWidth="1"/>
    <col min="13825" max="13825" width="4.375" style="229" customWidth="1"/>
    <col min="13826" max="13826" width="11.625" style="229" customWidth="1"/>
    <col min="13827" max="13827" width="40.375" style="229" customWidth="1"/>
    <col min="13828" max="13828" width="5.625" style="229" customWidth="1"/>
    <col min="13829" max="13829" width="8.625" style="229" customWidth="1"/>
    <col min="13830" max="13830" width="9.875" style="229" customWidth="1"/>
    <col min="13831" max="13831" width="13.875" style="229" customWidth="1"/>
    <col min="13832" max="13832" width="11.75390625" style="229" customWidth="1"/>
    <col min="13833" max="13833" width="11.625" style="229" customWidth="1"/>
    <col min="13834" max="13834" width="11.00390625" style="229" customWidth="1"/>
    <col min="13835" max="13835" width="10.375" style="229" customWidth="1"/>
    <col min="13836" max="13836" width="75.375" style="229" customWidth="1"/>
    <col min="13837" max="13837" width="45.25390625" style="229" customWidth="1"/>
    <col min="13838" max="14080" width="9.125" style="229" customWidth="1"/>
    <col min="14081" max="14081" width="4.375" style="229" customWidth="1"/>
    <col min="14082" max="14082" width="11.625" style="229" customWidth="1"/>
    <col min="14083" max="14083" width="40.375" style="229" customWidth="1"/>
    <col min="14084" max="14084" width="5.625" style="229" customWidth="1"/>
    <col min="14085" max="14085" width="8.625" style="229" customWidth="1"/>
    <col min="14086" max="14086" width="9.875" style="229" customWidth="1"/>
    <col min="14087" max="14087" width="13.875" style="229" customWidth="1"/>
    <col min="14088" max="14088" width="11.75390625" style="229" customWidth="1"/>
    <col min="14089" max="14089" width="11.625" style="229" customWidth="1"/>
    <col min="14090" max="14090" width="11.00390625" style="229" customWidth="1"/>
    <col min="14091" max="14091" width="10.375" style="229" customWidth="1"/>
    <col min="14092" max="14092" width="75.375" style="229" customWidth="1"/>
    <col min="14093" max="14093" width="45.25390625" style="229" customWidth="1"/>
    <col min="14094" max="14336" width="9.125" style="229" customWidth="1"/>
    <col min="14337" max="14337" width="4.375" style="229" customWidth="1"/>
    <col min="14338" max="14338" width="11.625" style="229" customWidth="1"/>
    <col min="14339" max="14339" width="40.375" style="229" customWidth="1"/>
    <col min="14340" max="14340" width="5.625" style="229" customWidth="1"/>
    <col min="14341" max="14341" width="8.625" style="229" customWidth="1"/>
    <col min="14342" max="14342" width="9.875" style="229" customWidth="1"/>
    <col min="14343" max="14343" width="13.875" style="229" customWidth="1"/>
    <col min="14344" max="14344" width="11.75390625" style="229" customWidth="1"/>
    <col min="14345" max="14345" width="11.625" style="229" customWidth="1"/>
    <col min="14346" max="14346" width="11.00390625" style="229" customWidth="1"/>
    <col min="14347" max="14347" width="10.375" style="229" customWidth="1"/>
    <col min="14348" max="14348" width="75.375" style="229" customWidth="1"/>
    <col min="14349" max="14349" width="45.25390625" style="229" customWidth="1"/>
    <col min="14350" max="14592" width="9.125" style="229" customWidth="1"/>
    <col min="14593" max="14593" width="4.375" style="229" customWidth="1"/>
    <col min="14594" max="14594" width="11.625" style="229" customWidth="1"/>
    <col min="14595" max="14595" width="40.375" style="229" customWidth="1"/>
    <col min="14596" max="14596" width="5.625" style="229" customWidth="1"/>
    <col min="14597" max="14597" width="8.625" style="229" customWidth="1"/>
    <col min="14598" max="14598" width="9.875" style="229" customWidth="1"/>
    <col min="14599" max="14599" width="13.875" style="229" customWidth="1"/>
    <col min="14600" max="14600" width="11.75390625" style="229" customWidth="1"/>
    <col min="14601" max="14601" width="11.625" style="229" customWidth="1"/>
    <col min="14602" max="14602" width="11.00390625" style="229" customWidth="1"/>
    <col min="14603" max="14603" width="10.375" style="229" customWidth="1"/>
    <col min="14604" max="14604" width="75.375" style="229" customWidth="1"/>
    <col min="14605" max="14605" width="45.25390625" style="229" customWidth="1"/>
    <col min="14606" max="14848" width="9.125" style="229" customWidth="1"/>
    <col min="14849" max="14849" width="4.375" style="229" customWidth="1"/>
    <col min="14850" max="14850" width="11.625" style="229" customWidth="1"/>
    <col min="14851" max="14851" width="40.375" style="229" customWidth="1"/>
    <col min="14852" max="14852" width="5.625" style="229" customWidth="1"/>
    <col min="14853" max="14853" width="8.625" style="229" customWidth="1"/>
    <col min="14854" max="14854" width="9.875" style="229" customWidth="1"/>
    <col min="14855" max="14855" width="13.875" style="229" customWidth="1"/>
    <col min="14856" max="14856" width="11.75390625" style="229" customWidth="1"/>
    <col min="14857" max="14857" width="11.625" style="229" customWidth="1"/>
    <col min="14858" max="14858" width="11.00390625" style="229" customWidth="1"/>
    <col min="14859" max="14859" width="10.375" style="229" customWidth="1"/>
    <col min="14860" max="14860" width="75.375" style="229" customWidth="1"/>
    <col min="14861" max="14861" width="45.25390625" style="229" customWidth="1"/>
    <col min="14862" max="15104" width="9.125" style="229" customWidth="1"/>
    <col min="15105" max="15105" width="4.375" style="229" customWidth="1"/>
    <col min="15106" max="15106" width="11.625" style="229" customWidth="1"/>
    <col min="15107" max="15107" width="40.375" style="229" customWidth="1"/>
    <col min="15108" max="15108" width="5.625" style="229" customWidth="1"/>
    <col min="15109" max="15109" width="8.625" style="229" customWidth="1"/>
    <col min="15110" max="15110" width="9.875" style="229" customWidth="1"/>
    <col min="15111" max="15111" width="13.875" style="229" customWidth="1"/>
    <col min="15112" max="15112" width="11.75390625" style="229" customWidth="1"/>
    <col min="15113" max="15113" width="11.625" style="229" customWidth="1"/>
    <col min="15114" max="15114" width="11.00390625" style="229" customWidth="1"/>
    <col min="15115" max="15115" width="10.375" style="229" customWidth="1"/>
    <col min="15116" max="15116" width="75.375" style="229" customWidth="1"/>
    <col min="15117" max="15117" width="45.25390625" style="229" customWidth="1"/>
    <col min="15118" max="15360" width="9.125" style="229" customWidth="1"/>
    <col min="15361" max="15361" width="4.375" style="229" customWidth="1"/>
    <col min="15362" max="15362" width="11.625" style="229" customWidth="1"/>
    <col min="15363" max="15363" width="40.375" style="229" customWidth="1"/>
    <col min="15364" max="15364" width="5.625" style="229" customWidth="1"/>
    <col min="15365" max="15365" width="8.625" style="229" customWidth="1"/>
    <col min="15366" max="15366" width="9.875" style="229" customWidth="1"/>
    <col min="15367" max="15367" width="13.875" style="229" customWidth="1"/>
    <col min="15368" max="15368" width="11.75390625" style="229" customWidth="1"/>
    <col min="15369" max="15369" width="11.625" style="229" customWidth="1"/>
    <col min="15370" max="15370" width="11.00390625" style="229" customWidth="1"/>
    <col min="15371" max="15371" width="10.375" style="229" customWidth="1"/>
    <col min="15372" max="15372" width="75.375" style="229" customWidth="1"/>
    <col min="15373" max="15373" width="45.25390625" style="229" customWidth="1"/>
    <col min="15374" max="15616" width="9.125" style="229" customWidth="1"/>
    <col min="15617" max="15617" width="4.375" style="229" customWidth="1"/>
    <col min="15618" max="15618" width="11.625" style="229" customWidth="1"/>
    <col min="15619" max="15619" width="40.375" style="229" customWidth="1"/>
    <col min="15620" max="15620" width="5.625" style="229" customWidth="1"/>
    <col min="15621" max="15621" width="8.625" style="229" customWidth="1"/>
    <col min="15622" max="15622" width="9.875" style="229" customWidth="1"/>
    <col min="15623" max="15623" width="13.875" style="229" customWidth="1"/>
    <col min="15624" max="15624" width="11.75390625" style="229" customWidth="1"/>
    <col min="15625" max="15625" width="11.625" style="229" customWidth="1"/>
    <col min="15626" max="15626" width="11.00390625" style="229" customWidth="1"/>
    <col min="15627" max="15627" width="10.375" style="229" customWidth="1"/>
    <col min="15628" max="15628" width="75.375" style="229" customWidth="1"/>
    <col min="15629" max="15629" width="45.25390625" style="229" customWidth="1"/>
    <col min="15630" max="15872" width="9.125" style="229" customWidth="1"/>
    <col min="15873" max="15873" width="4.375" style="229" customWidth="1"/>
    <col min="15874" max="15874" width="11.625" style="229" customWidth="1"/>
    <col min="15875" max="15875" width="40.375" style="229" customWidth="1"/>
    <col min="15876" max="15876" width="5.625" style="229" customWidth="1"/>
    <col min="15877" max="15877" width="8.625" style="229" customWidth="1"/>
    <col min="15878" max="15878" width="9.875" style="229" customWidth="1"/>
    <col min="15879" max="15879" width="13.875" style="229" customWidth="1"/>
    <col min="15880" max="15880" width="11.75390625" style="229" customWidth="1"/>
    <col min="15881" max="15881" width="11.625" style="229" customWidth="1"/>
    <col min="15882" max="15882" width="11.00390625" style="229" customWidth="1"/>
    <col min="15883" max="15883" width="10.375" style="229" customWidth="1"/>
    <col min="15884" max="15884" width="75.375" style="229" customWidth="1"/>
    <col min="15885" max="15885" width="45.25390625" style="229" customWidth="1"/>
    <col min="15886" max="16128" width="9.125" style="229" customWidth="1"/>
    <col min="16129" max="16129" width="4.375" style="229" customWidth="1"/>
    <col min="16130" max="16130" width="11.625" style="229" customWidth="1"/>
    <col min="16131" max="16131" width="40.375" style="229" customWidth="1"/>
    <col min="16132" max="16132" width="5.625" style="229" customWidth="1"/>
    <col min="16133" max="16133" width="8.625" style="229" customWidth="1"/>
    <col min="16134" max="16134" width="9.875" style="229" customWidth="1"/>
    <col min="16135" max="16135" width="13.875" style="229" customWidth="1"/>
    <col min="16136" max="16136" width="11.75390625" style="229" customWidth="1"/>
    <col min="16137" max="16137" width="11.625" style="229" customWidth="1"/>
    <col min="16138" max="16138" width="11.00390625" style="229" customWidth="1"/>
    <col min="16139" max="16139" width="10.375" style="229" customWidth="1"/>
    <col min="16140" max="16140" width="75.375" style="229" customWidth="1"/>
    <col min="16141" max="16141" width="45.25390625" style="229" customWidth="1"/>
    <col min="16142" max="16384" width="9.125" style="229" customWidth="1"/>
  </cols>
  <sheetData>
    <row r="1" spans="1:7" ht="15.75">
      <c r="A1" s="328" t="s">
        <v>87</v>
      </c>
      <c r="B1" s="328"/>
      <c r="C1" s="328"/>
      <c r="D1" s="328"/>
      <c r="E1" s="328"/>
      <c r="F1" s="328"/>
      <c r="G1" s="328"/>
    </row>
    <row r="2" spans="2:7" ht="14.25" customHeight="1" thickBot="1">
      <c r="B2" s="230"/>
      <c r="C2" s="231"/>
      <c r="D2" s="231"/>
      <c r="E2" s="232"/>
      <c r="F2" s="231"/>
      <c r="G2" s="231"/>
    </row>
    <row r="3" spans="1:7" ht="13.5" thickTop="1">
      <c r="A3" s="317" t="s">
        <v>3</v>
      </c>
      <c r="B3" s="318"/>
      <c r="C3" s="183" t="s">
        <v>340</v>
      </c>
      <c r="D3" s="184"/>
      <c r="E3" s="233" t="s">
        <v>88</v>
      </c>
      <c r="F3" s="234">
        <f>'1801-001 20180110 Rek'!H1</f>
        <v>20180110</v>
      </c>
      <c r="G3" s="235"/>
    </row>
    <row r="4" spans="1:7" ht="13.5" thickBot="1">
      <c r="A4" s="329" t="s">
        <v>78</v>
      </c>
      <c r="B4" s="320"/>
      <c r="C4" s="189" t="s">
        <v>106</v>
      </c>
      <c r="D4" s="190"/>
      <c r="E4" s="330" t="str">
        <f>'1801-001 20180110 Rek'!G2</f>
        <v>demolice</v>
      </c>
      <c r="F4" s="331"/>
      <c r="G4" s="332"/>
    </row>
    <row r="5" spans="1:7" ht="13.5" thickTop="1">
      <c r="A5" s="236"/>
      <c r="G5" s="238"/>
    </row>
    <row r="6" spans="1:11" ht="27" customHeight="1">
      <c r="A6" s="239" t="s">
        <v>89</v>
      </c>
      <c r="B6" s="240" t="s">
        <v>90</v>
      </c>
      <c r="C6" s="240" t="s">
        <v>91</v>
      </c>
      <c r="D6" s="240" t="s">
        <v>92</v>
      </c>
      <c r="E6" s="241" t="s">
        <v>93</v>
      </c>
      <c r="F6" s="240" t="s">
        <v>94</v>
      </c>
      <c r="G6" s="242" t="s">
        <v>95</v>
      </c>
      <c r="H6" s="243" t="s">
        <v>96</v>
      </c>
      <c r="I6" s="243" t="s">
        <v>97</v>
      </c>
      <c r="J6" s="243" t="s">
        <v>98</v>
      </c>
      <c r="K6" s="243" t="s">
        <v>99</v>
      </c>
    </row>
    <row r="7" spans="1:15" ht="12.75">
      <c r="A7" s="244" t="s">
        <v>100</v>
      </c>
      <c r="B7" s="245" t="s">
        <v>335</v>
      </c>
      <c r="C7" s="246" t="s">
        <v>336</v>
      </c>
      <c r="D7" s="247"/>
      <c r="E7" s="248"/>
      <c r="F7" s="248"/>
      <c r="G7" s="249"/>
      <c r="H7" s="250"/>
      <c r="I7" s="251"/>
      <c r="J7" s="252"/>
      <c r="K7" s="253"/>
      <c r="O7" s="254">
        <v>1</v>
      </c>
    </row>
    <row r="8" spans="1:80" ht="22.5">
      <c r="A8" s="255">
        <v>1</v>
      </c>
      <c r="B8" s="256" t="s">
        <v>111</v>
      </c>
      <c r="C8" s="257" t="s">
        <v>112</v>
      </c>
      <c r="D8" s="258" t="s">
        <v>101</v>
      </c>
      <c r="E8" s="259">
        <v>2</v>
      </c>
      <c r="F8" s="259"/>
      <c r="G8" s="260">
        <f>E8*F8</f>
        <v>0</v>
      </c>
      <c r="H8" s="261">
        <v>0.00049</v>
      </c>
      <c r="I8" s="262">
        <f>E8*H8</f>
        <v>0.00098</v>
      </c>
      <c r="J8" s="261">
        <v>-0.124</v>
      </c>
      <c r="K8" s="262">
        <f>E8*J8</f>
        <v>-0.248</v>
      </c>
      <c r="O8" s="254">
        <v>2</v>
      </c>
      <c r="AA8" s="229">
        <v>1</v>
      </c>
      <c r="AB8" s="229">
        <v>0</v>
      </c>
      <c r="AC8" s="229">
        <v>0</v>
      </c>
      <c r="AZ8" s="229">
        <v>1</v>
      </c>
      <c r="BA8" s="229">
        <f>IF(AZ8=1,G8,0)</f>
        <v>0</v>
      </c>
      <c r="BB8" s="229">
        <f>IF(AZ8=2,G8,0)</f>
        <v>0</v>
      </c>
      <c r="BC8" s="229">
        <f>IF(AZ8=3,G8,0)</f>
        <v>0</v>
      </c>
      <c r="BD8" s="229">
        <f>IF(AZ8=4,G8,0)</f>
        <v>0</v>
      </c>
      <c r="BE8" s="229">
        <f>IF(AZ8=5,G8,0)</f>
        <v>0</v>
      </c>
      <c r="CA8" s="254">
        <v>1</v>
      </c>
      <c r="CB8" s="254">
        <v>0</v>
      </c>
    </row>
    <row r="9" spans="1:57" ht="12.75">
      <c r="A9" s="273"/>
      <c r="B9" s="274" t="s">
        <v>102</v>
      </c>
      <c r="C9" s="275" t="s">
        <v>337</v>
      </c>
      <c r="D9" s="276"/>
      <c r="E9" s="277"/>
      <c r="F9" s="278"/>
      <c r="G9" s="279">
        <f>SUM(G7:G8)</f>
        <v>0</v>
      </c>
      <c r="H9" s="280"/>
      <c r="I9" s="281">
        <f>SUM(I7:I8)</f>
        <v>0.00098</v>
      </c>
      <c r="J9" s="280"/>
      <c r="K9" s="281">
        <f>SUM(K7:K8)</f>
        <v>-0.248</v>
      </c>
      <c r="O9" s="254">
        <v>4</v>
      </c>
      <c r="BA9" s="282">
        <f>SUM(BA7:BA8)</f>
        <v>0</v>
      </c>
      <c r="BB9" s="282">
        <f>SUM(BB7:BB8)</f>
        <v>0</v>
      </c>
      <c r="BC9" s="282">
        <f>SUM(BC7:BC8)</f>
        <v>0</v>
      </c>
      <c r="BD9" s="282">
        <f>SUM(BD7:BD8)</f>
        <v>0</v>
      </c>
      <c r="BE9" s="282">
        <f>SUM(BE7:BE8)</f>
        <v>0</v>
      </c>
    </row>
    <row r="10" spans="1:15" ht="12.75">
      <c r="A10" s="244" t="s">
        <v>100</v>
      </c>
      <c r="B10" s="245" t="s">
        <v>113</v>
      </c>
      <c r="C10" s="246" t="s">
        <v>114</v>
      </c>
      <c r="D10" s="247"/>
      <c r="E10" s="248"/>
      <c r="F10" s="248"/>
      <c r="G10" s="249"/>
      <c r="H10" s="250"/>
      <c r="I10" s="251"/>
      <c r="J10" s="252"/>
      <c r="K10" s="253"/>
      <c r="O10" s="254">
        <v>1</v>
      </c>
    </row>
    <row r="11" spans="1:80" ht="22.5">
      <c r="A11" s="255">
        <v>2</v>
      </c>
      <c r="B11" s="256" t="s">
        <v>116</v>
      </c>
      <c r="C11" s="257" t="s">
        <v>117</v>
      </c>
      <c r="D11" s="258" t="s">
        <v>118</v>
      </c>
      <c r="E11" s="259">
        <v>589.5025</v>
      </c>
      <c r="F11" s="259"/>
      <c r="G11" s="260">
        <f>E11*F11</f>
        <v>0</v>
      </c>
      <c r="H11" s="261">
        <v>0</v>
      </c>
      <c r="I11" s="262">
        <f>E11*H11</f>
        <v>0</v>
      </c>
      <c r="J11" s="261"/>
      <c r="K11" s="262">
        <f>E11*J11</f>
        <v>0</v>
      </c>
      <c r="O11" s="254">
        <v>2</v>
      </c>
      <c r="AA11" s="229">
        <v>12</v>
      </c>
      <c r="AB11" s="229">
        <v>0</v>
      </c>
      <c r="AC11" s="229">
        <v>2</v>
      </c>
      <c r="AZ11" s="229">
        <v>2</v>
      </c>
      <c r="BA11" s="229">
        <f>IF(AZ11=1,G11,0)</f>
        <v>0</v>
      </c>
      <c r="BB11" s="229">
        <f>IF(AZ11=2,G11,0)</f>
        <v>0</v>
      </c>
      <c r="BC11" s="229">
        <f>IF(AZ11=3,G11,0)</f>
        <v>0</v>
      </c>
      <c r="BD11" s="229">
        <f>IF(AZ11=4,G11,0)</f>
        <v>0</v>
      </c>
      <c r="BE11" s="229">
        <f>IF(AZ11=5,G11,0)</f>
        <v>0</v>
      </c>
      <c r="CA11" s="254">
        <v>12</v>
      </c>
      <c r="CB11" s="254">
        <v>0</v>
      </c>
    </row>
    <row r="12" spans="1:15" ht="12.75">
      <c r="A12" s="263"/>
      <c r="B12" s="267"/>
      <c r="C12" s="326" t="s">
        <v>119</v>
      </c>
      <c r="D12" s="327"/>
      <c r="E12" s="268">
        <v>325.105</v>
      </c>
      <c r="F12" s="269"/>
      <c r="G12" s="270"/>
      <c r="H12" s="271"/>
      <c r="I12" s="265"/>
      <c r="J12" s="272"/>
      <c r="K12" s="265"/>
      <c r="M12" s="266" t="s">
        <v>119</v>
      </c>
      <c r="O12" s="254"/>
    </row>
    <row r="13" spans="1:15" ht="12.75">
      <c r="A13" s="263"/>
      <c r="B13" s="267"/>
      <c r="C13" s="326" t="s">
        <v>120</v>
      </c>
      <c r="D13" s="327"/>
      <c r="E13" s="268">
        <v>121.77</v>
      </c>
      <c r="F13" s="269"/>
      <c r="G13" s="270"/>
      <c r="H13" s="271"/>
      <c r="I13" s="265"/>
      <c r="J13" s="272"/>
      <c r="K13" s="265"/>
      <c r="M13" s="266" t="s">
        <v>120</v>
      </c>
      <c r="O13" s="254"/>
    </row>
    <row r="14" spans="1:15" ht="12.75">
      <c r="A14" s="263"/>
      <c r="B14" s="267"/>
      <c r="C14" s="326" t="s">
        <v>121</v>
      </c>
      <c r="D14" s="327"/>
      <c r="E14" s="268">
        <v>112.86</v>
      </c>
      <c r="F14" s="269"/>
      <c r="G14" s="270"/>
      <c r="H14" s="271"/>
      <c r="I14" s="265"/>
      <c r="J14" s="272"/>
      <c r="K14" s="265"/>
      <c r="M14" s="266" t="s">
        <v>121</v>
      </c>
      <c r="O14" s="254"/>
    </row>
    <row r="15" spans="1:15" ht="12.75">
      <c r="A15" s="263"/>
      <c r="B15" s="267"/>
      <c r="C15" s="326" t="s">
        <v>122</v>
      </c>
      <c r="D15" s="327"/>
      <c r="E15" s="268">
        <v>8.4375</v>
      </c>
      <c r="F15" s="269"/>
      <c r="G15" s="270"/>
      <c r="H15" s="271"/>
      <c r="I15" s="265"/>
      <c r="J15" s="272"/>
      <c r="K15" s="265"/>
      <c r="M15" s="266" t="s">
        <v>122</v>
      </c>
      <c r="O15" s="254"/>
    </row>
    <row r="16" spans="1:15" ht="12.75">
      <c r="A16" s="263"/>
      <c r="B16" s="267"/>
      <c r="C16" s="326" t="s">
        <v>123</v>
      </c>
      <c r="D16" s="327"/>
      <c r="E16" s="268">
        <v>21.33</v>
      </c>
      <c r="F16" s="269"/>
      <c r="G16" s="270"/>
      <c r="H16" s="271"/>
      <c r="I16" s="265"/>
      <c r="J16" s="272"/>
      <c r="K16" s="265"/>
      <c r="M16" s="266" t="s">
        <v>123</v>
      </c>
      <c r="O16" s="254"/>
    </row>
    <row r="17" spans="1:80" ht="12.75">
      <c r="A17" s="255">
        <v>3</v>
      </c>
      <c r="B17" s="256" t="s">
        <v>124</v>
      </c>
      <c r="C17" s="257" t="s">
        <v>125</v>
      </c>
      <c r="D17" s="258" t="s">
        <v>118</v>
      </c>
      <c r="E17" s="259">
        <v>589.5025</v>
      </c>
      <c r="F17" s="259"/>
      <c r="G17" s="260">
        <f>E17*F17</f>
        <v>0</v>
      </c>
      <c r="H17" s="261">
        <v>0</v>
      </c>
      <c r="I17" s="262">
        <f>E17*H17</f>
        <v>0</v>
      </c>
      <c r="J17" s="261">
        <v>0</v>
      </c>
      <c r="K17" s="262">
        <f>E17*J17</f>
        <v>0</v>
      </c>
      <c r="O17" s="254">
        <v>2</v>
      </c>
      <c r="AA17" s="229">
        <v>1</v>
      </c>
      <c r="AB17" s="229">
        <v>7</v>
      </c>
      <c r="AC17" s="229">
        <v>7</v>
      </c>
      <c r="AZ17" s="229">
        <v>2</v>
      </c>
      <c r="BA17" s="229">
        <f>IF(AZ17=1,G17,0)</f>
        <v>0</v>
      </c>
      <c r="BB17" s="229">
        <f>IF(AZ17=2,G17,0)</f>
        <v>0</v>
      </c>
      <c r="BC17" s="229">
        <f>IF(AZ17=3,G17,0)</f>
        <v>0</v>
      </c>
      <c r="BD17" s="229">
        <f>IF(AZ17=4,G17,0)</f>
        <v>0</v>
      </c>
      <c r="BE17" s="229">
        <f>IF(AZ17=5,G17,0)</f>
        <v>0</v>
      </c>
      <c r="CA17" s="254">
        <v>1</v>
      </c>
      <c r="CB17" s="254">
        <v>7</v>
      </c>
    </row>
    <row r="18" spans="1:15" ht="12.75">
      <c r="A18" s="263"/>
      <c r="B18" s="267"/>
      <c r="C18" s="326" t="s">
        <v>119</v>
      </c>
      <c r="D18" s="327"/>
      <c r="E18" s="268">
        <v>325.105</v>
      </c>
      <c r="F18" s="269"/>
      <c r="G18" s="270"/>
      <c r="H18" s="271"/>
      <c r="I18" s="265"/>
      <c r="J18" s="272"/>
      <c r="K18" s="265"/>
      <c r="M18" s="266" t="s">
        <v>119</v>
      </c>
      <c r="O18" s="254"/>
    </row>
    <row r="19" spans="1:15" ht="12.75">
      <c r="A19" s="263"/>
      <c r="B19" s="267"/>
      <c r="C19" s="326" t="s">
        <v>120</v>
      </c>
      <c r="D19" s="327"/>
      <c r="E19" s="268">
        <v>121.77</v>
      </c>
      <c r="F19" s="269"/>
      <c r="G19" s="270"/>
      <c r="H19" s="271"/>
      <c r="I19" s="265"/>
      <c r="J19" s="272"/>
      <c r="K19" s="265"/>
      <c r="M19" s="266" t="s">
        <v>120</v>
      </c>
      <c r="O19" s="254"/>
    </row>
    <row r="20" spans="1:15" ht="12.75">
      <c r="A20" s="263"/>
      <c r="B20" s="267"/>
      <c r="C20" s="326" t="s">
        <v>121</v>
      </c>
      <c r="D20" s="327"/>
      <c r="E20" s="268">
        <v>112.86</v>
      </c>
      <c r="F20" s="269"/>
      <c r="G20" s="270"/>
      <c r="H20" s="271"/>
      <c r="I20" s="265"/>
      <c r="J20" s="272"/>
      <c r="K20" s="265"/>
      <c r="M20" s="266" t="s">
        <v>121</v>
      </c>
      <c r="O20" s="254"/>
    </row>
    <row r="21" spans="1:15" ht="12.75">
      <c r="A21" s="263"/>
      <c r="B21" s="267"/>
      <c r="C21" s="326" t="s">
        <v>122</v>
      </c>
      <c r="D21" s="327"/>
      <c r="E21" s="268">
        <v>8.4375</v>
      </c>
      <c r="F21" s="269"/>
      <c r="G21" s="270"/>
      <c r="H21" s="271"/>
      <c r="I21" s="265"/>
      <c r="J21" s="272"/>
      <c r="K21" s="265"/>
      <c r="M21" s="266" t="s">
        <v>122</v>
      </c>
      <c r="O21" s="254"/>
    </row>
    <row r="22" spans="1:15" ht="12.75">
      <c r="A22" s="263"/>
      <c r="B22" s="267"/>
      <c r="C22" s="326" t="s">
        <v>123</v>
      </c>
      <c r="D22" s="327"/>
      <c r="E22" s="268">
        <v>21.33</v>
      </c>
      <c r="F22" s="269"/>
      <c r="G22" s="270"/>
      <c r="H22" s="271"/>
      <c r="I22" s="265"/>
      <c r="J22" s="272"/>
      <c r="K22" s="265"/>
      <c r="M22" s="266" t="s">
        <v>123</v>
      </c>
      <c r="O22" s="254"/>
    </row>
    <row r="23" spans="1:80" ht="12.75">
      <c r="A23" s="255">
        <v>4</v>
      </c>
      <c r="B23" s="256" t="s">
        <v>126</v>
      </c>
      <c r="C23" s="257" t="s">
        <v>127</v>
      </c>
      <c r="D23" s="258" t="s">
        <v>118</v>
      </c>
      <c r="E23" s="259">
        <v>589.5025</v>
      </c>
      <c r="F23" s="259"/>
      <c r="G23" s="260">
        <f>E23*F23</f>
        <v>0</v>
      </c>
      <c r="H23" s="261">
        <v>0</v>
      </c>
      <c r="I23" s="262">
        <f>E23*H23</f>
        <v>0</v>
      </c>
      <c r="J23" s="261">
        <v>-0.006</v>
      </c>
      <c r="K23" s="262">
        <f>E23*J23</f>
        <v>-3.5370150000000002</v>
      </c>
      <c r="O23" s="254">
        <v>2</v>
      </c>
      <c r="AA23" s="229">
        <v>1</v>
      </c>
      <c r="AB23" s="229">
        <v>7</v>
      </c>
      <c r="AC23" s="229">
        <v>7</v>
      </c>
      <c r="AZ23" s="229">
        <v>2</v>
      </c>
      <c r="BA23" s="229">
        <f>IF(AZ23=1,G23,0)</f>
        <v>0</v>
      </c>
      <c r="BB23" s="229">
        <f>IF(AZ23=2,G23,0)</f>
        <v>0</v>
      </c>
      <c r="BC23" s="229">
        <f>IF(AZ23=3,G23,0)</f>
        <v>0</v>
      </c>
      <c r="BD23" s="229">
        <f>IF(AZ23=4,G23,0)</f>
        <v>0</v>
      </c>
      <c r="BE23" s="229">
        <f>IF(AZ23=5,G23,0)</f>
        <v>0</v>
      </c>
      <c r="CA23" s="254">
        <v>1</v>
      </c>
      <c r="CB23" s="254">
        <v>7</v>
      </c>
    </row>
    <row r="24" spans="1:80" ht="12.75">
      <c r="A24" s="255">
        <v>5</v>
      </c>
      <c r="B24" s="256" t="s">
        <v>128</v>
      </c>
      <c r="C24" s="257" t="s">
        <v>129</v>
      </c>
      <c r="D24" s="258" t="s">
        <v>13</v>
      </c>
      <c r="E24" s="259">
        <f>SUM(G11:G23)/100</f>
        <v>0</v>
      </c>
      <c r="F24" s="259"/>
      <c r="G24" s="260">
        <f>E24*F24</f>
        <v>0</v>
      </c>
      <c r="H24" s="261">
        <v>0</v>
      </c>
      <c r="I24" s="262">
        <f>E24*H24</f>
        <v>0</v>
      </c>
      <c r="J24" s="261">
        <v>0</v>
      </c>
      <c r="K24" s="262">
        <f>E24*J24</f>
        <v>0</v>
      </c>
      <c r="O24" s="254">
        <v>2</v>
      </c>
      <c r="AA24" s="229">
        <v>1</v>
      </c>
      <c r="AB24" s="229">
        <v>7</v>
      </c>
      <c r="AC24" s="229">
        <v>7</v>
      </c>
      <c r="AZ24" s="229">
        <v>2</v>
      </c>
      <c r="BA24" s="229">
        <f>IF(AZ24=1,G24,0)</f>
        <v>0</v>
      </c>
      <c r="BB24" s="229">
        <f>IF(AZ24=2,G24,0)</f>
        <v>0</v>
      </c>
      <c r="BC24" s="229">
        <f>IF(AZ24=3,G24,0)</f>
        <v>0</v>
      </c>
      <c r="BD24" s="229">
        <f>IF(AZ24=4,G24,0)</f>
        <v>0</v>
      </c>
      <c r="BE24" s="229">
        <f>IF(AZ24=5,G24,0)</f>
        <v>0</v>
      </c>
      <c r="CA24" s="254">
        <v>1</v>
      </c>
      <c r="CB24" s="254">
        <v>7</v>
      </c>
    </row>
    <row r="25" spans="1:57" ht="12.75">
      <c r="A25" s="273"/>
      <c r="B25" s="274" t="s">
        <v>102</v>
      </c>
      <c r="C25" s="275" t="s">
        <v>115</v>
      </c>
      <c r="D25" s="276"/>
      <c r="E25" s="277"/>
      <c r="F25" s="278"/>
      <c r="G25" s="279">
        <f>SUM(G10:G24)</f>
        <v>0</v>
      </c>
      <c r="H25" s="280"/>
      <c r="I25" s="281">
        <f>SUM(I10:I24)</f>
        <v>0</v>
      </c>
      <c r="J25" s="280"/>
      <c r="K25" s="281">
        <f>SUM(K10:K24)</f>
        <v>-3.5370150000000002</v>
      </c>
      <c r="O25" s="254">
        <v>4</v>
      </c>
      <c r="BA25" s="282">
        <f>SUM(BA10:BA24)</f>
        <v>0</v>
      </c>
      <c r="BB25" s="282">
        <f>SUM(BB10:BB24)</f>
        <v>0</v>
      </c>
      <c r="BC25" s="282">
        <f>SUM(BC10:BC24)</f>
        <v>0</v>
      </c>
      <c r="BD25" s="282">
        <f>SUM(BD10:BD24)</f>
        <v>0</v>
      </c>
      <c r="BE25" s="282">
        <f>SUM(BE10:BE24)</f>
        <v>0</v>
      </c>
    </row>
    <row r="26" spans="1:15" ht="12.75">
      <c r="A26" s="244" t="s">
        <v>100</v>
      </c>
      <c r="B26" s="245" t="s">
        <v>130</v>
      </c>
      <c r="C26" s="246" t="s">
        <v>131</v>
      </c>
      <c r="D26" s="247"/>
      <c r="E26" s="248"/>
      <c r="F26" s="248"/>
      <c r="G26" s="249"/>
      <c r="H26" s="250"/>
      <c r="I26" s="251"/>
      <c r="J26" s="252"/>
      <c r="K26" s="253"/>
      <c r="O26" s="254">
        <v>1</v>
      </c>
    </row>
    <row r="27" spans="1:80" ht="22.5">
      <c r="A27" s="255">
        <v>6</v>
      </c>
      <c r="B27" s="256" t="s">
        <v>133</v>
      </c>
      <c r="C27" s="257" t="s">
        <v>134</v>
      </c>
      <c r="D27" s="258" t="s">
        <v>118</v>
      </c>
      <c r="E27" s="259">
        <v>234.63</v>
      </c>
      <c r="F27" s="259"/>
      <c r="G27" s="260">
        <f>E27*F27</f>
        <v>0</v>
      </c>
      <c r="H27" s="261">
        <v>0</v>
      </c>
      <c r="I27" s="262">
        <f>E27*H27</f>
        <v>0</v>
      </c>
      <c r="J27" s="261">
        <v>-0.001</v>
      </c>
      <c r="K27" s="262">
        <f>E27*J27</f>
        <v>-0.23463</v>
      </c>
      <c r="O27" s="254">
        <v>2</v>
      </c>
      <c r="AA27" s="229">
        <v>1</v>
      </c>
      <c r="AB27" s="229">
        <v>7</v>
      </c>
      <c r="AC27" s="229">
        <v>7</v>
      </c>
      <c r="AZ27" s="229">
        <v>2</v>
      </c>
      <c r="BA27" s="229">
        <f>IF(AZ27=1,G27,0)</f>
        <v>0</v>
      </c>
      <c r="BB27" s="229">
        <f>IF(AZ27=2,G27,0)</f>
        <v>0</v>
      </c>
      <c r="BC27" s="229">
        <f>IF(AZ27=3,G27,0)</f>
        <v>0</v>
      </c>
      <c r="BD27" s="229">
        <f>IF(AZ27=4,G27,0)</f>
        <v>0</v>
      </c>
      <c r="BE27" s="229">
        <f>IF(AZ27=5,G27,0)</f>
        <v>0</v>
      </c>
      <c r="CA27" s="254">
        <v>1</v>
      </c>
      <c r="CB27" s="254">
        <v>7</v>
      </c>
    </row>
    <row r="28" spans="1:15" ht="12.75">
      <c r="A28" s="263"/>
      <c r="B28" s="267"/>
      <c r="C28" s="326" t="s">
        <v>120</v>
      </c>
      <c r="D28" s="327"/>
      <c r="E28" s="268">
        <v>121.77</v>
      </c>
      <c r="F28" s="269"/>
      <c r="G28" s="270"/>
      <c r="H28" s="271"/>
      <c r="I28" s="265"/>
      <c r="J28" s="272"/>
      <c r="K28" s="265"/>
      <c r="M28" s="266" t="s">
        <v>120</v>
      </c>
      <c r="O28" s="254"/>
    </row>
    <row r="29" spans="1:15" ht="12.75">
      <c r="A29" s="263"/>
      <c r="B29" s="267"/>
      <c r="C29" s="326" t="s">
        <v>121</v>
      </c>
      <c r="D29" s="327"/>
      <c r="E29" s="268">
        <v>112.86</v>
      </c>
      <c r="F29" s="269"/>
      <c r="G29" s="270"/>
      <c r="H29" s="271"/>
      <c r="I29" s="265"/>
      <c r="J29" s="272"/>
      <c r="K29" s="265"/>
      <c r="M29" s="266" t="s">
        <v>121</v>
      </c>
      <c r="O29" s="254"/>
    </row>
    <row r="30" spans="1:80" ht="12.75">
      <c r="A30" s="255">
        <v>7</v>
      </c>
      <c r="B30" s="256" t="s">
        <v>135</v>
      </c>
      <c r="C30" s="257" t="s">
        <v>136</v>
      </c>
      <c r="D30" s="258" t="s">
        <v>13</v>
      </c>
      <c r="E30" s="259">
        <f>G27/100</f>
        <v>0</v>
      </c>
      <c r="F30" s="259"/>
      <c r="G30" s="260">
        <f>E30*F30</f>
        <v>0</v>
      </c>
      <c r="H30" s="261">
        <v>0</v>
      </c>
      <c r="I30" s="262">
        <f>E30*H30</f>
        <v>0</v>
      </c>
      <c r="J30" s="261">
        <v>0</v>
      </c>
      <c r="K30" s="262">
        <f>E30*J30</f>
        <v>0</v>
      </c>
      <c r="O30" s="254">
        <v>2</v>
      </c>
      <c r="AA30" s="229">
        <v>1</v>
      </c>
      <c r="AB30" s="229">
        <v>7</v>
      </c>
      <c r="AC30" s="229">
        <v>7</v>
      </c>
      <c r="AZ30" s="229">
        <v>2</v>
      </c>
      <c r="BA30" s="229">
        <f>IF(AZ30=1,G30,0)</f>
        <v>0</v>
      </c>
      <c r="BB30" s="229">
        <f>IF(AZ30=2,G30,0)</f>
        <v>0</v>
      </c>
      <c r="BC30" s="229">
        <f>IF(AZ30=3,G30,0)</f>
        <v>0</v>
      </c>
      <c r="BD30" s="229">
        <f>IF(AZ30=4,G30,0)</f>
        <v>0</v>
      </c>
      <c r="BE30" s="229">
        <f>IF(AZ30=5,G30,0)</f>
        <v>0</v>
      </c>
      <c r="CA30" s="254">
        <v>1</v>
      </c>
      <c r="CB30" s="254">
        <v>7</v>
      </c>
    </row>
    <row r="31" spans="1:57" ht="12.75">
      <c r="A31" s="273"/>
      <c r="B31" s="274" t="s">
        <v>102</v>
      </c>
      <c r="C31" s="275" t="s">
        <v>132</v>
      </c>
      <c r="D31" s="276"/>
      <c r="E31" s="277"/>
      <c r="F31" s="278"/>
      <c r="G31" s="279">
        <f>SUM(G26:G30)</f>
        <v>0</v>
      </c>
      <c r="H31" s="280"/>
      <c r="I31" s="281">
        <f>SUM(I26:I30)</f>
        <v>0</v>
      </c>
      <c r="J31" s="280"/>
      <c r="K31" s="281">
        <f>SUM(K26:K30)</f>
        <v>-0.23463</v>
      </c>
      <c r="O31" s="254">
        <v>4</v>
      </c>
      <c r="BA31" s="282">
        <f>SUM(BA26:BA30)</f>
        <v>0</v>
      </c>
      <c r="BB31" s="282">
        <f>SUM(BB26:BB30)</f>
        <v>0</v>
      </c>
      <c r="BC31" s="282">
        <f>SUM(BC26:BC30)</f>
        <v>0</v>
      </c>
      <c r="BD31" s="282">
        <f>SUM(BD26:BD30)</f>
        <v>0</v>
      </c>
      <c r="BE31" s="282">
        <f>SUM(BE26:BE30)</f>
        <v>0</v>
      </c>
    </row>
    <row r="32" spans="1:15" ht="12.75">
      <c r="A32" s="244" t="s">
        <v>100</v>
      </c>
      <c r="B32" s="245" t="s">
        <v>137</v>
      </c>
      <c r="C32" s="246" t="s">
        <v>138</v>
      </c>
      <c r="D32" s="247"/>
      <c r="E32" s="248"/>
      <c r="F32" s="248"/>
      <c r="G32" s="249"/>
      <c r="H32" s="250"/>
      <c r="I32" s="251"/>
      <c r="J32" s="252"/>
      <c r="K32" s="253"/>
      <c r="O32" s="254">
        <v>1</v>
      </c>
    </row>
    <row r="33" spans="1:80" ht="12.75">
      <c r="A33" s="255">
        <v>8</v>
      </c>
      <c r="B33" s="256" t="s">
        <v>140</v>
      </c>
      <c r="C33" s="257" t="s">
        <v>141</v>
      </c>
      <c r="D33" s="258" t="s">
        <v>142</v>
      </c>
      <c r="E33" s="259">
        <v>2</v>
      </c>
      <c r="F33" s="259"/>
      <c r="G33" s="260">
        <f>E33*F33</f>
        <v>0</v>
      </c>
      <c r="H33" s="261">
        <v>0</v>
      </c>
      <c r="I33" s="262">
        <f>E33*H33</f>
        <v>0</v>
      </c>
      <c r="J33" s="261">
        <v>0</v>
      </c>
      <c r="K33" s="262">
        <f>E33*J33</f>
        <v>0</v>
      </c>
      <c r="O33" s="254">
        <v>2</v>
      </c>
      <c r="AA33" s="229">
        <v>1</v>
      </c>
      <c r="AB33" s="229">
        <v>7</v>
      </c>
      <c r="AC33" s="229">
        <v>7</v>
      </c>
      <c r="AZ33" s="229">
        <v>2</v>
      </c>
      <c r="BA33" s="229">
        <f>IF(AZ33=1,G33,0)</f>
        <v>0</v>
      </c>
      <c r="BB33" s="229">
        <f>IF(AZ33=2,G33,0)</f>
        <v>0</v>
      </c>
      <c r="BC33" s="229">
        <f>IF(AZ33=3,G33,0)</f>
        <v>0</v>
      </c>
      <c r="BD33" s="229">
        <f>IF(AZ33=4,G33,0)</f>
        <v>0</v>
      </c>
      <c r="BE33" s="229">
        <f>IF(AZ33=5,G33,0)</f>
        <v>0</v>
      </c>
      <c r="CA33" s="254">
        <v>1</v>
      </c>
      <c r="CB33" s="254">
        <v>7</v>
      </c>
    </row>
    <row r="34" spans="1:57" ht="12.75">
      <c r="A34" s="273"/>
      <c r="B34" s="274" t="s">
        <v>102</v>
      </c>
      <c r="C34" s="275" t="s">
        <v>139</v>
      </c>
      <c r="D34" s="276"/>
      <c r="E34" s="277"/>
      <c r="F34" s="278"/>
      <c r="G34" s="279">
        <f>SUM(G32:G33)</f>
        <v>0</v>
      </c>
      <c r="H34" s="280"/>
      <c r="I34" s="281">
        <f>SUM(I32:I33)</f>
        <v>0</v>
      </c>
      <c r="J34" s="280"/>
      <c r="K34" s="281">
        <f>SUM(K32:K33)</f>
        <v>0</v>
      </c>
      <c r="O34" s="254">
        <v>4</v>
      </c>
      <c r="BA34" s="282">
        <f>SUM(BA32:BA33)</f>
        <v>0</v>
      </c>
      <c r="BB34" s="282">
        <f>SUM(BB32:BB33)</f>
        <v>0</v>
      </c>
      <c r="BC34" s="282">
        <f>SUM(BC32:BC33)</f>
        <v>0</v>
      </c>
      <c r="BD34" s="282">
        <f>SUM(BD32:BD33)</f>
        <v>0</v>
      </c>
      <c r="BE34" s="282">
        <f>SUM(BE32:BE33)</f>
        <v>0</v>
      </c>
    </row>
    <row r="35" spans="1:15" ht="12.75">
      <c r="A35" s="244" t="s">
        <v>100</v>
      </c>
      <c r="B35" s="245" t="s">
        <v>143</v>
      </c>
      <c r="C35" s="246" t="s">
        <v>144</v>
      </c>
      <c r="D35" s="247"/>
      <c r="E35" s="248"/>
      <c r="F35" s="248"/>
      <c r="G35" s="249"/>
      <c r="H35" s="250"/>
      <c r="I35" s="251"/>
      <c r="J35" s="252"/>
      <c r="K35" s="253"/>
      <c r="O35" s="254">
        <v>1</v>
      </c>
    </row>
    <row r="36" spans="1:80" ht="22.5">
      <c r="A36" s="255">
        <v>9</v>
      </c>
      <c r="B36" s="256" t="s">
        <v>146</v>
      </c>
      <c r="C36" s="257" t="s">
        <v>147</v>
      </c>
      <c r="D36" s="258" t="s">
        <v>148</v>
      </c>
      <c r="E36" s="259">
        <v>135.3</v>
      </c>
      <c r="F36" s="259"/>
      <c r="G36" s="260">
        <f>E36*F36</f>
        <v>0</v>
      </c>
      <c r="H36" s="261">
        <v>0</v>
      </c>
      <c r="I36" s="262">
        <f>E36*H36</f>
        <v>0</v>
      </c>
      <c r="J36" s="261">
        <v>-0.015</v>
      </c>
      <c r="K36" s="262">
        <f>E36*J36</f>
        <v>-2.0295</v>
      </c>
      <c r="O36" s="254">
        <v>2</v>
      </c>
      <c r="AA36" s="229">
        <v>1</v>
      </c>
      <c r="AB36" s="229">
        <v>9</v>
      </c>
      <c r="AC36" s="229">
        <v>9</v>
      </c>
      <c r="AZ36" s="229">
        <v>2</v>
      </c>
      <c r="BA36" s="229">
        <f>IF(AZ36=1,G36,0)</f>
        <v>0</v>
      </c>
      <c r="BB36" s="229">
        <f>IF(AZ36=2,G36,0)</f>
        <v>0</v>
      </c>
      <c r="BC36" s="229">
        <f>IF(AZ36=3,G36,0)</f>
        <v>0</v>
      </c>
      <c r="BD36" s="229">
        <f>IF(AZ36=4,G36,0)</f>
        <v>0</v>
      </c>
      <c r="BE36" s="229">
        <f>IF(AZ36=5,G36,0)</f>
        <v>0</v>
      </c>
      <c r="CA36" s="254">
        <v>1</v>
      </c>
      <c r="CB36" s="254">
        <v>9</v>
      </c>
    </row>
    <row r="37" spans="1:15" ht="12.75">
      <c r="A37" s="263"/>
      <c r="B37" s="267"/>
      <c r="C37" s="326" t="s">
        <v>149</v>
      </c>
      <c r="D37" s="327"/>
      <c r="E37" s="268">
        <v>81.3</v>
      </c>
      <c r="F37" s="269"/>
      <c r="G37" s="270"/>
      <c r="H37" s="271"/>
      <c r="I37" s="265"/>
      <c r="J37" s="272"/>
      <c r="K37" s="265"/>
      <c r="M37" s="266" t="s">
        <v>149</v>
      </c>
      <c r="O37" s="254"/>
    </row>
    <row r="38" spans="1:15" ht="12.75">
      <c r="A38" s="263"/>
      <c r="B38" s="267"/>
      <c r="C38" s="326" t="s">
        <v>150</v>
      </c>
      <c r="D38" s="327"/>
      <c r="E38" s="268">
        <v>54</v>
      </c>
      <c r="F38" s="269"/>
      <c r="G38" s="270"/>
      <c r="H38" s="271"/>
      <c r="I38" s="265"/>
      <c r="J38" s="272"/>
      <c r="K38" s="265"/>
      <c r="M38" s="266" t="s">
        <v>150</v>
      </c>
      <c r="O38" s="254"/>
    </row>
    <row r="39" spans="1:57" ht="12.75">
      <c r="A39" s="273"/>
      <c r="B39" s="274" t="s">
        <v>102</v>
      </c>
      <c r="C39" s="275" t="s">
        <v>145</v>
      </c>
      <c r="D39" s="276"/>
      <c r="E39" s="277"/>
      <c r="F39" s="278"/>
      <c r="G39" s="279">
        <f>SUM(G35:G38)</f>
        <v>0</v>
      </c>
      <c r="H39" s="280"/>
      <c r="I39" s="281">
        <f>SUM(I35:I38)</f>
        <v>0</v>
      </c>
      <c r="J39" s="280"/>
      <c r="K39" s="281">
        <f>SUM(K35:K38)</f>
        <v>-2.0295</v>
      </c>
      <c r="O39" s="254">
        <v>4</v>
      </c>
      <c r="BA39" s="282">
        <f>SUM(BA35:BA38)</f>
        <v>0</v>
      </c>
      <c r="BB39" s="282">
        <f>SUM(BB35:BB38)</f>
        <v>0</v>
      </c>
      <c r="BC39" s="282">
        <f>SUM(BC35:BC38)</f>
        <v>0</v>
      </c>
      <c r="BD39" s="282">
        <f>SUM(BD35:BD38)</f>
        <v>0</v>
      </c>
      <c r="BE39" s="282">
        <f>SUM(BE35:BE38)</f>
        <v>0</v>
      </c>
    </row>
    <row r="40" spans="1:15" ht="12.75">
      <c r="A40" s="244" t="s">
        <v>100</v>
      </c>
      <c r="B40" s="245" t="s">
        <v>151</v>
      </c>
      <c r="C40" s="246" t="s">
        <v>152</v>
      </c>
      <c r="D40" s="247"/>
      <c r="E40" s="248"/>
      <c r="F40" s="248"/>
      <c r="G40" s="249"/>
      <c r="H40" s="250"/>
      <c r="I40" s="251"/>
      <c r="J40" s="252"/>
      <c r="K40" s="253"/>
      <c r="O40" s="254">
        <v>1</v>
      </c>
    </row>
    <row r="41" spans="1:80" ht="12.75">
      <c r="A41" s="255">
        <v>10</v>
      </c>
      <c r="B41" s="256" t="s">
        <v>154</v>
      </c>
      <c r="C41" s="257" t="s">
        <v>155</v>
      </c>
      <c r="D41" s="258" t="s">
        <v>148</v>
      </c>
      <c r="E41" s="259">
        <v>11.25</v>
      </c>
      <c r="F41" s="259"/>
      <c r="G41" s="260">
        <f>E41*F41</f>
        <v>0</v>
      </c>
      <c r="H41" s="261">
        <v>0</v>
      </c>
      <c r="I41" s="262">
        <f>E41*H41</f>
        <v>0</v>
      </c>
      <c r="J41" s="261">
        <v>0</v>
      </c>
      <c r="K41" s="262">
        <f>E41*J41</f>
        <v>0</v>
      </c>
      <c r="O41" s="254">
        <v>2</v>
      </c>
      <c r="AA41" s="229">
        <v>1</v>
      </c>
      <c r="AB41" s="229">
        <v>7</v>
      </c>
      <c r="AC41" s="229">
        <v>7</v>
      </c>
      <c r="AZ41" s="229">
        <v>2</v>
      </c>
      <c r="BA41" s="229">
        <f>IF(AZ41=1,G41,0)</f>
        <v>0</v>
      </c>
      <c r="BB41" s="229">
        <f>IF(AZ41=2,G41,0)</f>
        <v>0</v>
      </c>
      <c r="BC41" s="229">
        <f>IF(AZ41=3,G41,0)</f>
        <v>0</v>
      </c>
      <c r="BD41" s="229">
        <f>IF(AZ41=4,G41,0)</f>
        <v>0</v>
      </c>
      <c r="BE41" s="229">
        <f>IF(AZ41=5,G41,0)</f>
        <v>0</v>
      </c>
      <c r="CA41" s="254">
        <v>1</v>
      </c>
      <c r="CB41" s="254">
        <v>7</v>
      </c>
    </row>
    <row r="42" spans="1:15" ht="12.75">
      <c r="A42" s="263"/>
      <c r="B42" s="267"/>
      <c r="C42" s="326" t="s">
        <v>156</v>
      </c>
      <c r="D42" s="327"/>
      <c r="E42" s="268">
        <v>11.25</v>
      </c>
      <c r="F42" s="269"/>
      <c r="G42" s="270"/>
      <c r="H42" s="271"/>
      <c r="I42" s="265"/>
      <c r="J42" s="272"/>
      <c r="K42" s="265"/>
      <c r="M42" s="266" t="s">
        <v>156</v>
      </c>
      <c r="O42" s="254"/>
    </row>
    <row r="43" spans="1:80" ht="12.75">
      <c r="A43" s="255">
        <v>11</v>
      </c>
      <c r="B43" s="256" t="s">
        <v>157</v>
      </c>
      <c r="C43" s="257" t="s">
        <v>158</v>
      </c>
      <c r="D43" s="258" t="s">
        <v>148</v>
      </c>
      <c r="E43" s="259">
        <v>88.55</v>
      </c>
      <c r="F43" s="259"/>
      <c r="G43" s="260">
        <f>E43*F43</f>
        <v>0</v>
      </c>
      <c r="H43" s="261">
        <v>0</v>
      </c>
      <c r="I43" s="262">
        <f>E43*H43</f>
        <v>0</v>
      </c>
      <c r="J43" s="261">
        <v>-0.00426</v>
      </c>
      <c r="K43" s="262">
        <f>E43*J43</f>
        <v>-0.377223</v>
      </c>
      <c r="O43" s="254">
        <v>2</v>
      </c>
      <c r="AA43" s="229">
        <v>1</v>
      </c>
      <c r="AB43" s="229">
        <v>7</v>
      </c>
      <c r="AC43" s="229">
        <v>7</v>
      </c>
      <c r="AZ43" s="229">
        <v>2</v>
      </c>
      <c r="BA43" s="229">
        <f>IF(AZ43=1,G43,0)</f>
        <v>0</v>
      </c>
      <c r="BB43" s="229">
        <f>IF(AZ43=2,G43,0)</f>
        <v>0</v>
      </c>
      <c r="BC43" s="229">
        <f>IF(AZ43=3,G43,0)</f>
        <v>0</v>
      </c>
      <c r="BD43" s="229">
        <f>IF(AZ43=4,G43,0)</f>
        <v>0</v>
      </c>
      <c r="BE43" s="229">
        <f>IF(AZ43=5,G43,0)</f>
        <v>0</v>
      </c>
      <c r="CA43" s="254">
        <v>1</v>
      </c>
      <c r="CB43" s="254">
        <v>7</v>
      </c>
    </row>
    <row r="44" spans="1:15" ht="12.75">
      <c r="A44" s="263"/>
      <c r="B44" s="267"/>
      <c r="C44" s="326" t="s">
        <v>159</v>
      </c>
      <c r="D44" s="327"/>
      <c r="E44" s="268">
        <v>51</v>
      </c>
      <c r="F44" s="269"/>
      <c r="G44" s="270"/>
      <c r="H44" s="271"/>
      <c r="I44" s="265"/>
      <c r="J44" s="272"/>
      <c r="K44" s="265"/>
      <c r="M44" s="266" t="s">
        <v>159</v>
      </c>
      <c r="O44" s="254"/>
    </row>
    <row r="45" spans="1:15" ht="12.75">
      <c r="A45" s="263"/>
      <c r="B45" s="267"/>
      <c r="C45" s="326" t="s">
        <v>160</v>
      </c>
      <c r="D45" s="327"/>
      <c r="E45" s="268">
        <v>23.05</v>
      </c>
      <c r="F45" s="269"/>
      <c r="G45" s="270"/>
      <c r="H45" s="271"/>
      <c r="I45" s="265"/>
      <c r="J45" s="272"/>
      <c r="K45" s="265"/>
      <c r="M45" s="266" t="s">
        <v>160</v>
      </c>
      <c r="O45" s="254"/>
    </row>
    <row r="46" spans="1:15" ht="12.75">
      <c r="A46" s="263"/>
      <c r="B46" s="267"/>
      <c r="C46" s="326" t="s">
        <v>161</v>
      </c>
      <c r="D46" s="327"/>
      <c r="E46" s="268">
        <v>14.5</v>
      </c>
      <c r="F46" s="269"/>
      <c r="G46" s="270"/>
      <c r="H46" s="271"/>
      <c r="I46" s="265"/>
      <c r="J46" s="272"/>
      <c r="K46" s="265"/>
      <c r="M46" s="266" t="s">
        <v>161</v>
      </c>
      <c r="O46" s="254"/>
    </row>
    <row r="47" spans="1:57" ht="12.75">
      <c r="A47" s="273"/>
      <c r="B47" s="274" t="s">
        <v>102</v>
      </c>
      <c r="C47" s="275" t="s">
        <v>153</v>
      </c>
      <c r="D47" s="276"/>
      <c r="E47" s="277"/>
      <c r="F47" s="278"/>
      <c r="G47" s="279">
        <f>SUM(G40:G46)</f>
        <v>0</v>
      </c>
      <c r="H47" s="280"/>
      <c r="I47" s="281">
        <f>SUM(I40:I46)</f>
        <v>0</v>
      </c>
      <c r="J47" s="280"/>
      <c r="K47" s="281">
        <f>SUM(K40:K46)</f>
        <v>-0.377223</v>
      </c>
      <c r="O47" s="254">
        <v>4</v>
      </c>
      <c r="BA47" s="282">
        <f>SUM(BA40:BA46)</f>
        <v>0</v>
      </c>
      <c r="BB47" s="282">
        <f>SUM(BB40:BB46)</f>
        <v>0</v>
      </c>
      <c r="BC47" s="282">
        <f>SUM(BC40:BC46)</f>
        <v>0</v>
      </c>
      <c r="BD47" s="282">
        <f>SUM(BD40:BD46)</f>
        <v>0</v>
      </c>
      <c r="BE47" s="282">
        <f>SUM(BE40:BE46)</f>
        <v>0</v>
      </c>
    </row>
    <row r="48" spans="1:15" ht="12.75">
      <c r="A48" s="244" t="s">
        <v>100</v>
      </c>
      <c r="B48" s="245" t="s">
        <v>162</v>
      </c>
      <c r="C48" s="246" t="s">
        <v>163</v>
      </c>
      <c r="D48" s="247"/>
      <c r="E48" s="248"/>
      <c r="F48" s="248"/>
      <c r="G48" s="249"/>
      <c r="H48" s="250"/>
      <c r="I48" s="251"/>
      <c r="J48" s="252"/>
      <c r="K48" s="253"/>
      <c r="O48" s="254">
        <v>1</v>
      </c>
    </row>
    <row r="49" spans="1:80" ht="12.75">
      <c r="A49" s="255">
        <v>12</v>
      </c>
      <c r="B49" s="256" t="s">
        <v>165</v>
      </c>
      <c r="C49" s="257" t="s">
        <v>166</v>
      </c>
      <c r="D49" s="258" t="s">
        <v>148</v>
      </c>
      <c r="E49" s="259">
        <v>10</v>
      </c>
      <c r="F49" s="259"/>
      <c r="G49" s="260">
        <f>E49*F49</f>
        <v>0</v>
      </c>
      <c r="H49" s="261">
        <v>0</v>
      </c>
      <c r="I49" s="262">
        <f>E49*H49</f>
        <v>0</v>
      </c>
      <c r="J49" s="261">
        <v>0</v>
      </c>
      <c r="K49" s="262">
        <f>E49*J49</f>
        <v>0</v>
      </c>
      <c r="O49" s="254">
        <v>2</v>
      </c>
      <c r="AA49" s="229">
        <v>1</v>
      </c>
      <c r="AB49" s="229">
        <v>1</v>
      </c>
      <c r="AC49" s="229">
        <v>1</v>
      </c>
      <c r="AZ49" s="229">
        <v>1</v>
      </c>
      <c r="BA49" s="229">
        <f>IF(AZ49=1,G49,0)</f>
        <v>0</v>
      </c>
      <c r="BB49" s="229">
        <f>IF(AZ49=2,G49,0)</f>
        <v>0</v>
      </c>
      <c r="BC49" s="229">
        <f>IF(AZ49=3,G49,0)</f>
        <v>0</v>
      </c>
      <c r="BD49" s="229">
        <f>IF(AZ49=4,G49,0)</f>
        <v>0</v>
      </c>
      <c r="BE49" s="229">
        <f>IF(AZ49=5,G49,0)</f>
        <v>0</v>
      </c>
      <c r="CA49" s="254">
        <v>1</v>
      </c>
      <c r="CB49" s="254">
        <v>1</v>
      </c>
    </row>
    <row r="50" spans="1:80" ht="22.5">
      <c r="A50" s="255">
        <v>13</v>
      </c>
      <c r="B50" s="256" t="s">
        <v>167</v>
      </c>
      <c r="C50" s="257" t="s">
        <v>168</v>
      </c>
      <c r="D50" s="258" t="s">
        <v>169</v>
      </c>
      <c r="E50" s="259">
        <v>300</v>
      </c>
      <c r="F50" s="259"/>
      <c r="G50" s="260">
        <f>E50*F50</f>
        <v>0</v>
      </c>
      <c r="H50" s="261">
        <v>0</v>
      </c>
      <c r="I50" s="262">
        <f>E50*H50</f>
        <v>0</v>
      </c>
      <c r="J50" s="261">
        <v>0</v>
      </c>
      <c r="K50" s="262">
        <f>E50*J50</f>
        <v>0</v>
      </c>
      <c r="O50" s="254">
        <v>2</v>
      </c>
      <c r="AA50" s="229">
        <v>1</v>
      </c>
      <c r="AB50" s="229">
        <v>1</v>
      </c>
      <c r="AC50" s="229">
        <v>1</v>
      </c>
      <c r="AZ50" s="229">
        <v>1</v>
      </c>
      <c r="BA50" s="229">
        <f>IF(AZ50=1,G50,0)</f>
        <v>0</v>
      </c>
      <c r="BB50" s="229">
        <f>IF(AZ50=2,G50,0)</f>
        <v>0</v>
      </c>
      <c r="BC50" s="229">
        <f>IF(AZ50=3,G50,0)</f>
        <v>0</v>
      </c>
      <c r="BD50" s="229">
        <f>IF(AZ50=4,G50,0)</f>
        <v>0</v>
      </c>
      <c r="BE50" s="229">
        <f>IF(AZ50=5,G50,0)</f>
        <v>0</v>
      </c>
      <c r="CA50" s="254">
        <v>1</v>
      </c>
      <c r="CB50" s="254">
        <v>1</v>
      </c>
    </row>
    <row r="51" spans="1:15" ht="12.75">
      <c r="A51" s="263"/>
      <c r="B51" s="267"/>
      <c r="C51" s="326" t="s">
        <v>170</v>
      </c>
      <c r="D51" s="327"/>
      <c r="E51" s="268">
        <v>300</v>
      </c>
      <c r="F51" s="269"/>
      <c r="G51" s="270"/>
      <c r="H51" s="271"/>
      <c r="I51" s="265"/>
      <c r="J51" s="272"/>
      <c r="K51" s="265"/>
      <c r="M51" s="266" t="s">
        <v>170</v>
      </c>
      <c r="O51" s="254"/>
    </row>
    <row r="52" spans="1:57" ht="12.75">
      <c r="A52" s="273"/>
      <c r="B52" s="274" t="s">
        <v>102</v>
      </c>
      <c r="C52" s="275" t="s">
        <v>164</v>
      </c>
      <c r="D52" s="276"/>
      <c r="E52" s="277"/>
      <c r="F52" s="278"/>
      <c r="G52" s="279">
        <f>SUM(G48:G51)</f>
        <v>0</v>
      </c>
      <c r="H52" s="280"/>
      <c r="I52" s="281">
        <f>SUM(I48:I51)</f>
        <v>0</v>
      </c>
      <c r="J52" s="280"/>
      <c r="K52" s="281">
        <f>SUM(K48:K51)</f>
        <v>0</v>
      </c>
      <c r="O52" s="254">
        <v>4</v>
      </c>
      <c r="BA52" s="282">
        <f>SUM(BA48:BA51)</f>
        <v>0</v>
      </c>
      <c r="BB52" s="282">
        <f>SUM(BB48:BB51)</f>
        <v>0</v>
      </c>
      <c r="BC52" s="282">
        <f>SUM(BC48:BC51)</f>
        <v>0</v>
      </c>
      <c r="BD52" s="282">
        <f>SUM(BD48:BD51)</f>
        <v>0</v>
      </c>
      <c r="BE52" s="282">
        <f>SUM(BE48:BE51)</f>
        <v>0</v>
      </c>
    </row>
    <row r="53" spans="1:15" ht="12.75">
      <c r="A53" s="244" t="s">
        <v>100</v>
      </c>
      <c r="B53" s="245" t="s">
        <v>108</v>
      </c>
      <c r="C53" s="246" t="s">
        <v>109</v>
      </c>
      <c r="D53" s="247"/>
      <c r="E53" s="248"/>
      <c r="F53" s="248"/>
      <c r="G53" s="249"/>
      <c r="H53" s="250"/>
      <c r="I53" s="251"/>
      <c r="J53" s="252"/>
      <c r="K53" s="253"/>
      <c r="O53" s="254">
        <v>1</v>
      </c>
    </row>
    <row r="54" spans="1:80" ht="12.75">
      <c r="A54" s="255">
        <v>14</v>
      </c>
      <c r="B54" s="256" t="s">
        <v>171</v>
      </c>
      <c r="C54" s="257" t="s">
        <v>172</v>
      </c>
      <c r="D54" s="258" t="s">
        <v>173</v>
      </c>
      <c r="E54" s="259">
        <v>6.426368</v>
      </c>
      <c r="F54" s="259"/>
      <c r="G54" s="260">
        <f>E54*F54</f>
        <v>0</v>
      </c>
      <c r="H54" s="261">
        <v>0</v>
      </c>
      <c r="I54" s="262">
        <f>E54*H54</f>
        <v>0</v>
      </c>
      <c r="J54" s="261"/>
      <c r="K54" s="262">
        <f>E54*J54</f>
        <v>0</v>
      </c>
      <c r="O54" s="254">
        <v>2</v>
      </c>
      <c r="AA54" s="229">
        <v>8</v>
      </c>
      <c r="AB54" s="229">
        <v>0</v>
      </c>
      <c r="AC54" s="229">
        <v>3</v>
      </c>
      <c r="AZ54" s="229">
        <v>1</v>
      </c>
      <c r="BA54" s="229">
        <f>IF(AZ54=1,G54,0)</f>
        <v>0</v>
      </c>
      <c r="BB54" s="229">
        <f>IF(AZ54=2,G54,0)</f>
        <v>0</v>
      </c>
      <c r="BC54" s="229">
        <f>IF(AZ54=3,G54,0)</f>
        <v>0</v>
      </c>
      <c r="BD54" s="229">
        <f>IF(AZ54=4,G54,0)</f>
        <v>0</v>
      </c>
      <c r="BE54" s="229">
        <f>IF(AZ54=5,G54,0)</f>
        <v>0</v>
      </c>
      <c r="CA54" s="254">
        <v>8</v>
      </c>
      <c r="CB54" s="254">
        <v>0</v>
      </c>
    </row>
    <row r="55" spans="1:80" ht="12.75">
      <c r="A55" s="255">
        <v>15</v>
      </c>
      <c r="B55" s="256" t="s">
        <v>174</v>
      </c>
      <c r="C55" s="257" t="s">
        <v>175</v>
      </c>
      <c r="D55" s="258" t="s">
        <v>173</v>
      </c>
      <c r="E55" s="259">
        <v>6.426368</v>
      </c>
      <c r="F55" s="259"/>
      <c r="G55" s="260">
        <f>E55*F55</f>
        <v>0</v>
      </c>
      <c r="H55" s="261">
        <v>0</v>
      </c>
      <c r="I55" s="262">
        <f>E55*H55</f>
        <v>0</v>
      </c>
      <c r="J55" s="261"/>
      <c r="K55" s="262">
        <f>E55*J55</f>
        <v>0</v>
      </c>
      <c r="O55" s="254">
        <v>2</v>
      </c>
      <c r="AA55" s="229">
        <v>8</v>
      </c>
      <c r="AB55" s="229">
        <v>0</v>
      </c>
      <c r="AC55" s="229">
        <v>3</v>
      </c>
      <c r="AZ55" s="229">
        <v>1</v>
      </c>
      <c r="BA55" s="229">
        <f>IF(AZ55=1,G55,0)</f>
        <v>0</v>
      </c>
      <c r="BB55" s="229">
        <f>IF(AZ55=2,G55,0)</f>
        <v>0</v>
      </c>
      <c r="BC55" s="229">
        <f>IF(AZ55=3,G55,0)</f>
        <v>0</v>
      </c>
      <c r="BD55" s="229">
        <f>IF(AZ55=4,G55,0)</f>
        <v>0</v>
      </c>
      <c r="BE55" s="229">
        <f>IF(AZ55=5,G55,0)</f>
        <v>0</v>
      </c>
      <c r="CA55" s="254">
        <v>8</v>
      </c>
      <c r="CB55" s="254">
        <v>0</v>
      </c>
    </row>
    <row r="56" spans="1:80" ht="12.75">
      <c r="A56" s="255">
        <v>16</v>
      </c>
      <c r="B56" s="256" t="s">
        <v>176</v>
      </c>
      <c r="C56" s="257" t="s">
        <v>177</v>
      </c>
      <c r="D56" s="258" t="s">
        <v>173</v>
      </c>
      <c r="E56" s="259">
        <v>32.13184</v>
      </c>
      <c r="F56" s="259"/>
      <c r="G56" s="260">
        <f>E56*F56</f>
        <v>0</v>
      </c>
      <c r="H56" s="261">
        <v>0</v>
      </c>
      <c r="I56" s="262">
        <f>E56*H56</f>
        <v>0</v>
      </c>
      <c r="J56" s="261"/>
      <c r="K56" s="262">
        <f>E56*J56</f>
        <v>0</v>
      </c>
      <c r="O56" s="254">
        <v>2</v>
      </c>
      <c r="AA56" s="229">
        <v>8</v>
      </c>
      <c r="AB56" s="229">
        <v>0</v>
      </c>
      <c r="AC56" s="229">
        <v>3</v>
      </c>
      <c r="AZ56" s="229">
        <v>1</v>
      </c>
      <c r="BA56" s="229">
        <f>IF(AZ56=1,G56,0)</f>
        <v>0</v>
      </c>
      <c r="BB56" s="229">
        <f>IF(AZ56=2,G56,0)</f>
        <v>0</v>
      </c>
      <c r="BC56" s="229">
        <f>IF(AZ56=3,G56,0)</f>
        <v>0</v>
      </c>
      <c r="BD56" s="229">
        <f>IF(AZ56=4,G56,0)</f>
        <v>0</v>
      </c>
      <c r="BE56" s="229">
        <f>IF(AZ56=5,G56,0)</f>
        <v>0</v>
      </c>
      <c r="CA56" s="254">
        <v>8</v>
      </c>
      <c r="CB56" s="254">
        <v>0</v>
      </c>
    </row>
    <row r="57" spans="1:80" ht="12.75">
      <c r="A57" s="255">
        <v>17</v>
      </c>
      <c r="B57" s="256" t="s">
        <v>178</v>
      </c>
      <c r="C57" s="257" t="s">
        <v>179</v>
      </c>
      <c r="D57" s="258" t="s">
        <v>173</v>
      </c>
      <c r="E57" s="259">
        <v>6.426368</v>
      </c>
      <c r="F57" s="259"/>
      <c r="G57" s="260">
        <f>E57*F57</f>
        <v>0</v>
      </c>
      <c r="H57" s="261">
        <v>0</v>
      </c>
      <c r="I57" s="262">
        <f>E57*H57</f>
        <v>0</v>
      </c>
      <c r="J57" s="261"/>
      <c r="K57" s="262">
        <f>E57*J57</f>
        <v>0</v>
      </c>
      <c r="O57" s="254">
        <v>2</v>
      </c>
      <c r="AA57" s="229">
        <v>8</v>
      </c>
      <c r="AB57" s="229">
        <v>0</v>
      </c>
      <c r="AC57" s="229">
        <v>3</v>
      </c>
      <c r="AZ57" s="229">
        <v>1</v>
      </c>
      <c r="BA57" s="229">
        <f>IF(AZ57=1,G57,0)</f>
        <v>0</v>
      </c>
      <c r="BB57" s="229">
        <f>IF(AZ57=2,G57,0)</f>
        <v>0</v>
      </c>
      <c r="BC57" s="229">
        <f>IF(AZ57=3,G57,0)</f>
        <v>0</v>
      </c>
      <c r="BD57" s="229">
        <f>IF(AZ57=4,G57,0)</f>
        <v>0</v>
      </c>
      <c r="BE57" s="229">
        <f>IF(AZ57=5,G57,0)</f>
        <v>0</v>
      </c>
      <c r="CA57" s="254">
        <v>8</v>
      </c>
      <c r="CB57" s="254">
        <v>0</v>
      </c>
    </row>
    <row r="58" spans="1:80" ht="12.75">
      <c r="A58" s="255">
        <v>18</v>
      </c>
      <c r="B58" s="256" t="s">
        <v>180</v>
      </c>
      <c r="C58" s="257" t="s">
        <v>181</v>
      </c>
      <c r="D58" s="258" t="s">
        <v>173</v>
      </c>
      <c r="E58" s="259">
        <v>6.426368</v>
      </c>
      <c r="F58" s="259"/>
      <c r="G58" s="260">
        <f>E58*F58</f>
        <v>0</v>
      </c>
      <c r="H58" s="261">
        <v>0</v>
      </c>
      <c r="I58" s="262">
        <f>E58*H58</f>
        <v>0</v>
      </c>
      <c r="J58" s="261"/>
      <c r="K58" s="262">
        <f>E58*J58</f>
        <v>0</v>
      </c>
      <c r="O58" s="254">
        <v>2</v>
      </c>
      <c r="AA58" s="229">
        <v>8</v>
      </c>
      <c r="AB58" s="229">
        <v>0</v>
      </c>
      <c r="AC58" s="229">
        <v>3</v>
      </c>
      <c r="AZ58" s="229">
        <v>1</v>
      </c>
      <c r="BA58" s="229">
        <f>IF(AZ58=1,G58,0)</f>
        <v>0</v>
      </c>
      <c r="BB58" s="229">
        <f>IF(AZ58=2,G58,0)</f>
        <v>0</v>
      </c>
      <c r="BC58" s="229">
        <f>IF(AZ58=3,G58,0)</f>
        <v>0</v>
      </c>
      <c r="BD58" s="229">
        <f>IF(AZ58=4,G58,0)</f>
        <v>0</v>
      </c>
      <c r="BE58" s="229">
        <f>IF(AZ58=5,G58,0)</f>
        <v>0</v>
      </c>
      <c r="CA58" s="254">
        <v>8</v>
      </c>
      <c r="CB58" s="254">
        <v>0</v>
      </c>
    </row>
    <row r="59" spans="1:57" ht="12.75">
      <c r="A59" s="273"/>
      <c r="B59" s="274" t="s">
        <v>102</v>
      </c>
      <c r="C59" s="275" t="s">
        <v>110</v>
      </c>
      <c r="D59" s="276"/>
      <c r="E59" s="277"/>
      <c r="F59" s="278"/>
      <c r="G59" s="279">
        <f>SUM(G53:G58)</f>
        <v>0</v>
      </c>
      <c r="H59" s="280"/>
      <c r="I59" s="281">
        <f>SUM(I53:I58)</f>
        <v>0</v>
      </c>
      <c r="J59" s="280"/>
      <c r="K59" s="281">
        <f>SUM(K53:K58)</f>
        <v>0</v>
      </c>
      <c r="O59" s="254">
        <v>4</v>
      </c>
      <c r="BA59" s="282">
        <f>SUM(BA53:BA58)</f>
        <v>0</v>
      </c>
      <c r="BB59" s="282">
        <f>SUM(BB53:BB58)</f>
        <v>0</v>
      </c>
      <c r="BC59" s="282">
        <f>SUM(BC53:BC58)</f>
        <v>0</v>
      </c>
      <c r="BD59" s="282">
        <f>SUM(BD53:BD58)</f>
        <v>0</v>
      </c>
      <c r="BE59" s="282">
        <f>SUM(BE53:BE58)</f>
        <v>0</v>
      </c>
    </row>
    <row r="60" spans="1:15" ht="12.75">
      <c r="A60" s="244" t="s">
        <v>100</v>
      </c>
      <c r="B60" s="245" t="s">
        <v>334</v>
      </c>
      <c r="C60" s="246" t="s">
        <v>332</v>
      </c>
      <c r="D60" s="247"/>
      <c r="E60" s="248"/>
      <c r="F60" s="248"/>
      <c r="G60" s="249"/>
      <c r="H60" s="250"/>
      <c r="I60" s="251"/>
      <c r="J60" s="252"/>
      <c r="K60" s="253"/>
      <c r="O60" s="254">
        <v>1</v>
      </c>
    </row>
    <row r="61" spans="1:80" ht="12.75">
      <c r="A61" s="255">
        <v>19</v>
      </c>
      <c r="B61" s="256" t="s">
        <v>182</v>
      </c>
      <c r="C61" s="257" t="s">
        <v>183</v>
      </c>
      <c r="D61" s="258" t="s">
        <v>173</v>
      </c>
      <c r="E61" s="259">
        <v>6.426368</v>
      </c>
      <c r="F61" s="259"/>
      <c r="G61" s="260">
        <f>E61*F61</f>
        <v>0</v>
      </c>
      <c r="H61" s="261">
        <v>0</v>
      </c>
      <c r="I61" s="262">
        <f>E61*H61</f>
        <v>0</v>
      </c>
      <c r="J61" s="261"/>
      <c r="K61" s="262">
        <f>E61*J61</f>
        <v>0</v>
      </c>
      <c r="O61" s="254">
        <v>2</v>
      </c>
      <c r="AA61" s="229">
        <v>8</v>
      </c>
      <c r="AB61" s="229">
        <v>1</v>
      </c>
      <c r="AC61" s="229">
        <v>3</v>
      </c>
      <c r="AZ61" s="229">
        <v>1</v>
      </c>
      <c r="BA61" s="229">
        <f>IF(AZ61=1,G61,0)</f>
        <v>0</v>
      </c>
      <c r="BB61" s="229">
        <f>IF(AZ61=2,G61,0)</f>
        <v>0</v>
      </c>
      <c r="BC61" s="229">
        <f>IF(AZ61=3,G61,0)</f>
        <v>0</v>
      </c>
      <c r="BD61" s="229">
        <f>IF(AZ61=4,G61,0)</f>
        <v>0</v>
      </c>
      <c r="BE61" s="229">
        <f>IF(AZ61=5,G61,0)</f>
        <v>0</v>
      </c>
      <c r="CA61" s="254">
        <v>8</v>
      </c>
      <c r="CB61" s="254">
        <v>1</v>
      </c>
    </row>
    <row r="62" spans="1:57" ht="12.75">
      <c r="A62" s="273"/>
      <c r="B62" s="274" t="s">
        <v>102</v>
      </c>
      <c r="C62" s="275" t="s">
        <v>333</v>
      </c>
      <c r="D62" s="276"/>
      <c r="E62" s="277"/>
      <c r="F62" s="278"/>
      <c r="G62" s="279">
        <f>SUM(G60:G61)</f>
        <v>0</v>
      </c>
      <c r="H62" s="280"/>
      <c r="I62" s="281">
        <f>SUM(I60:I61)</f>
        <v>0</v>
      </c>
      <c r="J62" s="280"/>
      <c r="K62" s="281">
        <f>SUM(K60:K61)</f>
        <v>0</v>
      </c>
      <c r="O62" s="254">
        <v>4</v>
      </c>
      <c r="BA62" s="282">
        <f>SUM(BA60:BA61)</f>
        <v>0</v>
      </c>
      <c r="BB62" s="282">
        <f>SUM(BB60:BB61)</f>
        <v>0</v>
      </c>
      <c r="BC62" s="282">
        <f>SUM(BC60:BC61)</f>
        <v>0</v>
      </c>
      <c r="BD62" s="282">
        <f>SUM(BD60:BD61)</f>
        <v>0</v>
      </c>
      <c r="BE62" s="282">
        <f>SUM(BE60:BE61)</f>
        <v>0</v>
      </c>
    </row>
    <row r="63" ht="12.75">
      <c r="E63" s="229"/>
    </row>
    <row r="64" ht="12.75">
      <c r="E64" s="229"/>
    </row>
    <row r="65" ht="12.75">
      <c r="E65" s="229"/>
    </row>
    <row r="66" ht="12.75">
      <c r="E66" s="229"/>
    </row>
    <row r="67" ht="12.75">
      <c r="E67" s="229"/>
    </row>
    <row r="68" ht="12.75">
      <c r="E68" s="229"/>
    </row>
    <row r="69" ht="12.75">
      <c r="E69" s="229"/>
    </row>
    <row r="70" ht="12.75">
      <c r="E70" s="229"/>
    </row>
    <row r="71" ht="12.75">
      <c r="E71" s="229"/>
    </row>
    <row r="72" ht="12.75">
      <c r="E72" s="229"/>
    </row>
    <row r="73" ht="12.75">
      <c r="E73" s="229"/>
    </row>
    <row r="74" ht="12.75">
      <c r="E74" s="229"/>
    </row>
    <row r="75" ht="12.75">
      <c r="E75" s="229"/>
    </row>
    <row r="76" ht="12.75">
      <c r="E76" s="229"/>
    </row>
    <row r="77" ht="12.75">
      <c r="E77" s="229"/>
    </row>
    <row r="78" ht="12.75">
      <c r="E78" s="229"/>
    </row>
    <row r="79" ht="12.75">
      <c r="E79" s="229"/>
    </row>
    <row r="80" ht="12.75">
      <c r="E80" s="229"/>
    </row>
    <row r="81" ht="12.75">
      <c r="E81" s="229"/>
    </row>
    <row r="82" ht="12.75">
      <c r="E82" s="229"/>
    </row>
    <row r="83" ht="12.75">
      <c r="E83" s="229"/>
    </row>
    <row r="84" ht="12.75">
      <c r="E84" s="229"/>
    </row>
    <row r="85" ht="12.75">
      <c r="E85" s="229"/>
    </row>
    <row r="86" spans="1:7" ht="12.75">
      <c r="A86" s="272"/>
      <c r="B86" s="272"/>
      <c r="C86" s="272"/>
      <c r="D86" s="272"/>
      <c r="E86" s="272"/>
      <c r="F86" s="272"/>
      <c r="G86" s="272"/>
    </row>
    <row r="87" spans="1:7" ht="12.75">
      <c r="A87" s="272"/>
      <c r="B87" s="272"/>
      <c r="C87" s="272"/>
      <c r="D87" s="272"/>
      <c r="E87" s="272"/>
      <c r="F87" s="272"/>
      <c r="G87" s="272"/>
    </row>
    <row r="88" spans="1:7" ht="12.75">
      <c r="A88" s="272"/>
      <c r="B88" s="272"/>
      <c r="C88" s="272"/>
      <c r="D88" s="272"/>
      <c r="E88" s="272"/>
      <c r="F88" s="272"/>
      <c r="G88" s="272"/>
    </row>
    <row r="89" spans="1:7" ht="12.75">
      <c r="A89" s="272"/>
      <c r="B89" s="272"/>
      <c r="C89" s="272"/>
      <c r="D89" s="272"/>
      <c r="E89" s="272"/>
      <c r="F89" s="272"/>
      <c r="G89" s="272"/>
    </row>
    <row r="90" ht="12.75">
      <c r="E90" s="229"/>
    </row>
    <row r="91" ht="12.75">
      <c r="E91" s="229"/>
    </row>
    <row r="92" ht="12.75">
      <c r="E92" s="229"/>
    </row>
    <row r="93" ht="12.75">
      <c r="E93" s="229"/>
    </row>
    <row r="94" ht="12.75">
      <c r="E94" s="229"/>
    </row>
    <row r="95" ht="12.75">
      <c r="E95" s="229"/>
    </row>
    <row r="96" ht="12.75">
      <c r="E96" s="229"/>
    </row>
    <row r="97" ht="12.75">
      <c r="E97" s="229"/>
    </row>
    <row r="98" ht="12.75">
      <c r="E98" s="229"/>
    </row>
    <row r="99" ht="12.75">
      <c r="E99" s="229"/>
    </row>
    <row r="100" ht="12.75">
      <c r="E100" s="229"/>
    </row>
    <row r="101" ht="12.75">
      <c r="E101" s="229"/>
    </row>
    <row r="102" ht="12.75">
      <c r="E102" s="229"/>
    </row>
    <row r="103" ht="12.75">
      <c r="E103" s="229"/>
    </row>
    <row r="104" ht="12.75">
      <c r="E104" s="229"/>
    </row>
    <row r="105" ht="12.75">
      <c r="E105" s="229"/>
    </row>
    <row r="106" ht="12.75">
      <c r="E106" s="229"/>
    </row>
    <row r="107" ht="12.75">
      <c r="E107" s="229"/>
    </row>
    <row r="108" ht="12.75">
      <c r="E108" s="229"/>
    </row>
    <row r="109" ht="12.75">
      <c r="E109" s="229"/>
    </row>
    <row r="110" ht="12.75">
      <c r="E110" s="229"/>
    </row>
    <row r="111" ht="12.75">
      <c r="E111" s="229"/>
    </row>
    <row r="112" ht="12.75">
      <c r="E112" s="229"/>
    </row>
    <row r="113" ht="12.75">
      <c r="E113" s="229"/>
    </row>
    <row r="114" ht="12.75">
      <c r="E114" s="229"/>
    </row>
    <row r="115" ht="12.75">
      <c r="E115" s="229"/>
    </row>
    <row r="116" ht="12.75">
      <c r="E116" s="229"/>
    </row>
    <row r="117" ht="12.75">
      <c r="E117" s="229"/>
    </row>
    <row r="118" ht="12.75">
      <c r="E118" s="229"/>
    </row>
    <row r="119" ht="12.75">
      <c r="E119" s="229"/>
    </row>
    <row r="120" ht="12.75">
      <c r="E120" s="229"/>
    </row>
    <row r="121" spans="1:2" ht="12.75">
      <c r="A121" s="283"/>
      <c r="B121" s="283"/>
    </row>
    <row r="122" spans="1:7" ht="12.75">
      <c r="A122" s="272"/>
      <c r="B122" s="272"/>
      <c r="C122" s="284"/>
      <c r="D122" s="284"/>
      <c r="E122" s="285"/>
      <c r="F122" s="284"/>
      <c r="G122" s="286"/>
    </row>
    <row r="123" spans="1:7" ht="12.75">
      <c r="A123" s="287"/>
      <c r="B123" s="287"/>
      <c r="C123" s="272"/>
      <c r="D123" s="272"/>
      <c r="E123" s="288"/>
      <c r="F123" s="272"/>
      <c r="G123" s="272"/>
    </row>
    <row r="124" spans="1:7" ht="12.75">
      <c r="A124" s="272"/>
      <c r="B124" s="272"/>
      <c r="C124" s="272"/>
      <c r="D124" s="272"/>
      <c r="E124" s="288"/>
      <c r="F124" s="272"/>
      <c r="G124" s="272"/>
    </row>
    <row r="125" spans="1:7" ht="12.75">
      <c r="A125" s="272"/>
      <c r="B125" s="272"/>
      <c r="C125" s="272"/>
      <c r="D125" s="272"/>
      <c r="E125" s="288"/>
      <c r="F125" s="272"/>
      <c r="G125" s="272"/>
    </row>
    <row r="126" spans="1:7" ht="12.75">
      <c r="A126" s="272"/>
      <c r="B126" s="272"/>
      <c r="C126" s="272"/>
      <c r="D126" s="272"/>
      <c r="E126" s="288"/>
      <c r="F126" s="272"/>
      <c r="G126" s="272"/>
    </row>
    <row r="127" spans="1:7" ht="12.75">
      <c r="A127" s="272"/>
      <c r="B127" s="272"/>
      <c r="C127" s="272"/>
      <c r="D127" s="272"/>
      <c r="E127" s="288"/>
      <c r="F127" s="272"/>
      <c r="G127" s="272"/>
    </row>
    <row r="128" spans="1:7" ht="12.75">
      <c r="A128" s="272"/>
      <c r="B128" s="272"/>
      <c r="C128" s="272"/>
      <c r="D128" s="272"/>
      <c r="E128" s="288"/>
      <c r="F128" s="272"/>
      <c r="G128" s="272"/>
    </row>
    <row r="129" spans="1:7" ht="12.75">
      <c r="A129" s="272"/>
      <c r="B129" s="272"/>
      <c r="C129" s="272"/>
      <c r="D129" s="272"/>
      <c r="E129" s="288"/>
      <c r="F129" s="272"/>
      <c r="G129" s="272"/>
    </row>
    <row r="130" spans="1:7" ht="12.75">
      <c r="A130" s="272"/>
      <c r="B130" s="272"/>
      <c r="C130" s="272"/>
      <c r="D130" s="272"/>
      <c r="E130" s="288"/>
      <c r="F130" s="272"/>
      <c r="G130" s="272"/>
    </row>
    <row r="131" spans="1:7" ht="12.75">
      <c r="A131" s="272"/>
      <c r="B131" s="272"/>
      <c r="C131" s="272"/>
      <c r="D131" s="272"/>
      <c r="E131" s="288"/>
      <c r="F131" s="272"/>
      <c r="G131" s="272"/>
    </row>
    <row r="132" spans="1:7" ht="12.75">
      <c r="A132" s="272"/>
      <c r="B132" s="272"/>
      <c r="C132" s="272"/>
      <c r="D132" s="272"/>
      <c r="E132" s="288"/>
      <c r="F132" s="272"/>
      <c r="G132" s="272"/>
    </row>
    <row r="133" spans="1:7" ht="12.75">
      <c r="A133" s="272"/>
      <c r="B133" s="272"/>
      <c r="C133" s="272"/>
      <c r="D133" s="272"/>
      <c r="E133" s="288"/>
      <c r="F133" s="272"/>
      <c r="G133" s="272"/>
    </row>
    <row r="134" spans="1:7" ht="12.75">
      <c r="A134" s="272"/>
      <c r="B134" s="272"/>
      <c r="C134" s="272"/>
      <c r="D134" s="272"/>
      <c r="E134" s="288"/>
      <c r="F134" s="272"/>
      <c r="G134" s="272"/>
    </row>
    <row r="135" spans="1:7" ht="12.75">
      <c r="A135" s="272"/>
      <c r="B135" s="272"/>
      <c r="C135" s="272"/>
      <c r="D135" s="272"/>
      <c r="E135" s="288"/>
      <c r="F135" s="272"/>
      <c r="G135" s="272"/>
    </row>
  </sheetData>
  <mergeCells count="23">
    <mergeCell ref="C18:D18"/>
    <mergeCell ref="C19:D19"/>
    <mergeCell ref="C20:D20"/>
    <mergeCell ref="A1:G1"/>
    <mergeCell ref="A3:B3"/>
    <mergeCell ref="A4:B4"/>
    <mergeCell ref="E4:G4"/>
    <mergeCell ref="C12:D12"/>
    <mergeCell ref="C13:D13"/>
    <mergeCell ref="C14:D14"/>
    <mergeCell ref="C15:D15"/>
    <mergeCell ref="C16:D16"/>
    <mergeCell ref="C37:D37"/>
    <mergeCell ref="C38:D38"/>
    <mergeCell ref="C21:D21"/>
    <mergeCell ref="C22:D22"/>
    <mergeCell ref="C28:D28"/>
    <mergeCell ref="C29:D29"/>
    <mergeCell ref="C51:D51"/>
    <mergeCell ref="C42:D42"/>
    <mergeCell ref="C44:D44"/>
    <mergeCell ref="C45:D45"/>
    <mergeCell ref="C46:D46"/>
  </mergeCells>
  <printOptions gridLines="1" horizontalCentered="1"/>
  <pageMargins left="0.5905511811023623" right="0.3937007874015748" top="0.5905511811023623" bottom="0.984251968503937" header="0.1968503937007874" footer="0.5118110236220472"/>
  <pageSetup horizontalDpi="300" verticalDpi="300" orientation="landscape" paperSize="9" r:id="rId1"/>
  <headerFooter alignWithMargins="0"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">
      <selection activeCell="P19" sqref="P19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256" width="9.125" style="1" customWidth="1"/>
    <col min="257" max="257" width="2.00390625" style="1" customWidth="1"/>
    <col min="258" max="258" width="15.00390625" style="1" customWidth="1"/>
    <col min="259" max="259" width="15.875" style="1" customWidth="1"/>
    <col min="260" max="260" width="14.625" style="1" customWidth="1"/>
    <col min="261" max="261" width="13.625" style="1" customWidth="1"/>
    <col min="262" max="262" width="16.625" style="1" customWidth="1"/>
    <col min="263" max="263" width="15.25390625" style="1" customWidth="1"/>
    <col min="264" max="512" width="9.125" style="1" customWidth="1"/>
    <col min="513" max="513" width="2.00390625" style="1" customWidth="1"/>
    <col min="514" max="514" width="15.00390625" style="1" customWidth="1"/>
    <col min="515" max="515" width="15.875" style="1" customWidth="1"/>
    <col min="516" max="516" width="14.625" style="1" customWidth="1"/>
    <col min="517" max="517" width="13.625" style="1" customWidth="1"/>
    <col min="518" max="518" width="16.625" style="1" customWidth="1"/>
    <col min="519" max="519" width="15.25390625" style="1" customWidth="1"/>
    <col min="520" max="768" width="9.125" style="1" customWidth="1"/>
    <col min="769" max="769" width="2.00390625" style="1" customWidth="1"/>
    <col min="770" max="770" width="15.00390625" style="1" customWidth="1"/>
    <col min="771" max="771" width="15.875" style="1" customWidth="1"/>
    <col min="772" max="772" width="14.625" style="1" customWidth="1"/>
    <col min="773" max="773" width="13.625" style="1" customWidth="1"/>
    <col min="774" max="774" width="16.625" style="1" customWidth="1"/>
    <col min="775" max="775" width="15.25390625" style="1" customWidth="1"/>
    <col min="776" max="1024" width="9.125" style="1" customWidth="1"/>
    <col min="1025" max="1025" width="2.00390625" style="1" customWidth="1"/>
    <col min="1026" max="1026" width="15.00390625" style="1" customWidth="1"/>
    <col min="1027" max="1027" width="15.875" style="1" customWidth="1"/>
    <col min="1028" max="1028" width="14.625" style="1" customWidth="1"/>
    <col min="1029" max="1029" width="13.625" style="1" customWidth="1"/>
    <col min="1030" max="1030" width="16.625" style="1" customWidth="1"/>
    <col min="1031" max="1031" width="15.25390625" style="1" customWidth="1"/>
    <col min="1032" max="1280" width="9.125" style="1" customWidth="1"/>
    <col min="1281" max="1281" width="2.00390625" style="1" customWidth="1"/>
    <col min="1282" max="1282" width="15.00390625" style="1" customWidth="1"/>
    <col min="1283" max="1283" width="15.875" style="1" customWidth="1"/>
    <col min="1284" max="1284" width="14.625" style="1" customWidth="1"/>
    <col min="1285" max="1285" width="13.625" style="1" customWidth="1"/>
    <col min="1286" max="1286" width="16.625" style="1" customWidth="1"/>
    <col min="1287" max="1287" width="15.25390625" style="1" customWidth="1"/>
    <col min="1288" max="1536" width="9.125" style="1" customWidth="1"/>
    <col min="1537" max="1537" width="2.00390625" style="1" customWidth="1"/>
    <col min="1538" max="1538" width="15.00390625" style="1" customWidth="1"/>
    <col min="1539" max="1539" width="15.875" style="1" customWidth="1"/>
    <col min="1540" max="1540" width="14.625" style="1" customWidth="1"/>
    <col min="1541" max="1541" width="13.625" style="1" customWidth="1"/>
    <col min="1542" max="1542" width="16.625" style="1" customWidth="1"/>
    <col min="1543" max="1543" width="15.25390625" style="1" customWidth="1"/>
    <col min="1544" max="1792" width="9.125" style="1" customWidth="1"/>
    <col min="1793" max="1793" width="2.00390625" style="1" customWidth="1"/>
    <col min="1794" max="1794" width="15.00390625" style="1" customWidth="1"/>
    <col min="1795" max="1795" width="15.875" style="1" customWidth="1"/>
    <col min="1796" max="1796" width="14.625" style="1" customWidth="1"/>
    <col min="1797" max="1797" width="13.625" style="1" customWidth="1"/>
    <col min="1798" max="1798" width="16.625" style="1" customWidth="1"/>
    <col min="1799" max="1799" width="15.25390625" style="1" customWidth="1"/>
    <col min="1800" max="2048" width="9.125" style="1" customWidth="1"/>
    <col min="2049" max="2049" width="2.00390625" style="1" customWidth="1"/>
    <col min="2050" max="2050" width="15.00390625" style="1" customWidth="1"/>
    <col min="2051" max="2051" width="15.875" style="1" customWidth="1"/>
    <col min="2052" max="2052" width="14.625" style="1" customWidth="1"/>
    <col min="2053" max="2053" width="13.625" style="1" customWidth="1"/>
    <col min="2054" max="2054" width="16.625" style="1" customWidth="1"/>
    <col min="2055" max="2055" width="15.25390625" style="1" customWidth="1"/>
    <col min="2056" max="2304" width="9.125" style="1" customWidth="1"/>
    <col min="2305" max="2305" width="2.00390625" style="1" customWidth="1"/>
    <col min="2306" max="2306" width="15.00390625" style="1" customWidth="1"/>
    <col min="2307" max="2307" width="15.875" style="1" customWidth="1"/>
    <col min="2308" max="2308" width="14.625" style="1" customWidth="1"/>
    <col min="2309" max="2309" width="13.625" style="1" customWidth="1"/>
    <col min="2310" max="2310" width="16.625" style="1" customWidth="1"/>
    <col min="2311" max="2311" width="15.25390625" style="1" customWidth="1"/>
    <col min="2312" max="2560" width="9.125" style="1" customWidth="1"/>
    <col min="2561" max="2561" width="2.00390625" style="1" customWidth="1"/>
    <col min="2562" max="2562" width="15.00390625" style="1" customWidth="1"/>
    <col min="2563" max="2563" width="15.875" style="1" customWidth="1"/>
    <col min="2564" max="2564" width="14.625" style="1" customWidth="1"/>
    <col min="2565" max="2565" width="13.625" style="1" customWidth="1"/>
    <col min="2566" max="2566" width="16.625" style="1" customWidth="1"/>
    <col min="2567" max="2567" width="15.25390625" style="1" customWidth="1"/>
    <col min="2568" max="2816" width="9.125" style="1" customWidth="1"/>
    <col min="2817" max="2817" width="2.00390625" style="1" customWidth="1"/>
    <col min="2818" max="2818" width="15.00390625" style="1" customWidth="1"/>
    <col min="2819" max="2819" width="15.875" style="1" customWidth="1"/>
    <col min="2820" max="2820" width="14.625" style="1" customWidth="1"/>
    <col min="2821" max="2821" width="13.625" style="1" customWidth="1"/>
    <col min="2822" max="2822" width="16.625" style="1" customWidth="1"/>
    <col min="2823" max="2823" width="15.25390625" style="1" customWidth="1"/>
    <col min="2824" max="3072" width="9.125" style="1" customWidth="1"/>
    <col min="3073" max="3073" width="2.00390625" style="1" customWidth="1"/>
    <col min="3074" max="3074" width="15.00390625" style="1" customWidth="1"/>
    <col min="3075" max="3075" width="15.875" style="1" customWidth="1"/>
    <col min="3076" max="3076" width="14.625" style="1" customWidth="1"/>
    <col min="3077" max="3077" width="13.625" style="1" customWidth="1"/>
    <col min="3078" max="3078" width="16.625" style="1" customWidth="1"/>
    <col min="3079" max="3079" width="15.25390625" style="1" customWidth="1"/>
    <col min="3080" max="3328" width="9.125" style="1" customWidth="1"/>
    <col min="3329" max="3329" width="2.00390625" style="1" customWidth="1"/>
    <col min="3330" max="3330" width="15.00390625" style="1" customWidth="1"/>
    <col min="3331" max="3331" width="15.875" style="1" customWidth="1"/>
    <col min="3332" max="3332" width="14.625" style="1" customWidth="1"/>
    <col min="3333" max="3333" width="13.625" style="1" customWidth="1"/>
    <col min="3334" max="3334" width="16.625" style="1" customWidth="1"/>
    <col min="3335" max="3335" width="15.25390625" style="1" customWidth="1"/>
    <col min="3336" max="3584" width="9.125" style="1" customWidth="1"/>
    <col min="3585" max="3585" width="2.00390625" style="1" customWidth="1"/>
    <col min="3586" max="3586" width="15.00390625" style="1" customWidth="1"/>
    <col min="3587" max="3587" width="15.875" style="1" customWidth="1"/>
    <col min="3588" max="3588" width="14.625" style="1" customWidth="1"/>
    <col min="3589" max="3589" width="13.625" style="1" customWidth="1"/>
    <col min="3590" max="3590" width="16.625" style="1" customWidth="1"/>
    <col min="3591" max="3591" width="15.25390625" style="1" customWidth="1"/>
    <col min="3592" max="3840" width="9.125" style="1" customWidth="1"/>
    <col min="3841" max="3841" width="2.00390625" style="1" customWidth="1"/>
    <col min="3842" max="3842" width="15.00390625" style="1" customWidth="1"/>
    <col min="3843" max="3843" width="15.875" style="1" customWidth="1"/>
    <col min="3844" max="3844" width="14.625" style="1" customWidth="1"/>
    <col min="3845" max="3845" width="13.625" style="1" customWidth="1"/>
    <col min="3846" max="3846" width="16.625" style="1" customWidth="1"/>
    <col min="3847" max="3847" width="15.25390625" style="1" customWidth="1"/>
    <col min="3848" max="4096" width="9.125" style="1" customWidth="1"/>
    <col min="4097" max="4097" width="2.00390625" style="1" customWidth="1"/>
    <col min="4098" max="4098" width="15.00390625" style="1" customWidth="1"/>
    <col min="4099" max="4099" width="15.875" style="1" customWidth="1"/>
    <col min="4100" max="4100" width="14.625" style="1" customWidth="1"/>
    <col min="4101" max="4101" width="13.625" style="1" customWidth="1"/>
    <col min="4102" max="4102" width="16.625" style="1" customWidth="1"/>
    <col min="4103" max="4103" width="15.25390625" style="1" customWidth="1"/>
    <col min="4104" max="4352" width="9.125" style="1" customWidth="1"/>
    <col min="4353" max="4353" width="2.00390625" style="1" customWidth="1"/>
    <col min="4354" max="4354" width="15.00390625" style="1" customWidth="1"/>
    <col min="4355" max="4355" width="15.875" style="1" customWidth="1"/>
    <col min="4356" max="4356" width="14.625" style="1" customWidth="1"/>
    <col min="4357" max="4357" width="13.625" style="1" customWidth="1"/>
    <col min="4358" max="4358" width="16.625" style="1" customWidth="1"/>
    <col min="4359" max="4359" width="15.25390625" style="1" customWidth="1"/>
    <col min="4360" max="4608" width="9.125" style="1" customWidth="1"/>
    <col min="4609" max="4609" width="2.00390625" style="1" customWidth="1"/>
    <col min="4610" max="4610" width="15.00390625" style="1" customWidth="1"/>
    <col min="4611" max="4611" width="15.875" style="1" customWidth="1"/>
    <col min="4612" max="4612" width="14.625" style="1" customWidth="1"/>
    <col min="4613" max="4613" width="13.625" style="1" customWidth="1"/>
    <col min="4614" max="4614" width="16.625" style="1" customWidth="1"/>
    <col min="4615" max="4615" width="15.25390625" style="1" customWidth="1"/>
    <col min="4616" max="4864" width="9.125" style="1" customWidth="1"/>
    <col min="4865" max="4865" width="2.00390625" style="1" customWidth="1"/>
    <col min="4866" max="4866" width="15.00390625" style="1" customWidth="1"/>
    <col min="4867" max="4867" width="15.875" style="1" customWidth="1"/>
    <col min="4868" max="4868" width="14.625" style="1" customWidth="1"/>
    <col min="4869" max="4869" width="13.625" style="1" customWidth="1"/>
    <col min="4870" max="4870" width="16.625" style="1" customWidth="1"/>
    <col min="4871" max="4871" width="15.25390625" style="1" customWidth="1"/>
    <col min="4872" max="5120" width="9.125" style="1" customWidth="1"/>
    <col min="5121" max="5121" width="2.00390625" style="1" customWidth="1"/>
    <col min="5122" max="5122" width="15.00390625" style="1" customWidth="1"/>
    <col min="5123" max="5123" width="15.875" style="1" customWidth="1"/>
    <col min="5124" max="5124" width="14.625" style="1" customWidth="1"/>
    <col min="5125" max="5125" width="13.625" style="1" customWidth="1"/>
    <col min="5126" max="5126" width="16.625" style="1" customWidth="1"/>
    <col min="5127" max="5127" width="15.25390625" style="1" customWidth="1"/>
    <col min="5128" max="5376" width="9.125" style="1" customWidth="1"/>
    <col min="5377" max="5377" width="2.00390625" style="1" customWidth="1"/>
    <col min="5378" max="5378" width="15.00390625" style="1" customWidth="1"/>
    <col min="5379" max="5379" width="15.875" style="1" customWidth="1"/>
    <col min="5380" max="5380" width="14.625" style="1" customWidth="1"/>
    <col min="5381" max="5381" width="13.625" style="1" customWidth="1"/>
    <col min="5382" max="5382" width="16.625" style="1" customWidth="1"/>
    <col min="5383" max="5383" width="15.25390625" style="1" customWidth="1"/>
    <col min="5384" max="5632" width="9.125" style="1" customWidth="1"/>
    <col min="5633" max="5633" width="2.00390625" style="1" customWidth="1"/>
    <col min="5634" max="5634" width="15.00390625" style="1" customWidth="1"/>
    <col min="5635" max="5635" width="15.875" style="1" customWidth="1"/>
    <col min="5636" max="5636" width="14.625" style="1" customWidth="1"/>
    <col min="5637" max="5637" width="13.625" style="1" customWidth="1"/>
    <col min="5638" max="5638" width="16.625" style="1" customWidth="1"/>
    <col min="5639" max="5639" width="15.25390625" style="1" customWidth="1"/>
    <col min="5640" max="5888" width="9.125" style="1" customWidth="1"/>
    <col min="5889" max="5889" width="2.00390625" style="1" customWidth="1"/>
    <col min="5890" max="5890" width="15.00390625" style="1" customWidth="1"/>
    <col min="5891" max="5891" width="15.875" style="1" customWidth="1"/>
    <col min="5892" max="5892" width="14.625" style="1" customWidth="1"/>
    <col min="5893" max="5893" width="13.625" style="1" customWidth="1"/>
    <col min="5894" max="5894" width="16.625" style="1" customWidth="1"/>
    <col min="5895" max="5895" width="15.25390625" style="1" customWidth="1"/>
    <col min="5896" max="6144" width="9.125" style="1" customWidth="1"/>
    <col min="6145" max="6145" width="2.00390625" style="1" customWidth="1"/>
    <col min="6146" max="6146" width="15.00390625" style="1" customWidth="1"/>
    <col min="6147" max="6147" width="15.875" style="1" customWidth="1"/>
    <col min="6148" max="6148" width="14.625" style="1" customWidth="1"/>
    <col min="6149" max="6149" width="13.625" style="1" customWidth="1"/>
    <col min="6150" max="6150" width="16.625" style="1" customWidth="1"/>
    <col min="6151" max="6151" width="15.25390625" style="1" customWidth="1"/>
    <col min="6152" max="6400" width="9.125" style="1" customWidth="1"/>
    <col min="6401" max="6401" width="2.00390625" style="1" customWidth="1"/>
    <col min="6402" max="6402" width="15.00390625" style="1" customWidth="1"/>
    <col min="6403" max="6403" width="15.875" style="1" customWidth="1"/>
    <col min="6404" max="6404" width="14.625" style="1" customWidth="1"/>
    <col min="6405" max="6405" width="13.625" style="1" customWidth="1"/>
    <col min="6406" max="6406" width="16.625" style="1" customWidth="1"/>
    <col min="6407" max="6407" width="15.25390625" style="1" customWidth="1"/>
    <col min="6408" max="6656" width="9.125" style="1" customWidth="1"/>
    <col min="6657" max="6657" width="2.00390625" style="1" customWidth="1"/>
    <col min="6658" max="6658" width="15.00390625" style="1" customWidth="1"/>
    <col min="6659" max="6659" width="15.875" style="1" customWidth="1"/>
    <col min="6660" max="6660" width="14.625" style="1" customWidth="1"/>
    <col min="6661" max="6661" width="13.625" style="1" customWidth="1"/>
    <col min="6662" max="6662" width="16.625" style="1" customWidth="1"/>
    <col min="6663" max="6663" width="15.25390625" style="1" customWidth="1"/>
    <col min="6664" max="6912" width="9.125" style="1" customWidth="1"/>
    <col min="6913" max="6913" width="2.00390625" style="1" customWidth="1"/>
    <col min="6914" max="6914" width="15.00390625" style="1" customWidth="1"/>
    <col min="6915" max="6915" width="15.875" style="1" customWidth="1"/>
    <col min="6916" max="6916" width="14.625" style="1" customWidth="1"/>
    <col min="6917" max="6917" width="13.625" style="1" customWidth="1"/>
    <col min="6918" max="6918" width="16.625" style="1" customWidth="1"/>
    <col min="6919" max="6919" width="15.25390625" style="1" customWidth="1"/>
    <col min="6920" max="7168" width="9.125" style="1" customWidth="1"/>
    <col min="7169" max="7169" width="2.00390625" style="1" customWidth="1"/>
    <col min="7170" max="7170" width="15.00390625" style="1" customWidth="1"/>
    <col min="7171" max="7171" width="15.875" style="1" customWidth="1"/>
    <col min="7172" max="7172" width="14.625" style="1" customWidth="1"/>
    <col min="7173" max="7173" width="13.625" style="1" customWidth="1"/>
    <col min="7174" max="7174" width="16.625" style="1" customWidth="1"/>
    <col min="7175" max="7175" width="15.25390625" style="1" customWidth="1"/>
    <col min="7176" max="7424" width="9.125" style="1" customWidth="1"/>
    <col min="7425" max="7425" width="2.00390625" style="1" customWidth="1"/>
    <col min="7426" max="7426" width="15.00390625" style="1" customWidth="1"/>
    <col min="7427" max="7427" width="15.875" style="1" customWidth="1"/>
    <col min="7428" max="7428" width="14.625" style="1" customWidth="1"/>
    <col min="7429" max="7429" width="13.625" style="1" customWidth="1"/>
    <col min="7430" max="7430" width="16.625" style="1" customWidth="1"/>
    <col min="7431" max="7431" width="15.25390625" style="1" customWidth="1"/>
    <col min="7432" max="7680" width="9.125" style="1" customWidth="1"/>
    <col min="7681" max="7681" width="2.00390625" style="1" customWidth="1"/>
    <col min="7682" max="7682" width="15.00390625" style="1" customWidth="1"/>
    <col min="7683" max="7683" width="15.875" style="1" customWidth="1"/>
    <col min="7684" max="7684" width="14.625" style="1" customWidth="1"/>
    <col min="7685" max="7685" width="13.625" style="1" customWidth="1"/>
    <col min="7686" max="7686" width="16.625" style="1" customWidth="1"/>
    <col min="7687" max="7687" width="15.25390625" style="1" customWidth="1"/>
    <col min="7688" max="7936" width="9.125" style="1" customWidth="1"/>
    <col min="7937" max="7937" width="2.00390625" style="1" customWidth="1"/>
    <col min="7938" max="7938" width="15.00390625" style="1" customWidth="1"/>
    <col min="7939" max="7939" width="15.875" style="1" customWidth="1"/>
    <col min="7940" max="7940" width="14.625" style="1" customWidth="1"/>
    <col min="7941" max="7941" width="13.625" style="1" customWidth="1"/>
    <col min="7942" max="7942" width="16.625" style="1" customWidth="1"/>
    <col min="7943" max="7943" width="15.25390625" style="1" customWidth="1"/>
    <col min="7944" max="8192" width="9.125" style="1" customWidth="1"/>
    <col min="8193" max="8193" width="2.00390625" style="1" customWidth="1"/>
    <col min="8194" max="8194" width="15.00390625" style="1" customWidth="1"/>
    <col min="8195" max="8195" width="15.875" style="1" customWidth="1"/>
    <col min="8196" max="8196" width="14.625" style="1" customWidth="1"/>
    <col min="8197" max="8197" width="13.625" style="1" customWidth="1"/>
    <col min="8198" max="8198" width="16.625" style="1" customWidth="1"/>
    <col min="8199" max="8199" width="15.25390625" style="1" customWidth="1"/>
    <col min="8200" max="8448" width="9.125" style="1" customWidth="1"/>
    <col min="8449" max="8449" width="2.00390625" style="1" customWidth="1"/>
    <col min="8450" max="8450" width="15.00390625" style="1" customWidth="1"/>
    <col min="8451" max="8451" width="15.875" style="1" customWidth="1"/>
    <col min="8452" max="8452" width="14.625" style="1" customWidth="1"/>
    <col min="8453" max="8453" width="13.625" style="1" customWidth="1"/>
    <col min="8454" max="8454" width="16.625" style="1" customWidth="1"/>
    <col min="8455" max="8455" width="15.25390625" style="1" customWidth="1"/>
    <col min="8456" max="8704" width="9.125" style="1" customWidth="1"/>
    <col min="8705" max="8705" width="2.00390625" style="1" customWidth="1"/>
    <col min="8706" max="8706" width="15.00390625" style="1" customWidth="1"/>
    <col min="8707" max="8707" width="15.875" style="1" customWidth="1"/>
    <col min="8708" max="8708" width="14.625" style="1" customWidth="1"/>
    <col min="8709" max="8709" width="13.625" style="1" customWidth="1"/>
    <col min="8710" max="8710" width="16.625" style="1" customWidth="1"/>
    <col min="8711" max="8711" width="15.25390625" style="1" customWidth="1"/>
    <col min="8712" max="8960" width="9.125" style="1" customWidth="1"/>
    <col min="8961" max="8961" width="2.00390625" style="1" customWidth="1"/>
    <col min="8962" max="8962" width="15.00390625" style="1" customWidth="1"/>
    <col min="8963" max="8963" width="15.875" style="1" customWidth="1"/>
    <col min="8964" max="8964" width="14.625" style="1" customWidth="1"/>
    <col min="8965" max="8965" width="13.625" style="1" customWidth="1"/>
    <col min="8966" max="8966" width="16.625" style="1" customWidth="1"/>
    <col min="8967" max="8967" width="15.25390625" style="1" customWidth="1"/>
    <col min="8968" max="9216" width="9.125" style="1" customWidth="1"/>
    <col min="9217" max="9217" width="2.00390625" style="1" customWidth="1"/>
    <col min="9218" max="9218" width="15.00390625" style="1" customWidth="1"/>
    <col min="9219" max="9219" width="15.875" style="1" customWidth="1"/>
    <col min="9220" max="9220" width="14.625" style="1" customWidth="1"/>
    <col min="9221" max="9221" width="13.625" style="1" customWidth="1"/>
    <col min="9222" max="9222" width="16.625" style="1" customWidth="1"/>
    <col min="9223" max="9223" width="15.25390625" style="1" customWidth="1"/>
    <col min="9224" max="9472" width="9.125" style="1" customWidth="1"/>
    <col min="9473" max="9473" width="2.00390625" style="1" customWidth="1"/>
    <col min="9474" max="9474" width="15.00390625" style="1" customWidth="1"/>
    <col min="9475" max="9475" width="15.875" style="1" customWidth="1"/>
    <col min="9476" max="9476" width="14.625" style="1" customWidth="1"/>
    <col min="9477" max="9477" width="13.625" style="1" customWidth="1"/>
    <col min="9478" max="9478" width="16.625" style="1" customWidth="1"/>
    <col min="9479" max="9479" width="15.25390625" style="1" customWidth="1"/>
    <col min="9480" max="9728" width="9.125" style="1" customWidth="1"/>
    <col min="9729" max="9729" width="2.00390625" style="1" customWidth="1"/>
    <col min="9730" max="9730" width="15.00390625" style="1" customWidth="1"/>
    <col min="9731" max="9731" width="15.875" style="1" customWidth="1"/>
    <col min="9732" max="9732" width="14.625" style="1" customWidth="1"/>
    <col min="9733" max="9733" width="13.625" style="1" customWidth="1"/>
    <col min="9734" max="9734" width="16.625" style="1" customWidth="1"/>
    <col min="9735" max="9735" width="15.25390625" style="1" customWidth="1"/>
    <col min="9736" max="9984" width="9.125" style="1" customWidth="1"/>
    <col min="9985" max="9985" width="2.00390625" style="1" customWidth="1"/>
    <col min="9986" max="9986" width="15.00390625" style="1" customWidth="1"/>
    <col min="9987" max="9987" width="15.875" style="1" customWidth="1"/>
    <col min="9988" max="9988" width="14.625" style="1" customWidth="1"/>
    <col min="9989" max="9989" width="13.625" style="1" customWidth="1"/>
    <col min="9990" max="9990" width="16.625" style="1" customWidth="1"/>
    <col min="9991" max="9991" width="15.25390625" style="1" customWidth="1"/>
    <col min="9992" max="10240" width="9.125" style="1" customWidth="1"/>
    <col min="10241" max="10241" width="2.00390625" style="1" customWidth="1"/>
    <col min="10242" max="10242" width="15.00390625" style="1" customWidth="1"/>
    <col min="10243" max="10243" width="15.875" style="1" customWidth="1"/>
    <col min="10244" max="10244" width="14.625" style="1" customWidth="1"/>
    <col min="10245" max="10245" width="13.625" style="1" customWidth="1"/>
    <col min="10246" max="10246" width="16.625" style="1" customWidth="1"/>
    <col min="10247" max="10247" width="15.25390625" style="1" customWidth="1"/>
    <col min="10248" max="10496" width="9.125" style="1" customWidth="1"/>
    <col min="10497" max="10497" width="2.00390625" style="1" customWidth="1"/>
    <col min="10498" max="10498" width="15.00390625" style="1" customWidth="1"/>
    <col min="10499" max="10499" width="15.875" style="1" customWidth="1"/>
    <col min="10500" max="10500" width="14.625" style="1" customWidth="1"/>
    <col min="10501" max="10501" width="13.625" style="1" customWidth="1"/>
    <col min="10502" max="10502" width="16.625" style="1" customWidth="1"/>
    <col min="10503" max="10503" width="15.25390625" style="1" customWidth="1"/>
    <col min="10504" max="10752" width="9.125" style="1" customWidth="1"/>
    <col min="10753" max="10753" width="2.00390625" style="1" customWidth="1"/>
    <col min="10754" max="10754" width="15.00390625" style="1" customWidth="1"/>
    <col min="10755" max="10755" width="15.875" style="1" customWidth="1"/>
    <col min="10756" max="10756" width="14.625" style="1" customWidth="1"/>
    <col min="10757" max="10757" width="13.625" style="1" customWidth="1"/>
    <col min="10758" max="10758" width="16.625" style="1" customWidth="1"/>
    <col min="10759" max="10759" width="15.25390625" style="1" customWidth="1"/>
    <col min="10760" max="11008" width="9.125" style="1" customWidth="1"/>
    <col min="11009" max="11009" width="2.00390625" style="1" customWidth="1"/>
    <col min="11010" max="11010" width="15.00390625" style="1" customWidth="1"/>
    <col min="11011" max="11011" width="15.875" style="1" customWidth="1"/>
    <col min="11012" max="11012" width="14.625" style="1" customWidth="1"/>
    <col min="11013" max="11013" width="13.625" style="1" customWidth="1"/>
    <col min="11014" max="11014" width="16.625" style="1" customWidth="1"/>
    <col min="11015" max="11015" width="15.25390625" style="1" customWidth="1"/>
    <col min="11016" max="11264" width="9.125" style="1" customWidth="1"/>
    <col min="11265" max="11265" width="2.00390625" style="1" customWidth="1"/>
    <col min="11266" max="11266" width="15.00390625" style="1" customWidth="1"/>
    <col min="11267" max="11267" width="15.875" style="1" customWidth="1"/>
    <col min="11268" max="11268" width="14.625" style="1" customWidth="1"/>
    <col min="11269" max="11269" width="13.625" style="1" customWidth="1"/>
    <col min="11270" max="11270" width="16.625" style="1" customWidth="1"/>
    <col min="11271" max="11271" width="15.25390625" style="1" customWidth="1"/>
    <col min="11272" max="11520" width="9.125" style="1" customWidth="1"/>
    <col min="11521" max="11521" width="2.00390625" style="1" customWidth="1"/>
    <col min="11522" max="11522" width="15.00390625" style="1" customWidth="1"/>
    <col min="11523" max="11523" width="15.875" style="1" customWidth="1"/>
    <col min="11524" max="11524" width="14.625" style="1" customWidth="1"/>
    <col min="11525" max="11525" width="13.625" style="1" customWidth="1"/>
    <col min="11526" max="11526" width="16.625" style="1" customWidth="1"/>
    <col min="11527" max="11527" width="15.25390625" style="1" customWidth="1"/>
    <col min="11528" max="11776" width="9.125" style="1" customWidth="1"/>
    <col min="11777" max="11777" width="2.00390625" style="1" customWidth="1"/>
    <col min="11778" max="11778" width="15.00390625" style="1" customWidth="1"/>
    <col min="11779" max="11779" width="15.875" style="1" customWidth="1"/>
    <col min="11780" max="11780" width="14.625" style="1" customWidth="1"/>
    <col min="11781" max="11781" width="13.625" style="1" customWidth="1"/>
    <col min="11782" max="11782" width="16.625" style="1" customWidth="1"/>
    <col min="11783" max="11783" width="15.25390625" style="1" customWidth="1"/>
    <col min="11784" max="12032" width="9.125" style="1" customWidth="1"/>
    <col min="12033" max="12033" width="2.00390625" style="1" customWidth="1"/>
    <col min="12034" max="12034" width="15.00390625" style="1" customWidth="1"/>
    <col min="12035" max="12035" width="15.875" style="1" customWidth="1"/>
    <col min="12036" max="12036" width="14.625" style="1" customWidth="1"/>
    <col min="12037" max="12037" width="13.625" style="1" customWidth="1"/>
    <col min="12038" max="12038" width="16.625" style="1" customWidth="1"/>
    <col min="12039" max="12039" width="15.25390625" style="1" customWidth="1"/>
    <col min="12040" max="12288" width="9.125" style="1" customWidth="1"/>
    <col min="12289" max="12289" width="2.00390625" style="1" customWidth="1"/>
    <col min="12290" max="12290" width="15.00390625" style="1" customWidth="1"/>
    <col min="12291" max="12291" width="15.875" style="1" customWidth="1"/>
    <col min="12292" max="12292" width="14.625" style="1" customWidth="1"/>
    <col min="12293" max="12293" width="13.625" style="1" customWidth="1"/>
    <col min="12294" max="12294" width="16.625" style="1" customWidth="1"/>
    <col min="12295" max="12295" width="15.25390625" style="1" customWidth="1"/>
    <col min="12296" max="12544" width="9.125" style="1" customWidth="1"/>
    <col min="12545" max="12545" width="2.00390625" style="1" customWidth="1"/>
    <col min="12546" max="12546" width="15.00390625" style="1" customWidth="1"/>
    <col min="12547" max="12547" width="15.875" style="1" customWidth="1"/>
    <col min="12548" max="12548" width="14.625" style="1" customWidth="1"/>
    <col min="12549" max="12549" width="13.625" style="1" customWidth="1"/>
    <col min="12550" max="12550" width="16.625" style="1" customWidth="1"/>
    <col min="12551" max="12551" width="15.25390625" style="1" customWidth="1"/>
    <col min="12552" max="12800" width="9.125" style="1" customWidth="1"/>
    <col min="12801" max="12801" width="2.00390625" style="1" customWidth="1"/>
    <col min="12802" max="12802" width="15.00390625" style="1" customWidth="1"/>
    <col min="12803" max="12803" width="15.875" style="1" customWidth="1"/>
    <col min="12804" max="12804" width="14.625" style="1" customWidth="1"/>
    <col min="12805" max="12805" width="13.625" style="1" customWidth="1"/>
    <col min="12806" max="12806" width="16.625" style="1" customWidth="1"/>
    <col min="12807" max="12807" width="15.25390625" style="1" customWidth="1"/>
    <col min="12808" max="13056" width="9.125" style="1" customWidth="1"/>
    <col min="13057" max="13057" width="2.00390625" style="1" customWidth="1"/>
    <col min="13058" max="13058" width="15.00390625" style="1" customWidth="1"/>
    <col min="13059" max="13059" width="15.875" style="1" customWidth="1"/>
    <col min="13060" max="13060" width="14.625" style="1" customWidth="1"/>
    <col min="13061" max="13061" width="13.625" style="1" customWidth="1"/>
    <col min="13062" max="13062" width="16.625" style="1" customWidth="1"/>
    <col min="13063" max="13063" width="15.25390625" style="1" customWidth="1"/>
    <col min="13064" max="13312" width="9.125" style="1" customWidth="1"/>
    <col min="13313" max="13313" width="2.00390625" style="1" customWidth="1"/>
    <col min="13314" max="13314" width="15.00390625" style="1" customWidth="1"/>
    <col min="13315" max="13315" width="15.875" style="1" customWidth="1"/>
    <col min="13316" max="13316" width="14.625" style="1" customWidth="1"/>
    <col min="13317" max="13317" width="13.625" style="1" customWidth="1"/>
    <col min="13318" max="13318" width="16.625" style="1" customWidth="1"/>
    <col min="13319" max="13319" width="15.25390625" style="1" customWidth="1"/>
    <col min="13320" max="13568" width="9.125" style="1" customWidth="1"/>
    <col min="13569" max="13569" width="2.00390625" style="1" customWidth="1"/>
    <col min="13570" max="13570" width="15.00390625" style="1" customWidth="1"/>
    <col min="13571" max="13571" width="15.875" style="1" customWidth="1"/>
    <col min="13572" max="13572" width="14.625" style="1" customWidth="1"/>
    <col min="13573" max="13573" width="13.625" style="1" customWidth="1"/>
    <col min="13574" max="13574" width="16.625" style="1" customWidth="1"/>
    <col min="13575" max="13575" width="15.25390625" style="1" customWidth="1"/>
    <col min="13576" max="13824" width="9.125" style="1" customWidth="1"/>
    <col min="13825" max="13825" width="2.00390625" style="1" customWidth="1"/>
    <col min="13826" max="13826" width="15.00390625" style="1" customWidth="1"/>
    <col min="13827" max="13827" width="15.875" style="1" customWidth="1"/>
    <col min="13828" max="13828" width="14.625" style="1" customWidth="1"/>
    <col min="13829" max="13829" width="13.625" style="1" customWidth="1"/>
    <col min="13830" max="13830" width="16.625" style="1" customWidth="1"/>
    <col min="13831" max="13831" width="15.25390625" style="1" customWidth="1"/>
    <col min="13832" max="14080" width="9.125" style="1" customWidth="1"/>
    <col min="14081" max="14081" width="2.00390625" style="1" customWidth="1"/>
    <col min="14082" max="14082" width="15.00390625" style="1" customWidth="1"/>
    <col min="14083" max="14083" width="15.875" style="1" customWidth="1"/>
    <col min="14084" max="14084" width="14.625" style="1" customWidth="1"/>
    <col min="14085" max="14085" width="13.625" style="1" customWidth="1"/>
    <col min="14086" max="14086" width="16.625" style="1" customWidth="1"/>
    <col min="14087" max="14087" width="15.25390625" style="1" customWidth="1"/>
    <col min="14088" max="14336" width="9.125" style="1" customWidth="1"/>
    <col min="14337" max="14337" width="2.00390625" style="1" customWidth="1"/>
    <col min="14338" max="14338" width="15.00390625" style="1" customWidth="1"/>
    <col min="14339" max="14339" width="15.875" style="1" customWidth="1"/>
    <col min="14340" max="14340" width="14.625" style="1" customWidth="1"/>
    <col min="14341" max="14341" width="13.625" style="1" customWidth="1"/>
    <col min="14342" max="14342" width="16.625" style="1" customWidth="1"/>
    <col min="14343" max="14343" width="15.25390625" style="1" customWidth="1"/>
    <col min="14344" max="14592" width="9.125" style="1" customWidth="1"/>
    <col min="14593" max="14593" width="2.00390625" style="1" customWidth="1"/>
    <col min="14594" max="14594" width="15.00390625" style="1" customWidth="1"/>
    <col min="14595" max="14595" width="15.875" style="1" customWidth="1"/>
    <col min="14596" max="14596" width="14.625" style="1" customWidth="1"/>
    <col min="14597" max="14597" width="13.625" style="1" customWidth="1"/>
    <col min="14598" max="14598" width="16.625" style="1" customWidth="1"/>
    <col min="14599" max="14599" width="15.25390625" style="1" customWidth="1"/>
    <col min="14600" max="14848" width="9.125" style="1" customWidth="1"/>
    <col min="14849" max="14849" width="2.00390625" style="1" customWidth="1"/>
    <col min="14850" max="14850" width="15.00390625" style="1" customWidth="1"/>
    <col min="14851" max="14851" width="15.875" style="1" customWidth="1"/>
    <col min="14852" max="14852" width="14.625" style="1" customWidth="1"/>
    <col min="14853" max="14853" width="13.625" style="1" customWidth="1"/>
    <col min="14854" max="14854" width="16.625" style="1" customWidth="1"/>
    <col min="14855" max="14855" width="15.25390625" style="1" customWidth="1"/>
    <col min="14856" max="15104" width="9.125" style="1" customWidth="1"/>
    <col min="15105" max="15105" width="2.00390625" style="1" customWidth="1"/>
    <col min="15106" max="15106" width="15.00390625" style="1" customWidth="1"/>
    <col min="15107" max="15107" width="15.875" style="1" customWidth="1"/>
    <col min="15108" max="15108" width="14.625" style="1" customWidth="1"/>
    <col min="15109" max="15109" width="13.625" style="1" customWidth="1"/>
    <col min="15110" max="15110" width="16.625" style="1" customWidth="1"/>
    <col min="15111" max="15111" width="15.25390625" style="1" customWidth="1"/>
    <col min="15112" max="15360" width="9.125" style="1" customWidth="1"/>
    <col min="15361" max="15361" width="2.00390625" style="1" customWidth="1"/>
    <col min="15362" max="15362" width="15.00390625" style="1" customWidth="1"/>
    <col min="15363" max="15363" width="15.875" style="1" customWidth="1"/>
    <col min="15364" max="15364" width="14.625" style="1" customWidth="1"/>
    <col min="15365" max="15365" width="13.625" style="1" customWidth="1"/>
    <col min="15366" max="15366" width="16.625" style="1" customWidth="1"/>
    <col min="15367" max="15367" width="15.25390625" style="1" customWidth="1"/>
    <col min="15368" max="15616" width="9.125" style="1" customWidth="1"/>
    <col min="15617" max="15617" width="2.00390625" style="1" customWidth="1"/>
    <col min="15618" max="15618" width="15.00390625" style="1" customWidth="1"/>
    <col min="15619" max="15619" width="15.875" style="1" customWidth="1"/>
    <col min="15620" max="15620" width="14.625" style="1" customWidth="1"/>
    <col min="15621" max="15621" width="13.625" style="1" customWidth="1"/>
    <col min="15622" max="15622" width="16.625" style="1" customWidth="1"/>
    <col min="15623" max="15623" width="15.25390625" style="1" customWidth="1"/>
    <col min="15624" max="15872" width="9.125" style="1" customWidth="1"/>
    <col min="15873" max="15873" width="2.00390625" style="1" customWidth="1"/>
    <col min="15874" max="15874" width="15.00390625" style="1" customWidth="1"/>
    <col min="15875" max="15875" width="15.875" style="1" customWidth="1"/>
    <col min="15876" max="15876" width="14.625" style="1" customWidth="1"/>
    <col min="15877" max="15877" width="13.625" style="1" customWidth="1"/>
    <col min="15878" max="15878" width="16.625" style="1" customWidth="1"/>
    <col min="15879" max="15879" width="15.25390625" style="1" customWidth="1"/>
    <col min="15880" max="16128" width="9.125" style="1" customWidth="1"/>
    <col min="16129" max="16129" width="2.00390625" style="1" customWidth="1"/>
    <col min="16130" max="16130" width="15.00390625" style="1" customWidth="1"/>
    <col min="16131" max="16131" width="15.875" style="1" customWidth="1"/>
    <col min="16132" max="16132" width="14.625" style="1" customWidth="1"/>
    <col min="16133" max="16133" width="13.625" style="1" customWidth="1"/>
    <col min="16134" max="16134" width="16.625" style="1" customWidth="1"/>
    <col min="16135" max="16135" width="15.25390625" style="1" customWidth="1"/>
    <col min="16136" max="16384" width="9.125" style="1" customWidth="1"/>
  </cols>
  <sheetData>
    <row r="1" spans="1:7" ht="24.75" customHeight="1" thickBot="1">
      <c r="A1" s="91" t="s">
        <v>33</v>
      </c>
      <c r="B1" s="92"/>
      <c r="C1" s="92"/>
      <c r="D1" s="92"/>
      <c r="E1" s="92"/>
      <c r="F1" s="92"/>
      <c r="G1" s="92"/>
    </row>
    <row r="2" spans="1:7" ht="12.75" customHeight="1">
      <c r="A2" s="93" t="s">
        <v>34</v>
      </c>
      <c r="B2" s="94"/>
      <c r="C2" s="95">
        <v>20180110</v>
      </c>
      <c r="D2" s="95" t="s">
        <v>105</v>
      </c>
      <c r="E2" s="94"/>
      <c r="F2" s="96" t="s">
        <v>35</v>
      </c>
      <c r="G2" s="97"/>
    </row>
    <row r="3" spans="1:7" ht="3" customHeight="1" hidden="1">
      <c r="A3" s="98"/>
      <c r="B3" s="99"/>
      <c r="C3" s="100"/>
      <c r="D3" s="100"/>
      <c r="E3" s="99"/>
      <c r="F3" s="101"/>
      <c r="G3" s="102"/>
    </row>
    <row r="4" spans="1:7" ht="12" customHeight="1">
      <c r="A4" s="103" t="s">
        <v>36</v>
      </c>
      <c r="B4" s="99"/>
      <c r="C4" s="100"/>
      <c r="D4" s="100"/>
      <c r="E4" s="99"/>
      <c r="F4" s="101" t="s">
        <v>37</v>
      </c>
      <c r="G4" s="104"/>
    </row>
    <row r="5" spans="1:7" ht="12.95" customHeight="1">
      <c r="A5" s="105" t="s">
        <v>104</v>
      </c>
      <c r="B5" s="106"/>
      <c r="C5" s="107" t="s">
        <v>105</v>
      </c>
      <c r="D5" s="108"/>
      <c r="E5" s="109"/>
      <c r="F5" s="101" t="s">
        <v>38</v>
      </c>
      <c r="G5" s="102"/>
    </row>
    <row r="6" spans="1:15" ht="12.95" customHeight="1">
      <c r="A6" s="103" t="s">
        <v>39</v>
      </c>
      <c r="B6" s="99"/>
      <c r="C6" s="100"/>
      <c r="D6" s="100"/>
      <c r="E6" s="99"/>
      <c r="F6" s="110" t="s">
        <v>40</v>
      </c>
      <c r="G6" s="111">
        <v>0</v>
      </c>
      <c r="O6" s="112"/>
    </row>
    <row r="7" spans="1:7" ht="12.95" customHeight="1">
      <c r="A7" s="113" t="s">
        <v>103</v>
      </c>
      <c r="B7" s="114"/>
      <c r="C7" s="115" t="s">
        <v>338</v>
      </c>
      <c r="D7" s="116"/>
      <c r="E7" s="116"/>
      <c r="F7" s="117" t="s">
        <v>41</v>
      </c>
      <c r="G7" s="111">
        <f>IF(G6=0,,ROUND((F30+F32)/G6,1))</f>
        <v>0</v>
      </c>
    </row>
    <row r="8" spans="1:9" ht="12.75">
      <c r="A8" s="118" t="s">
        <v>42</v>
      </c>
      <c r="B8" s="101"/>
      <c r="C8" s="314" t="s">
        <v>193</v>
      </c>
      <c r="D8" s="314"/>
      <c r="E8" s="315"/>
      <c r="F8" s="119" t="s">
        <v>43</v>
      </c>
      <c r="G8" s="120"/>
      <c r="H8" s="121"/>
      <c r="I8" s="122"/>
    </row>
    <row r="9" spans="1:8" ht="12.75">
      <c r="A9" s="118" t="s">
        <v>44</v>
      </c>
      <c r="B9" s="101"/>
      <c r="C9" s="314"/>
      <c r="D9" s="314"/>
      <c r="E9" s="315"/>
      <c r="F9" s="101"/>
      <c r="G9" s="123"/>
      <c r="H9" s="124"/>
    </row>
    <row r="10" spans="1:8" ht="12.75">
      <c r="A10" s="118" t="s">
        <v>45</v>
      </c>
      <c r="B10" s="101"/>
      <c r="C10" s="314" t="s">
        <v>192</v>
      </c>
      <c r="D10" s="314"/>
      <c r="E10" s="314"/>
      <c r="F10" s="125"/>
      <c r="G10" s="126"/>
      <c r="H10" s="127"/>
    </row>
    <row r="11" spans="1:57" ht="13.5" customHeight="1">
      <c r="A11" s="118" t="s">
        <v>46</v>
      </c>
      <c r="B11" s="101"/>
      <c r="C11" s="314"/>
      <c r="D11" s="314"/>
      <c r="E11" s="314"/>
      <c r="F11" s="128" t="s">
        <v>47</v>
      </c>
      <c r="G11" s="129"/>
      <c r="H11" s="124"/>
      <c r="BA11" s="130"/>
      <c r="BB11" s="130"/>
      <c r="BC11" s="130"/>
      <c r="BD11" s="130"/>
      <c r="BE11" s="130"/>
    </row>
    <row r="12" spans="1:8" ht="12.75" customHeight="1">
      <c r="A12" s="131" t="s">
        <v>48</v>
      </c>
      <c r="B12" s="99"/>
      <c r="C12" s="316"/>
      <c r="D12" s="316"/>
      <c r="E12" s="316"/>
      <c r="F12" s="132" t="s">
        <v>49</v>
      </c>
      <c r="G12" s="133"/>
      <c r="H12" s="124"/>
    </row>
    <row r="13" spans="1:8" ht="28.5" customHeight="1" thickBot="1">
      <c r="A13" s="134" t="s">
        <v>50</v>
      </c>
      <c r="B13" s="135"/>
      <c r="C13" s="135"/>
      <c r="D13" s="135"/>
      <c r="E13" s="136"/>
      <c r="F13" s="136"/>
      <c r="G13" s="137"/>
      <c r="H13" s="124"/>
    </row>
    <row r="14" spans="1:7" ht="17.25" customHeight="1" thickBot="1">
      <c r="A14" s="138" t="s">
        <v>51</v>
      </c>
      <c r="B14" s="139"/>
      <c r="C14" s="140"/>
      <c r="D14" s="141" t="s">
        <v>52</v>
      </c>
      <c r="E14" s="142"/>
      <c r="F14" s="142"/>
      <c r="G14" s="140"/>
    </row>
    <row r="15" spans="1:7" ht="15.95" customHeight="1">
      <c r="A15" s="143"/>
      <c r="B15" s="144" t="s">
        <v>53</v>
      </c>
      <c r="C15" s="145">
        <f>'1801-001 20180110 Rek-1'!E17</f>
        <v>0</v>
      </c>
      <c r="D15" s="146" t="str">
        <f>'1801-001 20180110 Rek-1'!A22</f>
        <v>Ztížené výrobní podmínky</v>
      </c>
      <c r="E15" s="147"/>
      <c r="F15" s="148"/>
      <c r="G15" s="145">
        <f>'1801-001 20180110 Rek-1'!I22</f>
        <v>0</v>
      </c>
    </row>
    <row r="16" spans="1:7" ht="15.95" customHeight="1">
      <c r="A16" s="143" t="s">
        <v>54</v>
      </c>
      <c r="B16" s="144" t="s">
        <v>55</v>
      </c>
      <c r="C16" s="145">
        <f>'1801-001 20180110 Rek-1'!F17</f>
        <v>0</v>
      </c>
      <c r="D16" s="98" t="str">
        <f>'1801-001 20180110 Rek-1'!A23</f>
        <v>Skládky na staveništi, skladování materiálu</v>
      </c>
      <c r="E16" s="149"/>
      <c r="F16" s="150"/>
      <c r="G16" s="145">
        <f>'1801-001 20180110 Rek-1'!I23</f>
        <v>0</v>
      </c>
    </row>
    <row r="17" spans="1:7" ht="15.95" customHeight="1">
      <c r="A17" s="143" t="s">
        <v>56</v>
      </c>
      <c r="B17" s="144" t="s">
        <v>57</v>
      </c>
      <c r="C17" s="145">
        <f>'1801-001 20180110 Rek-1'!H17</f>
        <v>0</v>
      </c>
      <c r="D17" s="98" t="str">
        <f>'1801-001 20180110 Rek-1'!A24</f>
        <v>Zdvihací prostředky, montáž, demontáž, nájem, ener</v>
      </c>
      <c r="E17" s="149"/>
      <c r="F17" s="150"/>
      <c r="G17" s="145">
        <f>'1801-001 20180110 Rek-1'!I24</f>
        <v>0</v>
      </c>
    </row>
    <row r="18" spans="1:7" ht="15.95" customHeight="1">
      <c r="A18" s="151" t="s">
        <v>58</v>
      </c>
      <c r="B18" s="152" t="s">
        <v>59</v>
      </c>
      <c r="C18" s="145">
        <f>'1801-001 20180110 Rek-1'!G17</f>
        <v>0</v>
      </c>
      <c r="D18" s="98" t="str">
        <f>'1801-001 20180110 Rek-1'!A25</f>
        <v>Mimostaveništní doprava</v>
      </c>
      <c r="E18" s="149"/>
      <c r="F18" s="150"/>
      <c r="G18" s="145">
        <f>'1801-001 20180110 Rek-1'!I25</f>
        <v>0</v>
      </c>
    </row>
    <row r="19" spans="1:7" ht="15.95" customHeight="1">
      <c r="A19" s="153" t="s">
        <v>60</v>
      </c>
      <c r="B19" s="144"/>
      <c r="C19" s="145">
        <f>SUM(C15:C18)</f>
        <v>0</v>
      </c>
      <c r="D19" s="98" t="str">
        <f>'1801-001 20180110 Rek-1'!A26</f>
        <v>Zařízení staveniště</v>
      </c>
      <c r="E19" s="149"/>
      <c r="F19" s="150"/>
      <c r="G19" s="145">
        <f>'1801-001 20180110 Rek-1'!I26</f>
        <v>0</v>
      </c>
    </row>
    <row r="20" spans="1:7" ht="15.95" customHeight="1">
      <c r="A20" s="153"/>
      <c r="B20" s="144"/>
      <c r="C20" s="145"/>
      <c r="D20" s="98" t="str">
        <f>'1801-001 20180110 Rek-1'!A27</f>
        <v>Náklady na provoz a údržbu vybavení staveniště, sp</v>
      </c>
      <c r="E20" s="149"/>
      <c r="F20" s="150"/>
      <c r="G20" s="145">
        <f>'1801-001 20180110 Rek-1'!I27</f>
        <v>0</v>
      </c>
    </row>
    <row r="21" spans="1:7" ht="15.95" customHeight="1">
      <c r="A21" s="153" t="s">
        <v>30</v>
      </c>
      <c r="B21" s="144"/>
      <c r="C21" s="145">
        <f>'1801-001 20180110 Rek-1'!I17</f>
        <v>0</v>
      </c>
      <c r="D21" s="98" t="str">
        <f>'1801-001 20180110 Rek-1'!A28</f>
        <v>Kompletační a koordinační činnost</v>
      </c>
      <c r="E21" s="149"/>
      <c r="F21" s="150"/>
      <c r="G21" s="145">
        <f>'1801-001 20180110 Rek-1'!I28</f>
        <v>0</v>
      </c>
    </row>
    <row r="22" spans="1:7" ht="15.95" customHeight="1">
      <c r="A22" s="154" t="s">
        <v>61</v>
      </c>
      <c r="B22" s="124"/>
      <c r="C22" s="145">
        <f>C19+C21</f>
        <v>0</v>
      </c>
      <c r="D22" s="98" t="s">
        <v>62</v>
      </c>
      <c r="E22" s="149"/>
      <c r="F22" s="150"/>
      <c r="G22" s="145">
        <f>G23-SUM(G15:G21)</f>
        <v>0</v>
      </c>
    </row>
    <row r="23" spans="1:7" ht="15.95" customHeight="1" thickBot="1">
      <c r="A23" s="312" t="s">
        <v>63</v>
      </c>
      <c r="B23" s="313"/>
      <c r="C23" s="155">
        <f>C22+G23</f>
        <v>0</v>
      </c>
      <c r="D23" s="156" t="s">
        <v>64</v>
      </c>
      <c r="E23" s="157"/>
      <c r="F23" s="158"/>
      <c r="G23" s="145">
        <f>'1801-001 20180110 Rek-1'!H30</f>
        <v>0</v>
      </c>
    </row>
    <row r="24" spans="1:7" ht="12.75">
      <c r="A24" s="159" t="s">
        <v>65</v>
      </c>
      <c r="B24" s="160"/>
      <c r="C24" s="161"/>
      <c r="D24" s="160" t="s">
        <v>66</v>
      </c>
      <c r="E24" s="160"/>
      <c r="F24" s="162" t="s">
        <v>67</v>
      </c>
      <c r="G24" s="163"/>
    </row>
    <row r="25" spans="1:7" ht="12.75">
      <c r="A25" s="154" t="s">
        <v>68</v>
      </c>
      <c r="B25" s="124"/>
      <c r="C25" s="164"/>
      <c r="D25" s="124" t="s">
        <v>68</v>
      </c>
      <c r="F25" s="165" t="s">
        <v>68</v>
      </c>
      <c r="G25" s="166"/>
    </row>
    <row r="26" spans="1:7" ht="37.5" customHeight="1">
      <c r="A26" s="154" t="s">
        <v>69</v>
      </c>
      <c r="B26" s="167"/>
      <c r="C26" s="164"/>
      <c r="D26" s="124" t="s">
        <v>69</v>
      </c>
      <c r="F26" s="165" t="s">
        <v>69</v>
      </c>
      <c r="G26" s="166"/>
    </row>
    <row r="27" spans="1:7" ht="12.75">
      <c r="A27" s="154"/>
      <c r="B27" s="168"/>
      <c r="C27" s="164"/>
      <c r="D27" s="124"/>
      <c r="F27" s="165"/>
      <c r="G27" s="166"/>
    </row>
    <row r="28" spans="1:7" ht="12.75">
      <c r="A28" s="154" t="s">
        <v>70</v>
      </c>
      <c r="B28" s="124"/>
      <c r="C28" s="164"/>
      <c r="D28" s="165" t="s">
        <v>71</v>
      </c>
      <c r="E28" s="164"/>
      <c r="F28" s="169" t="s">
        <v>71</v>
      </c>
      <c r="G28" s="166"/>
    </row>
    <row r="29" spans="1:7" ht="69" customHeight="1">
      <c r="A29" s="154"/>
      <c r="B29" s="124"/>
      <c r="C29" s="170"/>
      <c r="D29" s="171"/>
      <c r="E29" s="170"/>
      <c r="F29" s="124"/>
      <c r="G29" s="166"/>
    </row>
    <row r="30" spans="1:7" ht="12.75">
      <c r="A30" s="172" t="s">
        <v>12</v>
      </c>
      <c r="B30" s="173"/>
      <c r="C30" s="174">
        <v>21</v>
      </c>
      <c r="D30" s="173" t="s">
        <v>72</v>
      </c>
      <c r="E30" s="175"/>
      <c r="F30" s="307">
        <f>C23-F32</f>
        <v>0</v>
      </c>
      <c r="G30" s="308"/>
    </row>
    <row r="31" spans="1:7" ht="12.75">
      <c r="A31" s="172" t="s">
        <v>73</v>
      </c>
      <c r="B31" s="173"/>
      <c r="C31" s="174">
        <f>C30</f>
        <v>21</v>
      </c>
      <c r="D31" s="173" t="s">
        <v>74</v>
      </c>
      <c r="E31" s="175"/>
      <c r="F31" s="307">
        <f>ROUND(PRODUCT(F30,C31/100),0)</f>
        <v>0</v>
      </c>
      <c r="G31" s="308"/>
    </row>
    <row r="32" spans="1:7" ht="12.75">
      <c r="A32" s="172" t="s">
        <v>12</v>
      </c>
      <c r="B32" s="173"/>
      <c r="C32" s="174">
        <v>0</v>
      </c>
      <c r="D32" s="173" t="s">
        <v>74</v>
      </c>
      <c r="E32" s="175"/>
      <c r="F32" s="307">
        <v>0</v>
      </c>
      <c r="G32" s="308"/>
    </row>
    <row r="33" spans="1:7" ht="12.75">
      <c r="A33" s="172" t="s">
        <v>73</v>
      </c>
      <c r="B33" s="176"/>
      <c r="C33" s="177">
        <f>C32</f>
        <v>0</v>
      </c>
      <c r="D33" s="173" t="s">
        <v>74</v>
      </c>
      <c r="E33" s="150"/>
      <c r="F33" s="307">
        <f>ROUND(PRODUCT(F32,C33/100),0)</f>
        <v>0</v>
      </c>
      <c r="G33" s="308"/>
    </row>
    <row r="34" spans="1:7" s="181" customFormat="1" ht="19.5" customHeight="1" thickBot="1">
      <c r="A34" s="178" t="s">
        <v>75</v>
      </c>
      <c r="B34" s="179"/>
      <c r="C34" s="179"/>
      <c r="D34" s="179"/>
      <c r="E34" s="180"/>
      <c r="F34" s="309">
        <f>ROUND(SUM(F30:F33),0)</f>
        <v>0</v>
      </c>
      <c r="G34" s="310"/>
    </row>
    <row r="36" spans="1:8" ht="12.75">
      <c r="A36" s="2" t="s">
        <v>76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311" t="s">
        <v>330</v>
      </c>
      <c r="C37" s="311"/>
      <c r="D37" s="311"/>
      <c r="E37" s="311"/>
      <c r="F37" s="311"/>
      <c r="G37" s="311"/>
      <c r="H37" s="1" t="s">
        <v>2</v>
      </c>
    </row>
    <row r="38" spans="1:8" ht="12.75" customHeight="1">
      <c r="A38" s="182"/>
      <c r="B38" s="311"/>
      <c r="C38" s="311"/>
      <c r="D38" s="311"/>
      <c r="E38" s="311"/>
      <c r="F38" s="311"/>
      <c r="G38" s="311"/>
      <c r="H38" s="1" t="s">
        <v>2</v>
      </c>
    </row>
    <row r="39" spans="1:8" ht="12.75">
      <c r="A39" s="182"/>
      <c r="B39" s="311"/>
      <c r="C39" s="311"/>
      <c r="D39" s="311"/>
      <c r="E39" s="311"/>
      <c r="F39" s="311"/>
      <c r="G39" s="311"/>
      <c r="H39" s="1" t="s">
        <v>2</v>
      </c>
    </row>
    <row r="40" spans="1:8" ht="12.75">
      <c r="A40" s="182"/>
      <c r="B40" s="311"/>
      <c r="C40" s="311"/>
      <c r="D40" s="311"/>
      <c r="E40" s="311"/>
      <c r="F40" s="311"/>
      <c r="G40" s="311"/>
      <c r="H40" s="1" t="s">
        <v>2</v>
      </c>
    </row>
    <row r="41" spans="1:8" ht="12.75">
      <c r="A41" s="182"/>
      <c r="B41" s="311"/>
      <c r="C41" s="311"/>
      <c r="D41" s="311"/>
      <c r="E41" s="311"/>
      <c r="F41" s="311"/>
      <c r="G41" s="311"/>
      <c r="H41" s="1" t="s">
        <v>2</v>
      </c>
    </row>
    <row r="42" spans="1:8" ht="12.75">
      <c r="A42" s="182"/>
      <c r="B42" s="311"/>
      <c r="C42" s="311"/>
      <c r="D42" s="311"/>
      <c r="E42" s="311"/>
      <c r="F42" s="311"/>
      <c r="G42" s="311"/>
      <c r="H42" s="1" t="s">
        <v>2</v>
      </c>
    </row>
    <row r="43" spans="1:8" ht="12.75">
      <c r="A43" s="182"/>
      <c r="B43" s="311"/>
      <c r="C43" s="311"/>
      <c r="D43" s="311"/>
      <c r="E43" s="311"/>
      <c r="F43" s="311"/>
      <c r="G43" s="311"/>
      <c r="H43" s="1" t="s">
        <v>2</v>
      </c>
    </row>
    <row r="44" spans="1:8" ht="12.75" customHeight="1">
      <c r="A44" s="182"/>
      <c r="B44" s="311"/>
      <c r="C44" s="311"/>
      <c r="D44" s="311"/>
      <c r="E44" s="311"/>
      <c r="F44" s="311"/>
      <c r="G44" s="311"/>
      <c r="H44" s="1" t="s">
        <v>2</v>
      </c>
    </row>
    <row r="45" spans="1:8" ht="12.75" customHeight="1">
      <c r="A45" s="182"/>
      <c r="B45" s="311"/>
      <c r="C45" s="311"/>
      <c r="D45" s="311"/>
      <c r="E45" s="311"/>
      <c r="F45" s="311"/>
      <c r="G45" s="311"/>
      <c r="H45" s="1" t="s">
        <v>2</v>
      </c>
    </row>
    <row r="46" spans="2:7" ht="12.75">
      <c r="B46" s="306"/>
      <c r="C46" s="306"/>
      <c r="D46" s="306"/>
      <c r="E46" s="306"/>
      <c r="F46" s="306"/>
      <c r="G46" s="306"/>
    </row>
    <row r="47" spans="2:7" ht="12.75">
      <c r="B47" s="306"/>
      <c r="C47" s="306"/>
      <c r="D47" s="306"/>
      <c r="E47" s="306"/>
      <c r="F47" s="306"/>
      <c r="G47" s="306"/>
    </row>
    <row r="48" spans="2:7" ht="12.75">
      <c r="B48" s="306"/>
      <c r="C48" s="306"/>
      <c r="D48" s="306"/>
      <c r="E48" s="306"/>
      <c r="F48" s="306"/>
      <c r="G48" s="306"/>
    </row>
    <row r="49" spans="2:7" ht="12.75">
      <c r="B49" s="306"/>
      <c r="C49" s="306"/>
      <c r="D49" s="306"/>
      <c r="E49" s="306"/>
      <c r="F49" s="306"/>
      <c r="G49" s="306"/>
    </row>
    <row r="50" spans="2:7" ht="12.75">
      <c r="B50" s="306"/>
      <c r="C50" s="306"/>
      <c r="D50" s="306"/>
      <c r="E50" s="306"/>
      <c r="F50" s="306"/>
      <c r="G50" s="306"/>
    </row>
    <row r="51" spans="2:7" ht="12.75">
      <c r="B51" s="306"/>
      <c r="C51" s="306"/>
      <c r="D51" s="306"/>
      <c r="E51" s="306"/>
      <c r="F51" s="306"/>
      <c r="G51" s="306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&amp;CStránka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1"/>
  <sheetViews>
    <sheetView workbookViewId="0" topLeftCell="A1">
      <selection activeCell="N14" sqref="N14:O14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256" width="9.125" style="1" customWidth="1"/>
    <col min="257" max="257" width="5.875" style="1" customWidth="1"/>
    <col min="258" max="258" width="6.125" style="1" customWidth="1"/>
    <col min="259" max="259" width="11.375" style="1" customWidth="1"/>
    <col min="260" max="260" width="15.875" style="1" customWidth="1"/>
    <col min="261" max="261" width="11.25390625" style="1" customWidth="1"/>
    <col min="262" max="262" width="10.875" style="1" customWidth="1"/>
    <col min="263" max="263" width="11.00390625" style="1" customWidth="1"/>
    <col min="264" max="264" width="11.125" style="1" customWidth="1"/>
    <col min="265" max="265" width="10.75390625" style="1" customWidth="1"/>
    <col min="266" max="512" width="9.125" style="1" customWidth="1"/>
    <col min="513" max="513" width="5.875" style="1" customWidth="1"/>
    <col min="514" max="514" width="6.125" style="1" customWidth="1"/>
    <col min="515" max="515" width="11.375" style="1" customWidth="1"/>
    <col min="516" max="516" width="15.875" style="1" customWidth="1"/>
    <col min="517" max="517" width="11.25390625" style="1" customWidth="1"/>
    <col min="518" max="518" width="10.875" style="1" customWidth="1"/>
    <col min="519" max="519" width="11.00390625" style="1" customWidth="1"/>
    <col min="520" max="520" width="11.125" style="1" customWidth="1"/>
    <col min="521" max="521" width="10.75390625" style="1" customWidth="1"/>
    <col min="522" max="768" width="9.125" style="1" customWidth="1"/>
    <col min="769" max="769" width="5.875" style="1" customWidth="1"/>
    <col min="770" max="770" width="6.125" style="1" customWidth="1"/>
    <col min="771" max="771" width="11.375" style="1" customWidth="1"/>
    <col min="772" max="772" width="15.875" style="1" customWidth="1"/>
    <col min="773" max="773" width="11.25390625" style="1" customWidth="1"/>
    <col min="774" max="774" width="10.875" style="1" customWidth="1"/>
    <col min="775" max="775" width="11.00390625" style="1" customWidth="1"/>
    <col min="776" max="776" width="11.125" style="1" customWidth="1"/>
    <col min="777" max="777" width="10.75390625" style="1" customWidth="1"/>
    <col min="778" max="1024" width="9.125" style="1" customWidth="1"/>
    <col min="1025" max="1025" width="5.875" style="1" customWidth="1"/>
    <col min="1026" max="1026" width="6.125" style="1" customWidth="1"/>
    <col min="1027" max="1027" width="11.375" style="1" customWidth="1"/>
    <col min="1028" max="1028" width="15.875" style="1" customWidth="1"/>
    <col min="1029" max="1029" width="11.25390625" style="1" customWidth="1"/>
    <col min="1030" max="1030" width="10.875" style="1" customWidth="1"/>
    <col min="1031" max="1031" width="11.00390625" style="1" customWidth="1"/>
    <col min="1032" max="1032" width="11.125" style="1" customWidth="1"/>
    <col min="1033" max="1033" width="10.75390625" style="1" customWidth="1"/>
    <col min="1034" max="1280" width="9.125" style="1" customWidth="1"/>
    <col min="1281" max="1281" width="5.875" style="1" customWidth="1"/>
    <col min="1282" max="1282" width="6.125" style="1" customWidth="1"/>
    <col min="1283" max="1283" width="11.375" style="1" customWidth="1"/>
    <col min="1284" max="1284" width="15.875" style="1" customWidth="1"/>
    <col min="1285" max="1285" width="11.25390625" style="1" customWidth="1"/>
    <col min="1286" max="1286" width="10.875" style="1" customWidth="1"/>
    <col min="1287" max="1287" width="11.00390625" style="1" customWidth="1"/>
    <col min="1288" max="1288" width="11.125" style="1" customWidth="1"/>
    <col min="1289" max="1289" width="10.75390625" style="1" customWidth="1"/>
    <col min="1290" max="1536" width="9.125" style="1" customWidth="1"/>
    <col min="1537" max="1537" width="5.875" style="1" customWidth="1"/>
    <col min="1538" max="1538" width="6.125" style="1" customWidth="1"/>
    <col min="1539" max="1539" width="11.375" style="1" customWidth="1"/>
    <col min="1540" max="1540" width="15.875" style="1" customWidth="1"/>
    <col min="1541" max="1541" width="11.25390625" style="1" customWidth="1"/>
    <col min="1542" max="1542" width="10.875" style="1" customWidth="1"/>
    <col min="1543" max="1543" width="11.00390625" style="1" customWidth="1"/>
    <col min="1544" max="1544" width="11.125" style="1" customWidth="1"/>
    <col min="1545" max="1545" width="10.75390625" style="1" customWidth="1"/>
    <col min="1546" max="1792" width="9.125" style="1" customWidth="1"/>
    <col min="1793" max="1793" width="5.875" style="1" customWidth="1"/>
    <col min="1794" max="1794" width="6.125" style="1" customWidth="1"/>
    <col min="1795" max="1795" width="11.375" style="1" customWidth="1"/>
    <col min="1796" max="1796" width="15.875" style="1" customWidth="1"/>
    <col min="1797" max="1797" width="11.25390625" style="1" customWidth="1"/>
    <col min="1798" max="1798" width="10.875" style="1" customWidth="1"/>
    <col min="1799" max="1799" width="11.00390625" style="1" customWidth="1"/>
    <col min="1800" max="1800" width="11.125" style="1" customWidth="1"/>
    <col min="1801" max="1801" width="10.75390625" style="1" customWidth="1"/>
    <col min="1802" max="2048" width="9.125" style="1" customWidth="1"/>
    <col min="2049" max="2049" width="5.875" style="1" customWidth="1"/>
    <col min="2050" max="2050" width="6.125" style="1" customWidth="1"/>
    <col min="2051" max="2051" width="11.375" style="1" customWidth="1"/>
    <col min="2052" max="2052" width="15.875" style="1" customWidth="1"/>
    <col min="2053" max="2053" width="11.25390625" style="1" customWidth="1"/>
    <col min="2054" max="2054" width="10.875" style="1" customWidth="1"/>
    <col min="2055" max="2055" width="11.00390625" style="1" customWidth="1"/>
    <col min="2056" max="2056" width="11.125" style="1" customWidth="1"/>
    <col min="2057" max="2057" width="10.75390625" style="1" customWidth="1"/>
    <col min="2058" max="2304" width="9.125" style="1" customWidth="1"/>
    <col min="2305" max="2305" width="5.875" style="1" customWidth="1"/>
    <col min="2306" max="2306" width="6.125" style="1" customWidth="1"/>
    <col min="2307" max="2307" width="11.375" style="1" customWidth="1"/>
    <col min="2308" max="2308" width="15.875" style="1" customWidth="1"/>
    <col min="2309" max="2309" width="11.25390625" style="1" customWidth="1"/>
    <col min="2310" max="2310" width="10.875" style="1" customWidth="1"/>
    <col min="2311" max="2311" width="11.00390625" style="1" customWidth="1"/>
    <col min="2312" max="2312" width="11.125" style="1" customWidth="1"/>
    <col min="2313" max="2313" width="10.75390625" style="1" customWidth="1"/>
    <col min="2314" max="2560" width="9.125" style="1" customWidth="1"/>
    <col min="2561" max="2561" width="5.875" style="1" customWidth="1"/>
    <col min="2562" max="2562" width="6.125" style="1" customWidth="1"/>
    <col min="2563" max="2563" width="11.375" style="1" customWidth="1"/>
    <col min="2564" max="2564" width="15.875" style="1" customWidth="1"/>
    <col min="2565" max="2565" width="11.25390625" style="1" customWidth="1"/>
    <col min="2566" max="2566" width="10.875" style="1" customWidth="1"/>
    <col min="2567" max="2567" width="11.00390625" style="1" customWidth="1"/>
    <col min="2568" max="2568" width="11.125" style="1" customWidth="1"/>
    <col min="2569" max="2569" width="10.75390625" style="1" customWidth="1"/>
    <col min="2570" max="2816" width="9.125" style="1" customWidth="1"/>
    <col min="2817" max="2817" width="5.875" style="1" customWidth="1"/>
    <col min="2818" max="2818" width="6.125" style="1" customWidth="1"/>
    <col min="2819" max="2819" width="11.375" style="1" customWidth="1"/>
    <col min="2820" max="2820" width="15.875" style="1" customWidth="1"/>
    <col min="2821" max="2821" width="11.25390625" style="1" customWidth="1"/>
    <col min="2822" max="2822" width="10.875" style="1" customWidth="1"/>
    <col min="2823" max="2823" width="11.00390625" style="1" customWidth="1"/>
    <col min="2824" max="2824" width="11.125" style="1" customWidth="1"/>
    <col min="2825" max="2825" width="10.75390625" style="1" customWidth="1"/>
    <col min="2826" max="3072" width="9.125" style="1" customWidth="1"/>
    <col min="3073" max="3073" width="5.875" style="1" customWidth="1"/>
    <col min="3074" max="3074" width="6.125" style="1" customWidth="1"/>
    <col min="3075" max="3075" width="11.375" style="1" customWidth="1"/>
    <col min="3076" max="3076" width="15.875" style="1" customWidth="1"/>
    <col min="3077" max="3077" width="11.25390625" style="1" customWidth="1"/>
    <col min="3078" max="3078" width="10.875" style="1" customWidth="1"/>
    <col min="3079" max="3079" width="11.00390625" style="1" customWidth="1"/>
    <col min="3080" max="3080" width="11.125" style="1" customWidth="1"/>
    <col min="3081" max="3081" width="10.75390625" style="1" customWidth="1"/>
    <col min="3082" max="3328" width="9.125" style="1" customWidth="1"/>
    <col min="3329" max="3329" width="5.875" style="1" customWidth="1"/>
    <col min="3330" max="3330" width="6.125" style="1" customWidth="1"/>
    <col min="3331" max="3331" width="11.375" style="1" customWidth="1"/>
    <col min="3332" max="3332" width="15.875" style="1" customWidth="1"/>
    <col min="3333" max="3333" width="11.25390625" style="1" customWidth="1"/>
    <col min="3334" max="3334" width="10.875" style="1" customWidth="1"/>
    <col min="3335" max="3335" width="11.00390625" style="1" customWidth="1"/>
    <col min="3336" max="3336" width="11.125" style="1" customWidth="1"/>
    <col min="3337" max="3337" width="10.75390625" style="1" customWidth="1"/>
    <col min="3338" max="3584" width="9.125" style="1" customWidth="1"/>
    <col min="3585" max="3585" width="5.875" style="1" customWidth="1"/>
    <col min="3586" max="3586" width="6.125" style="1" customWidth="1"/>
    <col min="3587" max="3587" width="11.375" style="1" customWidth="1"/>
    <col min="3588" max="3588" width="15.875" style="1" customWidth="1"/>
    <col min="3589" max="3589" width="11.25390625" style="1" customWidth="1"/>
    <col min="3590" max="3590" width="10.875" style="1" customWidth="1"/>
    <col min="3591" max="3591" width="11.00390625" style="1" customWidth="1"/>
    <col min="3592" max="3592" width="11.125" style="1" customWidth="1"/>
    <col min="3593" max="3593" width="10.75390625" style="1" customWidth="1"/>
    <col min="3594" max="3840" width="9.125" style="1" customWidth="1"/>
    <col min="3841" max="3841" width="5.875" style="1" customWidth="1"/>
    <col min="3842" max="3842" width="6.125" style="1" customWidth="1"/>
    <col min="3843" max="3843" width="11.375" style="1" customWidth="1"/>
    <col min="3844" max="3844" width="15.875" style="1" customWidth="1"/>
    <col min="3845" max="3845" width="11.25390625" style="1" customWidth="1"/>
    <col min="3846" max="3846" width="10.875" style="1" customWidth="1"/>
    <col min="3847" max="3847" width="11.00390625" style="1" customWidth="1"/>
    <col min="3848" max="3848" width="11.125" style="1" customWidth="1"/>
    <col min="3849" max="3849" width="10.75390625" style="1" customWidth="1"/>
    <col min="3850" max="4096" width="9.125" style="1" customWidth="1"/>
    <col min="4097" max="4097" width="5.875" style="1" customWidth="1"/>
    <col min="4098" max="4098" width="6.125" style="1" customWidth="1"/>
    <col min="4099" max="4099" width="11.375" style="1" customWidth="1"/>
    <col min="4100" max="4100" width="15.875" style="1" customWidth="1"/>
    <col min="4101" max="4101" width="11.25390625" style="1" customWidth="1"/>
    <col min="4102" max="4102" width="10.875" style="1" customWidth="1"/>
    <col min="4103" max="4103" width="11.00390625" style="1" customWidth="1"/>
    <col min="4104" max="4104" width="11.125" style="1" customWidth="1"/>
    <col min="4105" max="4105" width="10.75390625" style="1" customWidth="1"/>
    <col min="4106" max="4352" width="9.125" style="1" customWidth="1"/>
    <col min="4353" max="4353" width="5.875" style="1" customWidth="1"/>
    <col min="4354" max="4354" width="6.125" style="1" customWidth="1"/>
    <col min="4355" max="4355" width="11.375" style="1" customWidth="1"/>
    <col min="4356" max="4356" width="15.875" style="1" customWidth="1"/>
    <col min="4357" max="4357" width="11.25390625" style="1" customWidth="1"/>
    <col min="4358" max="4358" width="10.875" style="1" customWidth="1"/>
    <col min="4359" max="4359" width="11.00390625" style="1" customWidth="1"/>
    <col min="4360" max="4360" width="11.125" style="1" customWidth="1"/>
    <col min="4361" max="4361" width="10.75390625" style="1" customWidth="1"/>
    <col min="4362" max="4608" width="9.125" style="1" customWidth="1"/>
    <col min="4609" max="4609" width="5.875" style="1" customWidth="1"/>
    <col min="4610" max="4610" width="6.125" style="1" customWidth="1"/>
    <col min="4611" max="4611" width="11.375" style="1" customWidth="1"/>
    <col min="4612" max="4612" width="15.875" style="1" customWidth="1"/>
    <col min="4613" max="4613" width="11.25390625" style="1" customWidth="1"/>
    <col min="4614" max="4614" width="10.875" style="1" customWidth="1"/>
    <col min="4615" max="4615" width="11.00390625" style="1" customWidth="1"/>
    <col min="4616" max="4616" width="11.125" style="1" customWidth="1"/>
    <col min="4617" max="4617" width="10.75390625" style="1" customWidth="1"/>
    <col min="4618" max="4864" width="9.125" style="1" customWidth="1"/>
    <col min="4865" max="4865" width="5.875" style="1" customWidth="1"/>
    <col min="4866" max="4866" width="6.125" style="1" customWidth="1"/>
    <col min="4867" max="4867" width="11.375" style="1" customWidth="1"/>
    <col min="4868" max="4868" width="15.875" style="1" customWidth="1"/>
    <col min="4869" max="4869" width="11.25390625" style="1" customWidth="1"/>
    <col min="4870" max="4870" width="10.875" style="1" customWidth="1"/>
    <col min="4871" max="4871" width="11.00390625" style="1" customWidth="1"/>
    <col min="4872" max="4872" width="11.125" style="1" customWidth="1"/>
    <col min="4873" max="4873" width="10.75390625" style="1" customWidth="1"/>
    <col min="4874" max="5120" width="9.125" style="1" customWidth="1"/>
    <col min="5121" max="5121" width="5.875" style="1" customWidth="1"/>
    <col min="5122" max="5122" width="6.125" style="1" customWidth="1"/>
    <col min="5123" max="5123" width="11.375" style="1" customWidth="1"/>
    <col min="5124" max="5124" width="15.875" style="1" customWidth="1"/>
    <col min="5125" max="5125" width="11.25390625" style="1" customWidth="1"/>
    <col min="5126" max="5126" width="10.875" style="1" customWidth="1"/>
    <col min="5127" max="5127" width="11.00390625" style="1" customWidth="1"/>
    <col min="5128" max="5128" width="11.125" style="1" customWidth="1"/>
    <col min="5129" max="5129" width="10.75390625" style="1" customWidth="1"/>
    <col min="5130" max="5376" width="9.125" style="1" customWidth="1"/>
    <col min="5377" max="5377" width="5.875" style="1" customWidth="1"/>
    <col min="5378" max="5378" width="6.125" style="1" customWidth="1"/>
    <col min="5379" max="5379" width="11.375" style="1" customWidth="1"/>
    <col min="5380" max="5380" width="15.875" style="1" customWidth="1"/>
    <col min="5381" max="5381" width="11.25390625" style="1" customWidth="1"/>
    <col min="5382" max="5382" width="10.875" style="1" customWidth="1"/>
    <col min="5383" max="5383" width="11.00390625" style="1" customWidth="1"/>
    <col min="5384" max="5384" width="11.125" style="1" customWidth="1"/>
    <col min="5385" max="5385" width="10.75390625" style="1" customWidth="1"/>
    <col min="5386" max="5632" width="9.125" style="1" customWidth="1"/>
    <col min="5633" max="5633" width="5.875" style="1" customWidth="1"/>
    <col min="5634" max="5634" width="6.125" style="1" customWidth="1"/>
    <col min="5635" max="5635" width="11.375" style="1" customWidth="1"/>
    <col min="5636" max="5636" width="15.875" style="1" customWidth="1"/>
    <col min="5637" max="5637" width="11.25390625" style="1" customWidth="1"/>
    <col min="5638" max="5638" width="10.875" style="1" customWidth="1"/>
    <col min="5639" max="5639" width="11.00390625" style="1" customWidth="1"/>
    <col min="5640" max="5640" width="11.125" style="1" customWidth="1"/>
    <col min="5641" max="5641" width="10.75390625" style="1" customWidth="1"/>
    <col min="5642" max="5888" width="9.125" style="1" customWidth="1"/>
    <col min="5889" max="5889" width="5.875" style="1" customWidth="1"/>
    <col min="5890" max="5890" width="6.125" style="1" customWidth="1"/>
    <col min="5891" max="5891" width="11.375" style="1" customWidth="1"/>
    <col min="5892" max="5892" width="15.875" style="1" customWidth="1"/>
    <col min="5893" max="5893" width="11.25390625" style="1" customWidth="1"/>
    <col min="5894" max="5894" width="10.875" style="1" customWidth="1"/>
    <col min="5895" max="5895" width="11.00390625" style="1" customWidth="1"/>
    <col min="5896" max="5896" width="11.125" style="1" customWidth="1"/>
    <col min="5897" max="5897" width="10.75390625" style="1" customWidth="1"/>
    <col min="5898" max="6144" width="9.125" style="1" customWidth="1"/>
    <col min="6145" max="6145" width="5.875" style="1" customWidth="1"/>
    <col min="6146" max="6146" width="6.125" style="1" customWidth="1"/>
    <col min="6147" max="6147" width="11.375" style="1" customWidth="1"/>
    <col min="6148" max="6148" width="15.875" style="1" customWidth="1"/>
    <col min="6149" max="6149" width="11.25390625" style="1" customWidth="1"/>
    <col min="6150" max="6150" width="10.875" style="1" customWidth="1"/>
    <col min="6151" max="6151" width="11.00390625" style="1" customWidth="1"/>
    <col min="6152" max="6152" width="11.125" style="1" customWidth="1"/>
    <col min="6153" max="6153" width="10.75390625" style="1" customWidth="1"/>
    <col min="6154" max="6400" width="9.125" style="1" customWidth="1"/>
    <col min="6401" max="6401" width="5.875" style="1" customWidth="1"/>
    <col min="6402" max="6402" width="6.125" style="1" customWidth="1"/>
    <col min="6403" max="6403" width="11.375" style="1" customWidth="1"/>
    <col min="6404" max="6404" width="15.875" style="1" customWidth="1"/>
    <col min="6405" max="6405" width="11.25390625" style="1" customWidth="1"/>
    <col min="6406" max="6406" width="10.875" style="1" customWidth="1"/>
    <col min="6407" max="6407" width="11.00390625" style="1" customWidth="1"/>
    <col min="6408" max="6408" width="11.125" style="1" customWidth="1"/>
    <col min="6409" max="6409" width="10.75390625" style="1" customWidth="1"/>
    <col min="6410" max="6656" width="9.125" style="1" customWidth="1"/>
    <col min="6657" max="6657" width="5.875" style="1" customWidth="1"/>
    <col min="6658" max="6658" width="6.125" style="1" customWidth="1"/>
    <col min="6659" max="6659" width="11.375" style="1" customWidth="1"/>
    <col min="6660" max="6660" width="15.875" style="1" customWidth="1"/>
    <col min="6661" max="6661" width="11.25390625" style="1" customWidth="1"/>
    <col min="6662" max="6662" width="10.875" style="1" customWidth="1"/>
    <col min="6663" max="6663" width="11.00390625" style="1" customWidth="1"/>
    <col min="6664" max="6664" width="11.125" style="1" customWidth="1"/>
    <col min="6665" max="6665" width="10.75390625" style="1" customWidth="1"/>
    <col min="6666" max="6912" width="9.125" style="1" customWidth="1"/>
    <col min="6913" max="6913" width="5.875" style="1" customWidth="1"/>
    <col min="6914" max="6914" width="6.125" style="1" customWidth="1"/>
    <col min="6915" max="6915" width="11.375" style="1" customWidth="1"/>
    <col min="6916" max="6916" width="15.875" style="1" customWidth="1"/>
    <col min="6917" max="6917" width="11.25390625" style="1" customWidth="1"/>
    <col min="6918" max="6918" width="10.875" style="1" customWidth="1"/>
    <col min="6919" max="6919" width="11.00390625" style="1" customWidth="1"/>
    <col min="6920" max="6920" width="11.125" style="1" customWidth="1"/>
    <col min="6921" max="6921" width="10.75390625" style="1" customWidth="1"/>
    <col min="6922" max="7168" width="9.125" style="1" customWidth="1"/>
    <col min="7169" max="7169" width="5.875" style="1" customWidth="1"/>
    <col min="7170" max="7170" width="6.125" style="1" customWidth="1"/>
    <col min="7171" max="7171" width="11.375" style="1" customWidth="1"/>
    <col min="7172" max="7172" width="15.875" style="1" customWidth="1"/>
    <col min="7173" max="7173" width="11.25390625" style="1" customWidth="1"/>
    <col min="7174" max="7174" width="10.875" style="1" customWidth="1"/>
    <col min="7175" max="7175" width="11.00390625" style="1" customWidth="1"/>
    <col min="7176" max="7176" width="11.125" style="1" customWidth="1"/>
    <col min="7177" max="7177" width="10.75390625" style="1" customWidth="1"/>
    <col min="7178" max="7424" width="9.125" style="1" customWidth="1"/>
    <col min="7425" max="7425" width="5.875" style="1" customWidth="1"/>
    <col min="7426" max="7426" width="6.125" style="1" customWidth="1"/>
    <col min="7427" max="7427" width="11.375" style="1" customWidth="1"/>
    <col min="7428" max="7428" width="15.875" style="1" customWidth="1"/>
    <col min="7429" max="7429" width="11.25390625" style="1" customWidth="1"/>
    <col min="7430" max="7430" width="10.875" style="1" customWidth="1"/>
    <col min="7431" max="7431" width="11.00390625" style="1" customWidth="1"/>
    <col min="7432" max="7432" width="11.125" style="1" customWidth="1"/>
    <col min="7433" max="7433" width="10.75390625" style="1" customWidth="1"/>
    <col min="7434" max="7680" width="9.125" style="1" customWidth="1"/>
    <col min="7681" max="7681" width="5.875" style="1" customWidth="1"/>
    <col min="7682" max="7682" width="6.125" style="1" customWidth="1"/>
    <col min="7683" max="7683" width="11.375" style="1" customWidth="1"/>
    <col min="7684" max="7684" width="15.875" style="1" customWidth="1"/>
    <col min="7685" max="7685" width="11.25390625" style="1" customWidth="1"/>
    <col min="7686" max="7686" width="10.875" style="1" customWidth="1"/>
    <col min="7687" max="7687" width="11.00390625" style="1" customWidth="1"/>
    <col min="7688" max="7688" width="11.125" style="1" customWidth="1"/>
    <col min="7689" max="7689" width="10.75390625" style="1" customWidth="1"/>
    <col min="7690" max="7936" width="9.125" style="1" customWidth="1"/>
    <col min="7937" max="7937" width="5.875" style="1" customWidth="1"/>
    <col min="7938" max="7938" width="6.125" style="1" customWidth="1"/>
    <col min="7939" max="7939" width="11.375" style="1" customWidth="1"/>
    <col min="7940" max="7940" width="15.875" style="1" customWidth="1"/>
    <col min="7941" max="7941" width="11.25390625" style="1" customWidth="1"/>
    <col min="7942" max="7942" width="10.875" style="1" customWidth="1"/>
    <col min="7943" max="7943" width="11.00390625" style="1" customWidth="1"/>
    <col min="7944" max="7944" width="11.125" style="1" customWidth="1"/>
    <col min="7945" max="7945" width="10.75390625" style="1" customWidth="1"/>
    <col min="7946" max="8192" width="9.125" style="1" customWidth="1"/>
    <col min="8193" max="8193" width="5.875" style="1" customWidth="1"/>
    <col min="8194" max="8194" width="6.125" style="1" customWidth="1"/>
    <col min="8195" max="8195" width="11.375" style="1" customWidth="1"/>
    <col min="8196" max="8196" width="15.875" style="1" customWidth="1"/>
    <col min="8197" max="8197" width="11.25390625" style="1" customWidth="1"/>
    <col min="8198" max="8198" width="10.875" style="1" customWidth="1"/>
    <col min="8199" max="8199" width="11.00390625" style="1" customWidth="1"/>
    <col min="8200" max="8200" width="11.125" style="1" customWidth="1"/>
    <col min="8201" max="8201" width="10.75390625" style="1" customWidth="1"/>
    <col min="8202" max="8448" width="9.125" style="1" customWidth="1"/>
    <col min="8449" max="8449" width="5.875" style="1" customWidth="1"/>
    <col min="8450" max="8450" width="6.125" style="1" customWidth="1"/>
    <col min="8451" max="8451" width="11.375" style="1" customWidth="1"/>
    <col min="8452" max="8452" width="15.875" style="1" customWidth="1"/>
    <col min="8453" max="8453" width="11.25390625" style="1" customWidth="1"/>
    <col min="8454" max="8454" width="10.875" style="1" customWidth="1"/>
    <col min="8455" max="8455" width="11.00390625" style="1" customWidth="1"/>
    <col min="8456" max="8456" width="11.125" style="1" customWidth="1"/>
    <col min="8457" max="8457" width="10.75390625" style="1" customWidth="1"/>
    <col min="8458" max="8704" width="9.125" style="1" customWidth="1"/>
    <col min="8705" max="8705" width="5.875" style="1" customWidth="1"/>
    <col min="8706" max="8706" width="6.125" style="1" customWidth="1"/>
    <col min="8707" max="8707" width="11.375" style="1" customWidth="1"/>
    <col min="8708" max="8708" width="15.875" style="1" customWidth="1"/>
    <col min="8709" max="8709" width="11.25390625" style="1" customWidth="1"/>
    <col min="8710" max="8710" width="10.875" style="1" customWidth="1"/>
    <col min="8711" max="8711" width="11.00390625" style="1" customWidth="1"/>
    <col min="8712" max="8712" width="11.125" style="1" customWidth="1"/>
    <col min="8713" max="8713" width="10.75390625" style="1" customWidth="1"/>
    <col min="8714" max="8960" width="9.125" style="1" customWidth="1"/>
    <col min="8961" max="8961" width="5.875" style="1" customWidth="1"/>
    <col min="8962" max="8962" width="6.125" style="1" customWidth="1"/>
    <col min="8963" max="8963" width="11.375" style="1" customWidth="1"/>
    <col min="8964" max="8964" width="15.875" style="1" customWidth="1"/>
    <col min="8965" max="8965" width="11.25390625" style="1" customWidth="1"/>
    <col min="8966" max="8966" width="10.875" style="1" customWidth="1"/>
    <col min="8967" max="8967" width="11.00390625" style="1" customWidth="1"/>
    <col min="8968" max="8968" width="11.125" style="1" customWidth="1"/>
    <col min="8969" max="8969" width="10.75390625" style="1" customWidth="1"/>
    <col min="8970" max="9216" width="9.125" style="1" customWidth="1"/>
    <col min="9217" max="9217" width="5.875" style="1" customWidth="1"/>
    <col min="9218" max="9218" width="6.125" style="1" customWidth="1"/>
    <col min="9219" max="9219" width="11.375" style="1" customWidth="1"/>
    <col min="9220" max="9220" width="15.875" style="1" customWidth="1"/>
    <col min="9221" max="9221" width="11.25390625" style="1" customWidth="1"/>
    <col min="9222" max="9222" width="10.875" style="1" customWidth="1"/>
    <col min="9223" max="9223" width="11.00390625" style="1" customWidth="1"/>
    <col min="9224" max="9224" width="11.125" style="1" customWidth="1"/>
    <col min="9225" max="9225" width="10.75390625" style="1" customWidth="1"/>
    <col min="9226" max="9472" width="9.125" style="1" customWidth="1"/>
    <col min="9473" max="9473" width="5.875" style="1" customWidth="1"/>
    <col min="9474" max="9474" width="6.125" style="1" customWidth="1"/>
    <col min="9475" max="9475" width="11.375" style="1" customWidth="1"/>
    <col min="9476" max="9476" width="15.875" style="1" customWidth="1"/>
    <col min="9477" max="9477" width="11.25390625" style="1" customWidth="1"/>
    <col min="9478" max="9478" width="10.875" style="1" customWidth="1"/>
    <col min="9479" max="9479" width="11.00390625" style="1" customWidth="1"/>
    <col min="9480" max="9480" width="11.125" style="1" customWidth="1"/>
    <col min="9481" max="9481" width="10.75390625" style="1" customWidth="1"/>
    <col min="9482" max="9728" width="9.125" style="1" customWidth="1"/>
    <col min="9729" max="9729" width="5.875" style="1" customWidth="1"/>
    <col min="9730" max="9730" width="6.125" style="1" customWidth="1"/>
    <col min="9731" max="9731" width="11.375" style="1" customWidth="1"/>
    <col min="9732" max="9732" width="15.875" style="1" customWidth="1"/>
    <col min="9733" max="9733" width="11.25390625" style="1" customWidth="1"/>
    <col min="9734" max="9734" width="10.875" style="1" customWidth="1"/>
    <col min="9735" max="9735" width="11.00390625" style="1" customWidth="1"/>
    <col min="9736" max="9736" width="11.125" style="1" customWidth="1"/>
    <col min="9737" max="9737" width="10.75390625" style="1" customWidth="1"/>
    <col min="9738" max="9984" width="9.125" style="1" customWidth="1"/>
    <col min="9985" max="9985" width="5.875" style="1" customWidth="1"/>
    <col min="9986" max="9986" width="6.125" style="1" customWidth="1"/>
    <col min="9987" max="9987" width="11.375" style="1" customWidth="1"/>
    <col min="9988" max="9988" width="15.875" style="1" customWidth="1"/>
    <col min="9989" max="9989" width="11.25390625" style="1" customWidth="1"/>
    <col min="9990" max="9990" width="10.875" style="1" customWidth="1"/>
    <col min="9991" max="9991" width="11.00390625" style="1" customWidth="1"/>
    <col min="9992" max="9992" width="11.125" style="1" customWidth="1"/>
    <col min="9993" max="9993" width="10.75390625" style="1" customWidth="1"/>
    <col min="9994" max="10240" width="9.125" style="1" customWidth="1"/>
    <col min="10241" max="10241" width="5.875" style="1" customWidth="1"/>
    <col min="10242" max="10242" width="6.125" style="1" customWidth="1"/>
    <col min="10243" max="10243" width="11.375" style="1" customWidth="1"/>
    <col min="10244" max="10244" width="15.875" style="1" customWidth="1"/>
    <col min="10245" max="10245" width="11.25390625" style="1" customWidth="1"/>
    <col min="10246" max="10246" width="10.875" style="1" customWidth="1"/>
    <col min="10247" max="10247" width="11.00390625" style="1" customWidth="1"/>
    <col min="10248" max="10248" width="11.125" style="1" customWidth="1"/>
    <col min="10249" max="10249" width="10.75390625" style="1" customWidth="1"/>
    <col min="10250" max="10496" width="9.125" style="1" customWidth="1"/>
    <col min="10497" max="10497" width="5.875" style="1" customWidth="1"/>
    <col min="10498" max="10498" width="6.125" style="1" customWidth="1"/>
    <col min="10499" max="10499" width="11.375" style="1" customWidth="1"/>
    <col min="10500" max="10500" width="15.875" style="1" customWidth="1"/>
    <col min="10501" max="10501" width="11.25390625" style="1" customWidth="1"/>
    <col min="10502" max="10502" width="10.875" style="1" customWidth="1"/>
    <col min="10503" max="10503" width="11.00390625" style="1" customWidth="1"/>
    <col min="10504" max="10504" width="11.125" style="1" customWidth="1"/>
    <col min="10505" max="10505" width="10.75390625" style="1" customWidth="1"/>
    <col min="10506" max="10752" width="9.125" style="1" customWidth="1"/>
    <col min="10753" max="10753" width="5.875" style="1" customWidth="1"/>
    <col min="10754" max="10754" width="6.125" style="1" customWidth="1"/>
    <col min="10755" max="10755" width="11.375" style="1" customWidth="1"/>
    <col min="10756" max="10756" width="15.875" style="1" customWidth="1"/>
    <col min="10757" max="10757" width="11.25390625" style="1" customWidth="1"/>
    <col min="10758" max="10758" width="10.875" style="1" customWidth="1"/>
    <col min="10759" max="10759" width="11.00390625" style="1" customWidth="1"/>
    <col min="10760" max="10760" width="11.125" style="1" customWidth="1"/>
    <col min="10761" max="10761" width="10.75390625" style="1" customWidth="1"/>
    <col min="10762" max="11008" width="9.125" style="1" customWidth="1"/>
    <col min="11009" max="11009" width="5.875" style="1" customWidth="1"/>
    <col min="11010" max="11010" width="6.125" style="1" customWidth="1"/>
    <col min="11011" max="11011" width="11.375" style="1" customWidth="1"/>
    <col min="11012" max="11012" width="15.875" style="1" customWidth="1"/>
    <col min="11013" max="11013" width="11.25390625" style="1" customWidth="1"/>
    <col min="11014" max="11014" width="10.875" style="1" customWidth="1"/>
    <col min="11015" max="11015" width="11.00390625" style="1" customWidth="1"/>
    <col min="11016" max="11016" width="11.125" style="1" customWidth="1"/>
    <col min="11017" max="11017" width="10.75390625" style="1" customWidth="1"/>
    <col min="11018" max="11264" width="9.125" style="1" customWidth="1"/>
    <col min="11265" max="11265" width="5.875" style="1" customWidth="1"/>
    <col min="11266" max="11266" width="6.125" style="1" customWidth="1"/>
    <col min="11267" max="11267" width="11.375" style="1" customWidth="1"/>
    <col min="11268" max="11268" width="15.875" style="1" customWidth="1"/>
    <col min="11269" max="11269" width="11.25390625" style="1" customWidth="1"/>
    <col min="11270" max="11270" width="10.875" style="1" customWidth="1"/>
    <col min="11271" max="11271" width="11.00390625" style="1" customWidth="1"/>
    <col min="11272" max="11272" width="11.125" style="1" customWidth="1"/>
    <col min="11273" max="11273" width="10.75390625" style="1" customWidth="1"/>
    <col min="11274" max="11520" width="9.125" style="1" customWidth="1"/>
    <col min="11521" max="11521" width="5.875" style="1" customWidth="1"/>
    <col min="11522" max="11522" width="6.125" style="1" customWidth="1"/>
    <col min="11523" max="11523" width="11.375" style="1" customWidth="1"/>
    <col min="11524" max="11524" width="15.875" style="1" customWidth="1"/>
    <col min="11525" max="11525" width="11.25390625" style="1" customWidth="1"/>
    <col min="11526" max="11526" width="10.875" style="1" customWidth="1"/>
    <col min="11527" max="11527" width="11.00390625" style="1" customWidth="1"/>
    <col min="11528" max="11528" width="11.125" style="1" customWidth="1"/>
    <col min="11529" max="11529" width="10.75390625" style="1" customWidth="1"/>
    <col min="11530" max="11776" width="9.125" style="1" customWidth="1"/>
    <col min="11777" max="11777" width="5.875" style="1" customWidth="1"/>
    <col min="11778" max="11778" width="6.125" style="1" customWidth="1"/>
    <col min="11779" max="11779" width="11.375" style="1" customWidth="1"/>
    <col min="11780" max="11780" width="15.875" style="1" customWidth="1"/>
    <col min="11781" max="11781" width="11.25390625" style="1" customWidth="1"/>
    <col min="11782" max="11782" width="10.875" style="1" customWidth="1"/>
    <col min="11783" max="11783" width="11.00390625" style="1" customWidth="1"/>
    <col min="11784" max="11784" width="11.125" style="1" customWidth="1"/>
    <col min="11785" max="11785" width="10.75390625" style="1" customWidth="1"/>
    <col min="11786" max="12032" width="9.125" style="1" customWidth="1"/>
    <col min="12033" max="12033" width="5.875" style="1" customWidth="1"/>
    <col min="12034" max="12034" width="6.125" style="1" customWidth="1"/>
    <col min="12035" max="12035" width="11.375" style="1" customWidth="1"/>
    <col min="12036" max="12036" width="15.875" style="1" customWidth="1"/>
    <col min="12037" max="12037" width="11.25390625" style="1" customWidth="1"/>
    <col min="12038" max="12038" width="10.875" style="1" customWidth="1"/>
    <col min="12039" max="12039" width="11.00390625" style="1" customWidth="1"/>
    <col min="12040" max="12040" width="11.125" style="1" customWidth="1"/>
    <col min="12041" max="12041" width="10.75390625" style="1" customWidth="1"/>
    <col min="12042" max="12288" width="9.125" style="1" customWidth="1"/>
    <col min="12289" max="12289" width="5.875" style="1" customWidth="1"/>
    <col min="12290" max="12290" width="6.125" style="1" customWidth="1"/>
    <col min="12291" max="12291" width="11.375" style="1" customWidth="1"/>
    <col min="12292" max="12292" width="15.875" style="1" customWidth="1"/>
    <col min="12293" max="12293" width="11.25390625" style="1" customWidth="1"/>
    <col min="12294" max="12294" width="10.875" style="1" customWidth="1"/>
    <col min="12295" max="12295" width="11.00390625" style="1" customWidth="1"/>
    <col min="12296" max="12296" width="11.125" style="1" customWidth="1"/>
    <col min="12297" max="12297" width="10.75390625" style="1" customWidth="1"/>
    <col min="12298" max="12544" width="9.125" style="1" customWidth="1"/>
    <col min="12545" max="12545" width="5.875" style="1" customWidth="1"/>
    <col min="12546" max="12546" width="6.125" style="1" customWidth="1"/>
    <col min="12547" max="12547" width="11.375" style="1" customWidth="1"/>
    <col min="12548" max="12548" width="15.875" style="1" customWidth="1"/>
    <col min="12549" max="12549" width="11.25390625" style="1" customWidth="1"/>
    <col min="12550" max="12550" width="10.875" style="1" customWidth="1"/>
    <col min="12551" max="12551" width="11.00390625" style="1" customWidth="1"/>
    <col min="12552" max="12552" width="11.125" style="1" customWidth="1"/>
    <col min="12553" max="12553" width="10.75390625" style="1" customWidth="1"/>
    <col min="12554" max="12800" width="9.125" style="1" customWidth="1"/>
    <col min="12801" max="12801" width="5.875" style="1" customWidth="1"/>
    <col min="12802" max="12802" width="6.125" style="1" customWidth="1"/>
    <col min="12803" max="12803" width="11.375" style="1" customWidth="1"/>
    <col min="12804" max="12804" width="15.875" style="1" customWidth="1"/>
    <col min="12805" max="12805" width="11.25390625" style="1" customWidth="1"/>
    <col min="12806" max="12806" width="10.875" style="1" customWidth="1"/>
    <col min="12807" max="12807" width="11.00390625" style="1" customWidth="1"/>
    <col min="12808" max="12808" width="11.125" style="1" customWidth="1"/>
    <col min="12809" max="12809" width="10.75390625" style="1" customWidth="1"/>
    <col min="12810" max="13056" width="9.125" style="1" customWidth="1"/>
    <col min="13057" max="13057" width="5.875" style="1" customWidth="1"/>
    <col min="13058" max="13058" width="6.125" style="1" customWidth="1"/>
    <col min="13059" max="13059" width="11.375" style="1" customWidth="1"/>
    <col min="13060" max="13060" width="15.875" style="1" customWidth="1"/>
    <col min="13061" max="13061" width="11.25390625" style="1" customWidth="1"/>
    <col min="13062" max="13062" width="10.875" style="1" customWidth="1"/>
    <col min="13063" max="13063" width="11.00390625" style="1" customWidth="1"/>
    <col min="13064" max="13064" width="11.125" style="1" customWidth="1"/>
    <col min="13065" max="13065" width="10.75390625" style="1" customWidth="1"/>
    <col min="13066" max="13312" width="9.125" style="1" customWidth="1"/>
    <col min="13313" max="13313" width="5.875" style="1" customWidth="1"/>
    <col min="13314" max="13314" width="6.125" style="1" customWidth="1"/>
    <col min="13315" max="13315" width="11.375" style="1" customWidth="1"/>
    <col min="13316" max="13316" width="15.875" style="1" customWidth="1"/>
    <col min="13317" max="13317" width="11.25390625" style="1" customWidth="1"/>
    <col min="13318" max="13318" width="10.875" style="1" customWidth="1"/>
    <col min="13319" max="13319" width="11.00390625" style="1" customWidth="1"/>
    <col min="13320" max="13320" width="11.125" style="1" customWidth="1"/>
    <col min="13321" max="13321" width="10.75390625" style="1" customWidth="1"/>
    <col min="13322" max="13568" width="9.125" style="1" customWidth="1"/>
    <col min="13569" max="13569" width="5.875" style="1" customWidth="1"/>
    <col min="13570" max="13570" width="6.125" style="1" customWidth="1"/>
    <col min="13571" max="13571" width="11.375" style="1" customWidth="1"/>
    <col min="13572" max="13572" width="15.875" style="1" customWidth="1"/>
    <col min="13573" max="13573" width="11.25390625" style="1" customWidth="1"/>
    <col min="13574" max="13574" width="10.875" style="1" customWidth="1"/>
    <col min="13575" max="13575" width="11.00390625" style="1" customWidth="1"/>
    <col min="13576" max="13576" width="11.125" style="1" customWidth="1"/>
    <col min="13577" max="13577" width="10.75390625" style="1" customWidth="1"/>
    <col min="13578" max="13824" width="9.125" style="1" customWidth="1"/>
    <col min="13825" max="13825" width="5.875" style="1" customWidth="1"/>
    <col min="13826" max="13826" width="6.125" style="1" customWidth="1"/>
    <col min="13827" max="13827" width="11.375" style="1" customWidth="1"/>
    <col min="13828" max="13828" width="15.875" style="1" customWidth="1"/>
    <col min="13829" max="13829" width="11.25390625" style="1" customWidth="1"/>
    <col min="13830" max="13830" width="10.875" style="1" customWidth="1"/>
    <col min="13831" max="13831" width="11.00390625" style="1" customWidth="1"/>
    <col min="13832" max="13832" width="11.125" style="1" customWidth="1"/>
    <col min="13833" max="13833" width="10.75390625" style="1" customWidth="1"/>
    <col min="13834" max="14080" width="9.125" style="1" customWidth="1"/>
    <col min="14081" max="14081" width="5.875" style="1" customWidth="1"/>
    <col min="14082" max="14082" width="6.125" style="1" customWidth="1"/>
    <col min="14083" max="14083" width="11.375" style="1" customWidth="1"/>
    <col min="14084" max="14084" width="15.875" style="1" customWidth="1"/>
    <col min="14085" max="14085" width="11.25390625" style="1" customWidth="1"/>
    <col min="14086" max="14086" width="10.875" style="1" customWidth="1"/>
    <col min="14087" max="14087" width="11.00390625" style="1" customWidth="1"/>
    <col min="14088" max="14088" width="11.125" style="1" customWidth="1"/>
    <col min="14089" max="14089" width="10.75390625" style="1" customWidth="1"/>
    <col min="14090" max="14336" width="9.125" style="1" customWidth="1"/>
    <col min="14337" max="14337" width="5.875" style="1" customWidth="1"/>
    <col min="14338" max="14338" width="6.125" style="1" customWidth="1"/>
    <col min="14339" max="14339" width="11.375" style="1" customWidth="1"/>
    <col min="14340" max="14340" width="15.875" style="1" customWidth="1"/>
    <col min="14341" max="14341" width="11.25390625" style="1" customWidth="1"/>
    <col min="14342" max="14342" width="10.875" style="1" customWidth="1"/>
    <col min="14343" max="14343" width="11.00390625" style="1" customWidth="1"/>
    <col min="14344" max="14344" width="11.125" style="1" customWidth="1"/>
    <col min="14345" max="14345" width="10.75390625" style="1" customWidth="1"/>
    <col min="14346" max="14592" width="9.125" style="1" customWidth="1"/>
    <col min="14593" max="14593" width="5.875" style="1" customWidth="1"/>
    <col min="14594" max="14594" width="6.125" style="1" customWidth="1"/>
    <col min="14595" max="14595" width="11.375" style="1" customWidth="1"/>
    <col min="14596" max="14596" width="15.875" style="1" customWidth="1"/>
    <col min="14597" max="14597" width="11.25390625" style="1" customWidth="1"/>
    <col min="14598" max="14598" width="10.875" style="1" customWidth="1"/>
    <col min="14599" max="14599" width="11.00390625" style="1" customWidth="1"/>
    <col min="14600" max="14600" width="11.125" style="1" customWidth="1"/>
    <col min="14601" max="14601" width="10.75390625" style="1" customWidth="1"/>
    <col min="14602" max="14848" width="9.125" style="1" customWidth="1"/>
    <col min="14849" max="14849" width="5.875" style="1" customWidth="1"/>
    <col min="14850" max="14850" width="6.125" style="1" customWidth="1"/>
    <col min="14851" max="14851" width="11.375" style="1" customWidth="1"/>
    <col min="14852" max="14852" width="15.875" style="1" customWidth="1"/>
    <col min="14853" max="14853" width="11.25390625" style="1" customWidth="1"/>
    <col min="14854" max="14854" width="10.875" style="1" customWidth="1"/>
    <col min="14855" max="14855" width="11.00390625" style="1" customWidth="1"/>
    <col min="14856" max="14856" width="11.125" style="1" customWidth="1"/>
    <col min="14857" max="14857" width="10.75390625" style="1" customWidth="1"/>
    <col min="14858" max="15104" width="9.125" style="1" customWidth="1"/>
    <col min="15105" max="15105" width="5.875" style="1" customWidth="1"/>
    <col min="15106" max="15106" width="6.125" style="1" customWidth="1"/>
    <col min="15107" max="15107" width="11.375" style="1" customWidth="1"/>
    <col min="15108" max="15108" width="15.875" style="1" customWidth="1"/>
    <col min="15109" max="15109" width="11.25390625" style="1" customWidth="1"/>
    <col min="15110" max="15110" width="10.875" style="1" customWidth="1"/>
    <col min="15111" max="15111" width="11.00390625" style="1" customWidth="1"/>
    <col min="15112" max="15112" width="11.125" style="1" customWidth="1"/>
    <col min="15113" max="15113" width="10.75390625" style="1" customWidth="1"/>
    <col min="15114" max="15360" width="9.125" style="1" customWidth="1"/>
    <col min="15361" max="15361" width="5.875" style="1" customWidth="1"/>
    <col min="15362" max="15362" width="6.125" style="1" customWidth="1"/>
    <col min="15363" max="15363" width="11.375" style="1" customWidth="1"/>
    <col min="15364" max="15364" width="15.875" style="1" customWidth="1"/>
    <col min="15365" max="15365" width="11.25390625" style="1" customWidth="1"/>
    <col min="15366" max="15366" width="10.875" style="1" customWidth="1"/>
    <col min="15367" max="15367" width="11.00390625" style="1" customWidth="1"/>
    <col min="15368" max="15368" width="11.125" style="1" customWidth="1"/>
    <col min="15369" max="15369" width="10.75390625" style="1" customWidth="1"/>
    <col min="15370" max="15616" width="9.125" style="1" customWidth="1"/>
    <col min="15617" max="15617" width="5.875" style="1" customWidth="1"/>
    <col min="15618" max="15618" width="6.125" style="1" customWidth="1"/>
    <col min="15619" max="15619" width="11.375" style="1" customWidth="1"/>
    <col min="15620" max="15620" width="15.875" style="1" customWidth="1"/>
    <col min="15621" max="15621" width="11.25390625" style="1" customWidth="1"/>
    <col min="15622" max="15622" width="10.875" style="1" customWidth="1"/>
    <col min="15623" max="15623" width="11.00390625" style="1" customWidth="1"/>
    <col min="15624" max="15624" width="11.125" style="1" customWidth="1"/>
    <col min="15625" max="15625" width="10.75390625" style="1" customWidth="1"/>
    <col min="15626" max="15872" width="9.125" style="1" customWidth="1"/>
    <col min="15873" max="15873" width="5.875" style="1" customWidth="1"/>
    <col min="15874" max="15874" width="6.125" style="1" customWidth="1"/>
    <col min="15875" max="15875" width="11.375" style="1" customWidth="1"/>
    <col min="15876" max="15876" width="15.875" style="1" customWidth="1"/>
    <col min="15877" max="15877" width="11.25390625" style="1" customWidth="1"/>
    <col min="15878" max="15878" width="10.875" style="1" customWidth="1"/>
    <col min="15879" max="15879" width="11.00390625" style="1" customWidth="1"/>
    <col min="15880" max="15880" width="11.125" style="1" customWidth="1"/>
    <col min="15881" max="15881" width="10.75390625" style="1" customWidth="1"/>
    <col min="15882" max="16128" width="9.125" style="1" customWidth="1"/>
    <col min="16129" max="16129" width="5.875" style="1" customWidth="1"/>
    <col min="16130" max="16130" width="6.125" style="1" customWidth="1"/>
    <col min="16131" max="16131" width="11.375" style="1" customWidth="1"/>
    <col min="16132" max="16132" width="15.875" style="1" customWidth="1"/>
    <col min="16133" max="16133" width="11.25390625" style="1" customWidth="1"/>
    <col min="16134" max="16134" width="10.875" style="1" customWidth="1"/>
    <col min="16135" max="16135" width="11.00390625" style="1" customWidth="1"/>
    <col min="16136" max="16136" width="11.125" style="1" customWidth="1"/>
    <col min="16137" max="16137" width="10.75390625" style="1" customWidth="1"/>
    <col min="16138" max="16384" width="9.125" style="1" customWidth="1"/>
  </cols>
  <sheetData>
    <row r="1" spans="1:9" ht="13.5" thickTop="1">
      <c r="A1" s="317" t="s">
        <v>3</v>
      </c>
      <c r="B1" s="318"/>
      <c r="C1" s="183" t="s">
        <v>340</v>
      </c>
      <c r="D1" s="184"/>
      <c r="E1" s="185"/>
      <c r="F1" s="184"/>
      <c r="G1" s="186" t="s">
        <v>77</v>
      </c>
      <c r="H1" s="187">
        <v>20180110</v>
      </c>
      <c r="I1" s="188"/>
    </row>
    <row r="2" spans="1:9" ht="13.5" thickBot="1">
      <c r="A2" s="319" t="s">
        <v>78</v>
      </c>
      <c r="B2" s="320"/>
      <c r="C2" s="189" t="s">
        <v>106</v>
      </c>
      <c r="D2" s="190"/>
      <c r="E2" s="191"/>
      <c r="F2" s="190"/>
      <c r="G2" s="321" t="s">
        <v>105</v>
      </c>
      <c r="H2" s="322"/>
      <c r="I2" s="323"/>
    </row>
    <row r="3" ht="13.5" thickTop="1">
      <c r="F3" s="124"/>
    </row>
    <row r="4" spans="1:9" ht="19.5" customHeight="1">
      <c r="A4" s="192" t="s">
        <v>79</v>
      </c>
      <c r="B4" s="193"/>
      <c r="C4" s="193"/>
      <c r="D4" s="193"/>
      <c r="E4" s="194"/>
      <c r="F4" s="193"/>
      <c r="G4" s="193"/>
      <c r="H4" s="193"/>
      <c r="I4" s="193"/>
    </row>
    <row r="5" ht="13.5" thickBot="1"/>
    <row r="6" spans="1:9" s="124" customFormat="1" ht="13.5" thickBot="1">
      <c r="A6" s="195"/>
      <c r="B6" s="196" t="s">
        <v>80</v>
      </c>
      <c r="C6" s="196"/>
      <c r="D6" s="197"/>
      <c r="E6" s="198" t="s">
        <v>26</v>
      </c>
      <c r="F6" s="199" t="s">
        <v>27</v>
      </c>
      <c r="G6" s="199" t="s">
        <v>28</v>
      </c>
      <c r="H6" s="199" t="s">
        <v>29</v>
      </c>
      <c r="I6" s="200" t="s">
        <v>30</v>
      </c>
    </row>
    <row r="7" spans="1:9" s="124" customFormat="1" ht="12.75">
      <c r="A7" s="289" t="str">
        <f>'1801-001 20180110 Pol-1'!B7</f>
        <v>94</v>
      </c>
      <c r="B7" s="62" t="str">
        <f>'1801-001 20180110 Pol-1'!C7</f>
        <v>Lešení a stavební výtahy</v>
      </c>
      <c r="D7" s="201"/>
      <c r="E7" s="290">
        <f>'1801-001 20180110 Pol-1'!BA16</f>
        <v>0</v>
      </c>
      <c r="F7" s="291">
        <f>'1801-001 20180110 Pol-1'!BB16</f>
        <v>0</v>
      </c>
      <c r="G7" s="291">
        <f>'1801-001 20180110 Pol-1'!BC16</f>
        <v>0</v>
      </c>
      <c r="H7" s="291">
        <f>'1801-001 20180110 Pol-1'!BD16</f>
        <v>0</v>
      </c>
      <c r="I7" s="292">
        <f>'1801-001 20180110 Pol-1'!BE16</f>
        <v>0</v>
      </c>
    </row>
    <row r="8" spans="1:9" s="124" customFormat="1" ht="12.75">
      <c r="A8" s="289" t="str">
        <f>'1801-001 20180110 Pol-1'!B17</f>
        <v>95</v>
      </c>
      <c r="B8" s="62" t="str">
        <f>'1801-001 20180110 Pol-1'!C17</f>
        <v>Dokončovací konstrukce na pozemních stavbách</v>
      </c>
      <c r="D8" s="201"/>
      <c r="E8" s="290">
        <f>'1801-001 20180110 Pol-1'!BA22</f>
        <v>0</v>
      </c>
      <c r="F8" s="291">
        <f>'1801-001 20180110 Pol-1'!BB22</f>
        <v>0</v>
      </c>
      <c r="G8" s="291">
        <f>'1801-001 20180110 Pol-1'!BC22</f>
        <v>0</v>
      </c>
      <c r="H8" s="291">
        <f>'1801-001 20180110 Pol-1'!BD22</f>
        <v>0</v>
      </c>
      <c r="I8" s="292">
        <f>'1801-001 20180110 Pol-1'!BE22</f>
        <v>0</v>
      </c>
    </row>
    <row r="9" spans="1:9" s="124" customFormat="1" ht="12.75">
      <c r="A9" s="289" t="str">
        <f>'1801-001 20180110 Pol-1'!B23</f>
        <v>99</v>
      </c>
      <c r="B9" s="62" t="str">
        <f>'1801-001 20180110 Pol-1'!C23</f>
        <v>Staveništní přesun hmot</v>
      </c>
      <c r="D9" s="201"/>
      <c r="E9" s="290">
        <f>'1801-001 20180110 Pol-1'!BA25</f>
        <v>0</v>
      </c>
      <c r="F9" s="291">
        <f>'1801-001 20180110 Pol-1'!BB25</f>
        <v>0</v>
      </c>
      <c r="G9" s="291">
        <f>'1801-001 20180110 Pol-1'!BC25</f>
        <v>0</v>
      </c>
      <c r="H9" s="291">
        <f>'1801-001 20180110 Pol-1'!BD25</f>
        <v>0</v>
      </c>
      <c r="I9" s="292">
        <f>'1801-001 20180110 Pol-1'!BE25</f>
        <v>0</v>
      </c>
    </row>
    <row r="10" spans="1:9" s="124" customFormat="1" ht="12.75">
      <c r="A10" s="289" t="str">
        <f>'1801-001 20180110 Pol-1'!B26</f>
        <v>711</v>
      </c>
      <c r="B10" s="62" t="str">
        <f>'1801-001 20180110 Pol-1'!C26</f>
        <v>Izolace proti vodě</v>
      </c>
      <c r="D10" s="201"/>
      <c r="E10" s="290">
        <f>'1801-001 20180110 Pol-1'!BA36</f>
        <v>0</v>
      </c>
      <c r="F10" s="291">
        <f>'1801-001 20180110 Pol-1'!BB36</f>
        <v>0</v>
      </c>
      <c r="G10" s="291">
        <f>'1801-001 20180110 Pol-1'!BC36</f>
        <v>0</v>
      </c>
      <c r="H10" s="291">
        <f>'1801-001 20180110 Pol-1'!BD36</f>
        <v>0</v>
      </c>
      <c r="I10" s="292">
        <f>'1801-001 20180110 Pol-1'!BE36</f>
        <v>0</v>
      </c>
    </row>
    <row r="11" spans="1:9" s="124" customFormat="1" ht="12.75">
      <c r="A11" s="289" t="str">
        <f>'1801-001 20180110 Pol-1'!B37</f>
        <v>712</v>
      </c>
      <c r="B11" s="62" t="str">
        <f>'1801-001 20180110 Pol-1'!C37</f>
        <v>Živičné krytiny</v>
      </c>
      <c r="D11" s="201"/>
      <c r="E11" s="290">
        <f>'1801-001 20180110 Pol-1'!BA92</f>
        <v>0</v>
      </c>
      <c r="F11" s="291">
        <f>'1801-001 20180110 Pol-1'!BB92</f>
        <v>0</v>
      </c>
      <c r="G11" s="291">
        <f>'1801-001 20180110 Pol-1'!BC92</f>
        <v>0</v>
      </c>
      <c r="H11" s="291">
        <f>'1801-001 20180110 Pol-1'!BD92</f>
        <v>0</v>
      </c>
      <c r="I11" s="292">
        <f>'1801-001 20180110 Pol-1'!BE92</f>
        <v>0</v>
      </c>
    </row>
    <row r="12" spans="1:9" s="124" customFormat="1" ht="12.75">
      <c r="A12" s="289" t="str">
        <f>'1801-001 20180110 Pol-1'!B93</f>
        <v>713</v>
      </c>
      <c r="B12" s="62" t="str">
        <f>'1801-001 20180110 Pol-1'!C93</f>
        <v>Izolace tepelné</v>
      </c>
      <c r="D12" s="201"/>
      <c r="E12" s="290">
        <f>'1801-001 20180110 Pol-1'!BA106</f>
        <v>0</v>
      </c>
      <c r="F12" s="291">
        <f>'1801-001 20180110 Pol-1'!BB106</f>
        <v>0</v>
      </c>
      <c r="G12" s="291">
        <f>'1801-001 20180110 Pol-1'!BC106</f>
        <v>0</v>
      </c>
      <c r="H12" s="291">
        <f>'1801-001 20180110 Pol-1'!BD106</f>
        <v>0</v>
      </c>
      <c r="I12" s="292">
        <f>'1801-001 20180110 Pol-1'!BE106</f>
        <v>0</v>
      </c>
    </row>
    <row r="13" spans="1:9" s="124" customFormat="1" ht="12.75">
      <c r="A13" s="289" t="str">
        <f>'1801-001 20180110 Pol-1'!B107</f>
        <v>721</v>
      </c>
      <c r="B13" s="62" t="str">
        <f>'1801-001 20180110 Pol-1'!C107</f>
        <v>Vnitřní kanalizace</v>
      </c>
      <c r="D13" s="201"/>
      <c r="E13" s="290">
        <f>'1801-001 20180110 Pol-1'!BA111</f>
        <v>0</v>
      </c>
      <c r="F13" s="291">
        <f>'1801-001 20180110 Pol-1'!BB111</f>
        <v>0</v>
      </c>
      <c r="G13" s="291">
        <f>'1801-001 20180110 Pol-1'!BC111</f>
        <v>0</v>
      </c>
      <c r="H13" s="291">
        <f>'1801-001 20180110 Pol-1'!BD111</f>
        <v>0</v>
      </c>
      <c r="I13" s="292">
        <f>'1801-001 20180110 Pol-1'!BE111</f>
        <v>0</v>
      </c>
    </row>
    <row r="14" spans="1:9" s="124" customFormat="1" ht="12.75">
      <c r="A14" s="289" t="str">
        <f>'1801-001 20180110 Pol-1'!B112</f>
        <v>743</v>
      </c>
      <c r="B14" s="62" t="str">
        <f>'1801-001 20180110 Pol-1'!C112</f>
        <v>Elektromontáže - hrubá montáž</v>
      </c>
      <c r="D14" s="201"/>
      <c r="E14" s="290">
        <f>'1801-001 20180110 Pol-1'!BA120</f>
        <v>0</v>
      </c>
      <c r="F14" s="291">
        <f>'1801-001 20180110 Pol-1'!BB120</f>
        <v>0</v>
      </c>
      <c r="G14" s="291">
        <f>'1801-001 20180110 Pol-1'!BC120</f>
        <v>0</v>
      </c>
      <c r="H14" s="291">
        <f>'1801-001 20180110 Pol-1'!BD120</f>
        <v>0</v>
      </c>
      <c r="I14" s="292">
        <f>'1801-001 20180110 Pol-1'!BE120</f>
        <v>0</v>
      </c>
    </row>
    <row r="15" spans="1:9" s="124" customFormat="1" ht="12.75">
      <c r="A15" s="289" t="str">
        <f>'1801-001 20180110 Pol-1'!B121</f>
        <v>762</v>
      </c>
      <c r="B15" s="62" t="str">
        <f>'1801-001 20180110 Pol-1'!C121</f>
        <v>Konstrukce tesařské</v>
      </c>
      <c r="D15" s="201"/>
      <c r="E15" s="290">
        <f>'1801-001 20180110 Pol-1'!BA140</f>
        <v>0</v>
      </c>
      <c r="F15" s="291">
        <f>'1801-001 20180110 Pol-1'!BB140</f>
        <v>0</v>
      </c>
      <c r="G15" s="291">
        <f>'1801-001 20180110 Pol-1'!BC140</f>
        <v>0</v>
      </c>
      <c r="H15" s="291">
        <f>'1801-001 20180110 Pol-1'!BD140</f>
        <v>0</v>
      </c>
      <c r="I15" s="292">
        <f>'1801-001 20180110 Pol-1'!BE140</f>
        <v>0</v>
      </c>
    </row>
    <row r="16" spans="1:9" s="124" customFormat="1" ht="13.5" thickBot="1">
      <c r="A16" s="289" t="str">
        <f>'1801-001 20180110 Pol-1'!B141</f>
        <v>767</v>
      </c>
      <c r="B16" s="62" t="str">
        <f>'1801-001 20180110 Pol-1'!C141</f>
        <v>Konstrukce zámečnické</v>
      </c>
      <c r="D16" s="201"/>
      <c r="E16" s="290">
        <f>'1801-001 20180110 Pol-1'!BA143</f>
        <v>0</v>
      </c>
      <c r="F16" s="291">
        <f>'1801-001 20180110 Pol-1'!BB143</f>
        <v>0</v>
      </c>
      <c r="G16" s="291">
        <f>'1801-001 20180110 Pol-1'!BC143</f>
        <v>0</v>
      </c>
      <c r="H16" s="291">
        <f>'1801-001 20180110 Pol-1'!BD143</f>
        <v>0</v>
      </c>
      <c r="I16" s="292">
        <f>'1801-001 20180110 Pol-1'!BE143</f>
        <v>0</v>
      </c>
    </row>
    <row r="17" spans="1:256" ht="13.5" thickBot="1">
      <c r="A17" s="202"/>
      <c r="B17" s="203" t="s">
        <v>81</v>
      </c>
      <c r="C17" s="203"/>
      <c r="D17" s="204"/>
      <c r="E17" s="205">
        <f>SUM(E7:E16)</f>
        <v>0</v>
      </c>
      <c r="F17" s="206">
        <f>SUM(F7:F16)</f>
        <v>0</v>
      </c>
      <c r="G17" s="206">
        <f>SUM(G7:G16)</f>
        <v>0</v>
      </c>
      <c r="H17" s="206">
        <f>SUM(H7:H16)</f>
        <v>0</v>
      </c>
      <c r="I17" s="207">
        <f>SUM(I7:I16)</f>
        <v>0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9" ht="12.75">
      <c r="A18" s="124"/>
      <c r="B18" s="124"/>
      <c r="C18" s="124"/>
      <c r="D18" s="124"/>
      <c r="E18" s="124"/>
      <c r="F18" s="124"/>
      <c r="G18" s="124"/>
      <c r="H18" s="124"/>
      <c r="I18" s="124"/>
    </row>
    <row r="19" spans="1:57" ht="18">
      <c r="A19" s="193" t="s">
        <v>82</v>
      </c>
      <c r="B19" s="193"/>
      <c r="C19" s="193"/>
      <c r="D19" s="193"/>
      <c r="E19" s="193"/>
      <c r="F19" s="193"/>
      <c r="G19" s="208"/>
      <c r="H19" s="193"/>
      <c r="I19" s="193"/>
      <c r="BA19" s="130"/>
      <c r="BB19" s="130"/>
      <c r="BC19" s="130"/>
      <c r="BD19" s="130"/>
      <c r="BE19" s="130"/>
    </row>
    <row r="20" ht="13.5" thickBot="1"/>
    <row r="21" spans="1:9" ht="12.75">
      <c r="A21" s="159" t="s">
        <v>83</v>
      </c>
      <c r="B21" s="160"/>
      <c r="C21" s="160"/>
      <c r="D21" s="209"/>
      <c r="E21" s="210" t="s">
        <v>84</v>
      </c>
      <c r="F21" s="211" t="s">
        <v>13</v>
      </c>
      <c r="G21" s="212" t="s">
        <v>85</v>
      </c>
      <c r="H21" s="213"/>
      <c r="I21" s="214" t="s">
        <v>84</v>
      </c>
    </row>
    <row r="22" spans="1:53" ht="12.75">
      <c r="A22" s="153" t="s">
        <v>184</v>
      </c>
      <c r="B22" s="144"/>
      <c r="C22" s="144"/>
      <c r="D22" s="215"/>
      <c r="E22" s="216">
        <v>0</v>
      </c>
      <c r="F22" s="217">
        <v>0</v>
      </c>
      <c r="G22" s="218">
        <v>0</v>
      </c>
      <c r="H22" s="219"/>
      <c r="I22" s="220">
        <f aca="true" t="shared" si="0" ref="I22:I29">E22+F22*G22/100</f>
        <v>0</v>
      </c>
      <c r="BA22" s="1">
        <v>0</v>
      </c>
    </row>
    <row r="23" spans="1:53" ht="12.75">
      <c r="A23" s="153" t="s">
        <v>185</v>
      </c>
      <c r="B23" s="144"/>
      <c r="C23" s="144"/>
      <c r="D23" s="215"/>
      <c r="E23" s="216">
        <v>0</v>
      </c>
      <c r="F23" s="217">
        <v>0</v>
      </c>
      <c r="G23" s="218">
        <v>0</v>
      </c>
      <c r="H23" s="219"/>
      <c r="I23" s="220">
        <f t="shared" si="0"/>
        <v>0</v>
      </c>
      <c r="BA23" s="1">
        <v>0</v>
      </c>
    </row>
    <row r="24" spans="1:53" ht="12.75">
      <c r="A24" s="153" t="s">
        <v>186</v>
      </c>
      <c r="B24" s="144"/>
      <c r="C24" s="144"/>
      <c r="D24" s="215"/>
      <c r="E24" s="216">
        <v>0</v>
      </c>
      <c r="F24" s="217">
        <v>0</v>
      </c>
      <c r="G24" s="218">
        <v>0</v>
      </c>
      <c r="H24" s="219"/>
      <c r="I24" s="220">
        <f t="shared" si="0"/>
        <v>0</v>
      </c>
      <c r="BA24" s="1">
        <v>0</v>
      </c>
    </row>
    <row r="25" spans="1:53" ht="12.75">
      <c r="A25" s="153" t="s">
        <v>187</v>
      </c>
      <c r="B25" s="144"/>
      <c r="C25" s="144"/>
      <c r="D25" s="215"/>
      <c r="E25" s="216">
        <v>0</v>
      </c>
      <c r="F25" s="217">
        <v>0</v>
      </c>
      <c r="G25" s="218">
        <v>0</v>
      </c>
      <c r="H25" s="219"/>
      <c r="I25" s="220">
        <f t="shared" si="0"/>
        <v>0</v>
      </c>
      <c r="BA25" s="1">
        <v>0</v>
      </c>
    </row>
    <row r="26" spans="1:53" ht="12.75">
      <c r="A26" s="153" t="s">
        <v>188</v>
      </c>
      <c r="B26" s="144"/>
      <c r="C26" s="144"/>
      <c r="D26" s="215"/>
      <c r="E26" s="216">
        <v>0</v>
      </c>
      <c r="F26" s="217">
        <v>0</v>
      </c>
      <c r="G26" s="218">
        <v>0</v>
      </c>
      <c r="H26" s="219"/>
      <c r="I26" s="220">
        <f t="shared" si="0"/>
        <v>0</v>
      </c>
      <c r="BA26" s="1">
        <v>1</v>
      </c>
    </row>
    <row r="27" spans="1:53" ht="12.75">
      <c r="A27" s="153" t="s">
        <v>189</v>
      </c>
      <c r="B27" s="144"/>
      <c r="C27" s="144"/>
      <c r="D27" s="215"/>
      <c r="E27" s="216">
        <v>0</v>
      </c>
      <c r="F27" s="217">
        <v>0</v>
      </c>
      <c r="G27" s="218">
        <v>0</v>
      </c>
      <c r="H27" s="219"/>
      <c r="I27" s="220">
        <f t="shared" si="0"/>
        <v>0</v>
      </c>
      <c r="BA27" s="1">
        <v>1</v>
      </c>
    </row>
    <row r="28" spans="1:53" ht="12.75">
      <c r="A28" s="153" t="s">
        <v>190</v>
      </c>
      <c r="B28" s="144"/>
      <c r="C28" s="144"/>
      <c r="D28" s="215"/>
      <c r="E28" s="216">
        <v>0</v>
      </c>
      <c r="F28" s="217">
        <v>0</v>
      </c>
      <c r="G28" s="218">
        <v>0</v>
      </c>
      <c r="H28" s="219"/>
      <c r="I28" s="220">
        <f t="shared" si="0"/>
        <v>0</v>
      </c>
      <c r="BA28" s="1">
        <v>2</v>
      </c>
    </row>
    <row r="29" spans="1:53" ht="12.75">
      <c r="A29" s="153" t="s">
        <v>191</v>
      </c>
      <c r="B29" s="144"/>
      <c r="C29" s="144"/>
      <c r="D29" s="215"/>
      <c r="E29" s="216">
        <v>0</v>
      </c>
      <c r="F29" s="217">
        <v>0</v>
      </c>
      <c r="G29" s="218">
        <v>0</v>
      </c>
      <c r="H29" s="219"/>
      <c r="I29" s="220">
        <f t="shared" si="0"/>
        <v>0</v>
      </c>
      <c r="BA29" s="1">
        <v>2</v>
      </c>
    </row>
    <row r="30" spans="1:9" ht="13.5" thickBot="1">
      <c r="A30" s="221"/>
      <c r="B30" s="222" t="s">
        <v>86</v>
      </c>
      <c r="C30" s="223"/>
      <c r="D30" s="224"/>
      <c r="E30" s="225"/>
      <c r="F30" s="226"/>
      <c r="G30" s="226"/>
      <c r="H30" s="324">
        <f>SUM(I22:I29)</f>
        <v>0</v>
      </c>
      <c r="I30" s="325"/>
    </row>
    <row r="32" spans="1:8" ht="12.75">
      <c r="A32" s="2" t="s">
        <v>76</v>
      </c>
      <c r="B32" s="2"/>
      <c r="C32" s="2"/>
      <c r="D32" s="2"/>
      <c r="E32" s="2"/>
      <c r="F32" s="2"/>
      <c r="G32" s="2"/>
      <c r="H32" s="1" t="s">
        <v>2</v>
      </c>
    </row>
    <row r="33" spans="1:9" ht="12.75">
      <c r="A33" s="311" t="s">
        <v>331</v>
      </c>
      <c r="B33" s="311"/>
      <c r="C33" s="311"/>
      <c r="D33" s="311"/>
      <c r="E33" s="311"/>
      <c r="F33" s="311"/>
      <c r="G33" s="311"/>
      <c r="H33" s="311"/>
      <c r="I33" s="311"/>
    </row>
    <row r="34" spans="1:9" ht="12.75">
      <c r="A34" s="311"/>
      <c r="B34" s="311"/>
      <c r="C34" s="311"/>
      <c r="D34" s="311"/>
      <c r="E34" s="311"/>
      <c r="F34" s="311"/>
      <c r="G34" s="311"/>
      <c r="H34" s="311"/>
      <c r="I34" s="311"/>
    </row>
    <row r="35" spans="1:9" ht="12.75">
      <c r="A35" s="311"/>
      <c r="B35" s="311"/>
      <c r="C35" s="311"/>
      <c r="D35" s="311"/>
      <c r="E35" s="311"/>
      <c r="F35" s="311"/>
      <c r="G35" s="311"/>
      <c r="H35" s="311"/>
      <c r="I35" s="311"/>
    </row>
    <row r="36" spans="6:9" ht="12.75">
      <c r="F36" s="227"/>
      <c r="G36" s="228"/>
      <c r="H36" s="228"/>
      <c r="I36" s="46"/>
    </row>
    <row r="37" spans="6:9" ht="12.75">
      <c r="F37" s="227"/>
      <c r="G37" s="228"/>
      <c r="H37" s="228"/>
      <c r="I37" s="46"/>
    </row>
    <row r="38" spans="6:9" ht="12.75">
      <c r="F38" s="227"/>
      <c r="G38" s="228"/>
      <c r="H38" s="228"/>
      <c r="I38" s="46"/>
    </row>
    <row r="39" spans="6:9" ht="12.75">
      <c r="F39" s="227"/>
      <c r="G39" s="228"/>
      <c r="H39" s="228"/>
      <c r="I39" s="46"/>
    </row>
    <row r="40" spans="6:9" ht="12.75">
      <c r="F40" s="227"/>
      <c r="G40" s="228"/>
      <c r="H40" s="228"/>
      <c r="I40" s="46"/>
    </row>
    <row r="41" spans="6:9" ht="12.75">
      <c r="F41" s="227"/>
      <c r="G41" s="228"/>
      <c r="H41" s="228"/>
      <c r="I41" s="46"/>
    </row>
    <row r="42" spans="6:9" ht="12.75">
      <c r="F42" s="227"/>
      <c r="G42" s="228"/>
      <c r="H42" s="228"/>
      <c r="I42" s="46"/>
    </row>
    <row r="43" spans="6:9" ht="12.75">
      <c r="F43" s="227"/>
      <c r="G43" s="228"/>
      <c r="H43" s="228"/>
      <c r="I43" s="46"/>
    </row>
    <row r="44" spans="6:9" ht="12.75">
      <c r="F44" s="227"/>
      <c r="G44" s="228"/>
      <c r="H44" s="228"/>
      <c r="I44" s="46"/>
    </row>
    <row r="45" spans="6:9" ht="12.75">
      <c r="F45" s="227"/>
      <c r="G45" s="228"/>
      <c r="H45" s="228"/>
      <c r="I45" s="46"/>
    </row>
    <row r="46" spans="6:9" ht="12.75">
      <c r="F46" s="227"/>
      <c r="G46" s="228"/>
      <c r="H46" s="228"/>
      <c r="I46" s="46"/>
    </row>
    <row r="47" spans="6:9" ht="12.75">
      <c r="F47" s="227"/>
      <c r="G47" s="228"/>
      <c r="H47" s="228"/>
      <c r="I47" s="46"/>
    </row>
    <row r="48" spans="6:9" ht="12.75">
      <c r="F48" s="227"/>
      <c r="G48" s="228"/>
      <c r="H48" s="228"/>
      <c r="I48" s="46"/>
    </row>
    <row r="49" spans="6:9" ht="12.75">
      <c r="F49" s="227"/>
      <c r="G49" s="228"/>
      <c r="H49" s="228"/>
      <c r="I49" s="46"/>
    </row>
    <row r="50" spans="6:9" ht="12.75">
      <c r="F50" s="227"/>
      <c r="G50" s="228"/>
      <c r="H50" s="228"/>
      <c r="I50" s="46"/>
    </row>
    <row r="51" spans="6:9" ht="12.75">
      <c r="F51" s="227"/>
      <c r="G51" s="228"/>
      <c r="H51" s="228"/>
      <c r="I51" s="46"/>
    </row>
    <row r="52" spans="6:9" ht="12.75">
      <c r="F52" s="227"/>
      <c r="G52" s="228"/>
      <c r="H52" s="228"/>
      <c r="I52" s="46"/>
    </row>
    <row r="53" spans="6:9" ht="12.75">
      <c r="F53" s="227"/>
      <c r="G53" s="228"/>
      <c r="H53" s="228"/>
      <c r="I53" s="46"/>
    </row>
    <row r="54" spans="6:9" ht="12.75">
      <c r="F54" s="227"/>
      <c r="G54" s="228"/>
      <c r="H54" s="228"/>
      <c r="I54" s="46"/>
    </row>
    <row r="55" spans="6:9" ht="12.75">
      <c r="F55" s="227"/>
      <c r="G55" s="228"/>
      <c r="H55" s="228"/>
      <c r="I55" s="46"/>
    </row>
    <row r="56" spans="6:9" ht="12.75">
      <c r="F56" s="227"/>
      <c r="G56" s="228"/>
      <c r="H56" s="228"/>
      <c r="I56" s="46"/>
    </row>
    <row r="57" spans="6:9" ht="12.75">
      <c r="F57" s="227"/>
      <c r="G57" s="228"/>
      <c r="H57" s="228"/>
      <c r="I57" s="46"/>
    </row>
    <row r="58" spans="6:9" ht="12.75">
      <c r="F58" s="227"/>
      <c r="G58" s="228"/>
      <c r="H58" s="228"/>
      <c r="I58" s="46"/>
    </row>
    <row r="59" spans="6:9" ht="12.75">
      <c r="F59" s="227"/>
      <c r="G59" s="228"/>
      <c r="H59" s="228"/>
      <c r="I59" s="46"/>
    </row>
    <row r="60" spans="6:9" ht="12.75">
      <c r="F60" s="227"/>
      <c r="G60" s="228"/>
      <c r="H60" s="228"/>
      <c r="I60" s="46"/>
    </row>
    <row r="61" spans="6:9" ht="12.75">
      <c r="F61" s="227"/>
      <c r="G61" s="228"/>
      <c r="H61" s="228"/>
      <c r="I61" s="46"/>
    </row>
    <row r="62" spans="6:9" ht="12.75">
      <c r="F62" s="227"/>
      <c r="G62" s="228"/>
      <c r="H62" s="228"/>
      <c r="I62" s="46"/>
    </row>
    <row r="63" spans="6:9" ht="12.75">
      <c r="F63" s="227"/>
      <c r="G63" s="228"/>
      <c r="H63" s="228"/>
      <c r="I63" s="46"/>
    </row>
    <row r="64" spans="6:9" ht="12.75">
      <c r="F64" s="227"/>
      <c r="G64" s="228"/>
      <c r="H64" s="228"/>
      <c r="I64" s="46"/>
    </row>
    <row r="65" spans="6:9" ht="12.75">
      <c r="F65" s="227"/>
      <c r="G65" s="228"/>
      <c r="H65" s="228"/>
      <c r="I65" s="46"/>
    </row>
    <row r="66" spans="6:9" ht="12.75">
      <c r="F66" s="227"/>
      <c r="G66" s="228"/>
      <c r="H66" s="228"/>
      <c r="I66" s="46"/>
    </row>
    <row r="67" spans="6:9" ht="12.75">
      <c r="F67" s="227"/>
      <c r="G67" s="228"/>
      <c r="H67" s="228"/>
      <c r="I67" s="46"/>
    </row>
    <row r="68" spans="6:9" ht="12.75">
      <c r="F68" s="227"/>
      <c r="G68" s="228"/>
      <c r="H68" s="228"/>
      <c r="I68" s="46"/>
    </row>
    <row r="69" spans="6:9" ht="12.75">
      <c r="F69" s="227"/>
      <c r="G69" s="228"/>
      <c r="H69" s="228"/>
      <c r="I69" s="46"/>
    </row>
    <row r="70" spans="6:9" ht="12.75">
      <c r="F70" s="227"/>
      <c r="G70" s="228"/>
      <c r="H70" s="228"/>
      <c r="I70" s="46"/>
    </row>
    <row r="71" spans="6:9" ht="12.75">
      <c r="F71" s="227"/>
      <c r="G71" s="228"/>
      <c r="H71" s="228"/>
      <c r="I71" s="46"/>
    </row>
    <row r="72" spans="6:9" ht="12.75">
      <c r="F72" s="227"/>
      <c r="G72" s="228"/>
      <c r="H72" s="228"/>
      <c r="I72" s="46"/>
    </row>
    <row r="73" spans="6:9" ht="12.75">
      <c r="F73" s="227"/>
      <c r="G73" s="228"/>
      <c r="H73" s="228"/>
      <c r="I73" s="46"/>
    </row>
    <row r="74" spans="6:9" ht="12.75">
      <c r="F74" s="227"/>
      <c r="G74" s="228"/>
      <c r="H74" s="228"/>
      <c r="I74" s="46"/>
    </row>
    <row r="75" spans="6:9" ht="12.75">
      <c r="F75" s="227"/>
      <c r="G75" s="228"/>
      <c r="H75" s="228"/>
      <c r="I75" s="46"/>
    </row>
    <row r="76" spans="6:9" ht="12.75">
      <c r="F76" s="227"/>
      <c r="G76" s="228"/>
      <c r="H76" s="228"/>
      <c r="I76" s="46"/>
    </row>
    <row r="77" spans="6:9" ht="12.75">
      <c r="F77" s="227"/>
      <c r="G77" s="228"/>
      <c r="H77" s="228"/>
      <c r="I77" s="46"/>
    </row>
    <row r="78" spans="6:9" ht="12.75">
      <c r="F78" s="227"/>
      <c r="G78" s="228"/>
      <c r="H78" s="228"/>
      <c r="I78" s="46"/>
    </row>
    <row r="79" spans="6:9" ht="12.75">
      <c r="F79" s="227"/>
      <c r="G79" s="228"/>
      <c r="H79" s="228"/>
      <c r="I79" s="46"/>
    </row>
    <row r="80" spans="6:9" ht="12.75">
      <c r="F80" s="227"/>
      <c r="G80" s="228"/>
      <c r="H80" s="228"/>
      <c r="I80" s="46"/>
    </row>
    <row r="81" spans="6:9" ht="12.75">
      <c r="F81" s="227"/>
      <c r="G81" s="228"/>
      <c r="H81" s="228"/>
      <c r="I81" s="46"/>
    </row>
  </sheetData>
  <mergeCells count="5">
    <mergeCell ref="A1:B1"/>
    <mergeCell ref="A2:B2"/>
    <mergeCell ref="G2:I2"/>
    <mergeCell ref="H30:I30"/>
    <mergeCell ref="A33:I3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&amp;CStránka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16"/>
  <sheetViews>
    <sheetView workbookViewId="0" topLeftCell="A1">
      <selection activeCell="L18" sqref="L18"/>
    </sheetView>
  </sheetViews>
  <sheetFormatPr defaultColWidth="9.00390625" defaultRowHeight="12.75"/>
  <cols>
    <col min="1" max="1" width="4.375" style="229" customWidth="1"/>
    <col min="2" max="2" width="11.625" style="229" customWidth="1"/>
    <col min="3" max="3" width="40.375" style="229" customWidth="1"/>
    <col min="4" max="4" width="5.625" style="229" customWidth="1"/>
    <col min="5" max="5" width="8.625" style="237" customWidth="1"/>
    <col min="6" max="6" width="9.875" style="229" customWidth="1"/>
    <col min="7" max="7" width="13.875" style="229" customWidth="1"/>
    <col min="8" max="8" width="11.75390625" style="229" customWidth="1"/>
    <col min="9" max="9" width="11.625" style="229" customWidth="1"/>
    <col min="10" max="10" width="11.00390625" style="229" customWidth="1"/>
    <col min="11" max="11" width="10.375" style="229" customWidth="1"/>
    <col min="12" max="12" width="75.375" style="229" customWidth="1"/>
    <col min="13" max="13" width="45.25390625" style="229" customWidth="1"/>
    <col min="14" max="256" width="9.125" style="229" customWidth="1"/>
    <col min="257" max="257" width="4.375" style="229" customWidth="1"/>
    <col min="258" max="258" width="11.625" style="229" customWidth="1"/>
    <col min="259" max="259" width="40.375" style="229" customWidth="1"/>
    <col min="260" max="260" width="5.625" style="229" customWidth="1"/>
    <col min="261" max="261" width="8.625" style="229" customWidth="1"/>
    <col min="262" max="262" width="9.875" style="229" customWidth="1"/>
    <col min="263" max="263" width="13.875" style="229" customWidth="1"/>
    <col min="264" max="264" width="11.75390625" style="229" customWidth="1"/>
    <col min="265" max="265" width="11.625" style="229" customWidth="1"/>
    <col min="266" max="266" width="11.00390625" style="229" customWidth="1"/>
    <col min="267" max="267" width="10.375" style="229" customWidth="1"/>
    <col min="268" max="268" width="75.375" style="229" customWidth="1"/>
    <col min="269" max="269" width="45.25390625" style="229" customWidth="1"/>
    <col min="270" max="512" width="9.125" style="229" customWidth="1"/>
    <col min="513" max="513" width="4.375" style="229" customWidth="1"/>
    <col min="514" max="514" width="11.625" style="229" customWidth="1"/>
    <col min="515" max="515" width="40.375" style="229" customWidth="1"/>
    <col min="516" max="516" width="5.625" style="229" customWidth="1"/>
    <col min="517" max="517" width="8.625" style="229" customWidth="1"/>
    <col min="518" max="518" width="9.875" style="229" customWidth="1"/>
    <col min="519" max="519" width="13.875" style="229" customWidth="1"/>
    <col min="520" max="520" width="11.75390625" style="229" customWidth="1"/>
    <col min="521" max="521" width="11.625" style="229" customWidth="1"/>
    <col min="522" max="522" width="11.00390625" style="229" customWidth="1"/>
    <col min="523" max="523" width="10.375" style="229" customWidth="1"/>
    <col min="524" max="524" width="75.375" style="229" customWidth="1"/>
    <col min="525" max="525" width="45.25390625" style="229" customWidth="1"/>
    <col min="526" max="768" width="9.125" style="229" customWidth="1"/>
    <col min="769" max="769" width="4.375" style="229" customWidth="1"/>
    <col min="770" max="770" width="11.625" style="229" customWidth="1"/>
    <col min="771" max="771" width="40.375" style="229" customWidth="1"/>
    <col min="772" max="772" width="5.625" style="229" customWidth="1"/>
    <col min="773" max="773" width="8.625" style="229" customWidth="1"/>
    <col min="774" max="774" width="9.875" style="229" customWidth="1"/>
    <col min="775" max="775" width="13.875" style="229" customWidth="1"/>
    <col min="776" max="776" width="11.75390625" style="229" customWidth="1"/>
    <col min="777" max="777" width="11.625" style="229" customWidth="1"/>
    <col min="778" max="778" width="11.00390625" style="229" customWidth="1"/>
    <col min="779" max="779" width="10.375" style="229" customWidth="1"/>
    <col min="780" max="780" width="75.375" style="229" customWidth="1"/>
    <col min="781" max="781" width="45.25390625" style="229" customWidth="1"/>
    <col min="782" max="1024" width="9.125" style="229" customWidth="1"/>
    <col min="1025" max="1025" width="4.375" style="229" customWidth="1"/>
    <col min="1026" max="1026" width="11.625" style="229" customWidth="1"/>
    <col min="1027" max="1027" width="40.375" style="229" customWidth="1"/>
    <col min="1028" max="1028" width="5.625" style="229" customWidth="1"/>
    <col min="1029" max="1029" width="8.625" style="229" customWidth="1"/>
    <col min="1030" max="1030" width="9.875" style="229" customWidth="1"/>
    <col min="1031" max="1031" width="13.875" style="229" customWidth="1"/>
    <col min="1032" max="1032" width="11.75390625" style="229" customWidth="1"/>
    <col min="1033" max="1033" width="11.625" style="229" customWidth="1"/>
    <col min="1034" max="1034" width="11.00390625" style="229" customWidth="1"/>
    <col min="1035" max="1035" width="10.375" style="229" customWidth="1"/>
    <col min="1036" max="1036" width="75.375" style="229" customWidth="1"/>
    <col min="1037" max="1037" width="45.25390625" style="229" customWidth="1"/>
    <col min="1038" max="1280" width="9.125" style="229" customWidth="1"/>
    <col min="1281" max="1281" width="4.375" style="229" customWidth="1"/>
    <col min="1282" max="1282" width="11.625" style="229" customWidth="1"/>
    <col min="1283" max="1283" width="40.375" style="229" customWidth="1"/>
    <col min="1284" max="1284" width="5.625" style="229" customWidth="1"/>
    <col min="1285" max="1285" width="8.625" style="229" customWidth="1"/>
    <col min="1286" max="1286" width="9.875" style="229" customWidth="1"/>
    <col min="1287" max="1287" width="13.875" style="229" customWidth="1"/>
    <col min="1288" max="1288" width="11.75390625" style="229" customWidth="1"/>
    <col min="1289" max="1289" width="11.625" style="229" customWidth="1"/>
    <col min="1290" max="1290" width="11.00390625" style="229" customWidth="1"/>
    <col min="1291" max="1291" width="10.375" style="229" customWidth="1"/>
    <col min="1292" max="1292" width="75.375" style="229" customWidth="1"/>
    <col min="1293" max="1293" width="45.25390625" style="229" customWidth="1"/>
    <col min="1294" max="1536" width="9.125" style="229" customWidth="1"/>
    <col min="1537" max="1537" width="4.375" style="229" customWidth="1"/>
    <col min="1538" max="1538" width="11.625" style="229" customWidth="1"/>
    <col min="1539" max="1539" width="40.375" style="229" customWidth="1"/>
    <col min="1540" max="1540" width="5.625" style="229" customWidth="1"/>
    <col min="1541" max="1541" width="8.625" style="229" customWidth="1"/>
    <col min="1542" max="1542" width="9.875" style="229" customWidth="1"/>
    <col min="1543" max="1543" width="13.875" style="229" customWidth="1"/>
    <col min="1544" max="1544" width="11.75390625" style="229" customWidth="1"/>
    <col min="1545" max="1545" width="11.625" style="229" customWidth="1"/>
    <col min="1546" max="1546" width="11.00390625" style="229" customWidth="1"/>
    <col min="1547" max="1547" width="10.375" style="229" customWidth="1"/>
    <col min="1548" max="1548" width="75.375" style="229" customWidth="1"/>
    <col min="1549" max="1549" width="45.25390625" style="229" customWidth="1"/>
    <col min="1550" max="1792" width="9.125" style="229" customWidth="1"/>
    <col min="1793" max="1793" width="4.375" style="229" customWidth="1"/>
    <col min="1794" max="1794" width="11.625" style="229" customWidth="1"/>
    <col min="1795" max="1795" width="40.375" style="229" customWidth="1"/>
    <col min="1796" max="1796" width="5.625" style="229" customWidth="1"/>
    <col min="1797" max="1797" width="8.625" style="229" customWidth="1"/>
    <col min="1798" max="1798" width="9.875" style="229" customWidth="1"/>
    <col min="1799" max="1799" width="13.875" style="229" customWidth="1"/>
    <col min="1800" max="1800" width="11.75390625" style="229" customWidth="1"/>
    <col min="1801" max="1801" width="11.625" style="229" customWidth="1"/>
    <col min="1802" max="1802" width="11.00390625" style="229" customWidth="1"/>
    <col min="1803" max="1803" width="10.375" style="229" customWidth="1"/>
    <col min="1804" max="1804" width="75.375" style="229" customWidth="1"/>
    <col min="1805" max="1805" width="45.25390625" style="229" customWidth="1"/>
    <col min="1806" max="2048" width="9.125" style="229" customWidth="1"/>
    <col min="2049" max="2049" width="4.375" style="229" customWidth="1"/>
    <col min="2050" max="2050" width="11.625" style="229" customWidth="1"/>
    <col min="2051" max="2051" width="40.375" style="229" customWidth="1"/>
    <col min="2052" max="2052" width="5.625" style="229" customWidth="1"/>
    <col min="2053" max="2053" width="8.625" style="229" customWidth="1"/>
    <col min="2054" max="2054" width="9.875" style="229" customWidth="1"/>
    <col min="2055" max="2055" width="13.875" style="229" customWidth="1"/>
    <col min="2056" max="2056" width="11.75390625" style="229" customWidth="1"/>
    <col min="2057" max="2057" width="11.625" style="229" customWidth="1"/>
    <col min="2058" max="2058" width="11.00390625" style="229" customWidth="1"/>
    <col min="2059" max="2059" width="10.375" style="229" customWidth="1"/>
    <col min="2060" max="2060" width="75.375" style="229" customWidth="1"/>
    <col min="2061" max="2061" width="45.25390625" style="229" customWidth="1"/>
    <col min="2062" max="2304" width="9.125" style="229" customWidth="1"/>
    <col min="2305" max="2305" width="4.375" style="229" customWidth="1"/>
    <col min="2306" max="2306" width="11.625" style="229" customWidth="1"/>
    <col min="2307" max="2307" width="40.375" style="229" customWidth="1"/>
    <col min="2308" max="2308" width="5.625" style="229" customWidth="1"/>
    <col min="2309" max="2309" width="8.625" style="229" customWidth="1"/>
    <col min="2310" max="2310" width="9.875" style="229" customWidth="1"/>
    <col min="2311" max="2311" width="13.875" style="229" customWidth="1"/>
    <col min="2312" max="2312" width="11.75390625" style="229" customWidth="1"/>
    <col min="2313" max="2313" width="11.625" style="229" customWidth="1"/>
    <col min="2314" max="2314" width="11.00390625" style="229" customWidth="1"/>
    <col min="2315" max="2315" width="10.375" style="229" customWidth="1"/>
    <col min="2316" max="2316" width="75.375" style="229" customWidth="1"/>
    <col min="2317" max="2317" width="45.25390625" style="229" customWidth="1"/>
    <col min="2318" max="2560" width="9.125" style="229" customWidth="1"/>
    <col min="2561" max="2561" width="4.375" style="229" customWidth="1"/>
    <col min="2562" max="2562" width="11.625" style="229" customWidth="1"/>
    <col min="2563" max="2563" width="40.375" style="229" customWidth="1"/>
    <col min="2564" max="2564" width="5.625" style="229" customWidth="1"/>
    <col min="2565" max="2565" width="8.625" style="229" customWidth="1"/>
    <col min="2566" max="2566" width="9.875" style="229" customWidth="1"/>
    <col min="2567" max="2567" width="13.875" style="229" customWidth="1"/>
    <col min="2568" max="2568" width="11.75390625" style="229" customWidth="1"/>
    <col min="2569" max="2569" width="11.625" style="229" customWidth="1"/>
    <col min="2570" max="2570" width="11.00390625" style="229" customWidth="1"/>
    <col min="2571" max="2571" width="10.375" style="229" customWidth="1"/>
    <col min="2572" max="2572" width="75.375" style="229" customWidth="1"/>
    <col min="2573" max="2573" width="45.25390625" style="229" customWidth="1"/>
    <col min="2574" max="2816" width="9.125" style="229" customWidth="1"/>
    <col min="2817" max="2817" width="4.375" style="229" customWidth="1"/>
    <col min="2818" max="2818" width="11.625" style="229" customWidth="1"/>
    <col min="2819" max="2819" width="40.375" style="229" customWidth="1"/>
    <col min="2820" max="2820" width="5.625" style="229" customWidth="1"/>
    <col min="2821" max="2821" width="8.625" style="229" customWidth="1"/>
    <col min="2822" max="2822" width="9.875" style="229" customWidth="1"/>
    <col min="2823" max="2823" width="13.875" style="229" customWidth="1"/>
    <col min="2824" max="2824" width="11.75390625" style="229" customWidth="1"/>
    <col min="2825" max="2825" width="11.625" style="229" customWidth="1"/>
    <col min="2826" max="2826" width="11.00390625" style="229" customWidth="1"/>
    <col min="2827" max="2827" width="10.375" style="229" customWidth="1"/>
    <col min="2828" max="2828" width="75.375" style="229" customWidth="1"/>
    <col min="2829" max="2829" width="45.25390625" style="229" customWidth="1"/>
    <col min="2830" max="3072" width="9.125" style="229" customWidth="1"/>
    <col min="3073" max="3073" width="4.375" style="229" customWidth="1"/>
    <col min="3074" max="3074" width="11.625" style="229" customWidth="1"/>
    <col min="3075" max="3075" width="40.375" style="229" customWidth="1"/>
    <col min="3076" max="3076" width="5.625" style="229" customWidth="1"/>
    <col min="3077" max="3077" width="8.625" style="229" customWidth="1"/>
    <col min="3078" max="3078" width="9.875" style="229" customWidth="1"/>
    <col min="3079" max="3079" width="13.875" style="229" customWidth="1"/>
    <col min="3080" max="3080" width="11.75390625" style="229" customWidth="1"/>
    <col min="3081" max="3081" width="11.625" style="229" customWidth="1"/>
    <col min="3082" max="3082" width="11.00390625" style="229" customWidth="1"/>
    <col min="3083" max="3083" width="10.375" style="229" customWidth="1"/>
    <col min="3084" max="3084" width="75.375" style="229" customWidth="1"/>
    <col min="3085" max="3085" width="45.25390625" style="229" customWidth="1"/>
    <col min="3086" max="3328" width="9.125" style="229" customWidth="1"/>
    <col min="3329" max="3329" width="4.375" style="229" customWidth="1"/>
    <col min="3330" max="3330" width="11.625" style="229" customWidth="1"/>
    <col min="3331" max="3331" width="40.375" style="229" customWidth="1"/>
    <col min="3332" max="3332" width="5.625" style="229" customWidth="1"/>
    <col min="3333" max="3333" width="8.625" style="229" customWidth="1"/>
    <col min="3334" max="3334" width="9.875" style="229" customWidth="1"/>
    <col min="3335" max="3335" width="13.875" style="229" customWidth="1"/>
    <col min="3336" max="3336" width="11.75390625" style="229" customWidth="1"/>
    <col min="3337" max="3337" width="11.625" style="229" customWidth="1"/>
    <col min="3338" max="3338" width="11.00390625" style="229" customWidth="1"/>
    <col min="3339" max="3339" width="10.375" style="229" customWidth="1"/>
    <col min="3340" max="3340" width="75.375" style="229" customWidth="1"/>
    <col min="3341" max="3341" width="45.25390625" style="229" customWidth="1"/>
    <col min="3342" max="3584" width="9.125" style="229" customWidth="1"/>
    <col min="3585" max="3585" width="4.375" style="229" customWidth="1"/>
    <col min="3586" max="3586" width="11.625" style="229" customWidth="1"/>
    <col min="3587" max="3587" width="40.375" style="229" customWidth="1"/>
    <col min="3588" max="3588" width="5.625" style="229" customWidth="1"/>
    <col min="3589" max="3589" width="8.625" style="229" customWidth="1"/>
    <col min="3590" max="3590" width="9.875" style="229" customWidth="1"/>
    <col min="3591" max="3591" width="13.875" style="229" customWidth="1"/>
    <col min="3592" max="3592" width="11.75390625" style="229" customWidth="1"/>
    <col min="3593" max="3593" width="11.625" style="229" customWidth="1"/>
    <col min="3594" max="3594" width="11.00390625" style="229" customWidth="1"/>
    <col min="3595" max="3595" width="10.375" style="229" customWidth="1"/>
    <col min="3596" max="3596" width="75.375" style="229" customWidth="1"/>
    <col min="3597" max="3597" width="45.25390625" style="229" customWidth="1"/>
    <col min="3598" max="3840" width="9.125" style="229" customWidth="1"/>
    <col min="3841" max="3841" width="4.375" style="229" customWidth="1"/>
    <col min="3842" max="3842" width="11.625" style="229" customWidth="1"/>
    <col min="3843" max="3843" width="40.375" style="229" customWidth="1"/>
    <col min="3844" max="3844" width="5.625" style="229" customWidth="1"/>
    <col min="3845" max="3845" width="8.625" style="229" customWidth="1"/>
    <col min="3846" max="3846" width="9.875" style="229" customWidth="1"/>
    <col min="3847" max="3847" width="13.875" style="229" customWidth="1"/>
    <col min="3848" max="3848" width="11.75390625" style="229" customWidth="1"/>
    <col min="3849" max="3849" width="11.625" style="229" customWidth="1"/>
    <col min="3850" max="3850" width="11.00390625" style="229" customWidth="1"/>
    <col min="3851" max="3851" width="10.375" style="229" customWidth="1"/>
    <col min="3852" max="3852" width="75.375" style="229" customWidth="1"/>
    <col min="3853" max="3853" width="45.25390625" style="229" customWidth="1"/>
    <col min="3854" max="4096" width="9.125" style="229" customWidth="1"/>
    <col min="4097" max="4097" width="4.375" style="229" customWidth="1"/>
    <col min="4098" max="4098" width="11.625" style="229" customWidth="1"/>
    <col min="4099" max="4099" width="40.375" style="229" customWidth="1"/>
    <col min="4100" max="4100" width="5.625" style="229" customWidth="1"/>
    <col min="4101" max="4101" width="8.625" style="229" customWidth="1"/>
    <col min="4102" max="4102" width="9.875" style="229" customWidth="1"/>
    <col min="4103" max="4103" width="13.875" style="229" customWidth="1"/>
    <col min="4104" max="4104" width="11.75390625" style="229" customWidth="1"/>
    <col min="4105" max="4105" width="11.625" style="229" customWidth="1"/>
    <col min="4106" max="4106" width="11.00390625" style="229" customWidth="1"/>
    <col min="4107" max="4107" width="10.375" style="229" customWidth="1"/>
    <col min="4108" max="4108" width="75.375" style="229" customWidth="1"/>
    <col min="4109" max="4109" width="45.25390625" style="229" customWidth="1"/>
    <col min="4110" max="4352" width="9.125" style="229" customWidth="1"/>
    <col min="4353" max="4353" width="4.375" style="229" customWidth="1"/>
    <col min="4354" max="4354" width="11.625" style="229" customWidth="1"/>
    <col min="4355" max="4355" width="40.375" style="229" customWidth="1"/>
    <col min="4356" max="4356" width="5.625" style="229" customWidth="1"/>
    <col min="4357" max="4357" width="8.625" style="229" customWidth="1"/>
    <col min="4358" max="4358" width="9.875" style="229" customWidth="1"/>
    <col min="4359" max="4359" width="13.875" style="229" customWidth="1"/>
    <col min="4360" max="4360" width="11.75390625" style="229" customWidth="1"/>
    <col min="4361" max="4361" width="11.625" style="229" customWidth="1"/>
    <col min="4362" max="4362" width="11.00390625" style="229" customWidth="1"/>
    <col min="4363" max="4363" width="10.375" style="229" customWidth="1"/>
    <col min="4364" max="4364" width="75.375" style="229" customWidth="1"/>
    <col min="4365" max="4365" width="45.25390625" style="229" customWidth="1"/>
    <col min="4366" max="4608" width="9.125" style="229" customWidth="1"/>
    <col min="4609" max="4609" width="4.375" style="229" customWidth="1"/>
    <col min="4610" max="4610" width="11.625" style="229" customWidth="1"/>
    <col min="4611" max="4611" width="40.375" style="229" customWidth="1"/>
    <col min="4612" max="4612" width="5.625" style="229" customWidth="1"/>
    <col min="4613" max="4613" width="8.625" style="229" customWidth="1"/>
    <col min="4614" max="4614" width="9.875" style="229" customWidth="1"/>
    <col min="4615" max="4615" width="13.875" style="229" customWidth="1"/>
    <col min="4616" max="4616" width="11.75390625" style="229" customWidth="1"/>
    <col min="4617" max="4617" width="11.625" style="229" customWidth="1"/>
    <col min="4618" max="4618" width="11.00390625" style="229" customWidth="1"/>
    <col min="4619" max="4619" width="10.375" style="229" customWidth="1"/>
    <col min="4620" max="4620" width="75.375" style="229" customWidth="1"/>
    <col min="4621" max="4621" width="45.25390625" style="229" customWidth="1"/>
    <col min="4622" max="4864" width="9.125" style="229" customWidth="1"/>
    <col min="4865" max="4865" width="4.375" style="229" customWidth="1"/>
    <col min="4866" max="4866" width="11.625" style="229" customWidth="1"/>
    <col min="4867" max="4867" width="40.375" style="229" customWidth="1"/>
    <col min="4868" max="4868" width="5.625" style="229" customWidth="1"/>
    <col min="4869" max="4869" width="8.625" style="229" customWidth="1"/>
    <col min="4870" max="4870" width="9.875" style="229" customWidth="1"/>
    <col min="4871" max="4871" width="13.875" style="229" customWidth="1"/>
    <col min="4872" max="4872" width="11.75390625" style="229" customWidth="1"/>
    <col min="4873" max="4873" width="11.625" style="229" customWidth="1"/>
    <col min="4874" max="4874" width="11.00390625" style="229" customWidth="1"/>
    <col min="4875" max="4875" width="10.375" style="229" customWidth="1"/>
    <col min="4876" max="4876" width="75.375" style="229" customWidth="1"/>
    <col min="4877" max="4877" width="45.25390625" style="229" customWidth="1"/>
    <col min="4878" max="5120" width="9.125" style="229" customWidth="1"/>
    <col min="5121" max="5121" width="4.375" style="229" customWidth="1"/>
    <col min="5122" max="5122" width="11.625" style="229" customWidth="1"/>
    <col min="5123" max="5123" width="40.375" style="229" customWidth="1"/>
    <col min="5124" max="5124" width="5.625" style="229" customWidth="1"/>
    <col min="5125" max="5125" width="8.625" style="229" customWidth="1"/>
    <col min="5126" max="5126" width="9.875" style="229" customWidth="1"/>
    <col min="5127" max="5127" width="13.875" style="229" customWidth="1"/>
    <col min="5128" max="5128" width="11.75390625" style="229" customWidth="1"/>
    <col min="5129" max="5129" width="11.625" style="229" customWidth="1"/>
    <col min="5130" max="5130" width="11.00390625" style="229" customWidth="1"/>
    <col min="5131" max="5131" width="10.375" style="229" customWidth="1"/>
    <col min="5132" max="5132" width="75.375" style="229" customWidth="1"/>
    <col min="5133" max="5133" width="45.25390625" style="229" customWidth="1"/>
    <col min="5134" max="5376" width="9.125" style="229" customWidth="1"/>
    <col min="5377" max="5377" width="4.375" style="229" customWidth="1"/>
    <col min="5378" max="5378" width="11.625" style="229" customWidth="1"/>
    <col min="5379" max="5379" width="40.375" style="229" customWidth="1"/>
    <col min="5380" max="5380" width="5.625" style="229" customWidth="1"/>
    <col min="5381" max="5381" width="8.625" style="229" customWidth="1"/>
    <col min="5382" max="5382" width="9.875" style="229" customWidth="1"/>
    <col min="5383" max="5383" width="13.875" style="229" customWidth="1"/>
    <col min="5384" max="5384" width="11.75390625" style="229" customWidth="1"/>
    <col min="5385" max="5385" width="11.625" style="229" customWidth="1"/>
    <col min="5386" max="5386" width="11.00390625" style="229" customWidth="1"/>
    <col min="5387" max="5387" width="10.375" style="229" customWidth="1"/>
    <col min="5388" max="5388" width="75.375" style="229" customWidth="1"/>
    <col min="5389" max="5389" width="45.25390625" style="229" customWidth="1"/>
    <col min="5390" max="5632" width="9.125" style="229" customWidth="1"/>
    <col min="5633" max="5633" width="4.375" style="229" customWidth="1"/>
    <col min="5634" max="5634" width="11.625" style="229" customWidth="1"/>
    <col min="5635" max="5635" width="40.375" style="229" customWidth="1"/>
    <col min="5636" max="5636" width="5.625" style="229" customWidth="1"/>
    <col min="5637" max="5637" width="8.625" style="229" customWidth="1"/>
    <col min="5638" max="5638" width="9.875" style="229" customWidth="1"/>
    <col min="5639" max="5639" width="13.875" style="229" customWidth="1"/>
    <col min="5640" max="5640" width="11.75390625" style="229" customWidth="1"/>
    <col min="5641" max="5641" width="11.625" style="229" customWidth="1"/>
    <col min="5642" max="5642" width="11.00390625" style="229" customWidth="1"/>
    <col min="5643" max="5643" width="10.375" style="229" customWidth="1"/>
    <col min="5644" max="5644" width="75.375" style="229" customWidth="1"/>
    <col min="5645" max="5645" width="45.25390625" style="229" customWidth="1"/>
    <col min="5646" max="5888" width="9.125" style="229" customWidth="1"/>
    <col min="5889" max="5889" width="4.375" style="229" customWidth="1"/>
    <col min="5890" max="5890" width="11.625" style="229" customWidth="1"/>
    <col min="5891" max="5891" width="40.375" style="229" customWidth="1"/>
    <col min="5892" max="5892" width="5.625" style="229" customWidth="1"/>
    <col min="5893" max="5893" width="8.625" style="229" customWidth="1"/>
    <col min="5894" max="5894" width="9.875" style="229" customWidth="1"/>
    <col min="5895" max="5895" width="13.875" style="229" customWidth="1"/>
    <col min="5896" max="5896" width="11.75390625" style="229" customWidth="1"/>
    <col min="5897" max="5897" width="11.625" style="229" customWidth="1"/>
    <col min="5898" max="5898" width="11.00390625" style="229" customWidth="1"/>
    <col min="5899" max="5899" width="10.375" style="229" customWidth="1"/>
    <col min="5900" max="5900" width="75.375" style="229" customWidth="1"/>
    <col min="5901" max="5901" width="45.25390625" style="229" customWidth="1"/>
    <col min="5902" max="6144" width="9.125" style="229" customWidth="1"/>
    <col min="6145" max="6145" width="4.375" style="229" customWidth="1"/>
    <col min="6146" max="6146" width="11.625" style="229" customWidth="1"/>
    <col min="6147" max="6147" width="40.375" style="229" customWidth="1"/>
    <col min="6148" max="6148" width="5.625" style="229" customWidth="1"/>
    <col min="6149" max="6149" width="8.625" style="229" customWidth="1"/>
    <col min="6150" max="6150" width="9.875" style="229" customWidth="1"/>
    <col min="6151" max="6151" width="13.875" style="229" customWidth="1"/>
    <col min="6152" max="6152" width="11.75390625" style="229" customWidth="1"/>
    <col min="6153" max="6153" width="11.625" style="229" customWidth="1"/>
    <col min="6154" max="6154" width="11.00390625" style="229" customWidth="1"/>
    <col min="6155" max="6155" width="10.375" style="229" customWidth="1"/>
    <col min="6156" max="6156" width="75.375" style="229" customWidth="1"/>
    <col min="6157" max="6157" width="45.25390625" style="229" customWidth="1"/>
    <col min="6158" max="6400" width="9.125" style="229" customWidth="1"/>
    <col min="6401" max="6401" width="4.375" style="229" customWidth="1"/>
    <col min="6402" max="6402" width="11.625" style="229" customWidth="1"/>
    <col min="6403" max="6403" width="40.375" style="229" customWidth="1"/>
    <col min="6404" max="6404" width="5.625" style="229" customWidth="1"/>
    <col min="6405" max="6405" width="8.625" style="229" customWidth="1"/>
    <col min="6406" max="6406" width="9.875" style="229" customWidth="1"/>
    <col min="6407" max="6407" width="13.875" style="229" customWidth="1"/>
    <col min="6408" max="6408" width="11.75390625" style="229" customWidth="1"/>
    <col min="6409" max="6409" width="11.625" style="229" customWidth="1"/>
    <col min="6410" max="6410" width="11.00390625" style="229" customWidth="1"/>
    <col min="6411" max="6411" width="10.375" style="229" customWidth="1"/>
    <col min="6412" max="6412" width="75.375" style="229" customWidth="1"/>
    <col min="6413" max="6413" width="45.25390625" style="229" customWidth="1"/>
    <col min="6414" max="6656" width="9.125" style="229" customWidth="1"/>
    <col min="6657" max="6657" width="4.375" style="229" customWidth="1"/>
    <col min="6658" max="6658" width="11.625" style="229" customWidth="1"/>
    <col min="6659" max="6659" width="40.375" style="229" customWidth="1"/>
    <col min="6660" max="6660" width="5.625" style="229" customWidth="1"/>
    <col min="6661" max="6661" width="8.625" style="229" customWidth="1"/>
    <col min="6662" max="6662" width="9.875" style="229" customWidth="1"/>
    <col min="6663" max="6663" width="13.875" style="229" customWidth="1"/>
    <col min="6664" max="6664" width="11.75390625" style="229" customWidth="1"/>
    <col min="6665" max="6665" width="11.625" style="229" customWidth="1"/>
    <col min="6666" max="6666" width="11.00390625" style="229" customWidth="1"/>
    <col min="6667" max="6667" width="10.375" style="229" customWidth="1"/>
    <col min="6668" max="6668" width="75.375" style="229" customWidth="1"/>
    <col min="6669" max="6669" width="45.25390625" style="229" customWidth="1"/>
    <col min="6670" max="6912" width="9.125" style="229" customWidth="1"/>
    <col min="6913" max="6913" width="4.375" style="229" customWidth="1"/>
    <col min="6914" max="6914" width="11.625" style="229" customWidth="1"/>
    <col min="6915" max="6915" width="40.375" style="229" customWidth="1"/>
    <col min="6916" max="6916" width="5.625" style="229" customWidth="1"/>
    <col min="6917" max="6917" width="8.625" style="229" customWidth="1"/>
    <col min="6918" max="6918" width="9.875" style="229" customWidth="1"/>
    <col min="6919" max="6919" width="13.875" style="229" customWidth="1"/>
    <col min="6920" max="6920" width="11.75390625" style="229" customWidth="1"/>
    <col min="6921" max="6921" width="11.625" style="229" customWidth="1"/>
    <col min="6922" max="6922" width="11.00390625" style="229" customWidth="1"/>
    <col min="6923" max="6923" width="10.375" style="229" customWidth="1"/>
    <col min="6924" max="6924" width="75.375" style="229" customWidth="1"/>
    <col min="6925" max="6925" width="45.25390625" style="229" customWidth="1"/>
    <col min="6926" max="7168" width="9.125" style="229" customWidth="1"/>
    <col min="7169" max="7169" width="4.375" style="229" customWidth="1"/>
    <col min="7170" max="7170" width="11.625" style="229" customWidth="1"/>
    <col min="7171" max="7171" width="40.375" style="229" customWidth="1"/>
    <col min="7172" max="7172" width="5.625" style="229" customWidth="1"/>
    <col min="7173" max="7173" width="8.625" style="229" customWidth="1"/>
    <col min="7174" max="7174" width="9.875" style="229" customWidth="1"/>
    <col min="7175" max="7175" width="13.875" style="229" customWidth="1"/>
    <col min="7176" max="7176" width="11.75390625" style="229" customWidth="1"/>
    <col min="7177" max="7177" width="11.625" style="229" customWidth="1"/>
    <col min="7178" max="7178" width="11.00390625" style="229" customWidth="1"/>
    <col min="7179" max="7179" width="10.375" style="229" customWidth="1"/>
    <col min="7180" max="7180" width="75.375" style="229" customWidth="1"/>
    <col min="7181" max="7181" width="45.25390625" style="229" customWidth="1"/>
    <col min="7182" max="7424" width="9.125" style="229" customWidth="1"/>
    <col min="7425" max="7425" width="4.375" style="229" customWidth="1"/>
    <col min="7426" max="7426" width="11.625" style="229" customWidth="1"/>
    <col min="7427" max="7427" width="40.375" style="229" customWidth="1"/>
    <col min="7428" max="7428" width="5.625" style="229" customWidth="1"/>
    <col min="7429" max="7429" width="8.625" style="229" customWidth="1"/>
    <col min="7430" max="7430" width="9.875" style="229" customWidth="1"/>
    <col min="7431" max="7431" width="13.875" style="229" customWidth="1"/>
    <col min="7432" max="7432" width="11.75390625" style="229" customWidth="1"/>
    <col min="7433" max="7433" width="11.625" style="229" customWidth="1"/>
    <col min="7434" max="7434" width="11.00390625" style="229" customWidth="1"/>
    <col min="7435" max="7435" width="10.375" style="229" customWidth="1"/>
    <col min="7436" max="7436" width="75.375" style="229" customWidth="1"/>
    <col min="7437" max="7437" width="45.25390625" style="229" customWidth="1"/>
    <col min="7438" max="7680" width="9.125" style="229" customWidth="1"/>
    <col min="7681" max="7681" width="4.375" style="229" customWidth="1"/>
    <col min="7682" max="7682" width="11.625" style="229" customWidth="1"/>
    <col min="7683" max="7683" width="40.375" style="229" customWidth="1"/>
    <col min="7684" max="7684" width="5.625" style="229" customWidth="1"/>
    <col min="7685" max="7685" width="8.625" style="229" customWidth="1"/>
    <col min="7686" max="7686" width="9.875" style="229" customWidth="1"/>
    <col min="7687" max="7687" width="13.875" style="229" customWidth="1"/>
    <col min="7688" max="7688" width="11.75390625" style="229" customWidth="1"/>
    <col min="7689" max="7689" width="11.625" style="229" customWidth="1"/>
    <col min="7690" max="7690" width="11.00390625" style="229" customWidth="1"/>
    <col min="7691" max="7691" width="10.375" style="229" customWidth="1"/>
    <col min="7692" max="7692" width="75.375" style="229" customWidth="1"/>
    <col min="7693" max="7693" width="45.25390625" style="229" customWidth="1"/>
    <col min="7694" max="7936" width="9.125" style="229" customWidth="1"/>
    <col min="7937" max="7937" width="4.375" style="229" customWidth="1"/>
    <col min="7938" max="7938" width="11.625" style="229" customWidth="1"/>
    <col min="7939" max="7939" width="40.375" style="229" customWidth="1"/>
    <col min="7940" max="7940" width="5.625" style="229" customWidth="1"/>
    <col min="7941" max="7941" width="8.625" style="229" customWidth="1"/>
    <col min="7942" max="7942" width="9.875" style="229" customWidth="1"/>
    <col min="7943" max="7943" width="13.875" style="229" customWidth="1"/>
    <col min="7944" max="7944" width="11.75390625" style="229" customWidth="1"/>
    <col min="7945" max="7945" width="11.625" style="229" customWidth="1"/>
    <col min="7946" max="7946" width="11.00390625" style="229" customWidth="1"/>
    <col min="7947" max="7947" width="10.375" style="229" customWidth="1"/>
    <col min="7948" max="7948" width="75.375" style="229" customWidth="1"/>
    <col min="7949" max="7949" width="45.25390625" style="229" customWidth="1"/>
    <col min="7950" max="8192" width="9.125" style="229" customWidth="1"/>
    <col min="8193" max="8193" width="4.375" style="229" customWidth="1"/>
    <col min="8194" max="8194" width="11.625" style="229" customWidth="1"/>
    <col min="8195" max="8195" width="40.375" style="229" customWidth="1"/>
    <col min="8196" max="8196" width="5.625" style="229" customWidth="1"/>
    <col min="8197" max="8197" width="8.625" style="229" customWidth="1"/>
    <col min="8198" max="8198" width="9.875" style="229" customWidth="1"/>
    <col min="8199" max="8199" width="13.875" style="229" customWidth="1"/>
    <col min="8200" max="8200" width="11.75390625" style="229" customWidth="1"/>
    <col min="8201" max="8201" width="11.625" style="229" customWidth="1"/>
    <col min="8202" max="8202" width="11.00390625" style="229" customWidth="1"/>
    <col min="8203" max="8203" width="10.375" style="229" customWidth="1"/>
    <col min="8204" max="8204" width="75.375" style="229" customWidth="1"/>
    <col min="8205" max="8205" width="45.25390625" style="229" customWidth="1"/>
    <col min="8206" max="8448" width="9.125" style="229" customWidth="1"/>
    <col min="8449" max="8449" width="4.375" style="229" customWidth="1"/>
    <col min="8450" max="8450" width="11.625" style="229" customWidth="1"/>
    <col min="8451" max="8451" width="40.375" style="229" customWidth="1"/>
    <col min="8452" max="8452" width="5.625" style="229" customWidth="1"/>
    <col min="8453" max="8453" width="8.625" style="229" customWidth="1"/>
    <col min="8454" max="8454" width="9.875" style="229" customWidth="1"/>
    <col min="8455" max="8455" width="13.875" style="229" customWidth="1"/>
    <col min="8456" max="8456" width="11.75390625" style="229" customWidth="1"/>
    <col min="8457" max="8457" width="11.625" style="229" customWidth="1"/>
    <col min="8458" max="8458" width="11.00390625" style="229" customWidth="1"/>
    <col min="8459" max="8459" width="10.375" style="229" customWidth="1"/>
    <col min="8460" max="8460" width="75.375" style="229" customWidth="1"/>
    <col min="8461" max="8461" width="45.25390625" style="229" customWidth="1"/>
    <col min="8462" max="8704" width="9.125" style="229" customWidth="1"/>
    <col min="8705" max="8705" width="4.375" style="229" customWidth="1"/>
    <col min="8706" max="8706" width="11.625" style="229" customWidth="1"/>
    <col min="8707" max="8707" width="40.375" style="229" customWidth="1"/>
    <col min="8708" max="8708" width="5.625" style="229" customWidth="1"/>
    <col min="8709" max="8709" width="8.625" style="229" customWidth="1"/>
    <col min="8710" max="8710" width="9.875" style="229" customWidth="1"/>
    <col min="8711" max="8711" width="13.875" style="229" customWidth="1"/>
    <col min="8712" max="8712" width="11.75390625" style="229" customWidth="1"/>
    <col min="8713" max="8713" width="11.625" style="229" customWidth="1"/>
    <col min="8714" max="8714" width="11.00390625" style="229" customWidth="1"/>
    <col min="8715" max="8715" width="10.375" style="229" customWidth="1"/>
    <col min="8716" max="8716" width="75.375" style="229" customWidth="1"/>
    <col min="8717" max="8717" width="45.25390625" style="229" customWidth="1"/>
    <col min="8718" max="8960" width="9.125" style="229" customWidth="1"/>
    <col min="8961" max="8961" width="4.375" style="229" customWidth="1"/>
    <col min="8962" max="8962" width="11.625" style="229" customWidth="1"/>
    <col min="8963" max="8963" width="40.375" style="229" customWidth="1"/>
    <col min="8964" max="8964" width="5.625" style="229" customWidth="1"/>
    <col min="8965" max="8965" width="8.625" style="229" customWidth="1"/>
    <col min="8966" max="8966" width="9.875" style="229" customWidth="1"/>
    <col min="8967" max="8967" width="13.875" style="229" customWidth="1"/>
    <col min="8968" max="8968" width="11.75390625" style="229" customWidth="1"/>
    <col min="8969" max="8969" width="11.625" style="229" customWidth="1"/>
    <col min="8970" max="8970" width="11.00390625" style="229" customWidth="1"/>
    <col min="8971" max="8971" width="10.375" style="229" customWidth="1"/>
    <col min="8972" max="8972" width="75.375" style="229" customWidth="1"/>
    <col min="8973" max="8973" width="45.25390625" style="229" customWidth="1"/>
    <col min="8974" max="9216" width="9.125" style="229" customWidth="1"/>
    <col min="9217" max="9217" width="4.375" style="229" customWidth="1"/>
    <col min="9218" max="9218" width="11.625" style="229" customWidth="1"/>
    <col min="9219" max="9219" width="40.375" style="229" customWidth="1"/>
    <col min="9220" max="9220" width="5.625" style="229" customWidth="1"/>
    <col min="9221" max="9221" width="8.625" style="229" customWidth="1"/>
    <col min="9222" max="9222" width="9.875" style="229" customWidth="1"/>
    <col min="9223" max="9223" width="13.875" style="229" customWidth="1"/>
    <col min="9224" max="9224" width="11.75390625" style="229" customWidth="1"/>
    <col min="9225" max="9225" width="11.625" style="229" customWidth="1"/>
    <col min="9226" max="9226" width="11.00390625" style="229" customWidth="1"/>
    <col min="9227" max="9227" width="10.375" style="229" customWidth="1"/>
    <col min="9228" max="9228" width="75.375" style="229" customWidth="1"/>
    <col min="9229" max="9229" width="45.25390625" style="229" customWidth="1"/>
    <col min="9230" max="9472" width="9.125" style="229" customWidth="1"/>
    <col min="9473" max="9473" width="4.375" style="229" customWidth="1"/>
    <col min="9474" max="9474" width="11.625" style="229" customWidth="1"/>
    <col min="9475" max="9475" width="40.375" style="229" customWidth="1"/>
    <col min="9476" max="9476" width="5.625" style="229" customWidth="1"/>
    <col min="9477" max="9477" width="8.625" style="229" customWidth="1"/>
    <col min="9478" max="9478" width="9.875" style="229" customWidth="1"/>
    <col min="9479" max="9479" width="13.875" style="229" customWidth="1"/>
    <col min="9480" max="9480" width="11.75390625" style="229" customWidth="1"/>
    <col min="9481" max="9481" width="11.625" style="229" customWidth="1"/>
    <col min="9482" max="9482" width="11.00390625" style="229" customWidth="1"/>
    <col min="9483" max="9483" width="10.375" style="229" customWidth="1"/>
    <col min="9484" max="9484" width="75.375" style="229" customWidth="1"/>
    <col min="9485" max="9485" width="45.25390625" style="229" customWidth="1"/>
    <col min="9486" max="9728" width="9.125" style="229" customWidth="1"/>
    <col min="9729" max="9729" width="4.375" style="229" customWidth="1"/>
    <col min="9730" max="9730" width="11.625" style="229" customWidth="1"/>
    <col min="9731" max="9731" width="40.375" style="229" customWidth="1"/>
    <col min="9732" max="9732" width="5.625" style="229" customWidth="1"/>
    <col min="9733" max="9733" width="8.625" style="229" customWidth="1"/>
    <col min="9734" max="9734" width="9.875" style="229" customWidth="1"/>
    <col min="9735" max="9735" width="13.875" style="229" customWidth="1"/>
    <col min="9736" max="9736" width="11.75390625" style="229" customWidth="1"/>
    <col min="9737" max="9737" width="11.625" style="229" customWidth="1"/>
    <col min="9738" max="9738" width="11.00390625" style="229" customWidth="1"/>
    <col min="9739" max="9739" width="10.375" style="229" customWidth="1"/>
    <col min="9740" max="9740" width="75.375" style="229" customWidth="1"/>
    <col min="9741" max="9741" width="45.25390625" style="229" customWidth="1"/>
    <col min="9742" max="9984" width="9.125" style="229" customWidth="1"/>
    <col min="9985" max="9985" width="4.375" style="229" customWidth="1"/>
    <col min="9986" max="9986" width="11.625" style="229" customWidth="1"/>
    <col min="9987" max="9987" width="40.375" style="229" customWidth="1"/>
    <col min="9988" max="9988" width="5.625" style="229" customWidth="1"/>
    <col min="9989" max="9989" width="8.625" style="229" customWidth="1"/>
    <col min="9990" max="9990" width="9.875" style="229" customWidth="1"/>
    <col min="9991" max="9991" width="13.875" style="229" customWidth="1"/>
    <col min="9992" max="9992" width="11.75390625" style="229" customWidth="1"/>
    <col min="9993" max="9993" width="11.625" style="229" customWidth="1"/>
    <col min="9994" max="9994" width="11.00390625" style="229" customWidth="1"/>
    <col min="9995" max="9995" width="10.375" style="229" customWidth="1"/>
    <col min="9996" max="9996" width="75.375" style="229" customWidth="1"/>
    <col min="9997" max="9997" width="45.25390625" style="229" customWidth="1"/>
    <col min="9998" max="10240" width="9.125" style="229" customWidth="1"/>
    <col min="10241" max="10241" width="4.375" style="229" customWidth="1"/>
    <col min="10242" max="10242" width="11.625" style="229" customWidth="1"/>
    <col min="10243" max="10243" width="40.375" style="229" customWidth="1"/>
    <col min="10244" max="10244" width="5.625" style="229" customWidth="1"/>
    <col min="10245" max="10245" width="8.625" style="229" customWidth="1"/>
    <col min="10246" max="10246" width="9.875" style="229" customWidth="1"/>
    <col min="10247" max="10247" width="13.875" style="229" customWidth="1"/>
    <col min="10248" max="10248" width="11.75390625" style="229" customWidth="1"/>
    <col min="10249" max="10249" width="11.625" style="229" customWidth="1"/>
    <col min="10250" max="10250" width="11.00390625" style="229" customWidth="1"/>
    <col min="10251" max="10251" width="10.375" style="229" customWidth="1"/>
    <col min="10252" max="10252" width="75.375" style="229" customWidth="1"/>
    <col min="10253" max="10253" width="45.25390625" style="229" customWidth="1"/>
    <col min="10254" max="10496" width="9.125" style="229" customWidth="1"/>
    <col min="10497" max="10497" width="4.375" style="229" customWidth="1"/>
    <col min="10498" max="10498" width="11.625" style="229" customWidth="1"/>
    <col min="10499" max="10499" width="40.375" style="229" customWidth="1"/>
    <col min="10500" max="10500" width="5.625" style="229" customWidth="1"/>
    <col min="10501" max="10501" width="8.625" style="229" customWidth="1"/>
    <col min="10502" max="10502" width="9.875" style="229" customWidth="1"/>
    <col min="10503" max="10503" width="13.875" style="229" customWidth="1"/>
    <col min="10504" max="10504" width="11.75390625" style="229" customWidth="1"/>
    <col min="10505" max="10505" width="11.625" style="229" customWidth="1"/>
    <col min="10506" max="10506" width="11.00390625" style="229" customWidth="1"/>
    <col min="10507" max="10507" width="10.375" style="229" customWidth="1"/>
    <col min="10508" max="10508" width="75.375" style="229" customWidth="1"/>
    <col min="10509" max="10509" width="45.25390625" style="229" customWidth="1"/>
    <col min="10510" max="10752" width="9.125" style="229" customWidth="1"/>
    <col min="10753" max="10753" width="4.375" style="229" customWidth="1"/>
    <col min="10754" max="10754" width="11.625" style="229" customWidth="1"/>
    <col min="10755" max="10755" width="40.375" style="229" customWidth="1"/>
    <col min="10756" max="10756" width="5.625" style="229" customWidth="1"/>
    <col min="10757" max="10757" width="8.625" style="229" customWidth="1"/>
    <col min="10758" max="10758" width="9.875" style="229" customWidth="1"/>
    <col min="10759" max="10759" width="13.875" style="229" customWidth="1"/>
    <col min="10760" max="10760" width="11.75390625" style="229" customWidth="1"/>
    <col min="10761" max="10761" width="11.625" style="229" customWidth="1"/>
    <col min="10762" max="10762" width="11.00390625" style="229" customWidth="1"/>
    <col min="10763" max="10763" width="10.375" style="229" customWidth="1"/>
    <col min="10764" max="10764" width="75.375" style="229" customWidth="1"/>
    <col min="10765" max="10765" width="45.25390625" style="229" customWidth="1"/>
    <col min="10766" max="11008" width="9.125" style="229" customWidth="1"/>
    <col min="11009" max="11009" width="4.375" style="229" customWidth="1"/>
    <col min="11010" max="11010" width="11.625" style="229" customWidth="1"/>
    <col min="11011" max="11011" width="40.375" style="229" customWidth="1"/>
    <col min="11012" max="11012" width="5.625" style="229" customWidth="1"/>
    <col min="11013" max="11013" width="8.625" style="229" customWidth="1"/>
    <col min="11014" max="11014" width="9.875" style="229" customWidth="1"/>
    <col min="11015" max="11015" width="13.875" style="229" customWidth="1"/>
    <col min="11016" max="11016" width="11.75390625" style="229" customWidth="1"/>
    <col min="11017" max="11017" width="11.625" style="229" customWidth="1"/>
    <col min="11018" max="11018" width="11.00390625" style="229" customWidth="1"/>
    <col min="11019" max="11019" width="10.375" style="229" customWidth="1"/>
    <col min="11020" max="11020" width="75.375" style="229" customWidth="1"/>
    <col min="11021" max="11021" width="45.25390625" style="229" customWidth="1"/>
    <col min="11022" max="11264" width="9.125" style="229" customWidth="1"/>
    <col min="11265" max="11265" width="4.375" style="229" customWidth="1"/>
    <col min="11266" max="11266" width="11.625" style="229" customWidth="1"/>
    <col min="11267" max="11267" width="40.375" style="229" customWidth="1"/>
    <col min="11268" max="11268" width="5.625" style="229" customWidth="1"/>
    <col min="11269" max="11269" width="8.625" style="229" customWidth="1"/>
    <col min="11270" max="11270" width="9.875" style="229" customWidth="1"/>
    <col min="11271" max="11271" width="13.875" style="229" customWidth="1"/>
    <col min="11272" max="11272" width="11.75390625" style="229" customWidth="1"/>
    <col min="11273" max="11273" width="11.625" style="229" customWidth="1"/>
    <col min="11274" max="11274" width="11.00390625" style="229" customWidth="1"/>
    <col min="11275" max="11275" width="10.375" style="229" customWidth="1"/>
    <col min="11276" max="11276" width="75.375" style="229" customWidth="1"/>
    <col min="11277" max="11277" width="45.25390625" style="229" customWidth="1"/>
    <col min="11278" max="11520" width="9.125" style="229" customWidth="1"/>
    <col min="11521" max="11521" width="4.375" style="229" customWidth="1"/>
    <col min="11522" max="11522" width="11.625" style="229" customWidth="1"/>
    <col min="11523" max="11523" width="40.375" style="229" customWidth="1"/>
    <col min="11524" max="11524" width="5.625" style="229" customWidth="1"/>
    <col min="11525" max="11525" width="8.625" style="229" customWidth="1"/>
    <col min="11526" max="11526" width="9.875" style="229" customWidth="1"/>
    <col min="11527" max="11527" width="13.875" style="229" customWidth="1"/>
    <col min="11528" max="11528" width="11.75390625" style="229" customWidth="1"/>
    <col min="11529" max="11529" width="11.625" style="229" customWidth="1"/>
    <col min="11530" max="11530" width="11.00390625" style="229" customWidth="1"/>
    <col min="11531" max="11531" width="10.375" style="229" customWidth="1"/>
    <col min="11532" max="11532" width="75.375" style="229" customWidth="1"/>
    <col min="11533" max="11533" width="45.25390625" style="229" customWidth="1"/>
    <col min="11534" max="11776" width="9.125" style="229" customWidth="1"/>
    <col min="11777" max="11777" width="4.375" style="229" customWidth="1"/>
    <col min="11778" max="11778" width="11.625" style="229" customWidth="1"/>
    <col min="11779" max="11779" width="40.375" style="229" customWidth="1"/>
    <col min="11780" max="11780" width="5.625" style="229" customWidth="1"/>
    <col min="11781" max="11781" width="8.625" style="229" customWidth="1"/>
    <col min="11782" max="11782" width="9.875" style="229" customWidth="1"/>
    <col min="11783" max="11783" width="13.875" style="229" customWidth="1"/>
    <col min="11784" max="11784" width="11.75390625" style="229" customWidth="1"/>
    <col min="11785" max="11785" width="11.625" style="229" customWidth="1"/>
    <col min="11786" max="11786" width="11.00390625" style="229" customWidth="1"/>
    <col min="11787" max="11787" width="10.375" style="229" customWidth="1"/>
    <col min="11788" max="11788" width="75.375" style="229" customWidth="1"/>
    <col min="11789" max="11789" width="45.25390625" style="229" customWidth="1"/>
    <col min="11790" max="12032" width="9.125" style="229" customWidth="1"/>
    <col min="12033" max="12033" width="4.375" style="229" customWidth="1"/>
    <col min="12034" max="12034" width="11.625" style="229" customWidth="1"/>
    <col min="12035" max="12035" width="40.375" style="229" customWidth="1"/>
    <col min="12036" max="12036" width="5.625" style="229" customWidth="1"/>
    <col min="12037" max="12037" width="8.625" style="229" customWidth="1"/>
    <col min="12038" max="12038" width="9.875" style="229" customWidth="1"/>
    <col min="12039" max="12039" width="13.875" style="229" customWidth="1"/>
    <col min="12040" max="12040" width="11.75390625" style="229" customWidth="1"/>
    <col min="12041" max="12041" width="11.625" style="229" customWidth="1"/>
    <col min="12042" max="12042" width="11.00390625" style="229" customWidth="1"/>
    <col min="12043" max="12043" width="10.375" style="229" customWidth="1"/>
    <col min="12044" max="12044" width="75.375" style="229" customWidth="1"/>
    <col min="12045" max="12045" width="45.25390625" style="229" customWidth="1"/>
    <col min="12046" max="12288" width="9.125" style="229" customWidth="1"/>
    <col min="12289" max="12289" width="4.375" style="229" customWidth="1"/>
    <col min="12290" max="12290" width="11.625" style="229" customWidth="1"/>
    <col min="12291" max="12291" width="40.375" style="229" customWidth="1"/>
    <col min="12292" max="12292" width="5.625" style="229" customWidth="1"/>
    <col min="12293" max="12293" width="8.625" style="229" customWidth="1"/>
    <col min="12294" max="12294" width="9.875" style="229" customWidth="1"/>
    <col min="12295" max="12295" width="13.875" style="229" customWidth="1"/>
    <col min="12296" max="12296" width="11.75390625" style="229" customWidth="1"/>
    <col min="12297" max="12297" width="11.625" style="229" customWidth="1"/>
    <col min="12298" max="12298" width="11.00390625" style="229" customWidth="1"/>
    <col min="12299" max="12299" width="10.375" style="229" customWidth="1"/>
    <col min="12300" max="12300" width="75.375" style="229" customWidth="1"/>
    <col min="12301" max="12301" width="45.25390625" style="229" customWidth="1"/>
    <col min="12302" max="12544" width="9.125" style="229" customWidth="1"/>
    <col min="12545" max="12545" width="4.375" style="229" customWidth="1"/>
    <col min="12546" max="12546" width="11.625" style="229" customWidth="1"/>
    <col min="12547" max="12547" width="40.375" style="229" customWidth="1"/>
    <col min="12548" max="12548" width="5.625" style="229" customWidth="1"/>
    <col min="12549" max="12549" width="8.625" style="229" customWidth="1"/>
    <col min="12550" max="12550" width="9.875" style="229" customWidth="1"/>
    <col min="12551" max="12551" width="13.875" style="229" customWidth="1"/>
    <col min="12552" max="12552" width="11.75390625" style="229" customWidth="1"/>
    <col min="12553" max="12553" width="11.625" style="229" customWidth="1"/>
    <col min="12554" max="12554" width="11.00390625" style="229" customWidth="1"/>
    <col min="12555" max="12555" width="10.375" style="229" customWidth="1"/>
    <col min="12556" max="12556" width="75.375" style="229" customWidth="1"/>
    <col min="12557" max="12557" width="45.25390625" style="229" customWidth="1"/>
    <col min="12558" max="12800" width="9.125" style="229" customWidth="1"/>
    <col min="12801" max="12801" width="4.375" style="229" customWidth="1"/>
    <col min="12802" max="12802" width="11.625" style="229" customWidth="1"/>
    <col min="12803" max="12803" width="40.375" style="229" customWidth="1"/>
    <col min="12804" max="12804" width="5.625" style="229" customWidth="1"/>
    <col min="12805" max="12805" width="8.625" style="229" customWidth="1"/>
    <col min="12806" max="12806" width="9.875" style="229" customWidth="1"/>
    <col min="12807" max="12807" width="13.875" style="229" customWidth="1"/>
    <col min="12808" max="12808" width="11.75390625" style="229" customWidth="1"/>
    <col min="12809" max="12809" width="11.625" style="229" customWidth="1"/>
    <col min="12810" max="12810" width="11.00390625" style="229" customWidth="1"/>
    <col min="12811" max="12811" width="10.375" style="229" customWidth="1"/>
    <col min="12812" max="12812" width="75.375" style="229" customWidth="1"/>
    <col min="12813" max="12813" width="45.25390625" style="229" customWidth="1"/>
    <col min="12814" max="13056" width="9.125" style="229" customWidth="1"/>
    <col min="13057" max="13057" width="4.375" style="229" customWidth="1"/>
    <col min="13058" max="13058" width="11.625" style="229" customWidth="1"/>
    <col min="13059" max="13059" width="40.375" style="229" customWidth="1"/>
    <col min="13060" max="13060" width="5.625" style="229" customWidth="1"/>
    <col min="13061" max="13061" width="8.625" style="229" customWidth="1"/>
    <col min="13062" max="13062" width="9.875" style="229" customWidth="1"/>
    <col min="13063" max="13063" width="13.875" style="229" customWidth="1"/>
    <col min="13064" max="13064" width="11.75390625" style="229" customWidth="1"/>
    <col min="13065" max="13065" width="11.625" style="229" customWidth="1"/>
    <col min="13066" max="13066" width="11.00390625" style="229" customWidth="1"/>
    <col min="13067" max="13067" width="10.375" style="229" customWidth="1"/>
    <col min="13068" max="13068" width="75.375" style="229" customWidth="1"/>
    <col min="13069" max="13069" width="45.25390625" style="229" customWidth="1"/>
    <col min="13070" max="13312" width="9.125" style="229" customWidth="1"/>
    <col min="13313" max="13313" width="4.375" style="229" customWidth="1"/>
    <col min="13314" max="13314" width="11.625" style="229" customWidth="1"/>
    <col min="13315" max="13315" width="40.375" style="229" customWidth="1"/>
    <col min="13316" max="13316" width="5.625" style="229" customWidth="1"/>
    <col min="13317" max="13317" width="8.625" style="229" customWidth="1"/>
    <col min="13318" max="13318" width="9.875" style="229" customWidth="1"/>
    <col min="13319" max="13319" width="13.875" style="229" customWidth="1"/>
    <col min="13320" max="13320" width="11.75390625" style="229" customWidth="1"/>
    <col min="13321" max="13321" width="11.625" style="229" customWidth="1"/>
    <col min="13322" max="13322" width="11.00390625" style="229" customWidth="1"/>
    <col min="13323" max="13323" width="10.375" style="229" customWidth="1"/>
    <col min="13324" max="13324" width="75.375" style="229" customWidth="1"/>
    <col min="13325" max="13325" width="45.25390625" style="229" customWidth="1"/>
    <col min="13326" max="13568" width="9.125" style="229" customWidth="1"/>
    <col min="13569" max="13569" width="4.375" style="229" customWidth="1"/>
    <col min="13570" max="13570" width="11.625" style="229" customWidth="1"/>
    <col min="13571" max="13571" width="40.375" style="229" customWidth="1"/>
    <col min="13572" max="13572" width="5.625" style="229" customWidth="1"/>
    <col min="13573" max="13573" width="8.625" style="229" customWidth="1"/>
    <col min="13574" max="13574" width="9.875" style="229" customWidth="1"/>
    <col min="13575" max="13575" width="13.875" style="229" customWidth="1"/>
    <col min="13576" max="13576" width="11.75390625" style="229" customWidth="1"/>
    <col min="13577" max="13577" width="11.625" style="229" customWidth="1"/>
    <col min="13578" max="13578" width="11.00390625" style="229" customWidth="1"/>
    <col min="13579" max="13579" width="10.375" style="229" customWidth="1"/>
    <col min="13580" max="13580" width="75.375" style="229" customWidth="1"/>
    <col min="13581" max="13581" width="45.25390625" style="229" customWidth="1"/>
    <col min="13582" max="13824" width="9.125" style="229" customWidth="1"/>
    <col min="13825" max="13825" width="4.375" style="229" customWidth="1"/>
    <col min="13826" max="13826" width="11.625" style="229" customWidth="1"/>
    <col min="13827" max="13827" width="40.375" style="229" customWidth="1"/>
    <col min="13828" max="13828" width="5.625" style="229" customWidth="1"/>
    <col min="13829" max="13829" width="8.625" style="229" customWidth="1"/>
    <col min="13830" max="13830" width="9.875" style="229" customWidth="1"/>
    <col min="13831" max="13831" width="13.875" style="229" customWidth="1"/>
    <col min="13832" max="13832" width="11.75390625" style="229" customWidth="1"/>
    <col min="13833" max="13833" width="11.625" style="229" customWidth="1"/>
    <col min="13834" max="13834" width="11.00390625" style="229" customWidth="1"/>
    <col min="13835" max="13835" width="10.375" style="229" customWidth="1"/>
    <col min="13836" max="13836" width="75.375" style="229" customWidth="1"/>
    <col min="13837" max="13837" width="45.25390625" style="229" customWidth="1"/>
    <col min="13838" max="14080" width="9.125" style="229" customWidth="1"/>
    <col min="14081" max="14081" width="4.375" style="229" customWidth="1"/>
    <col min="14082" max="14082" width="11.625" style="229" customWidth="1"/>
    <col min="14083" max="14083" width="40.375" style="229" customWidth="1"/>
    <col min="14084" max="14084" width="5.625" style="229" customWidth="1"/>
    <col min="14085" max="14085" width="8.625" style="229" customWidth="1"/>
    <col min="14086" max="14086" width="9.875" style="229" customWidth="1"/>
    <col min="14087" max="14087" width="13.875" style="229" customWidth="1"/>
    <col min="14088" max="14088" width="11.75390625" style="229" customWidth="1"/>
    <col min="14089" max="14089" width="11.625" style="229" customWidth="1"/>
    <col min="14090" max="14090" width="11.00390625" style="229" customWidth="1"/>
    <col min="14091" max="14091" width="10.375" style="229" customWidth="1"/>
    <col min="14092" max="14092" width="75.375" style="229" customWidth="1"/>
    <col min="14093" max="14093" width="45.25390625" style="229" customWidth="1"/>
    <col min="14094" max="14336" width="9.125" style="229" customWidth="1"/>
    <col min="14337" max="14337" width="4.375" style="229" customWidth="1"/>
    <col min="14338" max="14338" width="11.625" style="229" customWidth="1"/>
    <col min="14339" max="14339" width="40.375" style="229" customWidth="1"/>
    <col min="14340" max="14340" width="5.625" style="229" customWidth="1"/>
    <col min="14341" max="14341" width="8.625" style="229" customWidth="1"/>
    <col min="14342" max="14342" width="9.875" style="229" customWidth="1"/>
    <col min="14343" max="14343" width="13.875" style="229" customWidth="1"/>
    <col min="14344" max="14344" width="11.75390625" style="229" customWidth="1"/>
    <col min="14345" max="14345" width="11.625" style="229" customWidth="1"/>
    <col min="14346" max="14346" width="11.00390625" style="229" customWidth="1"/>
    <col min="14347" max="14347" width="10.375" style="229" customWidth="1"/>
    <col min="14348" max="14348" width="75.375" style="229" customWidth="1"/>
    <col min="14349" max="14349" width="45.25390625" style="229" customWidth="1"/>
    <col min="14350" max="14592" width="9.125" style="229" customWidth="1"/>
    <col min="14593" max="14593" width="4.375" style="229" customWidth="1"/>
    <col min="14594" max="14594" width="11.625" style="229" customWidth="1"/>
    <col min="14595" max="14595" width="40.375" style="229" customWidth="1"/>
    <col min="14596" max="14596" width="5.625" style="229" customWidth="1"/>
    <col min="14597" max="14597" width="8.625" style="229" customWidth="1"/>
    <col min="14598" max="14598" width="9.875" style="229" customWidth="1"/>
    <col min="14599" max="14599" width="13.875" style="229" customWidth="1"/>
    <col min="14600" max="14600" width="11.75390625" style="229" customWidth="1"/>
    <col min="14601" max="14601" width="11.625" style="229" customWidth="1"/>
    <col min="14602" max="14602" width="11.00390625" style="229" customWidth="1"/>
    <col min="14603" max="14603" width="10.375" style="229" customWidth="1"/>
    <col min="14604" max="14604" width="75.375" style="229" customWidth="1"/>
    <col min="14605" max="14605" width="45.25390625" style="229" customWidth="1"/>
    <col min="14606" max="14848" width="9.125" style="229" customWidth="1"/>
    <col min="14849" max="14849" width="4.375" style="229" customWidth="1"/>
    <col min="14850" max="14850" width="11.625" style="229" customWidth="1"/>
    <col min="14851" max="14851" width="40.375" style="229" customWidth="1"/>
    <col min="14852" max="14852" width="5.625" style="229" customWidth="1"/>
    <col min="14853" max="14853" width="8.625" style="229" customWidth="1"/>
    <col min="14854" max="14854" width="9.875" style="229" customWidth="1"/>
    <col min="14855" max="14855" width="13.875" style="229" customWidth="1"/>
    <col min="14856" max="14856" width="11.75390625" style="229" customWidth="1"/>
    <col min="14857" max="14857" width="11.625" style="229" customWidth="1"/>
    <col min="14858" max="14858" width="11.00390625" style="229" customWidth="1"/>
    <col min="14859" max="14859" width="10.375" style="229" customWidth="1"/>
    <col min="14860" max="14860" width="75.375" style="229" customWidth="1"/>
    <col min="14861" max="14861" width="45.25390625" style="229" customWidth="1"/>
    <col min="14862" max="15104" width="9.125" style="229" customWidth="1"/>
    <col min="15105" max="15105" width="4.375" style="229" customWidth="1"/>
    <col min="15106" max="15106" width="11.625" style="229" customWidth="1"/>
    <col min="15107" max="15107" width="40.375" style="229" customWidth="1"/>
    <col min="15108" max="15108" width="5.625" style="229" customWidth="1"/>
    <col min="15109" max="15109" width="8.625" style="229" customWidth="1"/>
    <col min="15110" max="15110" width="9.875" style="229" customWidth="1"/>
    <col min="15111" max="15111" width="13.875" style="229" customWidth="1"/>
    <col min="15112" max="15112" width="11.75390625" style="229" customWidth="1"/>
    <col min="15113" max="15113" width="11.625" style="229" customWidth="1"/>
    <col min="15114" max="15114" width="11.00390625" style="229" customWidth="1"/>
    <col min="15115" max="15115" width="10.375" style="229" customWidth="1"/>
    <col min="15116" max="15116" width="75.375" style="229" customWidth="1"/>
    <col min="15117" max="15117" width="45.25390625" style="229" customWidth="1"/>
    <col min="15118" max="15360" width="9.125" style="229" customWidth="1"/>
    <col min="15361" max="15361" width="4.375" style="229" customWidth="1"/>
    <col min="15362" max="15362" width="11.625" style="229" customWidth="1"/>
    <col min="15363" max="15363" width="40.375" style="229" customWidth="1"/>
    <col min="15364" max="15364" width="5.625" style="229" customWidth="1"/>
    <col min="15365" max="15365" width="8.625" style="229" customWidth="1"/>
    <col min="15366" max="15366" width="9.875" style="229" customWidth="1"/>
    <col min="15367" max="15367" width="13.875" style="229" customWidth="1"/>
    <col min="15368" max="15368" width="11.75390625" style="229" customWidth="1"/>
    <col min="15369" max="15369" width="11.625" style="229" customWidth="1"/>
    <col min="15370" max="15370" width="11.00390625" style="229" customWidth="1"/>
    <col min="15371" max="15371" width="10.375" style="229" customWidth="1"/>
    <col min="15372" max="15372" width="75.375" style="229" customWidth="1"/>
    <col min="15373" max="15373" width="45.25390625" style="229" customWidth="1"/>
    <col min="15374" max="15616" width="9.125" style="229" customWidth="1"/>
    <col min="15617" max="15617" width="4.375" style="229" customWidth="1"/>
    <col min="15618" max="15618" width="11.625" style="229" customWidth="1"/>
    <col min="15619" max="15619" width="40.375" style="229" customWidth="1"/>
    <col min="15620" max="15620" width="5.625" style="229" customWidth="1"/>
    <col min="15621" max="15621" width="8.625" style="229" customWidth="1"/>
    <col min="15622" max="15622" width="9.875" style="229" customWidth="1"/>
    <col min="15623" max="15623" width="13.875" style="229" customWidth="1"/>
    <col min="15624" max="15624" width="11.75390625" style="229" customWidth="1"/>
    <col min="15625" max="15625" width="11.625" style="229" customWidth="1"/>
    <col min="15626" max="15626" width="11.00390625" style="229" customWidth="1"/>
    <col min="15627" max="15627" width="10.375" style="229" customWidth="1"/>
    <col min="15628" max="15628" width="75.375" style="229" customWidth="1"/>
    <col min="15629" max="15629" width="45.25390625" style="229" customWidth="1"/>
    <col min="15630" max="15872" width="9.125" style="229" customWidth="1"/>
    <col min="15873" max="15873" width="4.375" style="229" customWidth="1"/>
    <col min="15874" max="15874" width="11.625" style="229" customWidth="1"/>
    <col min="15875" max="15875" width="40.375" style="229" customWidth="1"/>
    <col min="15876" max="15876" width="5.625" style="229" customWidth="1"/>
    <col min="15877" max="15877" width="8.625" style="229" customWidth="1"/>
    <col min="15878" max="15878" width="9.875" style="229" customWidth="1"/>
    <col min="15879" max="15879" width="13.875" style="229" customWidth="1"/>
    <col min="15880" max="15880" width="11.75390625" style="229" customWidth="1"/>
    <col min="15881" max="15881" width="11.625" style="229" customWidth="1"/>
    <col min="15882" max="15882" width="11.00390625" style="229" customWidth="1"/>
    <col min="15883" max="15883" width="10.375" style="229" customWidth="1"/>
    <col min="15884" max="15884" width="75.375" style="229" customWidth="1"/>
    <col min="15885" max="15885" width="45.25390625" style="229" customWidth="1"/>
    <col min="15886" max="16128" width="9.125" style="229" customWidth="1"/>
    <col min="16129" max="16129" width="4.375" style="229" customWidth="1"/>
    <col min="16130" max="16130" width="11.625" style="229" customWidth="1"/>
    <col min="16131" max="16131" width="40.375" style="229" customWidth="1"/>
    <col min="16132" max="16132" width="5.625" style="229" customWidth="1"/>
    <col min="16133" max="16133" width="8.625" style="229" customWidth="1"/>
    <col min="16134" max="16134" width="9.875" style="229" customWidth="1"/>
    <col min="16135" max="16135" width="13.875" style="229" customWidth="1"/>
    <col min="16136" max="16136" width="11.75390625" style="229" customWidth="1"/>
    <col min="16137" max="16137" width="11.625" style="229" customWidth="1"/>
    <col min="16138" max="16138" width="11.00390625" style="229" customWidth="1"/>
    <col min="16139" max="16139" width="10.375" style="229" customWidth="1"/>
    <col min="16140" max="16140" width="75.375" style="229" customWidth="1"/>
    <col min="16141" max="16141" width="45.25390625" style="229" customWidth="1"/>
    <col min="16142" max="16384" width="9.125" style="229" customWidth="1"/>
  </cols>
  <sheetData>
    <row r="1" spans="1:7" ht="15.75">
      <c r="A1" s="328" t="s">
        <v>87</v>
      </c>
      <c r="B1" s="328"/>
      <c r="C1" s="328"/>
      <c r="D1" s="328"/>
      <c r="E1" s="328"/>
      <c r="F1" s="328"/>
      <c r="G1" s="328"/>
    </row>
    <row r="2" spans="2:7" ht="14.25" customHeight="1" thickBot="1">
      <c r="B2" s="230"/>
      <c r="C2" s="231"/>
      <c r="D2" s="231"/>
      <c r="E2" s="232"/>
      <c r="F2" s="231"/>
      <c r="G2" s="231"/>
    </row>
    <row r="3" spans="1:7" ht="13.5" thickTop="1">
      <c r="A3" s="317" t="s">
        <v>3</v>
      </c>
      <c r="B3" s="318"/>
      <c r="C3" s="183" t="s">
        <v>340</v>
      </c>
      <c r="D3" s="184"/>
      <c r="E3" s="233" t="s">
        <v>88</v>
      </c>
      <c r="F3" s="234">
        <f>'1801-001 20180110 Rek-1'!H1</f>
        <v>20180110</v>
      </c>
      <c r="G3" s="235"/>
    </row>
    <row r="4" spans="1:7" ht="13.5" thickBot="1">
      <c r="A4" s="329" t="s">
        <v>78</v>
      </c>
      <c r="B4" s="320"/>
      <c r="C4" s="189" t="s">
        <v>106</v>
      </c>
      <c r="D4" s="190"/>
      <c r="E4" s="330" t="str">
        <f>'1801-001 20180110 Rek-1'!G2</f>
        <v>Oprava střechy</v>
      </c>
      <c r="F4" s="331"/>
      <c r="G4" s="332"/>
    </row>
    <row r="5" spans="1:7" ht="13.5" thickTop="1">
      <c r="A5" s="236"/>
      <c r="G5" s="238"/>
    </row>
    <row r="6" spans="1:11" ht="27" customHeight="1">
      <c r="A6" s="239" t="s">
        <v>89</v>
      </c>
      <c r="B6" s="240" t="s">
        <v>90</v>
      </c>
      <c r="C6" s="240" t="s">
        <v>91</v>
      </c>
      <c r="D6" s="240" t="s">
        <v>92</v>
      </c>
      <c r="E6" s="241" t="s">
        <v>93</v>
      </c>
      <c r="F6" s="240" t="s">
        <v>94</v>
      </c>
      <c r="G6" s="242" t="s">
        <v>95</v>
      </c>
      <c r="H6" s="243" t="s">
        <v>96</v>
      </c>
      <c r="I6" s="243" t="s">
        <v>97</v>
      </c>
      <c r="J6" s="243" t="s">
        <v>98</v>
      </c>
      <c r="K6" s="243" t="s">
        <v>99</v>
      </c>
    </row>
    <row r="7" spans="1:15" ht="12.75">
      <c r="A7" s="244" t="s">
        <v>100</v>
      </c>
      <c r="B7" s="245" t="s">
        <v>162</v>
      </c>
      <c r="C7" s="246" t="s">
        <v>163</v>
      </c>
      <c r="D7" s="247"/>
      <c r="E7" s="248"/>
      <c r="F7" s="248"/>
      <c r="G7" s="249"/>
      <c r="H7" s="250"/>
      <c r="I7" s="251"/>
      <c r="J7" s="252"/>
      <c r="K7" s="253"/>
      <c r="O7" s="254">
        <v>1</v>
      </c>
    </row>
    <row r="8" spans="1:80" ht="12.75">
      <c r="A8" s="255">
        <v>1</v>
      </c>
      <c r="B8" s="256" t="s">
        <v>194</v>
      </c>
      <c r="C8" s="257" t="s">
        <v>195</v>
      </c>
      <c r="D8" s="258" t="s">
        <v>118</v>
      </c>
      <c r="E8" s="259">
        <v>559.735</v>
      </c>
      <c r="F8" s="259"/>
      <c r="G8" s="260">
        <f>E8*F8</f>
        <v>0</v>
      </c>
      <c r="H8" s="261">
        <v>0</v>
      </c>
      <c r="I8" s="262">
        <f>E8*H8</f>
        <v>0</v>
      </c>
      <c r="J8" s="261">
        <v>0</v>
      </c>
      <c r="K8" s="262">
        <f>E8*J8</f>
        <v>0</v>
      </c>
      <c r="O8" s="254">
        <v>2</v>
      </c>
      <c r="AA8" s="229">
        <v>1</v>
      </c>
      <c r="AB8" s="229">
        <v>1</v>
      </c>
      <c r="AC8" s="229">
        <v>1</v>
      </c>
      <c r="AZ8" s="229">
        <v>1</v>
      </c>
      <c r="BA8" s="229">
        <f>IF(AZ8=1,G8,0)</f>
        <v>0</v>
      </c>
      <c r="BB8" s="229">
        <f>IF(AZ8=2,G8,0)</f>
        <v>0</v>
      </c>
      <c r="BC8" s="229">
        <f>IF(AZ8=3,G8,0)</f>
        <v>0</v>
      </c>
      <c r="BD8" s="229">
        <f>IF(AZ8=4,G8,0)</f>
        <v>0</v>
      </c>
      <c r="BE8" s="229">
        <f>IF(AZ8=5,G8,0)</f>
        <v>0</v>
      </c>
      <c r="CA8" s="254">
        <v>1</v>
      </c>
      <c r="CB8" s="254">
        <v>1</v>
      </c>
    </row>
    <row r="9" spans="1:15" ht="12.75">
      <c r="A9" s="263"/>
      <c r="B9" s="267"/>
      <c r="C9" s="326" t="s">
        <v>119</v>
      </c>
      <c r="D9" s="327"/>
      <c r="E9" s="268">
        <v>325.105</v>
      </c>
      <c r="F9" s="269"/>
      <c r="G9" s="270"/>
      <c r="H9" s="271"/>
      <c r="I9" s="265"/>
      <c r="J9" s="272"/>
      <c r="K9" s="265"/>
      <c r="M9" s="266" t="s">
        <v>119</v>
      </c>
      <c r="O9" s="254"/>
    </row>
    <row r="10" spans="1:15" ht="12.75">
      <c r="A10" s="263"/>
      <c r="B10" s="267"/>
      <c r="C10" s="326" t="s">
        <v>120</v>
      </c>
      <c r="D10" s="327"/>
      <c r="E10" s="268">
        <v>121.77</v>
      </c>
      <c r="F10" s="269"/>
      <c r="G10" s="270"/>
      <c r="H10" s="271"/>
      <c r="I10" s="265"/>
      <c r="J10" s="272"/>
      <c r="K10" s="265"/>
      <c r="M10" s="266" t="s">
        <v>120</v>
      </c>
      <c r="O10" s="254"/>
    </row>
    <row r="11" spans="1:15" ht="12.75">
      <c r="A11" s="263"/>
      <c r="B11" s="267"/>
      <c r="C11" s="326" t="s">
        <v>121</v>
      </c>
      <c r="D11" s="327"/>
      <c r="E11" s="268">
        <v>112.86</v>
      </c>
      <c r="F11" s="269"/>
      <c r="G11" s="270"/>
      <c r="H11" s="271"/>
      <c r="I11" s="265"/>
      <c r="J11" s="272"/>
      <c r="K11" s="265"/>
      <c r="M11" s="266" t="s">
        <v>121</v>
      </c>
      <c r="O11" s="254"/>
    </row>
    <row r="12" spans="1:80" ht="12.75">
      <c r="A12" s="255">
        <v>2</v>
      </c>
      <c r="B12" s="256" t="s">
        <v>196</v>
      </c>
      <c r="C12" s="257" t="s">
        <v>197</v>
      </c>
      <c r="D12" s="258" t="s">
        <v>118</v>
      </c>
      <c r="E12" s="259">
        <v>559.735</v>
      </c>
      <c r="F12" s="259"/>
      <c r="G12" s="260">
        <f>E12*F12</f>
        <v>0</v>
      </c>
      <c r="H12" s="261">
        <v>0</v>
      </c>
      <c r="I12" s="262">
        <f>E12*H12</f>
        <v>0</v>
      </c>
      <c r="J12" s="261">
        <v>0</v>
      </c>
      <c r="K12" s="262">
        <f>E12*J12</f>
        <v>0</v>
      </c>
      <c r="O12" s="254">
        <v>2</v>
      </c>
      <c r="AA12" s="229">
        <v>1</v>
      </c>
      <c r="AB12" s="229">
        <v>1</v>
      </c>
      <c r="AC12" s="229">
        <v>1</v>
      </c>
      <c r="AZ12" s="229">
        <v>1</v>
      </c>
      <c r="BA12" s="229">
        <f>IF(AZ12=1,G12,0)</f>
        <v>0</v>
      </c>
      <c r="BB12" s="229">
        <f>IF(AZ12=2,G12,0)</f>
        <v>0</v>
      </c>
      <c r="BC12" s="229">
        <f>IF(AZ12=3,G12,0)</f>
        <v>0</v>
      </c>
      <c r="BD12" s="229">
        <f>IF(AZ12=4,G12,0)</f>
        <v>0</v>
      </c>
      <c r="BE12" s="229">
        <f>IF(AZ12=5,G12,0)</f>
        <v>0</v>
      </c>
      <c r="CA12" s="254">
        <v>1</v>
      </c>
      <c r="CB12" s="254">
        <v>1</v>
      </c>
    </row>
    <row r="13" spans="1:15" ht="12.75">
      <c r="A13" s="263"/>
      <c r="B13" s="267"/>
      <c r="C13" s="326" t="s">
        <v>119</v>
      </c>
      <c r="D13" s="327"/>
      <c r="E13" s="268">
        <v>325.105</v>
      </c>
      <c r="F13" s="269"/>
      <c r="G13" s="270"/>
      <c r="H13" s="271"/>
      <c r="I13" s="265"/>
      <c r="J13" s="272"/>
      <c r="K13" s="265"/>
      <c r="M13" s="266" t="s">
        <v>119</v>
      </c>
      <c r="O13" s="254"/>
    </row>
    <row r="14" spans="1:15" ht="12.75">
      <c r="A14" s="263"/>
      <c r="B14" s="267"/>
      <c r="C14" s="326" t="s">
        <v>120</v>
      </c>
      <c r="D14" s="327"/>
      <c r="E14" s="268">
        <v>121.77</v>
      </c>
      <c r="F14" s="269"/>
      <c r="G14" s="270"/>
      <c r="H14" s="271"/>
      <c r="I14" s="265"/>
      <c r="J14" s="272"/>
      <c r="K14" s="265"/>
      <c r="M14" s="266" t="s">
        <v>120</v>
      </c>
      <c r="O14" s="254"/>
    </row>
    <row r="15" spans="1:15" ht="12.75">
      <c r="A15" s="263"/>
      <c r="B15" s="267"/>
      <c r="C15" s="326" t="s">
        <v>121</v>
      </c>
      <c r="D15" s="327"/>
      <c r="E15" s="268">
        <v>112.86</v>
      </c>
      <c r="F15" s="269"/>
      <c r="G15" s="270"/>
      <c r="H15" s="271"/>
      <c r="I15" s="265"/>
      <c r="J15" s="272"/>
      <c r="K15" s="265"/>
      <c r="M15" s="266" t="s">
        <v>121</v>
      </c>
      <c r="O15" s="254"/>
    </row>
    <row r="16" spans="1:57" ht="12.75">
      <c r="A16" s="273"/>
      <c r="B16" s="274" t="s">
        <v>102</v>
      </c>
      <c r="C16" s="275" t="s">
        <v>164</v>
      </c>
      <c r="D16" s="276"/>
      <c r="E16" s="277"/>
      <c r="F16" s="278"/>
      <c r="G16" s="279">
        <f>SUM(G7:G15)</f>
        <v>0</v>
      </c>
      <c r="H16" s="280"/>
      <c r="I16" s="281">
        <f>SUM(I7:I15)</f>
        <v>0</v>
      </c>
      <c r="J16" s="280"/>
      <c r="K16" s="281">
        <f>SUM(K7:K15)</f>
        <v>0</v>
      </c>
      <c r="O16" s="254">
        <v>4</v>
      </c>
      <c r="BA16" s="282">
        <f>SUM(BA7:BA15)</f>
        <v>0</v>
      </c>
      <c r="BB16" s="282">
        <f>SUM(BB7:BB15)</f>
        <v>0</v>
      </c>
      <c r="BC16" s="282">
        <f>SUM(BC7:BC15)</f>
        <v>0</v>
      </c>
      <c r="BD16" s="282">
        <f>SUM(BD7:BD15)</f>
        <v>0</v>
      </c>
      <c r="BE16" s="282">
        <f>SUM(BE7:BE15)</f>
        <v>0</v>
      </c>
    </row>
    <row r="17" spans="1:15" ht="12.75">
      <c r="A17" s="244" t="s">
        <v>100</v>
      </c>
      <c r="B17" s="245" t="s">
        <v>198</v>
      </c>
      <c r="C17" s="246" t="s">
        <v>199</v>
      </c>
      <c r="D17" s="247"/>
      <c r="E17" s="248"/>
      <c r="F17" s="248"/>
      <c r="G17" s="249"/>
      <c r="H17" s="250"/>
      <c r="I17" s="251"/>
      <c r="J17" s="252"/>
      <c r="K17" s="253"/>
      <c r="O17" s="254">
        <v>1</v>
      </c>
    </row>
    <row r="18" spans="1:80" ht="12.75">
      <c r="A18" s="255">
        <v>3</v>
      </c>
      <c r="B18" s="256" t="s">
        <v>201</v>
      </c>
      <c r="C18" s="257" t="s">
        <v>202</v>
      </c>
      <c r="D18" s="258" t="s">
        <v>142</v>
      </c>
      <c r="E18" s="259">
        <v>48</v>
      </c>
      <c r="F18" s="259"/>
      <c r="G18" s="260">
        <f>E18*F18</f>
        <v>0</v>
      </c>
      <c r="H18" s="261">
        <v>3E-05</v>
      </c>
      <c r="I18" s="262">
        <f>E18*H18</f>
        <v>0.00144</v>
      </c>
      <c r="J18" s="261">
        <v>0</v>
      </c>
      <c r="K18" s="262">
        <f>E18*J18</f>
        <v>0</v>
      </c>
      <c r="O18" s="254">
        <v>2</v>
      </c>
      <c r="AA18" s="229">
        <v>1</v>
      </c>
      <c r="AB18" s="229">
        <v>1</v>
      </c>
      <c r="AC18" s="229">
        <v>1</v>
      </c>
      <c r="AZ18" s="229">
        <v>1</v>
      </c>
      <c r="BA18" s="229">
        <f>IF(AZ18=1,G18,0)</f>
        <v>0</v>
      </c>
      <c r="BB18" s="229">
        <f>IF(AZ18=2,G18,0)</f>
        <v>0</v>
      </c>
      <c r="BC18" s="229">
        <f>IF(AZ18=3,G18,0)</f>
        <v>0</v>
      </c>
      <c r="BD18" s="229">
        <f>IF(AZ18=4,G18,0)</f>
        <v>0</v>
      </c>
      <c r="BE18" s="229">
        <f>IF(AZ18=5,G18,0)</f>
        <v>0</v>
      </c>
      <c r="CA18" s="254">
        <v>1</v>
      </c>
      <c r="CB18" s="254">
        <v>1</v>
      </c>
    </row>
    <row r="19" spans="1:15" ht="12.75">
      <c r="A19" s="263"/>
      <c r="B19" s="267"/>
      <c r="C19" s="326" t="s">
        <v>203</v>
      </c>
      <c r="D19" s="327"/>
      <c r="E19" s="268">
        <v>48</v>
      </c>
      <c r="F19" s="269"/>
      <c r="G19" s="270"/>
      <c r="H19" s="271"/>
      <c r="I19" s="265"/>
      <c r="J19" s="272"/>
      <c r="K19" s="265"/>
      <c r="M19" s="266" t="s">
        <v>203</v>
      </c>
      <c r="O19" s="254"/>
    </row>
    <row r="20" spans="1:80" ht="12.75">
      <c r="A20" s="255">
        <v>4</v>
      </c>
      <c r="B20" s="256" t="s">
        <v>204</v>
      </c>
      <c r="C20" s="257" t="s">
        <v>205</v>
      </c>
      <c r="D20" s="258" t="s">
        <v>142</v>
      </c>
      <c r="E20" s="259">
        <v>48</v>
      </c>
      <c r="F20" s="259"/>
      <c r="G20" s="260">
        <f>E20*F20</f>
        <v>0</v>
      </c>
      <c r="H20" s="261">
        <v>0.0001</v>
      </c>
      <c r="I20" s="262">
        <f>E20*H20</f>
        <v>0.0048000000000000004</v>
      </c>
      <c r="J20" s="261">
        <v>0</v>
      </c>
      <c r="K20" s="262">
        <f>E20*J20</f>
        <v>0</v>
      </c>
      <c r="O20" s="254">
        <v>2</v>
      </c>
      <c r="AA20" s="229">
        <v>1</v>
      </c>
      <c r="AB20" s="229">
        <v>1</v>
      </c>
      <c r="AC20" s="229">
        <v>1</v>
      </c>
      <c r="AZ20" s="229">
        <v>1</v>
      </c>
      <c r="BA20" s="229">
        <f>IF(AZ20=1,G20,0)</f>
        <v>0</v>
      </c>
      <c r="BB20" s="229">
        <f>IF(AZ20=2,G20,0)</f>
        <v>0</v>
      </c>
      <c r="BC20" s="229">
        <f>IF(AZ20=3,G20,0)</f>
        <v>0</v>
      </c>
      <c r="BD20" s="229">
        <f>IF(AZ20=4,G20,0)</f>
        <v>0</v>
      </c>
      <c r="BE20" s="229">
        <f>IF(AZ20=5,G20,0)</f>
        <v>0</v>
      </c>
      <c r="CA20" s="254">
        <v>1</v>
      </c>
      <c r="CB20" s="254">
        <v>1</v>
      </c>
    </row>
    <row r="21" spans="1:15" ht="12.75">
      <c r="A21" s="263"/>
      <c r="B21" s="267"/>
      <c r="C21" s="326" t="s">
        <v>203</v>
      </c>
      <c r="D21" s="327"/>
      <c r="E21" s="268">
        <v>48</v>
      </c>
      <c r="F21" s="269"/>
      <c r="G21" s="270"/>
      <c r="H21" s="271"/>
      <c r="I21" s="265"/>
      <c r="J21" s="272"/>
      <c r="K21" s="265"/>
      <c r="M21" s="266" t="s">
        <v>203</v>
      </c>
      <c r="O21" s="254"/>
    </row>
    <row r="22" spans="1:57" ht="12.75">
      <c r="A22" s="273"/>
      <c r="B22" s="274" t="s">
        <v>102</v>
      </c>
      <c r="C22" s="275" t="s">
        <v>200</v>
      </c>
      <c r="D22" s="276"/>
      <c r="E22" s="277"/>
      <c r="F22" s="278"/>
      <c r="G22" s="279">
        <f>SUM(G17:G21)</f>
        <v>0</v>
      </c>
      <c r="H22" s="280"/>
      <c r="I22" s="281">
        <f>SUM(I17:I21)</f>
        <v>0.006240000000000001</v>
      </c>
      <c r="J22" s="280"/>
      <c r="K22" s="281">
        <f>SUM(K17:K21)</f>
        <v>0</v>
      </c>
      <c r="O22" s="254">
        <v>4</v>
      </c>
      <c r="BA22" s="282">
        <f>SUM(BA17:BA21)</f>
        <v>0</v>
      </c>
      <c r="BB22" s="282">
        <f>SUM(BB17:BB21)</f>
        <v>0</v>
      </c>
      <c r="BC22" s="282">
        <f>SUM(BC17:BC21)</f>
        <v>0</v>
      </c>
      <c r="BD22" s="282">
        <f>SUM(BD17:BD21)</f>
        <v>0</v>
      </c>
      <c r="BE22" s="282">
        <f>SUM(BE17:BE21)</f>
        <v>0</v>
      </c>
    </row>
    <row r="23" spans="1:15" ht="12.75">
      <c r="A23" s="244" t="s">
        <v>100</v>
      </c>
      <c r="B23" s="245" t="s">
        <v>206</v>
      </c>
      <c r="C23" s="246" t="s">
        <v>207</v>
      </c>
      <c r="D23" s="247"/>
      <c r="E23" s="248"/>
      <c r="F23" s="248"/>
      <c r="G23" s="249"/>
      <c r="H23" s="250"/>
      <c r="I23" s="251"/>
      <c r="J23" s="252"/>
      <c r="K23" s="253"/>
      <c r="O23" s="254">
        <v>1</v>
      </c>
    </row>
    <row r="24" spans="1:80" ht="12.75">
      <c r="A24" s="255">
        <v>5</v>
      </c>
      <c r="B24" s="256" t="s">
        <v>209</v>
      </c>
      <c r="C24" s="257" t="s">
        <v>210</v>
      </c>
      <c r="D24" s="258" t="s">
        <v>173</v>
      </c>
      <c r="E24" s="259">
        <v>0.00624</v>
      </c>
      <c r="F24" s="259"/>
      <c r="G24" s="260">
        <f>E24*F24</f>
        <v>0</v>
      </c>
      <c r="H24" s="261">
        <v>0</v>
      </c>
      <c r="I24" s="262">
        <f>E24*H24</f>
        <v>0</v>
      </c>
      <c r="J24" s="261"/>
      <c r="K24" s="262">
        <f>E24*J24</f>
        <v>0</v>
      </c>
      <c r="O24" s="254">
        <v>2</v>
      </c>
      <c r="AA24" s="229">
        <v>7</v>
      </c>
      <c r="AB24" s="229">
        <v>1</v>
      </c>
      <c r="AC24" s="229">
        <v>2</v>
      </c>
      <c r="AZ24" s="229">
        <v>1</v>
      </c>
      <c r="BA24" s="229">
        <f>IF(AZ24=1,G24,0)</f>
        <v>0</v>
      </c>
      <c r="BB24" s="229">
        <f>IF(AZ24=2,G24,0)</f>
        <v>0</v>
      </c>
      <c r="BC24" s="229">
        <f>IF(AZ24=3,G24,0)</f>
        <v>0</v>
      </c>
      <c r="BD24" s="229">
        <f>IF(AZ24=4,G24,0)</f>
        <v>0</v>
      </c>
      <c r="BE24" s="229">
        <f>IF(AZ24=5,G24,0)</f>
        <v>0</v>
      </c>
      <c r="CA24" s="254">
        <v>7</v>
      </c>
      <c r="CB24" s="254">
        <v>1</v>
      </c>
    </row>
    <row r="25" spans="1:57" ht="12.75">
      <c r="A25" s="273"/>
      <c r="B25" s="274" t="s">
        <v>102</v>
      </c>
      <c r="C25" s="275" t="s">
        <v>208</v>
      </c>
      <c r="D25" s="276"/>
      <c r="E25" s="277"/>
      <c r="F25" s="278"/>
      <c r="G25" s="279">
        <f>SUM(G23:G24)</f>
        <v>0</v>
      </c>
      <c r="H25" s="280"/>
      <c r="I25" s="281">
        <f>SUM(I23:I24)</f>
        <v>0</v>
      </c>
      <c r="J25" s="280"/>
      <c r="K25" s="281">
        <f>SUM(K23:K24)</f>
        <v>0</v>
      </c>
      <c r="O25" s="254">
        <v>4</v>
      </c>
      <c r="BA25" s="282">
        <f>SUM(BA23:BA24)</f>
        <v>0</v>
      </c>
      <c r="BB25" s="282">
        <f>SUM(BB23:BB24)</f>
        <v>0</v>
      </c>
      <c r="BC25" s="282">
        <f>SUM(BC23:BC24)</f>
        <v>0</v>
      </c>
      <c r="BD25" s="282">
        <f>SUM(BD23:BD24)</f>
        <v>0</v>
      </c>
      <c r="BE25" s="282">
        <f>SUM(BE23:BE24)</f>
        <v>0</v>
      </c>
    </row>
    <row r="26" spans="1:15" ht="12.75">
      <c r="A26" s="244" t="s">
        <v>100</v>
      </c>
      <c r="B26" s="245" t="s">
        <v>211</v>
      </c>
      <c r="C26" s="246" t="s">
        <v>212</v>
      </c>
      <c r="D26" s="247"/>
      <c r="E26" s="248"/>
      <c r="F26" s="248"/>
      <c r="G26" s="249"/>
      <c r="H26" s="250"/>
      <c r="I26" s="251"/>
      <c r="J26" s="252"/>
      <c r="K26" s="253"/>
      <c r="O26" s="254">
        <v>1</v>
      </c>
    </row>
    <row r="27" spans="1:80" ht="12.75">
      <c r="A27" s="255">
        <v>6</v>
      </c>
      <c r="B27" s="256" t="s">
        <v>214</v>
      </c>
      <c r="C27" s="257" t="s">
        <v>215</v>
      </c>
      <c r="D27" s="258" t="s">
        <v>118</v>
      </c>
      <c r="E27" s="259">
        <v>589.5025</v>
      </c>
      <c r="F27" s="259"/>
      <c r="G27" s="260">
        <f>E27*F27</f>
        <v>0</v>
      </c>
      <c r="H27" s="261">
        <v>0</v>
      </c>
      <c r="I27" s="262">
        <f>E27*H27</f>
        <v>0</v>
      </c>
      <c r="J27" s="261">
        <v>0</v>
      </c>
      <c r="K27" s="262">
        <f>E27*J27</f>
        <v>0</v>
      </c>
      <c r="O27" s="254">
        <v>2</v>
      </c>
      <c r="AA27" s="229">
        <v>1</v>
      </c>
      <c r="AB27" s="229">
        <v>7</v>
      </c>
      <c r="AC27" s="229">
        <v>7</v>
      </c>
      <c r="AZ27" s="229">
        <v>2</v>
      </c>
      <c r="BA27" s="229">
        <f>IF(AZ27=1,G27,0)</f>
        <v>0</v>
      </c>
      <c r="BB27" s="229">
        <f>IF(AZ27=2,G27,0)</f>
        <v>0</v>
      </c>
      <c r="BC27" s="229">
        <f>IF(AZ27=3,G27,0)</f>
        <v>0</v>
      </c>
      <c r="BD27" s="229">
        <f>IF(AZ27=4,G27,0)</f>
        <v>0</v>
      </c>
      <c r="BE27" s="229">
        <f>IF(AZ27=5,G27,0)</f>
        <v>0</v>
      </c>
      <c r="CA27" s="254">
        <v>1</v>
      </c>
      <c r="CB27" s="254">
        <v>7</v>
      </c>
    </row>
    <row r="28" spans="1:15" ht="12.75">
      <c r="A28" s="263"/>
      <c r="B28" s="267"/>
      <c r="C28" s="326" t="s">
        <v>119</v>
      </c>
      <c r="D28" s="327"/>
      <c r="E28" s="268">
        <v>325.105</v>
      </c>
      <c r="F28" s="269"/>
      <c r="G28" s="270"/>
      <c r="H28" s="271"/>
      <c r="I28" s="265"/>
      <c r="J28" s="272"/>
      <c r="K28" s="265"/>
      <c r="M28" s="266" t="s">
        <v>119</v>
      </c>
      <c r="O28" s="254"/>
    </row>
    <row r="29" spans="1:15" ht="12.75">
      <c r="A29" s="263"/>
      <c r="B29" s="267"/>
      <c r="C29" s="326" t="s">
        <v>120</v>
      </c>
      <c r="D29" s="327"/>
      <c r="E29" s="268">
        <v>121.77</v>
      </c>
      <c r="F29" s="269"/>
      <c r="G29" s="270"/>
      <c r="H29" s="271"/>
      <c r="I29" s="265"/>
      <c r="J29" s="272"/>
      <c r="K29" s="265"/>
      <c r="M29" s="266" t="s">
        <v>120</v>
      </c>
      <c r="O29" s="254"/>
    </row>
    <row r="30" spans="1:15" ht="12.75">
      <c r="A30" s="263"/>
      <c r="B30" s="267"/>
      <c r="C30" s="326" t="s">
        <v>121</v>
      </c>
      <c r="D30" s="327"/>
      <c r="E30" s="268">
        <v>112.86</v>
      </c>
      <c r="F30" s="269"/>
      <c r="G30" s="270"/>
      <c r="H30" s="271"/>
      <c r="I30" s="265"/>
      <c r="J30" s="272"/>
      <c r="K30" s="265"/>
      <c r="M30" s="266" t="s">
        <v>121</v>
      </c>
      <c r="O30" s="254"/>
    </row>
    <row r="31" spans="1:15" ht="12.75">
      <c r="A31" s="263"/>
      <c r="B31" s="267"/>
      <c r="C31" s="326" t="s">
        <v>122</v>
      </c>
      <c r="D31" s="327"/>
      <c r="E31" s="268">
        <v>8.4375</v>
      </c>
      <c r="F31" s="269"/>
      <c r="G31" s="270"/>
      <c r="H31" s="271"/>
      <c r="I31" s="265"/>
      <c r="J31" s="272"/>
      <c r="K31" s="265"/>
      <c r="M31" s="266" t="s">
        <v>122</v>
      </c>
      <c r="O31" s="254"/>
    </row>
    <row r="32" spans="1:15" ht="12.75">
      <c r="A32" s="263"/>
      <c r="B32" s="267"/>
      <c r="C32" s="326" t="s">
        <v>123</v>
      </c>
      <c r="D32" s="327"/>
      <c r="E32" s="268">
        <v>21.33</v>
      </c>
      <c r="F32" s="269"/>
      <c r="G32" s="270"/>
      <c r="H32" s="271"/>
      <c r="I32" s="265"/>
      <c r="J32" s="272"/>
      <c r="K32" s="265"/>
      <c r="M32" s="266" t="s">
        <v>123</v>
      </c>
      <c r="O32" s="254"/>
    </row>
    <row r="33" spans="1:80" ht="12.75">
      <c r="A33" s="255">
        <v>7</v>
      </c>
      <c r="B33" s="256" t="s">
        <v>216</v>
      </c>
      <c r="C33" s="257" t="s">
        <v>217</v>
      </c>
      <c r="D33" s="258" t="s">
        <v>218</v>
      </c>
      <c r="E33" s="259">
        <v>117.9005</v>
      </c>
      <c r="F33" s="259"/>
      <c r="G33" s="260">
        <f>E33*F33</f>
        <v>0</v>
      </c>
      <c r="H33" s="261">
        <v>0.001</v>
      </c>
      <c r="I33" s="262">
        <f>E33*H33</f>
        <v>0.11790049999999999</v>
      </c>
      <c r="J33" s="261"/>
      <c r="K33" s="262">
        <f>E33*J33</f>
        <v>0</v>
      </c>
      <c r="O33" s="254">
        <v>2</v>
      </c>
      <c r="AA33" s="229">
        <v>3</v>
      </c>
      <c r="AB33" s="229">
        <v>7</v>
      </c>
      <c r="AC33" s="229">
        <v>11163111</v>
      </c>
      <c r="AZ33" s="229">
        <v>2</v>
      </c>
      <c r="BA33" s="229">
        <f>IF(AZ33=1,G33,0)</f>
        <v>0</v>
      </c>
      <c r="BB33" s="229">
        <f>IF(AZ33=2,G33,0)</f>
        <v>0</v>
      </c>
      <c r="BC33" s="229">
        <f>IF(AZ33=3,G33,0)</f>
        <v>0</v>
      </c>
      <c r="BD33" s="229">
        <f>IF(AZ33=4,G33,0)</f>
        <v>0</v>
      </c>
      <c r="BE33" s="229">
        <f>IF(AZ33=5,G33,0)</f>
        <v>0</v>
      </c>
      <c r="CA33" s="254">
        <v>3</v>
      </c>
      <c r="CB33" s="254">
        <v>7</v>
      </c>
    </row>
    <row r="34" spans="1:15" ht="12.75">
      <c r="A34" s="263"/>
      <c r="B34" s="267"/>
      <c r="C34" s="326" t="s">
        <v>219</v>
      </c>
      <c r="D34" s="327"/>
      <c r="E34" s="268">
        <v>117.9005</v>
      </c>
      <c r="F34" s="269"/>
      <c r="G34" s="270"/>
      <c r="H34" s="271"/>
      <c r="I34" s="265"/>
      <c r="J34" s="272"/>
      <c r="K34" s="265"/>
      <c r="M34" s="266" t="s">
        <v>219</v>
      </c>
      <c r="O34" s="254"/>
    </row>
    <row r="35" spans="1:80" ht="12.75">
      <c r="A35" s="255">
        <v>8</v>
      </c>
      <c r="B35" s="256" t="s">
        <v>220</v>
      </c>
      <c r="C35" s="257" t="s">
        <v>221</v>
      </c>
      <c r="D35" s="258" t="s">
        <v>173</v>
      </c>
      <c r="E35" s="259">
        <v>0.1179005</v>
      </c>
      <c r="F35" s="259"/>
      <c r="G35" s="260">
        <f>E35*F35</f>
        <v>0</v>
      </c>
      <c r="H35" s="261">
        <v>0</v>
      </c>
      <c r="I35" s="262">
        <f>E35*H35</f>
        <v>0</v>
      </c>
      <c r="J35" s="261"/>
      <c r="K35" s="262">
        <f>E35*J35</f>
        <v>0</v>
      </c>
      <c r="O35" s="254">
        <v>2</v>
      </c>
      <c r="AA35" s="229">
        <v>7</v>
      </c>
      <c r="AB35" s="229">
        <v>1001</v>
      </c>
      <c r="AC35" s="229">
        <v>5</v>
      </c>
      <c r="AZ35" s="229">
        <v>2</v>
      </c>
      <c r="BA35" s="229">
        <f>IF(AZ35=1,G35,0)</f>
        <v>0</v>
      </c>
      <c r="BB35" s="229">
        <f>IF(AZ35=2,G35,0)</f>
        <v>0</v>
      </c>
      <c r="BC35" s="229">
        <f>IF(AZ35=3,G35,0)</f>
        <v>0</v>
      </c>
      <c r="BD35" s="229">
        <f>IF(AZ35=4,G35,0)</f>
        <v>0</v>
      </c>
      <c r="BE35" s="229">
        <f>IF(AZ35=5,G35,0)</f>
        <v>0</v>
      </c>
      <c r="CA35" s="254">
        <v>7</v>
      </c>
      <c r="CB35" s="254">
        <v>1001</v>
      </c>
    </row>
    <row r="36" spans="1:57" ht="12.75">
      <c r="A36" s="273"/>
      <c r="B36" s="274" t="s">
        <v>102</v>
      </c>
      <c r="C36" s="275" t="s">
        <v>213</v>
      </c>
      <c r="D36" s="276"/>
      <c r="E36" s="277"/>
      <c r="F36" s="278"/>
      <c r="G36" s="279">
        <f>SUM(G26:G35)</f>
        <v>0</v>
      </c>
      <c r="H36" s="280"/>
      <c r="I36" s="281">
        <f>SUM(I26:I35)</f>
        <v>0.11790049999999999</v>
      </c>
      <c r="J36" s="280"/>
      <c r="K36" s="281">
        <f>SUM(K26:K35)</f>
        <v>0</v>
      </c>
      <c r="O36" s="254">
        <v>4</v>
      </c>
      <c r="BA36" s="282">
        <f>SUM(BA26:BA35)</f>
        <v>0</v>
      </c>
      <c r="BB36" s="282">
        <f>SUM(BB26:BB35)</f>
        <v>0</v>
      </c>
      <c r="BC36" s="282">
        <f>SUM(BC26:BC35)</f>
        <v>0</v>
      </c>
      <c r="BD36" s="282">
        <f>SUM(BD26:BD35)</f>
        <v>0</v>
      </c>
      <c r="BE36" s="282">
        <f>SUM(BE26:BE35)</f>
        <v>0</v>
      </c>
    </row>
    <row r="37" spans="1:15" ht="12.75">
      <c r="A37" s="244" t="s">
        <v>100</v>
      </c>
      <c r="B37" s="245" t="s">
        <v>113</v>
      </c>
      <c r="C37" s="246" t="s">
        <v>114</v>
      </c>
      <c r="D37" s="247"/>
      <c r="E37" s="248"/>
      <c r="F37" s="248"/>
      <c r="G37" s="249"/>
      <c r="H37" s="250"/>
      <c r="I37" s="251"/>
      <c r="J37" s="252"/>
      <c r="K37" s="253"/>
      <c r="O37" s="254">
        <v>1</v>
      </c>
    </row>
    <row r="38" spans="1:80" ht="12.75">
      <c r="A38" s="255">
        <v>9</v>
      </c>
      <c r="B38" s="256" t="s">
        <v>222</v>
      </c>
      <c r="C38" s="257" t="s">
        <v>223</v>
      </c>
      <c r="D38" s="258" t="s">
        <v>118</v>
      </c>
      <c r="E38" s="259">
        <v>589.5025</v>
      </c>
      <c r="F38" s="259"/>
      <c r="G38" s="260">
        <f>E38*F38</f>
        <v>0</v>
      </c>
      <c r="H38" s="261">
        <v>0.00035</v>
      </c>
      <c r="I38" s="262">
        <f>E38*H38</f>
        <v>0.20632587500000002</v>
      </c>
      <c r="J38" s="261">
        <v>0</v>
      </c>
      <c r="K38" s="262">
        <f>E38*J38</f>
        <v>0</v>
      </c>
      <c r="O38" s="254">
        <v>2</v>
      </c>
      <c r="AA38" s="229">
        <v>1</v>
      </c>
      <c r="AB38" s="229">
        <v>7</v>
      </c>
      <c r="AC38" s="229">
        <v>7</v>
      </c>
      <c r="AZ38" s="229">
        <v>2</v>
      </c>
      <c r="BA38" s="229">
        <f>IF(AZ38=1,G38,0)</f>
        <v>0</v>
      </c>
      <c r="BB38" s="229">
        <f>IF(AZ38=2,G38,0)</f>
        <v>0</v>
      </c>
      <c r="BC38" s="229">
        <f>IF(AZ38=3,G38,0)</f>
        <v>0</v>
      </c>
      <c r="BD38" s="229">
        <f>IF(AZ38=4,G38,0)</f>
        <v>0</v>
      </c>
      <c r="BE38" s="229">
        <f>IF(AZ38=5,G38,0)</f>
        <v>0</v>
      </c>
      <c r="CA38" s="254">
        <v>1</v>
      </c>
      <c r="CB38" s="254">
        <v>7</v>
      </c>
    </row>
    <row r="39" spans="1:15" ht="22.5">
      <c r="A39" s="263"/>
      <c r="B39" s="264"/>
      <c r="C39" s="334" t="s">
        <v>224</v>
      </c>
      <c r="D39" s="335"/>
      <c r="E39" s="335"/>
      <c r="F39" s="335"/>
      <c r="G39" s="336"/>
      <c r="I39" s="265"/>
      <c r="K39" s="265"/>
      <c r="L39" s="266" t="s">
        <v>224</v>
      </c>
      <c r="O39" s="254">
        <v>3</v>
      </c>
    </row>
    <row r="40" spans="1:15" ht="12.75">
      <c r="A40" s="263"/>
      <c r="B40" s="267"/>
      <c r="C40" s="326" t="s">
        <v>119</v>
      </c>
      <c r="D40" s="327"/>
      <c r="E40" s="268">
        <v>325.105</v>
      </c>
      <c r="F40" s="269"/>
      <c r="G40" s="270"/>
      <c r="H40" s="271"/>
      <c r="I40" s="265"/>
      <c r="J40" s="272"/>
      <c r="K40" s="265"/>
      <c r="M40" s="266" t="s">
        <v>119</v>
      </c>
      <c r="O40" s="254"/>
    </row>
    <row r="41" spans="1:15" ht="12.75">
      <c r="A41" s="263"/>
      <c r="B41" s="267"/>
      <c r="C41" s="326" t="s">
        <v>120</v>
      </c>
      <c r="D41" s="327"/>
      <c r="E41" s="268">
        <v>121.77</v>
      </c>
      <c r="F41" s="269"/>
      <c r="G41" s="270"/>
      <c r="H41" s="271"/>
      <c r="I41" s="265"/>
      <c r="J41" s="272"/>
      <c r="K41" s="265"/>
      <c r="M41" s="266" t="s">
        <v>120</v>
      </c>
      <c r="O41" s="254"/>
    </row>
    <row r="42" spans="1:15" ht="12.75">
      <c r="A42" s="263"/>
      <c r="B42" s="267"/>
      <c r="C42" s="326" t="s">
        <v>121</v>
      </c>
      <c r="D42" s="327"/>
      <c r="E42" s="268">
        <v>112.86</v>
      </c>
      <c r="F42" s="269"/>
      <c r="G42" s="270"/>
      <c r="H42" s="271"/>
      <c r="I42" s="265"/>
      <c r="J42" s="272"/>
      <c r="K42" s="265"/>
      <c r="M42" s="266" t="s">
        <v>121</v>
      </c>
      <c r="O42" s="254"/>
    </row>
    <row r="43" spans="1:15" ht="12.75">
      <c r="A43" s="263"/>
      <c r="B43" s="267"/>
      <c r="C43" s="326" t="s">
        <v>122</v>
      </c>
      <c r="D43" s="327"/>
      <c r="E43" s="268">
        <v>8.4375</v>
      </c>
      <c r="F43" s="269"/>
      <c r="G43" s="270"/>
      <c r="H43" s="271"/>
      <c r="I43" s="265"/>
      <c r="J43" s="272"/>
      <c r="K43" s="265"/>
      <c r="M43" s="266" t="s">
        <v>122</v>
      </c>
      <c r="O43" s="254"/>
    </row>
    <row r="44" spans="1:15" ht="12.75">
      <c r="A44" s="263"/>
      <c r="B44" s="267"/>
      <c r="C44" s="326" t="s">
        <v>123</v>
      </c>
      <c r="D44" s="327"/>
      <c r="E44" s="268">
        <v>21.33</v>
      </c>
      <c r="F44" s="269"/>
      <c r="G44" s="270"/>
      <c r="H44" s="271"/>
      <c r="I44" s="265"/>
      <c r="J44" s="272"/>
      <c r="K44" s="265"/>
      <c r="M44" s="266" t="s">
        <v>123</v>
      </c>
      <c r="O44" s="254"/>
    </row>
    <row r="45" spans="1:80" ht="12.75">
      <c r="A45" s="255">
        <v>10</v>
      </c>
      <c r="B45" s="256" t="s">
        <v>225</v>
      </c>
      <c r="C45" s="257" t="s">
        <v>226</v>
      </c>
      <c r="D45" s="258" t="s">
        <v>118</v>
      </c>
      <c r="E45" s="259">
        <v>677.9279</v>
      </c>
      <c r="F45" s="259"/>
      <c r="G45" s="260">
        <f>E45*F45</f>
        <v>0</v>
      </c>
      <c r="H45" s="261">
        <v>0.0043</v>
      </c>
      <c r="I45" s="262">
        <f>E45*H45</f>
        <v>2.91508997</v>
      </c>
      <c r="J45" s="261"/>
      <c r="K45" s="262">
        <f>E45*J45</f>
        <v>0</v>
      </c>
      <c r="O45" s="254">
        <v>2</v>
      </c>
      <c r="AA45" s="229">
        <v>3</v>
      </c>
      <c r="AB45" s="229">
        <v>7</v>
      </c>
      <c r="AC45" s="229">
        <v>62852254</v>
      </c>
      <c r="AZ45" s="229">
        <v>2</v>
      </c>
      <c r="BA45" s="229">
        <f>IF(AZ45=1,G45,0)</f>
        <v>0</v>
      </c>
      <c r="BB45" s="229">
        <f>IF(AZ45=2,G45,0)</f>
        <v>0</v>
      </c>
      <c r="BC45" s="229">
        <f>IF(AZ45=3,G45,0)</f>
        <v>0</v>
      </c>
      <c r="BD45" s="229">
        <f>IF(AZ45=4,G45,0)</f>
        <v>0</v>
      </c>
      <c r="BE45" s="229">
        <f>IF(AZ45=5,G45,0)</f>
        <v>0</v>
      </c>
      <c r="CA45" s="254">
        <v>3</v>
      </c>
      <c r="CB45" s="254">
        <v>7</v>
      </c>
    </row>
    <row r="46" spans="1:15" ht="22.5">
      <c r="A46" s="263"/>
      <c r="B46" s="264"/>
      <c r="C46" s="334" t="s">
        <v>224</v>
      </c>
      <c r="D46" s="335"/>
      <c r="E46" s="335"/>
      <c r="F46" s="335"/>
      <c r="G46" s="336"/>
      <c r="I46" s="265"/>
      <c r="K46" s="265"/>
      <c r="L46" s="266" t="s">
        <v>224</v>
      </c>
      <c r="O46" s="254">
        <v>3</v>
      </c>
    </row>
    <row r="47" spans="1:15" ht="12.75">
      <c r="A47" s="263"/>
      <c r="B47" s="267"/>
      <c r="C47" s="326" t="s">
        <v>227</v>
      </c>
      <c r="D47" s="327"/>
      <c r="E47" s="268">
        <v>677.9279</v>
      </c>
      <c r="F47" s="269"/>
      <c r="G47" s="270"/>
      <c r="H47" s="271"/>
      <c r="I47" s="265"/>
      <c r="J47" s="272"/>
      <c r="K47" s="265"/>
      <c r="M47" s="266" t="s">
        <v>227</v>
      </c>
      <c r="O47" s="254"/>
    </row>
    <row r="48" spans="1:80" ht="12.75">
      <c r="A48" s="255">
        <v>11</v>
      </c>
      <c r="B48" s="256" t="s">
        <v>228</v>
      </c>
      <c r="C48" s="257" t="s">
        <v>229</v>
      </c>
      <c r="D48" s="258" t="s">
        <v>118</v>
      </c>
      <c r="E48" s="259">
        <v>325.105</v>
      </c>
      <c r="F48" s="259"/>
      <c r="G48" s="260">
        <f>E48*F48</f>
        <v>0</v>
      </c>
      <c r="H48" s="261">
        <v>0</v>
      </c>
      <c r="I48" s="262">
        <f>E48*H48</f>
        <v>0</v>
      </c>
      <c r="J48" s="261">
        <v>0</v>
      </c>
      <c r="K48" s="262">
        <f>E48*J48</f>
        <v>0</v>
      </c>
      <c r="O48" s="254">
        <v>2</v>
      </c>
      <c r="AA48" s="229">
        <v>1</v>
      </c>
      <c r="AB48" s="229">
        <v>7</v>
      </c>
      <c r="AC48" s="229">
        <v>7</v>
      </c>
      <c r="AZ48" s="229">
        <v>2</v>
      </c>
      <c r="BA48" s="229">
        <f>IF(AZ48=1,G48,0)</f>
        <v>0</v>
      </c>
      <c r="BB48" s="229">
        <f>IF(AZ48=2,G48,0)</f>
        <v>0</v>
      </c>
      <c r="BC48" s="229">
        <f>IF(AZ48=3,G48,0)</f>
        <v>0</v>
      </c>
      <c r="BD48" s="229">
        <f>IF(AZ48=4,G48,0)</f>
        <v>0</v>
      </c>
      <c r="BE48" s="229">
        <f>IF(AZ48=5,G48,0)</f>
        <v>0</v>
      </c>
      <c r="CA48" s="254">
        <v>1</v>
      </c>
      <c r="CB48" s="254">
        <v>7</v>
      </c>
    </row>
    <row r="49" spans="1:15" ht="12.75">
      <c r="A49" s="263"/>
      <c r="B49" s="267"/>
      <c r="C49" s="326" t="s">
        <v>119</v>
      </c>
      <c r="D49" s="327"/>
      <c r="E49" s="268">
        <v>325.105</v>
      </c>
      <c r="F49" s="269"/>
      <c r="G49" s="270"/>
      <c r="H49" s="271"/>
      <c r="I49" s="265"/>
      <c r="J49" s="272"/>
      <c r="K49" s="265"/>
      <c r="M49" s="266" t="s">
        <v>119</v>
      </c>
      <c r="O49" s="254"/>
    </row>
    <row r="50" spans="1:80" ht="22.5">
      <c r="A50" s="255">
        <v>12</v>
      </c>
      <c r="B50" s="256" t="s">
        <v>230</v>
      </c>
      <c r="C50" s="257" t="s">
        <v>231</v>
      </c>
      <c r="D50" s="258" t="s">
        <v>118</v>
      </c>
      <c r="E50" s="259">
        <v>367.3687</v>
      </c>
      <c r="F50" s="259"/>
      <c r="G50" s="260">
        <f>E50*F50</f>
        <v>0</v>
      </c>
      <c r="H50" s="261">
        <v>0.0023</v>
      </c>
      <c r="I50" s="262">
        <f>E50*H50</f>
        <v>0.84494801</v>
      </c>
      <c r="J50" s="261"/>
      <c r="K50" s="262">
        <f>E50*J50</f>
        <v>0</v>
      </c>
      <c r="O50" s="254">
        <v>2</v>
      </c>
      <c r="AA50" s="229">
        <v>3</v>
      </c>
      <c r="AB50" s="229">
        <v>7</v>
      </c>
      <c r="AC50" s="229" t="s">
        <v>230</v>
      </c>
      <c r="AZ50" s="229">
        <v>2</v>
      </c>
      <c r="BA50" s="229">
        <f>IF(AZ50=1,G50,0)</f>
        <v>0</v>
      </c>
      <c r="BB50" s="229">
        <f>IF(AZ50=2,G50,0)</f>
        <v>0</v>
      </c>
      <c r="BC50" s="229">
        <f>IF(AZ50=3,G50,0)</f>
        <v>0</v>
      </c>
      <c r="BD50" s="229">
        <f>IF(AZ50=4,G50,0)</f>
        <v>0</v>
      </c>
      <c r="BE50" s="229">
        <f>IF(AZ50=5,G50,0)</f>
        <v>0</v>
      </c>
      <c r="CA50" s="254">
        <v>3</v>
      </c>
      <c r="CB50" s="254">
        <v>7</v>
      </c>
    </row>
    <row r="51" spans="1:15" ht="12.75">
      <c r="A51" s="263"/>
      <c r="B51" s="267"/>
      <c r="C51" s="326" t="s">
        <v>232</v>
      </c>
      <c r="D51" s="327"/>
      <c r="E51" s="268">
        <v>367.3687</v>
      </c>
      <c r="F51" s="269"/>
      <c r="G51" s="270"/>
      <c r="H51" s="271"/>
      <c r="I51" s="265"/>
      <c r="J51" s="272"/>
      <c r="K51" s="265"/>
      <c r="M51" s="266" t="s">
        <v>232</v>
      </c>
      <c r="O51" s="254"/>
    </row>
    <row r="52" spans="1:80" ht="22.5">
      <c r="A52" s="255">
        <v>13</v>
      </c>
      <c r="B52" s="256" t="s">
        <v>233</v>
      </c>
      <c r="C52" s="257" t="s">
        <v>234</v>
      </c>
      <c r="D52" s="258" t="s">
        <v>118</v>
      </c>
      <c r="E52" s="259">
        <v>264.3975</v>
      </c>
      <c r="F52" s="259"/>
      <c r="G52" s="260">
        <f>E52*F52</f>
        <v>0</v>
      </c>
      <c r="H52" s="261">
        <v>0.00083</v>
      </c>
      <c r="I52" s="262">
        <f>E52*H52</f>
        <v>0.219449925</v>
      </c>
      <c r="J52" s="261">
        <v>0</v>
      </c>
      <c r="K52" s="262">
        <f>E52*J52</f>
        <v>0</v>
      </c>
      <c r="O52" s="254">
        <v>2</v>
      </c>
      <c r="AA52" s="229">
        <v>1</v>
      </c>
      <c r="AB52" s="229">
        <v>7</v>
      </c>
      <c r="AC52" s="229">
        <v>7</v>
      </c>
      <c r="AZ52" s="229">
        <v>2</v>
      </c>
      <c r="BA52" s="229">
        <f>IF(AZ52=1,G52,0)</f>
        <v>0</v>
      </c>
      <c r="BB52" s="229">
        <f>IF(AZ52=2,G52,0)</f>
        <v>0</v>
      </c>
      <c r="BC52" s="229">
        <f>IF(AZ52=3,G52,0)</f>
        <v>0</v>
      </c>
      <c r="BD52" s="229">
        <f>IF(AZ52=4,G52,0)</f>
        <v>0</v>
      </c>
      <c r="BE52" s="229">
        <f>IF(AZ52=5,G52,0)</f>
        <v>0</v>
      </c>
      <c r="CA52" s="254">
        <v>1</v>
      </c>
      <c r="CB52" s="254">
        <v>7</v>
      </c>
    </row>
    <row r="53" spans="1:15" ht="12.75">
      <c r="A53" s="263"/>
      <c r="B53" s="267"/>
      <c r="C53" s="326" t="s">
        <v>120</v>
      </c>
      <c r="D53" s="327"/>
      <c r="E53" s="268">
        <v>121.77</v>
      </c>
      <c r="F53" s="269"/>
      <c r="G53" s="270"/>
      <c r="H53" s="271"/>
      <c r="I53" s="265"/>
      <c r="J53" s="272"/>
      <c r="K53" s="265"/>
      <c r="M53" s="266" t="s">
        <v>120</v>
      </c>
      <c r="O53" s="254"/>
    </row>
    <row r="54" spans="1:15" ht="12.75">
      <c r="A54" s="263"/>
      <c r="B54" s="267"/>
      <c r="C54" s="326" t="s">
        <v>121</v>
      </c>
      <c r="D54" s="327"/>
      <c r="E54" s="268">
        <v>112.86</v>
      </c>
      <c r="F54" s="269"/>
      <c r="G54" s="270"/>
      <c r="H54" s="271"/>
      <c r="I54" s="265"/>
      <c r="J54" s="272"/>
      <c r="K54" s="265"/>
      <c r="M54" s="266" t="s">
        <v>121</v>
      </c>
      <c r="O54" s="254"/>
    </row>
    <row r="55" spans="1:15" ht="12.75">
      <c r="A55" s="263"/>
      <c r="B55" s="267"/>
      <c r="C55" s="326" t="s">
        <v>122</v>
      </c>
      <c r="D55" s="327"/>
      <c r="E55" s="268">
        <v>8.4375</v>
      </c>
      <c r="F55" s="269"/>
      <c r="G55" s="270"/>
      <c r="H55" s="271"/>
      <c r="I55" s="265"/>
      <c r="J55" s="272"/>
      <c r="K55" s="265"/>
      <c r="M55" s="266" t="s">
        <v>122</v>
      </c>
      <c r="O55" s="254"/>
    </row>
    <row r="56" spans="1:15" ht="12.75">
      <c r="A56" s="263"/>
      <c r="B56" s="267"/>
      <c r="C56" s="326" t="s">
        <v>123</v>
      </c>
      <c r="D56" s="327"/>
      <c r="E56" s="268">
        <v>21.33</v>
      </c>
      <c r="F56" s="269"/>
      <c r="G56" s="270"/>
      <c r="H56" s="271"/>
      <c r="I56" s="265"/>
      <c r="J56" s="272"/>
      <c r="K56" s="265"/>
      <c r="M56" s="266" t="s">
        <v>123</v>
      </c>
      <c r="O56" s="254"/>
    </row>
    <row r="57" spans="1:80" ht="22.5">
      <c r="A57" s="255">
        <v>14</v>
      </c>
      <c r="B57" s="256" t="s">
        <v>235</v>
      </c>
      <c r="C57" s="257" t="s">
        <v>236</v>
      </c>
      <c r="D57" s="258" t="s">
        <v>118</v>
      </c>
      <c r="E57" s="259">
        <v>298.7692</v>
      </c>
      <c r="F57" s="259"/>
      <c r="G57" s="260">
        <f>E57*F57</f>
        <v>0</v>
      </c>
      <c r="H57" s="261">
        <v>0.0023</v>
      </c>
      <c r="I57" s="262">
        <f>E57*H57</f>
        <v>0.6871691600000001</v>
      </c>
      <c r="J57" s="261"/>
      <c r="K57" s="262">
        <f>E57*J57</f>
        <v>0</v>
      </c>
      <c r="O57" s="254">
        <v>2</v>
      </c>
      <c r="AA57" s="229">
        <v>3</v>
      </c>
      <c r="AB57" s="229">
        <v>7</v>
      </c>
      <c r="AC57" s="229" t="s">
        <v>235</v>
      </c>
      <c r="AZ57" s="229">
        <v>2</v>
      </c>
      <c r="BA57" s="229">
        <f>IF(AZ57=1,G57,0)</f>
        <v>0</v>
      </c>
      <c r="BB57" s="229">
        <f>IF(AZ57=2,G57,0)</f>
        <v>0</v>
      </c>
      <c r="BC57" s="229">
        <f>IF(AZ57=3,G57,0)</f>
        <v>0</v>
      </c>
      <c r="BD57" s="229">
        <f>IF(AZ57=4,G57,0)</f>
        <v>0</v>
      </c>
      <c r="BE57" s="229">
        <f>IF(AZ57=5,G57,0)</f>
        <v>0</v>
      </c>
      <c r="CA57" s="254">
        <v>3</v>
      </c>
      <c r="CB57" s="254">
        <v>7</v>
      </c>
    </row>
    <row r="58" spans="1:15" ht="12.75">
      <c r="A58" s="263"/>
      <c r="B58" s="267"/>
      <c r="C58" s="326" t="s">
        <v>237</v>
      </c>
      <c r="D58" s="327"/>
      <c r="E58" s="268">
        <v>298.7692</v>
      </c>
      <c r="F58" s="269"/>
      <c r="G58" s="270"/>
      <c r="H58" s="271"/>
      <c r="I58" s="265"/>
      <c r="J58" s="272"/>
      <c r="K58" s="265"/>
      <c r="M58" s="266" t="s">
        <v>237</v>
      </c>
      <c r="O58" s="254"/>
    </row>
    <row r="59" spans="1:80" ht="12.75">
      <c r="A59" s="255">
        <v>15</v>
      </c>
      <c r="B59" s="256" t="s">
        <v>238</v>
      </c>
      <c r="C59" s="257" t="s">
        <v>239</v>
      </c>
      <c r="D59" s="258" t="s">
        <v>218</v>
      </c>
      <c r="E59" s="259">
        <v>42.3036</v>
      </c>
      <c r="F59" s="259"/>
      <c r="G59" s="260">
        <f>E59*F59</f>
        <v>0</v>
      </c>
      <c r="H59" s="261">
        <v>0.001</v>
      </c>
      <c r="I59" s="262">
        <f>E59*H59</f>
        <v>0.042303600000000004</v>
      </c>
      <c r="J59" s="261"/>
      <c r="K59" s="262">
        <f>E59*J59</f>
        <v>0</v>
      </c>
      <c r="O59" s="254">
        <v>2</v>
      </c>
      <c r="AA59" s="229">
        <v>3</v>
      </c>
      <c r="AB59" s="229">
        <v>7</v>
      </c>
      <c r="AC59" s="229">
        <v>24742212</v>
      </c>
      <c r="AZ59" s="229">
        <v>2</v>
      </c>
      <c r="BA59" s="229">
        <f>IF(AZ59=1,G59,0)</f>
        <v>0</v>
      </c>
      <c r="BB59" s="229">
        <f>IF(AZ59=2,G59,0)</f>
        <v>0</v>
      </c>
      <c r="BC59" s="229">
        <f>IF(AZ59=3,G59,0)</f>
        <v>0</v>
      </c>
      <c r="BD59" s="229">
        <f>IF(AZ59=4,G59,0)</f>
        <v>0</v>
      </c>
      <c r="BE59" s="229">
        <f>IF(AZ59=5,G59,0)</f>
        <v>0</v>
      </c>
      <c r="CA59" s="254">
        <v>3</v>
      </c>
      <c r="CB59" s="254">
        <v>7</v>
      </c>
    </row>
    <row r="60" spans="1:15" ht="12.75">
      <c r="A60" s="263"/>
      <c r="B60" s="267"/>
      <c r="C60" s="326" t="s">
        <v>240</v>
      </c>
      <c r="D60" s="327"/>
      <c r="E60" s="268">
        <v>42.3036</v>
      </c>
      <c r="F60" s="269"/>
      <c r="G60" s="270"/>
      <c r="H60" s="271"/>
      <c r="I60" s="265"/>
      <c r="J60" s="272"/>
      <c r="K60" s="265"/>
      <c r="M60" s="266" t="s">
        <v>240</v>
      </c>
      <c r="O60" s="254"/>
    </row>
    <row r="61" spans="1:80" ht="12.75">
      <c r="A61" s="255">
        <v>16</v>
      </c>
      <c r="B61" s="256" t="s">
        <v>241</v>
      </c>
      <c r="C61" s="257" t="s">
        <v>242</v>
      </c>
      <c r="D61" s="258" t="s">
        <v>118</v>
      </c>
      <c r="E61" s="259">
        <v>325.105</v>
      </c>
      <c r="F61" s="259"/>
      <c r="G61" s="260">
        <f>E61*F61</f>
        <v>0</v>
      </c>
      <c r="H61" s="261">
        <v>3E-05</v>
      </c>
      <c r="I61" s="262">
        <f>E61*H61</f>
        <v>0.00975315</v>
      </c>
      <c r="J61" s="261">
        <v>0</v>
      </c>
      <c r="K61" s="262">
        <f>E61*J61</f>
        <v>0</v>
      </c>
      <c r="O61" s="254">
        <v>2</v>
      </c>
      <c r="AA61" s="229">
        <v>1</v>
      </c>
      <c r="AB61" s="229">
        <v>7</v>
      </c>
      <c r="AC61" s="229">
        <v>7</v>
      </c>
      <c r="AZ61" s="229">
        <v>2</v>
      </c>
      <c r="BA61" s="229">
        <f>IF(AZ61=1,G61,0)</f>
        <v>0</v>
      </c>
      <c r="BB61" s="229">
        <f>IF(AZ61=2,G61,0)</f>
        <v>0</v>
      </c>
      <c r="BC61" s="229">
        <f>IF(AZ61=3,G61,0)</f>
        <v>0</v>
      </c>
      <c r="BD61" s="229">
        <f>IF(AZ61=4,G61,0)</f>
        <v>0</v>
      </c>
      <c r="BE61" s="229">
        <f>IF(AZ61=5,G61,0)</f>
        <v>0</v>
      </c>
      <c r="CA61" s="254">
        <v>1</v>
      </c>
      <c r="CB61" s="254">
        <v>7</v>
      </c>
    </row>
    <row r="62" spans="1:15" ht="12.75">
      <c r="A62" s="263"/>
      <c r="B62" s="267"/>
      <c r="C62" s="326" t="s">
        <v>119</v>
      </c>
      <c r="D62" s="327"/>
      <c r="E62" s="268">
        <v>325.105</v>
      </c>
      <c r="F62" s="269"/>
      <c r="G62" s="270"/>
      <c r="H62" s="271"/>
      <c r="I62" s="265"/>
      <c r="J62" s="272"/>
      <c r="K62" s="265"/>
      <c r="M62" s="266" t="s">
        <v>119</v>
      </c>
      <c r="O62" s="254"/>
    </row>
    <row r="63" spans="1:80" ht="12.75">
      <c r="A63" s="255">
        <v>17</v>
      </c>
      <c r="B63" s="256" t="s">
        <v>243</v>
      </c>
      <c r="C63" s="257" t="s">
        <v>244</v>
      </c>
      <c r="D63" s="258" t="s">
        <v>118</v>
      </c>
      <c r="E63" s="259">
        <v>341.3603</v>
      </c>
      <c r="F63" s="259"/>
      <c r="G63" s="260">
        <f>E63*F63</f>
        <v>0</v>
      </c>
      <c r="H63" s="261">
        <v>0.0003</v>
      </c>
      <c r="I63" s="262">
        <f>E63*H63</f>
        <v>0.10240809</v>
      </c>
      <c r="J63" s="261"/>
      <c r="K63" s="262">
        <f>E63*J63</f>
        <v>0</v>
      </c>
      <c r="O63" s="254">
        <v>2</v>
      </c>
      <c r="AA63" s="229">
        <v>3</v>
      </c>
      <c r="AB63" s="229">
        <v>7</v>
      </c>
      <c r="AC63" s="229">
        <v>67390526</v>
      </c>
      <c r="AZ63" s="229">
        <v>2</v>
      </c>
      <c r="BA63" s="229">
        <f>IF(AZ63=1,G63,0)</f>
        <v>0</v>
      </c>
      <c r="BB63" s="229">
        <f>IF(AZ63=2,G63,0)</f>
        <v>0</v>
      </c>
      <c r="BC63" s="229">
        <f>IF(AZ63=3,G63,0)</f>
        <v>0</v>
      </c>
      <c r="BD63" s="229">
        <f>IF(AZ63=4,G63,0)</f>
        <v>0</v>
      </c>
      <c r="BE63" s="229">
        <f>IF(AZ63=5,G63,0)</f>
        <v>0</v>
      </c>
      <c r="CA63" s="254">
        <v>3</v>
      </c>
      <c r="CB63" s="254">
        <v>7</v>
      </c>
    </row>
    <row r="64" spans="1:15" ht="12.75">
      <c r="A64" s="263"/>
      <c r="B64" s="267"/>
      <c r="C64" s="326" t="s">
        <v>245</v>
      </c>
      <c r="D64" s="327"/>
      <c r="E64" s="268">
        <v>341.3603</v>
      </c>
      <c r="F64" s="269"/>
      <c r="G64" s="270"/>
      <c r="H64" s="271"/>
      <c r="I64" s="265"/>
      <c r="J64" s="272"/>
      <c r="K64" s="265"/>
      <c r="M64" s="266" t="s">
        <v>245</v>
      </c>
      <c r="O64" s="254"/>
    </row>
    <row r="65" spans="1:80" ht="12.75">
      <c r="A65" s="255">
        <v>18</v>
      </c>
      <c r="B65" s="256" t="s">
        <v>246</v>
      </c>
      <c r="C65" s="257" t="s">
        <v>247</v>
      </c>
      <c r="D65" s="258" t="s">
        <v>148</v>
      </c>
      <c r="E65" s="259">
        <v>89.15</v>
      </c>
      <c r="F65" s="259"/>
      <c r="G65" s="260">
        <f>E65*F65</f>
        <v>0</v>
      </c>
      <c r="H65" s="261">
        <v>0.00158</v>
      </c>
      <c r="I65" s="262">
        <f>E65*H65</f>
        <v>0.140857</v>
      </c>
      <c r="J65" s="261">
        <v>0</v>
      </c>
      <c r="K65" s="262">
        <f>E65*J65</f>
        <v>0</v>
      </c>
      <c r="O65" s="254">
        <v>2</v>
      </c>
      <c r="AA65" s="229">
        <v>1</v>
      </c>
      <c r="AB65" s="229">
        <v>7</v>
      </c>
      <c r="AC65" s="229">
        <v>7</v>
      </c>
      <c r="AZ65" s="229">
        <v>2</v>
      </c>
      <c r="BA65" s="229">
        <f>IF(AZ65=1,G65,0)</f>
        <v>0</v>
      </c>
      <c r="BB65" s="229">
        <f>IF(AZ65=2,G65,0)</f>
        <v>0</v>
      </c>
      <c r="BC65" s="229">
        <f>IF(AZ65=3,G65,0)</f>
        <v>0</v>
      </c>
      <c r="BD65" s="229">
        <f>IF(AZ65=4,G65,0)</f>
        <v>0</v>
      </c>
      <c r="BE65" s="229">
        <f>IF(AZ65=5,G65,0)</f>
        <v>0</v>
      </c>
      <c r="CA65" s="254">
        <v>1</v>
      </c>
      <c r="CB65" s="254">
        <v>7</v>
      </c>
    </row>
    <row r="66" spans="1:15" ht="22.5">
      <c r="A66" s="263"/>
      <c r="B66" s="264"/>
      <c r="C66" s="334" t="s">
        <v>248</v>
      </c>
      <c r="D66" s="335"/>
      <c r="E66" s="335"/>
      <c r="F66" s="335"/>
      <c r="G66" s="336"/>
      <c r="I66" s="265"/>
      <c r="K66" s="265"/>
      <c r="L66" s="266" t="s">
        <v>248</v>
      </c>
      <c r="O66" s="254">
        <v>3</v>
      </c>
    </row>
    <row r="67" spans="1:15" ht="12.75">
      <c r="A67" s="263"/>
      <c r="B67" s="264"/>
      <c r="C67" s="334" t="s">
        <v>249</v>
      </c>
      <c r="D67" s="335"/>
      <c r="E67" s="335"/>
      <c r="F67" s="335"/>
      <c r="G67" s="336"/>
      <c r="I67" s="265"/>
      <c r="K67" s="265"/>
      <c r="L67" s="266" t="s">
        <v>249</v>
      </c>
      <c r="O67" s="254">
        <v>3</v>
      </c>
    </row>
    <row r="68" spans="1:15" ht="12.75">
      <c r="A68" s="263"/>
      <c r="B68" s="267"/>
      <c r="C68" s="326" t="s">
        <v>250</v>
      </c>
      <c r="D68" s="327"/>
      <c r="E68" s="268">
        <v>51.3</v>
      </c>
      <c r="F68" s="269"/>
      <c r="G68" s="270"/>
      <c r="H68" s="271"/>
      <c r="I68" s="265"/>
      <c r="J68" s="272"/>
      <c r="K68" s="265"/>
      <c r="M68" s="266" t="s">
        <v>250</v>
      </c>
      <c r="O68" s="254"/>
    </row>
    <row r="69" spans="1:15" ht="12.75">
      <c r="A69" s="263"/>
      <c r="B69" s="267"/>
      <c r="C69" s="326" t="s">
        <v>251</v>
      </c>
      <c r="D69" s="327"/>
      <c r="E69" s="268">
        <v>23.2</v>
      </c>
      <c r="F69" s="269"/>
      <c r="G69" s="270"/>
      <c r="H69" s="271"/>
      <c r="I69" s="265"/>
      <c r="J69" s="272"/>
      <c r="K69" s="265"/>
      <c r="M69" s="266" t="s">
        <v>251</v>
      </c>
      <c r="O69" s="254"/>
    </row>
    <row r="70" spans="1:15" ht="12.75">
      <c r="A70" s="263"/>
      <c r="B70" s="267"/>
      <c r="C70" s="326" t="s">
        <v>252</v>
      </c>
      <c r="D70" s="327"/>
      <c r="E70" s="268">
        <v>14.65</v>
      </c>
      <c r="F70" s="269"/>
      <c r="G70" s="270"/>
      <c r="H70" s="271"/>
      <c r="I70" s="265"/>
      <c r="J70" s="272"/>
      <c r="K70" s="265"/>
      <c r="M70" s="266" t="s">
        <v>252</v>
      </c>
      <c r="O70" s="254"/>
    </row>
    <row r="71" spans="1:80" ht="12.75">
      <c r="A71" s="255">
        <v>19</v>
      </c>
      <c r="B71" s="256" t="s">
        <v>253</v>
      </c>
      <c r="C71" s="257" t="s">
        <v>254</v>
      </c>
      <c r="D71" s="258" t="s">
        <v>148</v>
      </c>
      <c r="E71" s="259">
        <v>100.6</v>
      </c>
      <c r="F71" s="259"/>
      <c r="G71" s="260">
        <f>E71*F71</f>
        <v>0</v>
      </c>
      <c r="H71" s="261">
        <v>0.00063</v>
      </c>
      <c r="I71" s="262">
        <f>E71*H71</f>
        <v>0.063378</v>
      </c>
      <c r="J71" s="261">
        <v>0</v>
      </c>
      <c r="K71" s="262">
        <f>E71*J71</f>
        <v>0</v>
      </c>
      <c r="O71" s="254">
        <v>2</v>
      </c>
      <c r="AA71" s="229">
        <v>1</v>
      </c>
      <c r="AB71" s="229">
        <v>7</v>
      </c>
      <c r="AC71" s="229">
        <v>7</v>
      </c>
      <c r="AZ71" s="229">
        <v>2</v>
      </c>
      <c r="BA71" s="229">
        <f>IF(AZ71=1,G71,0)</f>
        <v>0</v>
      </c>
      <c r="BB71" s="229">
        <f>IF(AZ71=2,G71,0)</f>
        <v>0</v>
      </c>
      <c r="BC71" s="229">
        <f>IF(AZ71=3,G71,0)</f>
        <v>0</v>
      </c>
      <c r="BD71" s="229">
        <f>IF(AZ71=4,G71,0)</f>
        <v>0</v>
      </c>
      <c r="BE71" s="229">
        <f>IF(AZ71=5,G71,0)</f>
        <v>0</v>
      </c>
      <c r="CA71" s="254">
        <v>1</v>
      </c>
      <c r="CB71" s="254">
        <v>7</v>
      </c>
    </row>
    <row r="72" spans="1:15" ht="22.5">
      <c r="A72" s="263"/>
      <c r="B72" s="264"/>
      <c r="C72" s="334" t="s">
        <v>255</v>
      </c>
      <c r="D72" s="335"/>
      <c r="E72" s="335"/>
      <c r="F72" s="335"/>
      <c r="G72" s="336"/>
      <c r="I72" s="265"/>
      <c r="K72" s="265"/>
      <c r="L72" s="266" t="s">
        <v>255</v>
      </c>
      <c r="O72" s="254">
        <v>3</v>
      </c>
    </row>
    <row r="73" spans="1:15" ht="12.75">
      <c r="A73" s="263"/>
      <c r="B73" s="264"/>
      <c r="C73" s="334" t="s">
        <v>249</v>
      </c>
      <c r="D73" s="335"/>
      <c r="E73" s="335"/>
      <c r="F73" s="335"/>
      <c r="G73" s="336"/>
      <c r="I73" s="265"/>
      <c r="K73" s="265"/>
      <c r="L73" s="266" t="s">
        <v>249</v>
      </c>
      <c r="O73" s="254">
        <v>3</v>
      </c>
    </row>
    <row r="74" spans="1:15" ht="12.75">
      <c r="A74" s="263"/>
      <c r="B74" s="267"/>
      <c r="C74" s="326" t="s">
        <v>256</v>
      </c>
      <c r="D74" s="327"/>
      <c r="E74" s="268">
        <v>0</v>
      </c>
      <c r="F74" s="269"/>
      <c r="G74" s="270"/>
      <c r="H74" s="271"/>
      <c r="I74" s="265"/>
      <c r="J74" s="272"/>
      <c r="K74" s="265"/>
      <c r="M74" s="266" t="s">
        <v>256</v>
      </c>
      <c r="O74" s="254"/>
    </row>
    <row r="75" spans="1:15" ht="12.75">
      <c r="A75" s="263"/>
      <c r="B75" s="267"/>
      <c r="C75" s="326" t="s">
        <v>257</v>
      </c>
      <c r="D75" s="327"/>
      <c r="E75" s="268">
        <v>35.95</v>
      </c>
      <c r="F75" s="269"/>
      <c r="G75" s="270"/>
      <c r="H75" s="271"/>
      <c r="I75" s="265"/>
      <c r="J75" s="272"/>
      <c r="K75" s="265"/>
      <c r="M75" s="266" t="s">
        <v>257</v>
      </c>
      <c r="O75" s="254"/>
    </row>
    <row r="76" spans="1:15" ht="12.75">
      <c r="A76" s="263"/>
      <c r="B76" s="267"/>
      <c r="C76" s="326" t="s">
        <v>156</v>
      </c>
      <c r="D76" s="327"/>
      <c r="E76" s="268">
        <v>11.25</v>
      </c>
      <c r="F76" s="269"/>
      <c r="G76" s="270"/>
      <c r="H76" s="271"/>
      <c r="I76" s="265"/>
      <c r="J76" s="272"/>
      <c r="K76" s="265"/>
      <c r="M76" s="266" t="s">
        <v>156</v>
      </c>
      <c r="O76" s="254"/>
    </row>
    <row r="77" spans="1:15" ht="12.75">
      <c r="A77" s="263"/>
      <c r="B77" s="267"/>
      <c r="C77" s="326" t="s">
        <v>258</v>
      </c>
      <c r="D77" s="327"/>
      <c r="E77" s="268">
        <v>47.4</v>
      </c>
      <c r="F77" s="269"/>
      <c r="G77" s="270"/>
      <c r="H77" s="271"/>
      <c r="I77" s="265"/>
      <c r="J77" s="272"/>
      <c r="K77" s="265"/>
      <c r="M77" s="266" t="s">
        <v>258</v>
      </c>
      <c r="O77" s="254"/>
    </row>
    <row r="78" spans="1:15" ht="12.75">
      <c r="A78" s="263"/>
      <c r="B78" s="267"/>
      <c r="C78" s="326" t="s">
        <v>259</v>
      </c>
      <c r="D78" s="327"/>
      <c r="E78" s="268">
        <v>6</v>
      </c>
      <c r="F78" s="269"/>
      <c r="G78" s="270"/>
      <c r="H78" s="271"/>
      <c r="I78" s="265"/>
      <c r="J78" s="272"/>
      <c r="K78" s="265"/>
      <c r="M78" s="266" t="s">
        <v>259</v>
      </c>
      <c r="O78" s="254"/>
    </row>
    <row r="79" spans="1:80" ht="12.75">
      <c r="A79" s="255">
        <v>20</v>
      </c>
      <c r="B79" s="256" t="s">
        <v>260</v>
      </c>
      <c r="C79" s="257" t="s">
        <v>261</v>
      </c>
      <c r="D79" s="258" t="s">
        <v>148</v>
      </c>
      <c r="E79" s="259">
        <v>11.25</v>
      </c>
      <c r="F79" s="259"/>
      <c r="G79" s="260">
        <f>E79*F79</f>
        <v>0</v>
      </c>
      <c r="H79" s="261">
        <v>0.00044</v>
      </c>
      <c r="I79" s="262">
        <f>E79*H79</f>
        <v>0.00495</v>
      </c>
      <c r="J79" s="261">
        <v>0</v>
      </c>
      <c r="K79" s="262">
        <f>E79*J79</f>
        <v>0</v>
      </c>
      <c r="O79" s="254">
        <v>2</v>
      </c>
      <c r="AA79" s="229">
        <v>1</v>
      </c>
      <c r="AB79" s="229">
        <v>7</v>
      </c>
      <c r="AC79" s="229">
        <v>7</v>
      </c>
      <c r="AZ79" s="229">
        <v>2</v>
      </c>
      <c r="BA79" s="229">
        <f>IF(AZ79=1,G79,0)</f>
        <v>0</v>
      </c>
      <c r="BB79" s="229">
        <f>IF(AZ79=2,G79,0)</f>
        <v>0</v>
      </c>
      <c r="BC79" s="229">
        <f>IF(AZ79=3,G79,0)</f>
        <v>0</v>
      </c>
      <c r="BD79" s="229">
        <f>IF(AZ79=4,G79,0)</f>
        <v>0</v>
      </c>
      <c r="BE79" s="229">
        <f>IF(AZ79=5,G79,0)</f>
        <v>0</v>
      </c>
      <c r="CA79" s="254">
        <v>1</v>
      </c>
      <c r="CB79" s="254">
        <v>7</v>
      </c>
    </row>
    <row r="80" spans="1:15" ht="22.5">
      <c r="A80" s="263"/>
      <c r="B80" s="264"/>
      <c r="C80" s="334" t="s">
        <v>262</v>
      </c>
      <c r="D80" s="335"/>
      <c r="E80" s="335"/>
      <c r="F80" s="335"/>
      <c r="G80" s="336"/>
      <c r="I80" s="265"/>
      <c r="K80" s="265"/>
      <c r="L80" s="266" t="s">
        <v>262</v>
      </c>
      <c r="O80" s="254">
        <v>3</v>
      </c>
    </row>
    <row r="81" spans="1:15" ht="12.75">
      <c r="A81" s="263"/>
      <c r="B81" s="264"/>
      <c r="C81" s="334" t="s">
        <v>249</v>
      </c>
      <c r="D81" s="335"/>
      <c r="E81" s="335"/>
      <c r="F81" s="335"/>
      <c r="G81" s="336"/>
      <c r="I81" s="265"/>
      <c r="K81" s="265"/>
      <c r="L81" s="266" t="s">
        <v>249</v>
      </c>
      <c r="O81" s="254">
        <v>3</v>
      </c>
    </row>
    <row r="82" spans="1:15" ht="12.75">
      <c r="A82" s="263"/>
      <c r="B82" s="267"/>
      <c r="C82" s="326" t="s">
        <v>156</v>
      </c>
      <c r="D82" s="327"/>
      <c r="E82" s="268">
        <v>11.25</v>
      </c>
      <c r="F82" s="269"/>
      <c r="G82" s="270"/>
      <c r="H82" s="271"/>
      <c r="I82" s="265"/>
      <c r="J82" s="272"/>
      <c r="K82" s="265"/>
      <c r="M82" s="266" t="s">
        <v>156</v>
      </c>
      <c r="O82" s="254"/>
    </row>
    <row r="83" spans="1:80" ht="12.75">
      <c r="A83" s="255">
        <v>21</v>
      </c>
      <c r="B83" s="256" t="s">
        <v>263</v>
      </c>
      <c r="C83" s="257" t="s">
        <v>264</v>
      </c>
      <c r="D83" s="258" t="s">
        <v>148</v>
      </c>
      <c r="E83" s="259">
        <v>111.85</v>
      </c>
      <c r="F83" s="259"/>
      <c r="G83" s="260">
        <f>E83*F83</f>
        <v>0</v>
      </c>
      <c r="H83" s="261">
        <v>0.00063</v>
      </c>
      <c r="I83" s="262">
        <f>E83*H83</f>
        <v>0.0704655</v>
      </c>
      <c r="J83" s="261">
        <v>0</v>
      </c>
      <c r="K83" s="262">
        <f>E83*J83</f>
        <v>0</v>
      </c>
      <c r="O83" s="254">
        <v>2</v>
      </c>
      <c r="AA83" s="229">
        <v>1</v>
      </c>
      <c r="AB83" s="229">
        <v>7</v>
      </c>
      <c r="AC83" s="229">
        <v>7</v>
      </c>
      <c r="AZ83" s="229">
        <v>2</v>
      </c>
      <c r="BA83" s="229">
        <f>IF(AZ83=1,G83,0)</f>
        <v>0</v>
      </c>
      <c r="BB83" s="229">
        <f>IF(AZ83=2,G83,0)</f>
        <v>0</v>
      </c>
      <c r="BC83" s="229">
        <f>IF(AZ83=3,G83,0)</f>
        <v>0</v>
      </c>
      <c r="BD83" s="229">
        <f>IF(AZ83=4,G83,0)</f>
        <v>0</v>
      </c>
      <c r="BE83" s="229">
        <f>IF(AZ83=5,G83,0)</f>
        <v>0</v>
      </c>
      <c r="CA83" s="254">
        <v>1</v>
      </c>
      <c r="CB83" s="254">
        <v>7</v>
      </c>
    </row>
    <row r="84" spans="1:15" ht="22.5">
      <c r="A84" s="263"/>
      <c r="B84" s="264"/>
      <c r="C84" s="334" t="s">
        <v>265</v>
      </c>
      <c r="D84" s="335"/>
      <c r="E84" s="335"/>
      <c r="F84" s="335"/>
      <c r="G84" s="336"/>
      <c r="I84" s="265"/>
      <c r="K84" s="265"/>
      <c r="L84" s="266" t="s">
        <v>265</v>
      </c>
      <c r="O84" s="254">
        <v>3</v>
      </c>
    </row>
    <row r="85" spans="1:15" ht="12.75">
      <c r="A85" s="263"/>
      <c r="B85" s="264"/>
      <c r="C85" s="334" t="s">
        <v>249</v>
      </c>
      <c r="D85" s="335"/>
      <c r="E85" s="335"/>
      <c r="F85" s="335"/>
      <c r="G85" s="336"/>
      <c r="I85" s="265"/>
      <c r="K85" s="265"/>
      <c r="L85" s="266" t="s">
        <v>249</v>
      </c>
      <c r="O85" s="254">
        <v>3</v>
      </c>
    </row>
    <row r="86" spans="1:15" ht="12.75">
      <c r="A86" s="263"/>
      <c r="B86" s="267"/>
      <c r="C86" s="326" t="s">
        <v>256</v>
      </c>
      <c r="D86" s="327"/>
      <c r="E86" s="268">
        <v>0</v>
      </c>
      <c r="F86" s="269"/>
      <c r="G86" s="270"/>
      <c r="H86" s="271"/>
      <c r="I86" s="265"/>
      <c r="J86" s="272"/>
      <c r="K86" s="265"/>
      <c r="M86" s="266" t="s">
        <v>256</v>
      </c>
      <c r="O86" s="254"/>
    </row>
    <row r="87" spans="1:15" ht="12.75">
      <c r="A87" s="263"/>
      <c r="B87" s="267"/>
      <c r="C87" s="326" t="s">
        <v>257</v>
      </c>
      <c r="D87" s="327"/>
      <c r="E87" s="268">
        <v>35.95</v>
      </c>
      <c r="F87" s="269"/>
      <c r="G87" s="270"/>
      <c r="H87" s="271"/>
      <c r="I87" s="265"/>
      <c r="J87" s="272"/>
      <c r="K87" s="265"/>
      <c r="M87" s="266" t="s">
        <v>257</v>
      </c>
      <c r="O87" s="254"/>
    </row>
    <row r="88" spans="1:15" ht="12.75">
      <c r="A88" s="263"/>
      <c r="B88" s="267"/>
      <c r="C88" s="326" t="s">
        <v>266</v>
      </c>
      <c r="D88" s="327"/>
      <c r="E88" s="268">
        <v>22.5</v>
      </c>
      <c r="F88" s="269"/>
      <c r="G88" s="270"/>
      <c r="H88" s="271"/>
      <c r="I88" s="265"/>
      <c r="J88" s="272"/>
      <c r="K88" s="265"/>
      <c r="M88" s="266" t="s">
        <v>266</v>
      </c>
      <c r="O88" s="254"/>
    </row>
    <row r="89" spans="1:15" ht="12.75">
      <c r="A89" s="263"/>
      <c r="B89" s="267"/>
      <c r="C89" s="326" t="s">
        <v>258</v>
      </c>
      <c r="D89" s="327"/>
      <c r="E89" s="268">
        <v>47.4</v>
      </c>
      <c r="F89" s="269"/>
      <c r="G89" s="270"/>
      <c r="H89" s="271"/>
      <c r="I89" s="265"/>
      <c r="J89" s="272"/>
      <c r="K89" s="265"/>
      <c r="M89" s="266" t="s">
        <v>258</v>
      </c>
      <c r="O89" s="254"/>
    </row>
    <row r="90" spans="1:15" ht="12.75">
      <c r="A90" s="263"/>
      <c r="B90" s="267"/>
      <c r="C90" s="326" t="s">
        <v>267</v>
      </c>
      <c r="D90" s="327"/>
      <c r="E90" s="268">
        <v>6</v>
      </c>
      <c r="F90" s="269"/>
      <c r="G90" s="270"/>
      <c r="H90" s="271"/>
      <c r="I90" s="265"/>
      <c r="J90" s="272"/>
      <c r="K90" s="265"/>
      <c r="M90" s="266" t="s">
        <v>267</v>
      </c>
      <c r="O90" s="254"/>
    </row>
    <row r="91" spans="1:80" ht="12.75">
      <c r="A91" s="255">
        <v>22</v>
      </c>
      <c r="B91" s="256" t="s">
        <v>268</v>
      </c>
      <c r="C91" s="257" t="s">
        <v>129</v>
      </c>
      <c r="D91" s="258" t="s">
        <v>173</v>
      </c>
      <c r="E91" s="259">
        <v>5.30709828</v>
      </c>
      <c r="F91" s="259"/>
      <c r="G91" s="260">
        <f>E91*F91</f>
        <v>0</v>
      </c>
      <c r="H91" s="261">
        <v>0</v>
      </c>
      <c r="I91" s="262">
        <f>E91*H91</f>
        <v>0</v>
      </c>
      <c r="J91" s="261"/>
      <c r="K91" s="262">
        <f>E91*J91</f>
        <v>0</v>
      </c>
      <c r="O91" s="254">
        <v>2</v>
      </c>
      <c r="AA91" s="229">
        <v>7</v>
      </c>
      <c r="AB91" s="229">
        <v>1001</v>
      </c>
      <c r="AC91" s="229">
        <v>5</v>
      </c>
      <c r="AZ91" s="229">
        <v>2</v>
      </c>
      <c r="BA91" s="229">
        <f>IF(AZ91=1,G91,0)</f>
        <v>0</v>
      </c>
      <c r="BB91" s="229">
        <f>IF(AZ91=2,G91,0)</f>
        <v>0</v>
      </c>
      <c r="BC91" s="229">
        <f>IF(AZ91=3,G91,0)</f>
        <v>0</v>
      </c>
      <c r="BD91" s="229">
        <f>IF(AZ91=4,G91,0)</f>
        <v>0</v>
      </c>
      <c r="BE91" s="229">
        <f>IF(AZ91=5,G91,0)</f>
        <v>0</v>
      </c>
      <c r="CA91" s="254">
        <v>7</v>
      </c>
      <c r="CB91" s="254">
        <v>1001</v>
      </c>
    </row>
    <row r="92" spans="1:57" ht="12.75">
      <c r="A92" s="273"/>
      <c r="B92" s="274" t="s">
        <v>102</v>
      </c>
      <c r="C92" s="275" t="s">
        <v>115</v>
      </c>
      <c r="D92" s="276"/>
      <c r="E92" s="277"/>
      <c r="F92" s="278"/>
      <c r="G92" s="279">
        <f>SUM(G37:G91)</f>
        <v>0</v>
      </c>
      <c r="H92" s="280"/>
      <c r="I92" s="281">
        <f>SUM(I37:I91)</f>
        <v>5.30709828</v>
      </c>
      <c r="J92" s="280"/>
      <c r="K92" s="281">
        <f>SUM(K37:K91)</f>
        <v>0</v>
      </c>
      <c r="O92" s="254">
        <v>4</v>
      </c>
      <c r="BA92" s="282">
        <f>SUM(BA37:BA91)</f>
        <v>0</v>
      </c>
      <c r="BB92" s="282">
        <f>SUM(BB37:BB91)</f>
        <v>0</v>
      </c>
      <c r="BC92" s="282">
        <f>SUM(BC37:BC91)</f>
        <v>0</v>
      </c>
      <c r="BD92" s="282">
        <f>SUM(BD37:BD91)</f>
        <v>0</v>
      </c>
      <c r="BE92" s="282">
        <f>SUM(BE37:BE91)</f>
        <v>0</v>
      </c>
    </row>
    <row r="93" spans="1:15" ht="12.75">
      <c r="A93" s="244" t="s">
        <v>100</v>
      </c>
      <c r="B93" s="245" t="s">
        <v>130</v>
      </c>
      <c r="C93" s="246" t="s">
        <v>131</v>
      </c>
      <c r="D93" s="247"/>
      <c r="E93" s="248"/>
      <c r="F93" s="248"/>
      <c r="G93" s="249"/>
      <c r="H93" s="250"/>
      <c r="I93" s="251"/>
      <c r="J93" s="252"/>
      <c r="K93" s="253"/>
      <c r="O93" s="254">
        <v>1</v>
      </c>
    </row>
    <row r="94" spans="1:80" ht="22.5">
      <c r="A94" s="255">
        <v>23</v>
      </c>
      <c r="B94" s="256" t="s">
        <v>269</v>
      </c>
      <c r="C94" s="257" t="s">
        <v>270</v>
      </c>
      <c r="D94" s="258" t="s">
        <v>118</v>
      </c>
      <c r="E94" s="259">
        <v>198.98</v>
      </c>
      <c r="F94" s="259"/>
      <c r="G94" s="260">
        <f>E94*F94</f>
        <v>0</v>
      </c>
      <c r="H94" s="261">
        <v>0.00229</v>
      </c>
      <c r="I94" s="262">
        <f>E94*H94</f>
        <v>0.45566419999999996</v>
      </c>
      <c r="J94" s="261">
        <v>0</v>
      </c>
      <c r="K94" s="262">
        <f>E94*J94</f>
        <v>0</v>
      </c>
      <c r="O94" s="254">
        <v>2</v>
      </c>
      <c r="AA94" s="229">
        <v>1</v>
      </c>
      <c r="AB94" s="229">
        <v>7</v>
      </c>
      <c r="AC94" s="229">
        <v>7</v>
      </c>
      <c r="AZ94" s="229">
        <v>2</v>
      </c>
      <c r="BA94" s="229">
        <f>IF(AZ94=1,G94,0)</f>
        <v>0</v>
      </c>
      <c r="BB94" s="229">
        <f>IF(AZ94=2,G94,0)</f>
        <v>0</v>
      </c>
      <c r="BC94" s="229">
        <f>IF(AZ94=3,G94,0)</f>
        <v>0</v>
      </c>
      <c r="BD94" s="229">
        <f>IF(AZ94=4,G94,0)</f>
        <v>0</v>
      </c>
      <c r="BE94" s="229">
        <f>IF(AZ94=5,G94,0)</f>
        <v>0</v>
      </c>
      <c r="CA94" s="254">
        <v>1</v>
      </c>
      <c r="CB94" s="254">
        <v>7</v>
      </c>
    </row>
    <row r="95" spans="1:15" ht="12.75">
      <c r="A95" s="263"/>
      <c r="B95" s="267"/>
      <c r="C95" s="326" t="s">
        <v>120</v>
      </c>
      <c r="D95" s="327"/>
      <c r="E95" s="268">
        <v>121.77</v>
      </c>
      <c r="F95" s="269"/>
      <c r="G95" s="270"/>
      <c r="H95" s="271"/>
      <c r="I95" s="265"/>
      <c r="J95" s="272"/>
      <c r="K95" s="265"/>
      <c r="M95" s="266" t="s">
        <v>120</v>
      </c>
      <c r="O95" s="254"/>
    </row>
    <row r="96" spans="1:15" ht="12.75">
      <c r="A96" s="263"/>
      <c r="B96" s="267"/>
      <c r="C96" s="326" t="s">
        <v>271</v>
      </c>
      <c r="D96" s="327"/>
      <c r="E96" s="268">
        <v>-22.25</v>
      </c>
      <c r="F96" s="269"/>
      <c r="G96" s="270"/>
      <c r="H96" s="271"/>
      <c r="I96" s="265"/>
      <c r="J96" s="272"/>
      <c r="K96" s="265"/>
      <c r="M96" s="266" t="s">
        <v>271</v>
      </c>
      <c r="O96" s="254"/>
    </row>
    <row r="97" spans="1:15" ht="12.75">
      <c r="A97" s="263"/>
      <c r="B97" s="267"/>
      <c r="C97" s="337" t="s">
        <v>272</v>
      </c>
      <c r="D97" s="327"/>
      <c r="E97" s="293">
        <v>99.52</v>
      </c>
      <c r="F97" s="269"/>
      <c r="G97" s="270"/>
      <c r="H97" s="271"/>
      <c r="I97" s="265"/>
      <c r="J97" s="272"/>
      <c r="K97" s="265"/>
      <c r="M97" s="266" t="s">
        <v>272</v>
      </c>
      <c r="O97" s="254"/>
    </row>
    <row r="98" spans="1:15" ht="12.75">
      <c r="A98" s="263"/>
      <c r="B98" s="267"/>
      <c r="C98" s="326" t="s">
        <v>121</v>
      </c>
      <c r="D98" s="327"/>
      <c r="E98" s="268">
        <v>112.86</v>
      </c>
      <c r="F98" s="269"/>
      <c r="G98" s="270"/>
      <c r="H98" s="271"/>
      <c r="I98" s="265"/>
      <c r="J98" s="272"/>
      <c r="K98" s="265"/>
      <c r="M98" s="266" t="s">
        <v>121</v>
      </c>
      <c r="O98" s="254"/>
    </row>
    <row r="99" spans="1:15" ht="12.75">
      <c r="A99" s="263"/>
      <c r="B99" s="267"/>
      <c r="C99" s="326" t="s">
        <v>273</v>
      </c>
      <c r="D99" s="327"/>
      <c r="E99" s="268">
        <v>-13.4</v>
      </c>
      <c r="F99" s="269"/>
      <c r="G99" s="270"/>
      <c r="H99" s="271"/>
      <c r="I99" s="265"/>
      <c r="J99" s="272"/>
      <c r="K99" s="265"/>
      <c r="M99" s="266" t="s">
        <v>273</v>
      </c>
      <c r="O99" s="254"/>
    </row>
    <row r="100" spans="1:15" ht="12.75">
      <c r="A100" s="263"/>
      <c r="B100" s="267"/>
      <c r="C100" s="337" t="s">
        <v>272</v>
      </c>
      <c r="D100" s="327"/>
      <c r="E100" s="293">
        <v>99.46</v>
      </c>
      <c r="F100" s="269"/>
      <c r="G100" s="270"/>
      <c r="H100" s="271"/>
      <c r="I100" s="265"/>
      <c r="J100" s="272"/>
      <c r="K100" s="265"/>
      <c r="M100" s="266" t="s">
        <v>272</v>
      </c>
      <c r="O100" s="254"/>
    </row>
    <row r="101" spans="1:80" ht="12.75">
      <c r="A101" s="255">
        <v>24</v>
      </c>
      <c r="B101" s="256" t="s">
        <v>274</v>
      </c>
      <c r="C101" s="257" t="s">
        <v>275</v>
      </c>
      <c r="D101" s="258" t="s">
        <v>118</v>
      </c>
      <c r="E101" s="259">
        <v>202.9596</v>
      </c>
      <c r="F101" s="259"/>
      <c r="G101" s="260">
        <f>E101*F101</f>
        <v>0</v>
      </c>
      <c r="H101" s="261">
        <v>0.0018</v>
      </c>
      <c r="I101" s="262">
        <f>E101*H101</f>
        <v>0.36532728</v>
      </c>
      <c r="J101" s="261"/>
      <c r="K101" s="262">
        <f>E101*J101</f>
        <v>0</v>
      </c>
      <c r="O101" s="254">
        <v>2</v>
      </c>
      <c r="AA101" s="229">
        <v>3</v>
      </c>
      <c r="AB101" s="229">
        <v>7</v>
      </c>
      <c r="AC101" s="229">
        <v>28376536</v>
      </c>
      <c r="AZ101" s="229">
        <v>2</v>
      </c>
      <c r="BA101" s="229">
        <f>IF(AZ101=1,G101,0)</f>
        <v>0</v>
      </c>
      <c r="BB101" s="229">
        <f>IF(AZ101=2,G101,0)</f>
        <v>0</v>
      </c>
      <c r="BC101" s="229">
        <f>IF(AZ101=3,G101,0)</f>
        <v>0</v>
      </c>
      <c r="BD101" s="229">
        <f>IF(AZ101=4,G101,0)</f>
        <v>0</v>
      </c>
      <c r="BE101" s="229">
        <f>IF(AZ101=5,G101,0)</f>
        <v>0</v>
      </c>
      <c r="CA101" s="254">
        <v>3</v>
      </c>
      <c r="CB101" s="254">
        <v>7</v>
      </c>
    </row>
    <row r="102" spans="1:15" ht="12.75">
      <c r="A102" s="263"/>
      <c r="B102" s="267"/>
      <c r="C102" s="326" t="s">
        <v>276</v>
      </c>
      <c r="D102" s="327"/>
      <c r="E102" s="268">
        <v>202.9596</v>
      </c>
      <c r="F102" s="269"/>
      <c r="G102" s="270"/>
      <c r="H102" s="271"/>
      <c r="I102" s="265"/>
      <c r="J102" s="272"/>
      <c r="K102" s="265"/>
      <c r="M102" s="266" t="s">
        <v>276</v>
      </c>
      <c r="O102" s="254"/>
    </row>
    <row r="103" spans="1:80" ht="12.75">
      <c r="A103" s="255">
        <v>25</v>
      </c>
      <c r="B103" s="256" t="s">
        <v>277</v>
      </c>
      <c r="C103" s="257" t="s">
        <v>278</v>
      </c>
      <c r="D103" s="258" t="s">
        <v>279</v>
      </c>
      <c r="E103" s="259">
        <v>0.398</v>
      </c>
      <c r="F103" s="259"/>
      <c r="G103" s="260">
        <f>E103*F103</f>
        <v>0</v>
      </c>
      <c r="H103" s="261">
        <v>1</v>
      </c>
      <c r="I103" s="262">
        <f>E103*H103</f>
        <v>0.398</v>
      </c>
      <c r="J103" s="261"/>
      <c r="K103" s="262">
        <f>E103*J103</f>
        <v>0</v>
      </c>
      <c r="O103" s="254">
        <v>2</v>
      </c>
      <c r="AA103" s="229">
        <v>3</v>
      </c>
      <c r="AB103" s="229">
        <v>7</v>
      </c>
      <c r="AC103" s="229">
        <v>11161346</v>
      </c>
      <c r="AZ103" s="229">
        <v>2</v>
      </c>
      <c r="BA103" s="229">
        <f>IF(AZ103=1,G103,0)</f>
        <v>0</v>
      </c>
      <c r="BB103" s="229">
        <f>IF(AZ103=2,G103,0)</f>
        <v>0</v>
      </c>
      <c r="BC103" s="229">
        <f>IF(AZ103=3,G103,0)</f>
        <v>0</v>
      </c>
      <c r="BD103" s="229">
        <f>IF(AZ103=4,G103,0)</f>
        <v>0</v>
      </c>
      <c r="BE103" s="229">
        <f>IF(AZ103=5,G103,0)</f>
        <v>0</v>
      </c>
      <c r="CA103" s="254">
        <v>3</v>
      </c>
      <c r="CB103" s="254">
        <v>7</v>
      </c>
    </row>
    <row r="104" spans="1:15" ht="12.75">
      <c r="A104" s="263"/>
      <c r="B104" s="267"/>
      <c r="C104" s="326" t="s">
        <v>280</v>
      </c>
      <c r="D104" s="327"/>
      <c r="E104" s="268">
        <v>0.398</v>
      </c>
      <c r="F104" s="269"/>
      <c r="G104" s="270"/>
      <c r="H104" s="271"/>
      <c r="I104" s="265"/>
      <c r="J104" s="272"/>
      <c r="K104" s="265"/>
      <c r="M104" s="266" t="s">
        <v>280</v>
      </c>
      <c r="O104" s="254"/>
    </row>
    <row r="105" spans="1:80" ht="12.75">
      <c r="A105" s="255">
        <v>26</v>
      </c>
      <c r="B105" s="256" t="s">
        <v>281</v>
      </c>
      <c r="C105" s="257" t="s">
        <v>136</v>
      </c>
      <c r="D105" s="258" t="s">
        <v>173</v>
      </c>
      <c r="E105" s="259">
        <v>1.21899148</v>
      </c>
      <c r="F105" s="259"/>
      <c r="G105" s="260">
        <f>E105*F105</f>
        <v>0</v>
      </c>
      <c r="H105" s="261">
        <v>0</v>
      </c>
      <c r="I105" s="262">
        <f>E105*H105</f>
        <v>0</v>
      </c>
      <c r="J105" s="261"/>
      <c r="K105" s="262">
        <f>E105*J105</f>
        <v>0</v>
      </c>
      <c r="O105" s="254">
        <v>2</v>
      </c>
      <c r="AA105" s="229">
        <v>7</v>
      </c>
      <c r="AB105" s="229">
        <v>1001</v>
      </c>
      <c r="AC105" s="229">
        <v>5</v>
      </c>
      <c r="AZ105" s="229">
        <v>2</v>
      </c>
      <c r="BA105" s="229">
        <f>IF(AZ105=1,G105,0)</f>
        <v>0</v>
      </c>
      <c r="BB105" s="229">
        <f>IF(AZ105=2,G105,0)</f>
        <v>0</v>
      </c>
      <c r="BC105" s="229">
        <f>IF(AZ105=3,G105,0)</f>
        <v>0</v>
      </c>
      <c r="BD105" s="229">
        <f>IF(AZ105=4,G105,0)</f>
        <v>0</v>
      </c>
      <c r="BE105" s="229">
        <f>IF(AZ105=5,G105,0)</f>
        <v>0</v>
      </c>
      <c r="CA105" s="254">
        <v>7</v>
      </c>
      <c r="CB105" s="254">
        <v>1001</v>
      </c>
    </row>
    <row r="106" spans="1:57" ht="12.75">
      <c r="A106" s="273"/>
      <c r="B106" s="274" t="s">
        <v>102</v>
      </c>
      <c r="C106" s="275" t="s">
        <v>132</v>
      </c>
      <c r="D106" s="276"/>
      <c r="E106" s="277"/>
      <c r="F106" s="278"/>
      <c r="G106" s="279">
        <f>SUM(G93:G105)</f>
        <v>0</v>
      </c>
      <c r="H106" s="280"/>
      <c r="I106" s="281">
        <f>SUM(I93:I105)</f>
        <v>1.2189914800000001</v>
      </c>
      <c r="J106" s="280"/>
      <c r="K106" s="281">
        <f>SUM(K93:K105)</f>
        <v>0</v>
      </c>
      <c r="O106" s="254">
        <v>4</v>
      </c>
      <c r="BA106" s="282">
        <f>SUM(BA93:BA105)</f>
        <v>0</v>
      </c>
      <c r="BB106" s="282">
        <f>SUM(BB93:BB105)</f>
        <v>0</v>
      </c>
      <c r="BC106" s="282">
        <f>SUM(BC93:BC105)</f>
        <v>0</v>
      </c>
      <c r="BD106" s="282">
        <f>SUM(BD93:BD105)</f>
        <v>0</v>
      </c>
      <c r="BE106" s="282">
        <f>SUM(BE93:BE105)</f>
        <v>0</v>
      </c>
    </row>
    <row r="107" spans="1:15" ht="12.75">
      <c r="A107" s="244" t="s">
        <v>100</v>
      </c>
      <c r="B107" s="245" t="s">
        <v>137</v>
      </c>
      <c r="C107" s="246" t="s">
        <v>138</v>
      </c>
      <c r="D107" s="247"/>
      <c r="E107" s="248"/>
      <c r="F107" s="248"/>
      <c r="G107" s="249"/>
      <c r="H107" s="250"/>
      <c r="I107" s="251"/>
      <c r="J107" s="252"/>
      <c r="K107" s="253"/>
      <c r="O107" s="254">
        <v>1</v>
      </c>
    </row>
    <row r="108" spans="1:80" ht="12.75">
      <c r="A108" s="255">
        <v>27</v>
      </c>
      <c r="B108" s="256" t="s">
        <v>282</v>
      </c>
      <c r="C108" s="257" t="s">
        <v>283</v>
      </c>
      <c r="D108" s="258" t="s">
        <v>142</v>
      </c>
      <c r="E108" s="259">
        <v>2</v>
      </c>
      <c r="F108" s="259"/>
      <c r="G108" s="260">
        <f>E108*F108</f>
        <v>0</v>
      </c>
      <c r="H108" s="261">
        <v>0.00196</v>
      </c>
      <c r="I108" s="262">
        <f>E108*H108</f>
        <v>0.00392</v>
      </c>
      <c r="J108" s="261">
        <v>0</v>
      </c>
      <c r="K108" s="262">
        <f>E108*J108</f>
        <v>0</v>
      </c>
      <c r="O108" s="254">
        <v>2</v>
      </c>
      <c r="AA108" s="229">
        <v>1</v>
      </c>
      <c r="AB108" s="229">
        <v>7</v>
      </c>
      <c r="AC108" s="229">
        <v>7</v>
      </c>
      <c r="AZ108" s="229">
        <v>2</v>
      </c>
      <c r="BA108" s="229">
        <f>IF(AZ108=1,G108,0)</f>
        <v>0</v>
      </c>
      <c r="BB108" s="229">
        <f>IF(AZ108=2,G108,0)</f>
        <v>0</v>
      </c>
      <c r="BC108" s="229">
        <f>IF(AZ108=3,G108,0)</f>
        <v>0</v>
      </c>
      <c r="BD108" s="229">
        <f>IF(AZ108=4,G108,0)</f>
        <v>0</v>
      </c>
      <c r="BE108" s="229">
        <f>IF(AZ108=5,G108,0)</f>
        <v>0</v>
      </c>
      <c r="CA108" s="254">
        <v>1</v>
      </c>
      <c r="CB108" s="254">
        <v>7</v>
      </c>
    </row>
    <row r="109" spans="1:80" ht="12.75">
      <c r="A109" s="255">
        <v>28</v>
      </c>
      <c r="B109" s="256" t="s">
        <v>284</v>
      </c>
      <c r="C109" s="257" t="s">
        <v>285</v>
      </c>
      <c r="D109" s="258" t="s">
        <v>142</v>
      </c>
      <c r="E109" s="259">
        <v>4</v>
      </c>
      <c r="F109" s="259"/>
      <c r="G109" s="260">
        <f>E109*F109</f>
        <v>0</v>
      </c>
      <c r="H109" s="261">
        <v>0.00028</v>
      </c>
      <c r="I109" s="262">
        <f>E109*H109</f>
        <v>0.00112</v>
      </c>
      <c r="J109" s="261">
        <v>0</v>
      </c>
      <c r="K109" s="262">
        <f>E109*J109</f>
        <v>0</v>
      </c>
      <c r="O109" s="254">
        <v>2</v>
      </c>
      <c r="AA109" s="229">
        <v>1</v>
      </c>
      <c r="AB109" s="229">
        <v>7</v>
      </c>
      <c r="AC109" s="229">
        <v>7</v>
      </c>
      <c r="AZ109" s="229">
        <v>2</v>
      </c>
      <c r="BA109" s="229">
        <f>IF(AZ109=1,G109,0)</f>
        <v>0</v>
      </c>
      <c r="BB109" s="229">
        <f>IF(AZ109=2,G109,0)</f>
        <v>0</v>
      </c>
      <c r="BC109" s="229">
        <f>IF(AZ109=3,G109,0)</f>
        <v>0</v>
      </c>
      <c r="BD109" s="229">
        <f>IF(AZ109=4,G109,0)</f>
        <v>0</v>
      </c>
      <c r="BE109" s="229">
        <f>IF(AZ109=5,G109,0)</f>
        <v>0</v>
      </c>
      <c r="CA109" s="254">
        <v>1</v>
      </c>
      <c r="CB109" s="254">
        <v>7</v>
      </c>
    </row>
    <row r="110" spans="1:80" ht="12.75">
      <c r="A110" s="255">
        <v>29</v>
      </c>
      <c r="B110" s="256" t="s">
        <v>286</v>
      </c>
      <c r="C110" s="257" t="s">
        <v>287</v>
      </c>
      <c r="D110" s="258" t="s">
        <v>173</v>
      </c>
      <c r="E110" s="259">
        <v>0.00504</v>
      </c>
      <c r="F110" s="259"/>
      <c r="G110" s="260">
        <f>E110*F110</f>
        <v>0</v>
      </c>
      <c r="H110" s="261">
        <v>0</v>
      </c>
      <c r="I110" s="262">
        <f>E110*H110</f>
        <v>0</v>
      </c>
      <c r="J110" s="261"/>
      <c r="K110" s="262">
        <f>E110*J110</f>
        <v>0</v>
      </c>
      <c r="O110" s="254">
        <v>2</v>
      </c>
      <c r="AA110" s="229">
        <v>7</v>
      </c>
      <c r="AB110" s="229">
        <v>1001</v>
      </c>
      <c r="AC110" s="229">
        <v>5</v>
      </c>
      <c r="AZ110" s="229">
        <v>2</v>
      </c>
      <c r="BA110" s="229">
        <f>IF(AZ110=1,G110,0)</f>
        <v>0</v>
      </c>
      <c r="BB110" s="229">
        <f>IF(AZ110=2,G110,0)</f>
        <v>0</v>
      </c>
      <c r="BC110" s="229">
        <f>IF(AZ110=3,G110,0)</f>
        <v>0</v>
      </c>
      <c r="BD110" s="229">
        <f>IF(AZ110=4,G110,0)</f>
        <v>0</v>
      </c>
      <c r="BE110" s="229">
        <f>IF(AZ110=5,G110,0)</f>
        <v>0</v>
      </c>
      <c r="CA110" s="254">
        <v>7</v>
      </c>
      <c r="CB110" s="254">
        <v>1001</v>
      </c>
    </row>
    <row r="111" spans="1:57" ht="12.75">
      <c r="A111" s="273"/>
      <c r="B111" s="274" t="s">
        <v>102</v>
      </c>
      <c r="C111" s="275" t="s">
        <v>139</v>
      </c>
      <c r="D111" s="276"/>
      <c r="E111" s="277"/>
      <c r="F111" s="278"/>
      <c r="G111" s="279">
        <f>SUM(G107:G110)</f>
        <v>0</v>
      </c>
      <c r="H111" s="280"/>
      <c r="I111" s="281">
        <f>SUM(I107:I110)</f>
        <v>0.005039999999999999</v>
      </c>
      <c r="J111" s="280"/>
      <c r="K111" s="281">
        <f>SUM(K107:K110)</f>
        <v>0</v>
      </c>
      <c r="O111" s="254">
        <v>4</v>
      </c>
      <c r="BA111" s="282">
        <f>SUM(BA107:BA110)</f>
        <v>0</v>
      </c>
      <c r="BB111" s="282">
        <f>SUM(BB107:BB110)</f>
        <v>0</v>
      </c>
      <c r="BC111" s="282">
        <f>SUM(BC107:BC110)</f>
        <v>0</v>
      </c>
      <c r="BD111" s="282">
        <f>SUM(BD107:BD110)</f>
        <v>0</v>
      </c>
      <c r="BE111" s="282">
        <f>SUM(BE107:BE110)</f>
        <v>0</v>
      </c>
    </row>
    <row r="112" spans="1:15" ht="12.75">
      <c r="A112" s="244" t="s">
        <v>100</v>
      </c>
      <c r="B112" s="245" t="s">
        <v>143</v>
      </c>
      <c r="C112" s="246" t="s">
        <v>144</v>
      </c>
      <c r="D112" s="247"/>
      <c r="E112" s="248"/>
      <c r="F112" s="248"/>
      <c r="G112" s="249"/>
      <c r="H112" s="250"/>
      <c r="I112" s="251"/>
      <c r="J112" s="252"/>
      <c r="K112" s="253"/>
      <c r="O112" s="254">
        <v>1</v>
      </c>
    </row>
    <row r="113" spans="1:80" ht="22.5">
      <c r="A113" s="255">
        <v>30</v>
      </c>
      <c r="B113" s="256" t="s">
        <v>288</v>
      </c>
      <c r="C113" s="257" t="s">
        <v>289</v>
      </c>
      <c r="D113" s="258" t="s">
        <v>148</v>
      </c>
      <c r="E113" s="259">
        <v>135.3</v>
      </c>
      <c r="F113" s="259"/>
      <c r="G113" s="260">
        <f>E113*F113</f>
        <v>0</v>
      </c>
      <c r="H113" s="261">
        <v>0</v>
      </c>
      <c r="I113" s="262">
        <f>E113*H113</f>
        <v>0</v>
      </c>
      <c r="J113" s="261">
        <v>0</v>
      </c>
      <c r="K113" s="262">
        <f>E113*J113</f>
        <v>0</v>
      </c>
      <c r="O113" s="254">
        <v>2</v>
      </c>
      <c r="AA113" s="229">
        <v>1</v>
      </c>
      <c r="AB113" s="229">
        <v>9</v>
      </c>
      <c r="AC113" s="229">
        <v>9</v>
      </c>
      <c r="AZ113" s="229">
        <v>2</v>
      </c>
      <c r="BA113" s="229">
        <f>IF(AZ113=1,G113,0)</f>
        <v>0</v>
      </c>
      <c r="BB113" s="229">
        <f>IF(AZ113=2,G113,0)</f>
        <v>0</v>
      </c>
      <c r="BC113" s="229">
        <f>IF(AZ113=3,G113,0)</f>
        <v>0</v>
      </c>
      <c r="BD113" s="229">
        <f>IF(AZ113=4,G113,0)</f>
        <v>0</v>
      </c>
      <c r="BE113" s="229">
        <f>IF(AZ113=5,G113,0)</f>
        <v>0</v>
      </c>
      <c r="CA113" s="254">
        <v>1</v>
      </c>
      <c r="CB113" s="254">
        <v>9</v>
      </c>
    </row>
    <row r="114" spans="1:15" ht="12.75">
      <c r="A114" s="263"/>
      <c r="B114" s="267"/>
      <c r="C114" s="326" t="s">
        <v>149</v>
      </c>
      <c r="D114" s="327"/>
      <c r="E114" s="268">
        <v>81.3</v>
      </c>
      <c r="F114" s="269"/>
      <c r="G114" s="270"/>
      <c r="H114" s="271"/>
      <c r="I114" s="265"/>
      <c r="J114" s="272"/>
      <c r="K114" s="265"/>
      <c r="M114" s="266" t="s">
        <v>149</v>
      </c>
      <c r="O114" s="254"/>
    </row>
    <row r="115" spans="1:15" ht="12.75">
      <c r="A115" s="263"/>
      <c r="B115" s="267"/>
      <c r="C115" s="326" t="s">
        <v>150</v>
      </c>
      <c r="D115" s="327"/>
      <c r="E115" s="268">
        <v>54</v>
      </c>
      <c r="F115" s="269"/>
      <c r="G115" s="270"/>
      <c r="H115" s="271"/>
      <c r="I115" s="265"/>
      <c r="J115" s="272"/>
      <c r="K115" s="265"/>
      <c r="M115" s="266" t="s">
        <v>150</v>
      </c>
      <c r="O115" s="254"/>
    </row>
    <row r="116" spans="1:80" ht="22.5">
      <c r="A116" s="255">
        <v>31</v>
      </c>
      <c r="B116" s="256" t="s">
        <v>290</v>
      </c>
      <c r="C116" s="257" t="s">
        <v>291</v>
      </c>
      <c r="D116" s="258" t="s">
        <v>148</v>
      </c>
      <c r="E116" s="259">
        <v>60</v>
      </c>
      <c r="F116" s="259"/>
      <c r="G116" s="260">
        <f>E116*F116</f>
        <v>0</v>
      </c>
      <c r="H116" s="261">
        <v>0</v>
      </c>
      <c r="I116" s="262">
        <f>E116*H116</f>
        <v>0</v>
      </c>
      <c r="J116" s="261">
        <v>0</v>
      </c>
      <c r="K116" s="262">
        <f>E116*J116</f>
        <v>0</v>
      </c>
      <c r="O116" s="254">
        <v>2</v>
      </c>
      <c r="AA116" s="229">
        <v>1</v>
      </c>
      <c r="AB116" s="229">
        <v>9</v>
      </c>
      <c r="AC116" s="229">
        <v>9</v>
      </c>
      <c r="AZ116" s="229">
        <v>2</v>
      </c>
      <c r="BA116" s="229">
        <f>IF(AZ116=1,G116,0)</f>
        <v>0</v>
      </c>
      <c r="BB116" s="229">
        <f>IF(AZ116=2,G116,0)</f>
        <v>0</v>
      </c>
      <c r="BC116" s="229">
        <f>IF(AZ116=3,G116,0)</f>
        <v>0</v>
      </c>
      <c r="BD116" s="229">
        <f>IF(AZ116=4,G116,0)</f>
        <v>0</v>
      </c>
      <c r="BE116" s="229">
        <f>IF(AZ116=5,G116,0)</f>
        <v>0</v>
      </c>
      <c r="CA116" s="254">
        <v>1</v>
      </c>
      <c r="CB116" s="254">
        <v>9</v>
      </c>
    </row>
    <row r="117" spans="1:15" ht="12.75">
      <c r="A117" s="263"/>
      <c r="B117" s="267"/>
      <c r="C117" s="326" t="s">
        <v>292</v>
      </c>
      <c r="D117" s="327"/>
      <c r="E117" s="268">
        <v>60</v>
      </c>
      <c r="F117" s="269"/>
      <c r="G117" s="270"/>
      <c r="H117" s="271"/>
      <c r="I117" s="265"/>
      <c r="J117" s="272"/>
      <c r="K117" s="265"/>
      <c r="M117" s="266" t="s">
        <v>292</v>
      </c>
      <c r="O117" s="254"/>
    </row>
    <row r="118" spans="1:80" ht="12.75">
      <c r="A118" s="255">
        <v>32</v>
      </c>
      <c r="B118" s="256" t="s">
        <v>293</v>
      </c>
      <c r="C118" s="257" t="s">
        <v>294</v>
      </c>
      <c r="D118" s="258" t="s">
        <v>148</v>
      </c>
      <c r="E118" s="259">
        <v>37.2</v>
      </c>
      <c r="F118" s="259"/>
      <c r="G118" s="260">
        <f>E118*F118</f>
        <v>0</v>
      </c>
      <c r="H118" s="261">
        <v>0.00013</v>
      </c>
      <c r="I118" s="262">
        <f>E118*H118</f>
        <v>0.004836</v>
      </c>
      <c r="J118" s="261"/>
      <c r="K118" s="262">
        <f>E118*J118</f>
        <v>0</v>
      </c>
      <c r="O118" s="254">
        <v>2</v>
      </c>
      <c r="AA118" s="229">
        <v>3</v>
      </c>
      <c r="AB118" s="229">
        <v>7</v>
      </c>
      <c r="AC118" s="229">
        <v>35441072</v>
      </c>
      <c r="AZ118" s="229">
        <v>2</v>
      </c>
      <c r="BA118" s="229">
        <f>IF(AZ118=1,G118,0)</f>
        <v>0</v>
      </c>
      <c r="BB118" s="229">
        <f>IF(AZ118=2,G118,0)</f>
        <v>0</v>
      </c>
      <c r="BC118" s="229">
        <f>IF(AZ118=3,G118,0)</f>
        <v>0</v>
      </c>
      <c r="BD118" s="229">
        <f>IF(AZ118=4,G118,0)</f>
        <v>0</v>
      </c>
      <c r="BE118" s="229">
        <f>IF(AZ118=5,G118,0)</f>
        <v>0</v>
      </c>
      <c r="CA118" s="254">
        <v>3</v>
      </c>
      <c r="CB118" s="254">
        <v>7</v>
      </c>
    </row>
    <row r="119" spans="1:15" ht="12.75">
      <c r="A119" s="263"/>
      <c r="B119" s="267"/>
      <c r="C119" s="326" t="s">
        <v>295</v>
      </c>
      <c r="D119" s="327"/>
      <c r="E119" s="268">
        <v>37.2</v>
      </c>
      <c r="F119" s="269"/>
      <c r="G119" s="270"/>
      <c r="H119" s="271"/>
      <c r="I119" s="265"/>
      <c r="J119" s="272"/>
      <c r="K119" s="265"/>
      <c r="M119" s="266" t="s">
        <v>295</v>
      </c>
      <c r="O119" s="254"/>
    </row>
    <row r="120" spans="1:57" ht="12.75">
      <c r="A120" s="273"/>
      <c r="B120" s="274" t="s">
        <v>102</v>
      </c>
      <c r="C120" s="275" t="s">
        <v>145</v>
      </c>
      <c r="D120" s="276"/>
      <c r="E120" s="277"/>
      <c r="F120" s="278"/>
      <c r="G120" s="279">
        <f>SUM(G112:G119)</f>
        <v>0</v>
      </c>
      <c r="H120" s="280"/>
      <c r="I120" s="281">
        <f>SUM(I112:I119)</f>
        <v>0.004836</v>
      </c>
      <c r="J120" s="280"/>
      <c r="K120" s="281">
        <f>SUM(K112:K119)</f>
        <v>0</v>
      </c>
      <c r="O120" s="254">
        <v>4</v>
      </c>
      <c r="BA120" s="282">
        <f>SUM(BA112:BA119)</f>
        <v>0</v>
      </c>
      <c r="BB120" s="282">
        <f>SUM(BB112:BB119)</f>
        <v>0</v>
      </c>
      <c r="BC120" s="282">
        <f>SUM(BC112:BC119)</f>
        <v>0</v>
      </c>
      <c r="BD120" s="282">
        <f>SUM(BD112:BD119)</f>
        <v>0</v>
      </c>
      <c r="BE120" s="282">
        <f>SUM(BE112:BE119)</f>
        <v>0</v>
      </c>
    </row>
    <row r="121" spans="1:15" ht="12.75">
      <c r="A121" s="244" t="s">
        <v>100</v>
      </c>
      <c r="B121" s="245" t="s">
        <v>296</v>
      </c>
      <c r="C121" s="246" t="s">
        <v>297</v>
      </c>
      <c r="D121" s="247"/>
      <c r="E121" s="248"/>
      <c r="F121" s="248"/>
      <c r="G121" s="249"/>
      <c r="H121" s="250"/>
      <c r="I121" s="251"/>
      <c r="J121" s="252"/>
      <c r="K121" s="253"/>
      <c r="O121" s="254">
        <v>1</v>
      </c>
    </row>
    <row r="122" spans="1:80" ht="22.5">
      <c r="A122" s="255">
        <v>33</v>
      </c>
      <c r="B122" s="256" t="s">
        <v>299</v>
      </c>
      <c r="C122" s="257" t="s">
        <v>300</v>
      </c>
      <c r="D122" s="258" t="s">
        <v>118</v>
      </c>
      <c r="E122" s="259">
        <v>3.555</v>
      </c>
      <c r="F122" s="259"/>
      <c r="G122" s="260">
        <f>E122*F122</f>
        <v>0</v>
      </c>
      <c r="H122" s="261">
        <v>0</v>
      </c>
      <c r="I122" s="262">
        <f>E122*H122</f>
        <v>0</v>
      </c>
      <c r="J122" s="261">
        <v>0</v>
      </c>
      <c r="K122" s="262">
        <f>E122*J122</f>
        <v>0</v>
      </c>
      <c r="O122" s="254">
        <v>2</v>
      </c>
      <c r="AA122" s="229">
        <v>1</v>
      </c>
      <c r="AB122" s="229">
        <v>7</v>
      </c>
      <c r="AC122" s="229">
        <v>7</v>
      </c>
      <c r="AZ122" s="229">
        <v>2</v>
      </c>
      <c r="BA122" s="229">
        <f>IF(AZ122=1,G122,0)</f>
        <v>0</v>
      </c>
      <c r="BB122" s="229">
        <f>IF(AZ122=2,G122,0)</f>
        <v>0</v>
      </c>
      <c r="BC122" s="229">
        <f>IF(AZ122=3,G122,0)</f>
        <v>0</v>
      </c>
      <c r="BD122" s="229">
        <f>IF(AZ122=4,G122,0)</f>
        <v>0</v>
      </c>
      <c r="BE122" s="229">
        <f>IF(AZ122=5,G122,0)</f>
        <v>0</v>
      </c>
      <c r="CA122" s="254">
        <v>1</v>
      </c>
      <c r="CB122" s="254">
        <v>7</v>
      </c>
    </row>
    <row r="123" spans="1:15" ht="12.75">
      <c r="A123" s="263"/>
      <c r="B123" s="267"/>
      <c r="C123" s="326" t="s">
        <v>301</v>
      </c>
      <c r="D123" s="327"/>
      <c r="E123" s="268">
        <v>3.555</v>
      </c>
      <c r="F123" s="269"/>
      <c r="G123" s="270"/>
      <c r="H123" s="271"/>
      <c r="I123" s="265"/>
      <c r="J123" s="272"/>
      <c r="K123" s="265"/>
      <c r="M123" s="266" t="s">
        <v>301</v>
      </c>
      <c r="O123" s="254"/>
    </row>
    <row r="124" spans="1:80" ht="22.5">
      <c r="A124" s="255">
        <v>34</v>
      </c>
      <c r="B124" s="256" t="s">
        <v>302</v>
      </c>
      <c r="C124" s="257" t="s">
        <v>303</v>
      </c>
      <c r="D124" s="258" t="s">
        <v>304</v>
      </c>
      <c r="E124" s="259">
        <v>0.1843</v>
      </c>
      <c r="F124" s="259"/>
      <c r="G124" s="260">
        <f>E124*F124</f>
        <v>0</v>
      </c>
      <c r="H124" s="261">
        <v>0.55</v>
      </c>
      <c r="I124" s="262">
        <f>E124*H124</f>
        <v>0.101365</v>
      </c>
      <c r="J124" s="261"/>
      <c r="K124" s="262">
        <f>E124*J124</f>
        <v>0</v>
      </c>
      <c r="O124" s="254">
        <v>2</v>
      </c>
      <c r="AA124" s="229">
        <v>3</v>
      </c>
      <c r="AB124" s="229">
        <v>7</v>
      </c>
      <c r="AC124" s="229">
        <v>60512580</v>
      </c>
      <c r="AZ124" s="229">
        <v>2</v>
      </c>
      <c r="BA124" s="229">
        <f>IF(AZ124=1,G124,0)</f>
        <v>0</v>
      </c>
      <c r="BB124" s="229">
        <f>IF(AZ124=2,G124,0)</f>
        <v>0</v>
      </c>
      <c r="BC124" s="229">
        <f>IF(AZ124=3,G124,0)</f>
        <v>0</v>
      </c>
      <c r="BD124" s="229">
        <f>IF(AZ124=4,G124,0)</f>
        <v>0</v>
      </c>
      <c r="BE124" s="229">
        <f>IF(AZ124=5,G124,0)</f>
        <v>0</v>
      </c>
      <c r="CA124" s="254">
        <v>3</v>
      </c>
      <c r="CB124" s="254">
        <v>7</v>
      </c>
    </row>
    <row r="125" spans="1:15" ht="12.75">
      <c r="A125" s="263"/>
      <c r="B125" s="267"/>
      <c r="C125" s="333" t="s">
        <v>305</v>
      </c>
      <c r="D125" s="327"/>
      <c r="E125" s="294">
        <v>0</v>
      </c>
      <c r="F125" s="269"/>
      <c r="G125" s="270"/>
      <c r="H125" s="271"/>
      <c r="I125" s="265"/>
      <c r="J125" s="272"/>
      <c r="K125" s="265"/>
      <c r="M125" s="266" t="s">
        <v>305</v>
      </c>
      <c r="O125" s="254"/>
    </row>
    <row r="126" spans="1:15" ht="12.75">
      <c r="A126" s="263"/>
      <c r="B126" s="267"/>
      <c r="C126" s="333" t="s">
        <v>306</v>
      </c>
      <c r="D126" s="327"/>
      <c r="E126" s="294">
        <v>7.11</v>
      </c>
      <c r="F126" s="269"/>
      <c r="G126" s="270"/>
      <c r="H126" s="271"/>
      <c r="I126" s="265"/>
      <c r="J126" s="272"/>
      <c r="K126" s="265"/>
      <c r="M126" s="266" t="s">
        <v>306</v>
      </c>
      <c r="O126" s="254"/>
    </row>
    <row r="127" spans="1:15" ht="12.75">
      <c r="A127" s="263"/>
      <c r="B127" s="267"/>
      <c r="C127" s="333" t="s">
        <v>307</v>
      </c>
      <c r="D127" s="327"/>
      <c r="E127" s="294">
        <v>7.11</v>
      </c>
      <c r="F127" s="269"/>
      <c r="G127" s="270"/>
      <c r="H127" s="271"/>
      <c r="I127" s="265"/>
      <c r="J127" s="272"/>
      <c r="K127" s="265"/>
      <c r="M127" s="266" t="s">
        <v>307</v>
      </c>
      <c r="O127" s="254"/>
    </row>
    <row r="128" spans="1:15" ht="12.75">
      <c r="A128" s="263"/>
      <c r="B128" s="267"/>
      <c r="C128" s="326" t="s">
        <v>308</v>
      </c>
      <c r="D128" s="327"/>
      <c r="E128" s="268">
        <v>0.1843</v>
      </c>
      <c r="F128" s="269"/>
      <c r="G128" s="270"/>
      <c r="H128" s="271"/>
      <c r="I128" s="265"/>
      <c r="J128" s="272"/>
      <c r="K128" s="265"/>
      <c r="M128" s="266" t="s">
        <v>308</v>
      </c>
      <c r="O128" s="254"/>
    </row>
    <row r="129" spans="1:80" ht="12.75">
      <c r="A129" s="255">
        <v>35</v>
      </c>
      <c r="B129" s="256" t="s">
        <v>309</v>
      </c>
      <c r="C129" s="257" t="s">
        <v>310</v>
      </c>
      <c r="D129" s="258" t="s">
        <v>304</v>
      </c>
      <c r="E129" s="259">
        <v>0.1843</v>
      </c>
      <c r="F129" s="259"/>
      <c r="G129" s="260">
        <f>E129*F129</f>
        <v>0</v>
      </c>
      <c r="H129" s="261">
        <v>0.02357</v>
      </c>
      <c r="I129" s="262">
        <f>E129*H129</f>
        <v>0.0043439509999999995</v>
      </c>
      <c r="J129" s="261">
        <v>0</v>
      </c>
      <c r="K129" s="262">
        <f>E129*J129</f>
        <v>0</v>
      </c>
      <c r="O129" s="254">
        <v>2</v>
      </c>
      <c r="AA129" s="229">
        <v>1</v>
      </c>
      <c r="AB129" s="229">
        <v>7</v>
      </c>
      <c r="AC129" s="229">
        <v>7</v>
      </c>
      <c r="AZ129" s="229">
        <v>2</v>
      </c>
      <c r="BA129" s="229">
        <f>IF(AZ129=1,G129,0)</f>
        <v>0</v>
      </c>
      <c r="BB129" s="229">
        <f>IF(AZ129=2,G129,0)</f>
        <v>0</v>
      </c>
      <c r="BC129" s="229">
        <f>IF(AZ129=3,G129,0)</f>
        <v>0</v>
      </c>
      <c r="BD129" s="229">
        <f>IF(AZ129=4,G129,0)</f>
        <v>0</v>
      </c>
      <c r="BE129" s="229">
        <f>IF(AZ129=5,G129,0)</f>
        <v>0</v>
      </c>
      <c r="CA129" s="254">
        <v>1</v>
      </c>
      <c r="CB129" s="254">
        <v>7</v>
      </c>
    </row>
    <row r="130" spans="1:15" ht="12.75">
      <c r="A130" s="263"/>
      <c r="B130" s="264"/>
      <c r="C130" s="334" t="s">
        <v>311</v>
      </c>
      <c r="D130" s="335"/>
      <c r="E130" s="335"/>
      <c r="F130" s="335"/>
      <c r="G130" s="336"/>
      <c r="I130" s="265"/>
      <c r="K130" s="265"/>
      <c r="L130" s="266" t="s">
        <v>311</v>
      </c>
      <c r="O130" s="254">
        <v>3</v>
      </c>
    </row>
    <row r="131" spans="1:15" ht="12.75">
      <c r="A131" s="263"/>
      <c r="B131" s="264"/>
      <c r="C131" s="334" t="s">
        <v>312</v>
      </c>
      <c r="D131" s="335"/>
      <c r="E131" s="335"/>
      <c r="F131" s="335"/>
      <c r="G131" s="336"/>
      <c r="I131" s="265"/>
      <c r="K131" s="265"/>
      <c r="L131" s="266" t="s">
        <v>312</v>
      </c>
      <c r="O131" s="254">
        <v>3</v>
      </c>
    </row>
    <row r="132" spans="1:15" ht="12.75">
      <c r="A132" s="263"/>
      <c r="B132" s="264"/>
      <c r="C132" s="334" t="s">
        <v>313</v>
      </c>
      <c r="D132" s="335"/>
      <c r="E132" s="335"/>
      <c r="F132" s="335"/>
      <c r="G132" s="336"/>
      <c r="I132" s="265"/>
      <c r="K132" s="265"/>
      <c r="L132" s="266" t="s">
        <v>313</v>
      </c>
      <c r="O132" s="254">
        <v>3</v>
      </c>
    </row>
    <row r="133" spans="1:15" ht="12.75">
      <c r="A133" s="263"/>
      <c r="B133" s="264"/>
      <c r="C133" s="334" t="s">
        <v>314</v>
      </c>
      <c r="D133" s="335"/>
      <c r="E133" s="335"/>
      <c r="F133" s="335"/>
      <c r="G133" s="336"/>
      <c r="I133" s="265"/>
      <c r="K133" s="265"/>
      <c r="L133" s="266" t="s">
        <v>314</v>
      </c>
      <c r="O133" s="254">
        <v>3</v>
      </c>
    </row>
    <row r="134" spans="1:15" ht="12.75">
      <c r="A134" s="263"/>
      <c r="B134" s="264"/>
      <c r="C134" s="334" t="s">
        <v>315</v>
      </c>
      <c r="D134" s="335"/>
      <c r="E134" s="335"/>
      <c r="F134" s="335"/>
      <c r="G134" s="336"/>
      <c r="I134" s="265"/>
      <c r="K134" s="265"/>
      <c r="L134" s="266" t="s">
        <v>315</v>
      </c>
      <c r="O134" s="254">
        <v>3</v>
      </c>
    </row>
    <row r="135" spans="1:15" ht="12.75">
      <c r="A135" s="263"/>
      <c r="B135" s="267"/>
      <c r="C135" s="333" t="s">
        <v>305</v>
      </c>
      <c r="D135" s="327"/>
      <c r="E135" s="294">
        <v>0</v>
      </c>
      <c r="F135" s="269"/>
      <c r="G135" s="270"/>
      <c r="H135" s="271"/>
      <c r="I135" s="265"/>
      <c r="J135" s="272"/>
      <c r="K135" s="265"/>
      <c r="M135" s="266" t="s">
        <v>305</v>
      </c>
      <c r="O135" s="254"/>
    </row>
    <row r="136" spans="1:15" ht="12.75">
      <c r="A136" s="263"/>
      <c r="B136" s="267"/>
      <c r="C136" s="333" t="s">
        <v>306</v>
      </c>
      <c r="D136" s="327"/>
      <c r="E136" s="294">
        <v>7.11</v>
      </c>
      <c r="F136" s="269"/>
      <c r="G136" s="270"/>
      <c r="H136" s="271"/>
      <c r="I136" s="265"/>
      <c r="J136" s="272"/>
      <c r="K136" s="265"/>
      <c r="M136" s="266" t="s">
        <v>306</v>
      </c>
      <c r="O136" s="254"/>
    </row>
    <row r="137" spans="1:15" ht="12.75">
      <c r="A137" s="263"/>
      <c r="B137" s="267"/>
      <c r="C137" s="333" t="s">
        <v>307</v>
      </c>
      <c r="D137" s="327"/>
      <c r="E137" s="294">
        <v>7.11</v>
      </c>
      <c r="F137" s="269"/>
      <c r="G137" s="270"/>
      <c r="H137" s="271"/>
      <c r="I137" s="265"/>
      <c r="J137" s="272"/>
      <c r="K137" s="265"/>
      <c r="M137" s="266" t="s">
        <v>307</v>
      </c>
      <c r="O137" s="254"/>
    </row>
    <row r="138" spans="1:15" ht="12.75">
      <c r="A138" s="263"/>
      <c r="B138" s="267"/>
      <c r="C138" s="326" t="s">
        <v>308</v>
      </c>
      <c r="D138" s="327"/>
      <c r="E138" s="268">
        <v>0.1843</v>
      </c>
      <c r="F138" s="269"/>
      <c r="G138" s="270"/>
      <c r="H138" s="271"/>
      <c r="I138" s="265"/>
      <c r="J138" s="272"/>
      <c r="K138" s="265"/>
      <c r="M138" s="266" t="s">
        <v>308</v>
      </c>
      <c r="O138" s="254"/>
    </row>
    <row r="139" spans="1:80" ht="12.75">
      <c r="A139" s="255">
        <v>36</v>
      </c>
      <c r="B139" s="256" t="s">
        <v>316</v>
      </c>
      <c r="C139" s="257" t="s">
        <v>317</v>
      </c>
      <c r="D139" s="258" t="s">
        <v>173</v>
      </c>
      <c r="E139" s="259">
        <v>0.105708951</v>
      </c>
      <c r="F139" s="259"/>
      <c r="G139" s="260">
        <f>E139*F139</f>
        <v>0</v>
      </c>
      <c r="H139" s="261">
        <v>0</v>
      </c>
      <c r="I139" s="262">
        <f>E139*H139</f>
        <v>0</v>
      </c>
      <c r="J139" s="261"/>
      <c r="K139" s="262">
        <f>E139*J139</f>
        <v>0</v>
      </c>
      <c r="O139" s="254">
        <v>2</v>
      </c>
      <c r="AA139" s="229">
        <v>7</v>
      </c>
      <c r="AB139" s="229">
        <v>1001</v>
      </c>
      <c r="AC139" s="229">
        <v>5</v>
      </c>
      <c r="AZ139" s="229">
        <v>2</v>
      </c>
      <c r="BA139" s="229">
        <f>IF(AZ139=1,G139,0)</f>
        <v>0</v>
      </c>
      <c r="BB139" s="229">
        <f>IF(AZ139=2,G139,0)</f>
        <v>0</v>
      </c>
      <c r="BC139" s="229">
        <f>IF(AZ139=3,G139,0)</f>
        <v>0</v>
      </c>
      <c r="BD139" s="229">
        <f>IF(AZ139=4,G139,0)</f>
        <v>0</v>
      </c>
      <c r="BE139" s="229">
        <f>IF(AZ139=5,G139,0)</f>
        <v>0</v>
      </c>
      <c r="CA139" s="254">
        <v>7</v>
      </c>
      <c r="CB139" s="254">
        <v>1001</v>
      </c>
    </row>
    <row r="140" spans="1:57" ht="12.75">
      <c r="A140" s="273"/>
      <c r="B140" s="274" t="s">
        <v>102</v>
      </c>
      <c r="C140" s="275" t="s">
        <v>298</v>
      </c>
      <c r="D140" s="276"/>
      <c r="E140" s="277"/>
      <c r="F140" s="278"/>
      <c r="G140" s="279">
        <f>SUM(G121:G139)</f>
        <v>0</v>
      </c>
      <c r="H140" s="280"/>
      <c r="I140" s="281">
        <f>SUM(I121:I139)</f>
        <v>0.105708951</v>
      </c>
      <c r="J140" s="280"/>
      <c r="K140" s="281">
        <f>SUM(K121:K139)</f>
        <v>0</v>
      </c>
      <c r="O140" s="254">
        <v>4</v>
      </c>
      <c r="BA140" s="282">
        <f>SUM(BA121:BA139)</f>
        <v>0</v>
      </c>
      <c r="BB140" s="282">
        <f>SUM(BB121:BB139)</f>
        <v>0</v>
      </c>
      <c r="BC140" s="282">
        <f>SUM(BC121:BC139)</f>
        <v>0</v>
      </c>
      <c r="BD140" s="282">
        <f>SUM(BD121:BD139)</f>
        <v>0</v>
      </c>
      <c r="BE140" s="282">
        <f>SUM(BE121:BE139)</f>
        <v>0</v>
      </c>
    </row>
    <row r="141" spans="1:15" ht="12.75">
      <c r="A141" s="244" t="s">
        <v>100</v>
      </c>
      <c r="B141" s="245" t="s">
        <v>318</v>
      </c>
      <c r="C141" s="246" t="s">
        <v>319</v>
      </c>
      <c r="D141" s="247"/>
      <c r="E141" s="248"/>
      <c r="F141" s="248"/>
      <c r="G141" s="249"/>
      <c r="H141" s="250"/>
      <c r="I141" s="251"/>
      <c r="J141" s="252"/>
      <c r="K141" s="253"/>
      <c r="O141" s="254">
        <v>1</v>
      </c>
    </row>
    <row r="142" spans="1:80" ht="22.5">
      <c r="A142" s="255">
        <v>37</v>
      </c>
      <c r="B142" s="256" t="s">
        <v>321</v>
      </c>
      <c r="C142" s="257" t="s">
        <v>322</v>
      </c>
      <c r="D142" s="258" t="s">
        <v>323</v>
      </c>
      <c r="E142" s="259">
        <v>1</v>
      </c>
      <c r="F142" s="259"/>
      <c r="G142" s="260">
        <f>E142*F142</f>
        <v>0</v>
      </c>
      <c r="H142" s="261">
        <v>0.17</v>
      </c>
      <c r="I142" s="262">
        <f>E142*H142</f>
        <v>0.17</v>
      </c>
      <c r="J142" s="261">
        <v>0</v>
      </c>
      <c r="K142" s="262">
        <f>E142*J142</f>
        <v>0</v>
      </c>
      <c r="O142" s="254">
        <v>2</v>
      </c>
      <c r="AA142" s="229">
        <v>1</v>
      </c>
      <c r="AB142" s="229">
        <v>7</v>
      </c>
      <c r="AC142" s="229">
        <v>7</v>
      </c>
      <c r="AZ142" s="229">
        <v>2</v>
      </c>
      <c r="BA142" s="229">
        <f>IF(AZ142=1,G142,0)</f>
        <v>0</v>
      </c>
      <c r="BB142" s="229">
        <f>IF(AZ142=2,G142,0)</f>
        <v>0</v>
      </c>
      <c r="BC142" s="229">
        <f>IF(AZ142=3,G142,0)</f>
        <v>0</v>
      </c>
      <c r="BD142" s="229">
        <f>IF(AZ142=4,G142,0)</f>
        <v>0</v>
      </c>
      <c r="BE142" s="229">
        <f>IF(AZ142=5,G142,0)</f>
        <v>0</v>
      </c>
      <c r="CA142" s="254">
        <v>1</v>
      </c>
      <c r="CB142" s="254">
        <v>7</v>
      </c>
    </row>
    <row r="143" spans="1:57" ht="12.75">
      <c r="A143" s="273"/>
      <c r="B143" s="274" t="s">
        <v>102</v>
      </c>
      <c r="C143" s="275" t="s">
        <v>320</v>
      </c>
      <c r="D143" s="276"/>
      <c r="E143" s="277"/>
      <c r="F143" s="278"/>
      <c r="G143" s="279">
        <f>SUM(G141:G142)</f>
        <v>0</v>
      </c>
      <c r="H143" s="280"/>
      <c r="I143" s="281">
        <f>SUM(I141:I142)</f>
        <v>0.17</v>
      </c>
      <c r="J143" s="280"/>
      <c r="K143" s="281">
        <f>SUM(K141:K142)</f>
        <v>0</v>
      </c>
      <c r="O143" s="254">
        <v>4</v>
      </c>
      <c r="BA143" s="282">
        <f>SUM(BA141:BA142)</f>
        <v>0</v>
      </c>
      <c r="BB143" s="282">
        <f>SUM(BB141:BB142)</f>
        <v>0</v>
      </c>
      <c r="BC143" s="282">
        <f>SUM(BC141:BC142)</f>
        <v>0</v>
      </c>
      <c r="BD143" s="282">
        <f>SUM(BD141:BD142)</f>
        <v>0</v>
      </c>
      <c r="BE143" s="282">
        <f>SUM(BE141:BE142)</f>
        <v>0</v>
      </c>
    </row>
    <row r="144" ht="12.75">
      <c r="E144" s="229"/>
    </row>
    <row r="145" ht="12.75">
      <c r="E145" s="229"/>
    </row>
    <row r="146" ht="12.75">
      <c r="E146" s="229"/>
    </row>
    <row r="147" ht="12.75">
      <c r="E147" s="229"/>
    </row>
    <row r="148" ht="12.75">
      <c r="E148" s="229"/>
    </row>
    <row r="149" ht="12.75">
      <c r="E149" s="229"/>
    </row>
    <row r="150" ht="12.75">
      <c r="E150" s="229"/>
    </row>
    <row r="151" ht="12.75">
      <c r="E151" s="229"/>
    </row>
    <row r="152" ht="12.75">
      <c r="E152" s="229"/>
    </row>
    <row r="153" ht="12.75">
      <c r="E153" s="229"/>
    </row>
    <row r="154" ht="12.75">
      <c r="E154" s="229"/>
    </row>
    <row r="155" ht="12.75">
      <c r="E155" s="229"/>
    </row>
    <row r="156" ht="12.75">
      <c r="E156" s="229"/>
    </row>
    <row r="157" ht="12.75">
      <c r="E157" s="229"/>
    </row>
    <row r="158" ht="12.75">
      <c r="E158" s="229"/>
    </row>
    <row r="159" ht="12.75">
      <c r="E159" s="229"/>
    </row>
    <row r="160" ht="12.75">
      <c r="E160" s="229"/>
    </row>
    <row r="161" ht="12.75">
      <c r="E161" s="229"/>
    </row>
    <row r="162" ht="12.75">
      <c r="E162" s="229"/>
    </row>
    <row r="163" ht="12.75">
      <c r="E163" s="229"/>
    </row>
    <row r="164" ht="12.75">
      <c r="E164" s="229"/>
    </row>
    <row r="165" ht="12.75">
      <c r="E165" s="229"/>
    </row>
    <row r="166" ht="12.75">
      <c r="E166" s="229"/>
    </row>
    <row r="167" spans="1:7" ht="12.75">
      <c r="A167" s="272"/>
      <c r="B167" s="272"/>
      <c r="C167" s="272"/>
      <c r="D167" s="272"/>
      <c r="E167" s="272"/>
      <c r="F167" s="272"/>
      <c r="G167" s="272"/>
    </row>
    <row r="168" spans="1:7" ht="12.75">
      <c r="A168" s="272"/>
      <c r="B168" s="272"/>
      <c r="C168" s="272"/>
      <c r="D168" s="272"/>
      <c r="E168" s="272"/>
      <c r="F168" s="272"/>
      <c r="G168" s="272"/>
    </row>
    <row r="169" spans="1:7" ht="12.75">
      <c r="A169" s="272"/>
      <c r="B169" s="272"/>
      <c r="C169" s="272"/>
      <c r="D169" s="272"/>
      <c r="E169" s="272"/>
      <c r="F169" s="272"/>
      <c r="G169" s="272"/>
    </row>
    <row r="170" spans="1:7" ht="12.75">
      <c r="A170" s="272"/>
      <c r="B170" s="272"/>
      <c r="C170" s="272"/>
      <c r="D170" s="272"/>
      <c r="E170" s="272"/>
      <c r="F170" s="272"/>
      <c r="G170" s="272"/>
    </row>
    <row r="171" ht="12.75">
      <c r="E171" s="229"/>
    </row>
    <row r="172" ht="12.75">
      <c r="E172" s="229"/>
    </row>
    <row r="173" ht="12.75">
      <c r="E173" s="229"/>
    </row>
    <row r="174" ht="12.75">
      <c r="E174" s="229"/>
    </row>
    <row r="175" ht="12.75">
      <c r="E175" s="229"/>
    </row>
    <row r="176" ht="12.75">
      <c r="E176" s="229"/>
    </row>
    <row r="177" ht="12.75">
      <c r="E177" s="229"/>
    </row>
    <row r="178" ht="12.75">
      <c r="E178" s="229"/>
    </row>
    <row r="179" ht="12.75">
      <c r="E179" s="229"/>
    </row>
    <row r="180" ht="12.75">
      <c r="E180" s="229"/>
    </row>
    <row r="181" ht="12.75">
      <c r="E181" s="229"/>
    </row>
    <row r="182" ht="12.75">
      <c r="E182" s="229"/>
    </row>
    <row r="183" ht="12.75">
      <c r="E183" s="229"/>
    </row>
    <row r="184" ht="12.75">
      <c r="E184" s="229"/>
    </row>
    <row r="185" ht="12.75">
      <c r="E185" s="229"/>
    </row>
    <row r="186" ht="12.75">
      <c r="E186" s="229"/>
    </row>
    <row r="187" ht="12.75">
      <c r="E187" s="229"/>
    </row>
    <row r="188" ht="12.75">
      <c r="E188" s="229"/>
    </row>
    <row r="189" ht="12.75">
      <c r="E189" s="229"/>
    </row>
    <row r="190" ht="12.75">
      <c r="E190" s="229"/>
    </row>
    <row r="191" ht="12.75">
      <c r="E191" s="229"/>
    </row>
    <row r="192" ht="12.75">
      <c r="E192" s="229"/>
    </row>
    <row r="193" ht="12.75">
      <c r="E193" s="229"/>
    </row>
    <row r="194" ht="12.75">
      <c r="E194" s="229"/>
    </row>
    <row r="195" ht="12.75">
      <c r="E195" s="229"/>
    </row>
    <row r="196" ht="12.75">
      <c r="E196" s="229"/>
    </row>
    <row r="197" ht="12.75">
      <c r="E197" s="229"/>
    </row>
    <row r="198" ht="12.75">
      <c r="E198" s="229"/>
    </row>
    <row r="199" ht="12.75">
      <c r="E199" s="229"/>
    </row>
    <row r="200" ht="12.75">
      <c r="E200" s="229"/>
    </row>
    <row r="201" ht="12.75">
      <c r="E201" s="229"/>
    </row>
    <row r="202" spans="1:2" ht="12.75">
      <c r="A202" s="283"/>
      <c r="B202" s="283"/>
    </row>
    <row r="203" spans="1:7" ht="12.75">
      <c r="A203" s="272"/>
      <c r="B203" s="272"/>
      <c r="C203" s="284"/>
      <c r="D203" s="284"/>
      <c r="E203" s="285"/>
      <c r="F203" s="284"/>
      <c r="G203" s="286"/>
    </row>
    <row r="204" spans="1:7" ht="12.75">
      <c r="A204" s="287"/>
      <c r="B204" s="287"/>
      <c r="C204" s="272"/>
      <c r="D204" s="272"/>
      <c r="E204" s="288"/>
      <c r="F204" s="272"/>
      <c r="G204" s="272"/>
    </row>
    <row r="205" spans="1:7" ht="12.75">
      <c r="A205" s="272"/>
      <c r="B205" s="272"/>
      <c r="C205" s="272"/>
      <c r="D205" s="272"/>
      <c r="E205" s="288"/>
      <c r="F205" s="272"/>
      <c r="G205" s="272"/>
    </row>
    <row r="206" spans="1:7" ht="12.75">
      <c r="A206" s="272"/>
      <c r="B206" s="272"/>
      <c r="C206" s="272"/>
      <c r="D206" s="272"/>
      <c r="E206" s="288"/>
      <c r="F206" s="272"/>
      <c r="G206" s="272"/>
    </row>
    <row r="207" spans="1:7" ht="12.75">
      <c r="A207" s="272"/>
      <c r="B207" s="272"/>
      <c r="C207" s="272"/>
      <c r="D207" s="272"/>
      <c r="E207" s="288"/>
      <c r="F207" s="272"/>
      <c r="G207" s="272"/>
    </row>
    <row r="208" spans="1:7" ht="12.75">
      <c r="A208" s="272"/>
      <c r="B208" s="272"/>
      <c r="C208" s="272"/>
      <c r="D208" s="272"/>
      <c r="E208" s="288"/>
      <c r="F208" s="272"/>
      <c r="G208" s="272"/>
    </row>
    <row r="209" spans="1:7" ht="12.75">
      <c r="A209" s="272"/>
      <c r="B209" s="272"/>
      <c r="C209" s="272"/>
      <c r="D209" s="272"/>
      <c r="E209" s="288"/>
      <c r="F209" s="272"/>
      <c r="G209" s="272"/>
    </row>
    <row r="210" spans="1:7" ht="12.75">
      <c r="A210" s="272"/>
      <c r="B210" s="272"/>
      <c r="C210" s="272"/>
      <c r="D210" s="272"/>
      <c r="E210" s="288"/>
      <c r="F210" s="272"/>
      <c r="G210" s="272"/>
    </row>
    <row r="211" spans="1:7" ht="12.75">
      <c r="A211" s="272"/>
      <c r="B211" s="272"/>
      <c r="C211" s="272"/>
      <c r="D211" s="272"/>
      <c r="E211" s="288"/>
      <c r="F211" s="272"/>
      <c r="G211" s="272"/>
    </row>
    <row r="212" spans="1:7" ht="12.75">
      <c r="A212" s="272"/>
      <c r="B212" s="272"/>
      <c r="C212" s="272"/>
      <c r="D212" s="272"/>
      <c r="E212" s="288"/>
      <c r="F212" s="272"/>
      <c r="G212" s="272"/>
    </row>
    <row r="213" spans="1:7" ht="12.75">
      <c r="A213" s="272"/>
      <c r="B213" s="272"/>
      <c r="C213" s="272"/>
      <c r="D213" s="272"/>
      <c r="E213" s="288"/>
      <c r="F213" s="272"/>
      <c r="G213" s="272"/>
    </row>
    <row r="214" spans="1:7" ht="12.75">
      <c r="A214" s="272"/>
      <c r="B214" s="272"/>
      <c r="C214" s="272"/>
      <c r="D214" s="272"/>
      <c r="E214" s="288"/>
      <c r="F214" s="272"/>
      <c r="G214" s="272"/>
    </row>
    <row r="215" spans="1:7" ht="12.75">
      <c r="A215" s="272"/>
      <c r="B215" s="272"/>
      <c r="C215" s="272"/>
      <c r="D215" s="272"/>
      <c r="E215" s="288"/>
      <c r="F215" s="272"/>
      <c r="G215" s="272"/>
    </row>
    <row r="216" spans="1:7" ht="12.75">
      <c r="A216" s="272"/>
      <c r="B216" s="272"/>
      <c r="C216" s="272"/>
      <c r="D216" s="272"/>
      <c r="E216" s="288"/>
      <c r="F216" s="272"/>
      <c r="G216" s="272"/>
    </row>
  </sheetData>
  <mergeCells count="84">
    <mergeCell ref="C10:D10"/>
    <mergeCell ref="C11:D11"/>
    <mergeCell ref="C13:D13"/>
    <mergeCell ref="A1:G1"/>
    <mergeCell ref="A3:B3"/>
    <mergeCell ref="A4:B4"/>
    <mergeCell ref="E4:G4"/>
    <mergeCell ref="C9:D9"/>
    <mergeCell ref="C34:D34"/>
    <mergeCell ref="C14:D14"/>
    <mergeCell ref="C15:D15"/>
    <mergeCell ref="C19:D19"/>
    <mergeCell ref="C21:D21"/>
    <mergeCell ref="C28:D28"/>
    <mergeCell ref="C29:D29"/>
    <mergeCell ref="C30:D30"/>
    <mergeCell ref="C31:D31"/>
    <mergeCell ref="C32:D32"/>
    <mergeCell ref="C56:D56"/>
    <mergeCell ref="C39:G39"/>
    <mergeCell ref="C40:D40"/>
    <mergeCell ref="C41:D41"/>
    <mergeCell ref="C42:D42"/>
    <mergeCell ref="C43:D43"/>
    <mergeCell ref="C44:D44"/>
    <mergeCell ref="C46:G46"/>
    <mergeCell ref="C47:D47"/>
    <mergeCell ref="C49:D49"/>
    <mergeCell ref="C51:D51"/>
    <mergeCell ref="C53:D53"/>
    <mergeCell ref="C54:D54"/>
    <mergeCell ref="C55:D55"/>
    <mergeCell ref="C58:D58"/>
    <mergeCell ref="C60:D60"/>
    <mergeCell ref="C62:D62"/>
    <mergeCell ref="C64:D64"/>
    <mergeCell ref="C66:G66"/>
    <mergeCell ref="C80:G80"/>
    <mergeCell ref="C67:G67"/>
    <mergeCell ref="C68:D68"/>
    <mergeCell ref="C69:D69"/>
    <mergeCell ref="C70:D70"/>
    <mergeCell ref="C72:G72"/>
    <mergeCell ref="C73:G73"/>
    <mergeCell ref="C74:D74"/>
    <mergeCell ref="C75:D75"/>
    <mergeCell ref="C76:D76"/>
    <mergeCell ref="C77:D77"/>
    <mergeCell ref="C78:D78"/>
    <mergeCell ref="C97:D97"/>
    <mergeCell ref="C98:D98"/>
    <mergeCell ref="C99:D99"/>
    <mergeCell ref="C81:G81"/>
    <mergeCell ref="C82:D82"/>
    <mergeCell ref="C84:G84"/>
    <mergeCell ref="C85:G85"/>
    <mergeCell ref="C86:D86"/>
    <mergeCell ref="C87:D87"/>
    <mergeCell ref="C88:D88"/>
    <mergeCell ref="C89:D89"/>
    <mergeCell ref="C90:D90"/>
    <mergeCell ref="C95:D95"/>
    <mergeCell ref="C96:D96"/>
    <mergeCell ref="C114:D114"/>
    <mergeCell ref="C115:D115"/>
    <mergeCell ref="C117:D117"/>
    <mergeCell ref="C119:D119"/>
    <mergeCell ref="C100:D100"/>
    <mergeCell ref="C102:D102"/>
    <mergeCell ref="C104:D104"/>
    <mergeCell ref="C138:D138"/>
    <mergeCell ref="C123:D123"/>
    <mergeCell ref="C125:D125"/>
    <mergeCell ref="C126:D126"/>
    <mergeCell ref="C127:D127"/>
    <mergeCell ref="C128:D128"/>
    <mergeCell ref="C130:G130"/>
    <mergeCell ref="C131:G131"/>
    <mergeCell ref="C132:G132"/>
    <mergeCell ref="C133:G133"/>
    <mergeCell ref="C134:G134"/>
    <mergeCell ref="C135:D135"/>
    <mergeCell ref="C136:D136"/>
    <mergeCell ref="C137:D137"/>
  </mergeCells>
  <printOptions gridLines="1" horizontalCentered="1"/>
  <pageMargins left="0.5905511811023623" right="0.3937007874015748" top="0.5905511811023623" bottom="0.984251968503937" header="0.1968503937007874" footer="0.5118110236220472"/>
  <pageSetup horizontalDpi="300" verticalDpi="3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osickal</cp:lastModifiedBy>
  <cp:lastPrinted>2018-01-12T10:14:56Z</cp:lastPrinted>
  <dcterms:created xsi:type="dcterms:W3CDTF">2018-01-12T09:31:44Z</dcterms:created>
  <dcterms:modified xsi:type="dcterms:W3CDTF">2018-03-19T06:19:52Z</dcterms:modified>
  <cp:category/>
  <cp:version/>
  <cp:contentType/>
  <cp:contentStatus/>
</cp:coreProperties>
</file>