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775" windowHeight="12180" activeTab="0"/>
  </bookViews>
  <sheets>
    <sheet name="Stavba" sheetId="1" r:id="rId1"/>
    <sheet name="01 001 KL" sheetId="2" r:id="rId2"/>
    <sheet name="01 001 Rek" sheetId="3" r:id="rId3"/>
    <sheet name="01 001 Pol" sheetId="4" r:id="rId4"/>
    <sheet name="01 001 KL-1" sheetId="5" r:id="rId5"/>
    <sheet name="01 001 Rek-1" sheetId="6" r:id="rId6"/>
    <sheet name="01 001 Pol-1" sheetId="7" r:id="rId7"/>
    <sheet name="01 001 KL-2" sheetId="8" r:id="rId8"/>
    <sheet name="01 001 Rek-2" sheetId="9" r:id="rId9"/>
    <sheet name="01 001 Pol-2" sheetId="10" r:id="rId10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'01 001 KL'!$A$1:$G$45</definedName>
    <definedName name="_xlnm.Print_Area" localSheetId="4">'01 001 KL-1'!$A$1:$G$45</definedName>
    <definedName name="_xlnm.Print_Area" localSheetId="7">'01 001 KL-2'!$A$1:$G$45</definedName>
    <definedName name="_xlnm.Print_Area" localSheetId="3">'01 001 Pol'!$A$1:$K$377</definedName>
    <definedName name="_xlnm.Print_Area" localSheetId="6">'01 001 Pol-1'!$A$1:$K$247</definedName>
    <definedName name="_xlnm.Print_Area" localSheetId="9">'01 001 Pol-2'!$A$1:$K$325</definedName>
    <definedName name="_xlnm.Print_Area" localSheetId="2">'01 001 Rek'!$A$1:$I$44</definedName>
    <definedName name="_xlnm.Print_Area" localSheetId="5">'01 001 Rek-1'!$A$1:$I$43</definedName>
    <definedName name="_xlnm.Print_Area" localSheetId="8">'01 001 Rek-2'!$A$1:$I$44</definedName>
    <definedName name="_xlnm.Print_Area" localSheetId="0">'Stavba'!$B$1:$J$86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'Stavba'!$F$60:$J$60</definedName>
    <definedName name="StavbaCelkem" localSheetId="0">'Stavba'!$H$31</definedName>
    <definedName name="Zhotovitel" localSheetId="0">'Stavba'!$D$7</definedName>
    <definedName name="_xlnm.Print_Titles" localSheetId="2">'01 001 Rek'!$1:$6</definedName>
    <definedName name="_xlnm.Print_Titles" localSheetId="3">'01 001 Pol'!$1:$6</definedName>
    <definedName name="_xlnm.Print_Titles" localSheetId="5">'01 001 Rek-1'!$1:$6</definedName>
    <definedName name="_xlnm.Print_Titles" localSheetId="6">'01 001 Pol-1'!$1:$6</definedName>
    <definedName name="_xlnm.Print_Titles" localSheetId="8">'01 001 Rek-2'!$1:$6</definedName>
    <definedName name="_xlnm.Print_Titles" localSheetId="9">'01 001 Pol-2'!$1:$6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<sst xmlns="http://schemas.openxmlformats.org/spreadsheetml/2006/main" count="2493" uniqueCount="698">
  <si>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</si>
  <si>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</si>
  <si>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</si>
  <si>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</si>
  <si>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</si>
  <si>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</si>
  <si>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</si>
  <si>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</si>
  <si>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</si>
  <si>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</si>
  <si>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</si>
  <si>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</si>
  <si>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</si>
  <si>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</si>
  <si>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</si>
  <si>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</si>
  <si>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</si>
  <si>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</si>
  <si>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</si>
  <si>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</si>
  <si>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</si>
  <si>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</si>
  <si>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</si>
  <si>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</si>
  <si>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</si>
  <si>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</si>
  <si>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</si>
  <si>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</si>
  <si>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</si>
  <si>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</si>
  <si>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</si>
  <si>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</si>
  <si>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</si>
  <si>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</si>
  <si>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</si>
  <si>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</si>
  <si>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</si>
  <si>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</si>
  <si>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</si>
  <si>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</si>
  <si>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</si>
  <si>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</si>
  <si>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</si>
  <si>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</si>
  <si>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</si>
  <si>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</si>
  <si>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</si>
  <si>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</si>
  <si>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</si>
  <si>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</si>
  <si>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</si>
  <si>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</si>
  <si>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</si>
  <si>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</si>
  <si>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</si>
  <si>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</si>
  <si>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</si>
  <si>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</si>
  <si>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</si>
  <si>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</si>
  <si>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</si>
  <si>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</si>
  <si>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</si>
  <si>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</si>
  <si>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</si>
  <si>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</si>
  <si>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</si>
  <si>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</si>
  <si>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</si>
  <si>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</si>
  <si>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</si>
  <si>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</si>
  <si>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</si>
  <si>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</si>
  <si>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</si>
  <si>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</si>
  <si>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</si>
  <si>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</si>
  <si>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</si>
  <si>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</si>
  <si>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</si>
  <si>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</si>
  <si>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</si>
  <si>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</si>
  <si>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</si>
  <si>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</si>
  <si>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</si>
  <si>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</si>
  <si>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</si>
  <si>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</si>
  <si>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</si>
  <si>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</si>
  <si>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</si>
  <si>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</si>
  <si>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</si>
  <si>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</si>
  <si>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</si>
  <si>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</si>
  <si>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</si>
  <si>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</si>
  <si>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</si>
  <si>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</si>
  <si>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</si>
  <si>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01</t>
  </si>
  <si>
    <t>Rekonstrukce fasád Gymnázia Turnov</t>
  </si>
  <si>
    <t>01 Rekonstrukce fasád Gymnázia Turnov</t>
  </si>
  <si>
    <t>Fasády</t>
  </si>
  <si>
    <t>fasády JV1, JV2, SZ1, SZ2</t>
  </si>
  <si>
    <t>62</t>
  </si>
  <si>
    <t>Úpravy povrchů vnější</t>
  </si>
  <si>
    <t>62 Úpravy povrchů vnější</t>
  </si>
  <si>
    <t>602015112</t>
  </si>
  <si>
    <t>Omítka stropů jádrová ručně provedení dle PD tloušťka vrstvy 20 mm</t>
  </si>
  <si>
    <t>m2</t>
  </si>
  <si>
    <t>621131121</t>
  </si>
  <si>
    <t>Penetrace akrylát-silikon vnějších podhledů nanášená ručně</t>
  </si>
  <si>
    <t>621381021</t>
  </si>
  <si>
    <t>Tenkovrstvá minerální zrnitá omítka tl. 2,0 mm včetně penetrace vnějších podhledů</t>
  </si>
  <si>
    <t>621461151</t>
  </si>
  <si>
    <t xml:space="preserve">Omítka podhledů břízolit., škrábaná, složitost 1-2 </t>
  </si>
  <si>
    <t>622131121</t>
  </si>
  <si>
    <t>Penetrace akrylát-silikon vnějších stěn nanášená ručně</t>
  </si>
  <si>
    <t>POD JÁDROVÉ OMÍTKY:</t>
  </si>
  <si>
    <t>JV1 PL A:382,2615</t>
  </si>
  <si>
    <t>JV2 PL A:209,9785</t>
  </si>
  <si>
    <t>SZ1 PL A:238,6575</t>
  </si>
  <si>
    <t>SZ2 PL A:267,5395</t>
  </si>
  <si>
    <t>MEZISOUČET</t>
  </si>
  <si>
    <t>JV1 PL C:22,407</t>
  </si>
  <si>
    <t>JV2 PL C:9,756</t>
  </si>
  <si>
    <t>SZ1 PL C:19,69</t>
  </si>
  <si>
    <t>SZ2 PL C:13,98</t>
  </si>
  <si>
    <t>622321121</t>
  </si>
  <si>
    <t>Omítka jádrová vně stěn, ručně provedení dle PD tloušťka vrstvy 20 mm</t>
  </si>
  <si>
    <t>JV1 PLOCHA OMÍTKA -A- (JV1 PL A):</t>
  </si>
  <si>
    <t>FASÁDA JV1:133,6+3,9+72,7+198,6+15</t>
  </si>
  <si>
    <t>ODPOČET OKEN JV1:-4,3-1,1*2-0,3-4,7*2-2,7*2-0,5*4</t>
  </si>
  <si>
    <t>ŘÍMSY OKEN JV1:(2,6*2+0,8*4)*0,3*-1</t>
  </si>
  <si>
    <t>R01 ŘÍMSY JV1:(2,25+13,65)*0,7*-1</t>
  </si>
  <si>
    <t>R02 ŘÍMSY JV1:17,34*0,45*-1</t>
  </si>
  <si>
    <t>R03 ŘÍMSY JV1:14,65*0,5*-1</t>
  </si>
  <si>
    <t>R04 ŘÍMSY JV1:13,95*0,2*-1</t>
  </si>
  <si>
    <t>R05 ŘÍMSY JV1:11,79*0,45*-1</t>
  </si>
  <si>
    <t>R06 ŘÍMSY JV1:11,3*0,35*-1</t>
  </si>
  <si>
    <t>ŠPALETY OKEN JV1:((1,2+0,9*2)*2+(2,1+2,25*2)*2+(1,2+2,25*2)*3+(0,3+1,65*2)*4)*0,3</t>
  </si>
  <si>
    <t>NAD STŘEŠNÍ ČÁST JV1:7,68</t>
  </si>
  <si>
    <t>JV2 PLOCHA OMÍTKA -A- ( JV2 PL A):</t>
  </si>
  <si>
    <t>FASÁDA JV2:222</t>
  </si>
  <si>
    <t>ODPOČET OKEN JV2:-2,9*3-3,2-2,1</t>
  </si>
  <si>
    <t>R01 ŘÍMSY JV2:7,53*0,7*-1</t>
  </si>
  <si>
    <t>R02 ŘÍMSY JV2:22,89*0,45*-1</t>
  </si>
  <si>
    <t>ŠPALETY OKEN JV2:((1,95+1,5*2)*3+(1,95+1,8*2)+(2,1+1*2))*0,3</t>
  </si>
  <si>
    <t>NAD STŘEŠNÍ ČÁST JV2:10,2</t>
  </si>
  <si>
    <t>SZ1 PLOCHA OMÍTKA -A- (SZ1 PL A):</t>
  </si>
  <si>
    <t>FASÁDA SZ1:1,8+264,8</t>
  </si>
  <si>
    <t>ODPOČET OKEN SZ1:-4,7*4</t>
  </si>
  <si>
    <t>ŘÍMSY OKEN SZ1:6,05*2*0,3*-1</t>
  </si>
  <si>
    <t>R01 ŘÍMSY SZ1:19,1*0,7*-1</t>
  </si>
  <si>
    <t>R02 ŘÍMSY SZ1:16,25*0,45*-1</t>
  </si>
  <si>
    <t>ŠPALETY OKEN SZ1:(2,1+2,25*2)*4*0,3</t>
  </si>
  <si>
    <t>NAD STŘEŠNÍ ČÁST SZ1:7,25</t>
  </si>
  <si>
    <t>SZ2 PLOCHA OMÍTKA -A- (SZ2 PL A):</t>
  </si>
  <si>
    <t>FASÁDA SZ2:4,3+3+1,3+10,2*6+169,4+7,6*6</t>
  </si>
  <si>
    <t>ODPOČET OKEN SZ2:-3,2-4,7*3-4,9</t>
  </si>
  <si>
    <t>ŘÍMSY OKEN SZ2:(2,35+8,4+0,95)*0,3*-1</t>
  </si>
  <si>
    <t>R01 ŘÍMSY SZ2:4,05*0,7*-1</t>
  </si>
  <si>
    <t>R02 ŘÍMSY SZ2:22,89*0,45*-1</t>
  </si>
  <si>
    <t>ŠPALETY OKEN SZ2:((2,1+2,5*2)+(2,1+2,25*2)*3+(1,05+3,15*2))*0,3</t>
  </si>
  <si>
    <t>NAD STŘEŠNÍ ČÁST SZ2:11,31</t>
  </si>
  <si>
    <t>622321121x</t>
  </si>
  <si>
    <t>Omítka jádrová vně stěn, ručně provedení dle PD hydrofobní, tloušťka vrstvy 20 mm</t>
  </si>
  <si>
    <t>JV1 PLOCHA OMÍTKA -C- (JV1 PL C):</t>
  </si>
  <si>
    <t>FASÁDA JV1:11,45+12,9</t>
  </si>
  <si>
    <t>ODPOČET OKEN JV1:-1,99-0,72-0,84-0,22</t>
  </si>
  <si>
    <t>ŠPALETY OKEN JV1:(2*1,0+4,09)*0,3</t>
  </si>
  <si>
    <t>JV2 PLOCHA OMÍTKA -C- (JV2 PL C):</t>
  </si>
  <si>
    <t>FASÁDA JV2:7,25+3,3</t>
  </si>
  <si>
    <t>ODPOČET OKEN JV2:-1,07</t>
  </si>
  <si>
    <t>ŠPALETY OKEN JV2:(2*0,46)*0,3</t>
  </si>
  <si>
    <t>SZ1 PLOCHA OMÍTKA -C- (SZ1 PL C):</t>
  </si>
  <si>
    <t>FASÁDA SZ1:12,14+3,27+4,68</t>
  </si>
  <si>
    <t>ODPOČET OKEN SZ1:-0,4</t>
  </si>
  <si>
    <t>ŠPALETY OKEN SZ1:0</t>
  </si>
  <si>
    <t>SZ2 PLOCHA OMÍTKA -C- (CZ2 PL C):</t>
  </si>
  <si>
    <t>FASÁDA SZ2:13,98</t>
  </si>
  <si>
    <t>ODPOČET OKEN SZ2:0</t>
  </si>
  <si>
    <t>ŠPALETY OKEN SZ2:0</t>
  </si>
  <si>
    <t>622321191</t>
  </si>
  <si>
    <t>Příplatek k vápenocementové omítce vnějších stěn za každých dalších 5 mm tloušťky ručně</t>
  </si>
  <si>
    <t>622381021</t>
  </si>
  <si>
    <t>Tenkovrstvá minerální zrnitá omítka tl. 2,0 mm včetně penetrace vnějších stěn</t>
  </si>
  <si>
    <t>JV1 PL B:67,1038</t>
  </si>
  <si>
    <t>JV2 PL B:27,393</t>
  </si>
  <si>
    <t>SZ1 PL B:34,7235</t>
  </si>
  <si>
    <t>SZ2 PL B:29,58</t>
  </si>
  <si>
    <t>622472182</t>
  </si>
  <si>
    <t>Omítka stěn vnější ze SMS břizolit slož. II. ručně škrábaná dle PD</t>
  </si>
  <si>
    <t>629991011</t>
  </si>
  <si>
    <t>Zakrytí výplní otvorů a svislých ploch fólií přilepenou lepící páskou</t>
  </si>
  <si>
    <t>ODPOČET OKEN JV1:(-4,3-1,1*2-0,3-4,7*2-2,7*2-0,5*4)*-1</t>
  </si>
  <si>
    <t>ŘÍMSY OKEN JV1:(2,6*2+0,8*4)*0,4</t>
  </si>
  <si>
    <t>R01 ŘÍMSY JV1:(2,25+13,65)*0,25</t>
  </si>
  <si>
    <t>R02 ŘÍMSY JV1:17,34*0,40</t>
  </si>
  <si>
    <t>R03 ŘÍMSY JV1:14,65*0,65</t>
  </si>
  <si>
    <t>R04 ŘÍMSY JV1:13,95*0,4</t>
  </si>
  <si>
    <t>R05 ŘÍMSY JV1:11,79*0,55</t>
  </si>
  <si>
    <t>R06 ŘÍMSY JV1:11,3*0,4</t>
  </si>
  <si>
    <t>PARAPETY JV1:(3*1,2+2*1,2+3*0,3)*0,3</t>
  </si>
  <si>
    <t>ODPOČET OKEN JV2:(-2,9*3-3,2-2,1)*-1</t>
  </si>
  <si>
    <t>R01 ŘÍMSY JV2:7,53*0,25</t>
  </si>
  <si>
    <t>R02 ŘÍMSY JV2:22,89*0,40</t>
  </si>
  <si>
    <t>PARAPETY JV2:(4*1,95+1*2,1)*0,3</t>
  </si>
  <si>
    <t>ODPOČET OKEN SZ1:(-4,7*4)*-1</t>
  </si>
  <si>
    <t>ŘÍMSY OKEN SZ1:6,05*2*0,4</t>
  </si>
  <si>
    <t>R01 ŘÍMSY SZ1:19,1*0,25</t>
  </si>
  <si>
    <t>R02 ŘÍMSY SZ1:16,25*0,40</t>
  </si>
  <si>
    <t>ODPOČET OKEN SZ2:(-3,2-4,7*3-4,9)*-1</t>
  </si>
  <si>
    <t>ŘÍMSY OKEN SZ2:(2,35+8,4+0,95)*0,4</t>
  </si>
  <si>
    <t>R01 ŘÍMSY SZ2:4,05*0,25</t>
  </si>
  <si>
    <t>R02 ŘÍMSY SZ2:22,89*0,40</t>
  </si>
  <si>
    <t>629995101</t>
  </si>
  <si>
    <t xml:space="preserve">Očištění vnějších ploch tlakovou vodou </t>
  </si>
  <si>
    <t>63</t>
  </si>
  <si>
    <t>Podlahy a podlahové konstrukce</t>
  </si>
  <si>
    <t>63 Podlahy a podlahové konstrukce</t>
  </si>
  <si>
    <t>637111112</t>
  </si>
  <si>
    <t xml:space="preserve">Okapový chodník ze štěrkopísku tl 15 cm s udusáním </t>
  </si>
  <si>
    <t>637211112</t>
  </si>
  <si>
    <t>Okapový chodník z betonových dlaždic tl 60 mm na MC 10</t>
  </si>
  <si>
    <t>94</t>
  </si>
  <si>
    <t>Lešení a stavební výtahy</t>
  </si>
  <si>
    <t>94 Lešení a stavební výtahy</t>
  </si>
  <si>
    <t>941311112</t>
  </si>
  <si>
    <t>Montáž lešení řadového modulového lehkého zatížení do 200 kg/m2 š do 0,9 m v do 25 m</t>
  </si>
  <si>
    <t>"JV 1" :23,6+11,3+184,5+247,5</t>
  </si>
  <si>
    <t>"JV 2": 287,3</t>
  </si>
  <si>
    <t>"SZ 1": 167,4+57,5+115</t>
  </si>
  <si>
    <t>"SZ 2": 230,1</t>
  </si>
  <si>
    <t>941311213</t>
  </si>
  <si>
    <t>Příplatek k lešení řadovému modulovému lehkému š 0,9 m v do 40 m za první a ZKD den použití</t>
  </si>
  <si>
    <t>"JV 1" :(23,6+11,3+184,5+247,5)*3*30</t>
  </si>
  <si>
    <t>"JV 2": 287,3*3*30</t>
  </si>
  <si>
    <t>"SZ 1": (167,4+57,5+115)*3*30</t>
  </si>
  <si>
    <t>"SZ 2": 230,1*3*30</t>
  </si>
  <si>
    <t>941311812</t>
  </si>
  <si>
    <t>Demontáž lešení řadového modulového lehkého zatížení do 200 kg/m2 š do 0,9 m v do 25 m</t>
  </si>
  <si>
    <t>944511111</t>
  </si>
  <si>
    <t xml:space="preserve">Montáž ochranné sítě z textilie z umělých vláken </t>
  </si>
  <si>
    <t>944511211</t>
  </si>
  <si>
    <t xml:space="preserve">Příplatek k ochranné síti za první a ZKD den použi </t>
  </si>
  <si>
    <t>944511811</t>
  </si>
  <si>
    <t xml:space="preserve">Demontáž ochranné sítě z textilie z umělých vláken </t>
  </si>
  <si>
    <t>944711112</t>
  </si>
  <si>
    <t xml:space="preserve">Montáž záchytné stříšky š do 2 m </t>
  </si>
  <si>
    <t>m</t>
  </si>
  <si>
    <t>944711214</t>
  </si>
  <si>
    <t>Příplatek k záchytné stříšce š přes 2,5 m za první a ZKD den použití</t>
  </si>
  <si>
    <t>944711812</t>
  </si>
  <si>
    <t xml:space="preserve">Demontáž záchytné stříšky š do 2 m </t>
  </si>
  <si>
    <t>949101111</t>
  </si>
  <si>
    <t>Lešení pomocné pro objekty pozemních staveb s leš. podlahou v do 1,9 m zatížení do 150 kg/m2</t>
  </si>
  <si>
    <t>997013313</t>
  </si>
  <si>
    <t xml:space="preserve">Montáž a demontáž shozu suti v do 30 m </t>
  </si>
  <si>
    <t>"JV 1" :1*15</t>
  </si>
  <si>
    <t>"JV 2": 1*15</t>
  </si>
  <si>
    <t>"SZ 1":1*15</t>
  </si>
  <si>
    <t>"SZ 2": 1*15</t>
  </si>
  <si>
    <t>997013322</t>
  </si>
  <si>
    <t>Příplatek k shozu suti v do 20 m za první a ZKD den použití</t>
  </si>
  <si>
    <t>den</t>
  </si>
  <si>
    <t>"JV 1" :1*15*30</t>
  </si>
  <si>
    <t>"JV 2": 1*15*30</t>
  </si>
  <si>
    <t>"SZ 1":1*15*30</t>
  </si>
  <si>
    <t>"SZ 2": 1*15*30</t>
  </si>
  <si>
    <t>95</t>
  </si>
  <si>
    <t>Dokončovací konstrukce na pozemních stavbách</t>
  </si>
  <si>
    <t>95 Dokončovací konstrukce na pozemních stavbách</t>
  </si>
  <si>
    <t>A5</t>
  </si>
  <si>
    <t>Ukotvení stávajícího hromosvodu po otlučení omítky předpoklad 50% délky</t>
  </si>
  <si>
    <t>190*0,1</t>
  </si>
  <si>
    <t>B0</t>
  </si>
  <si>
    <t>Elektrokonzole prověření zapojení a případné zrušení</t>
  </si>
  <si>
    <t>soub</t>
  </si>
  <si>
    <t>B1</t>
  </si>
  <si>
    <t xml:space="preserve">Demontáž a zpětná montáž osvětlovacích těles </t>
  </si>
  <si>
    <t>B2</t>
  </si>
  <si>
    <t xml:space="preserve">Demontáž a zpětná bezpečnostních kamer </t>
  </si>
  <si>
    <t>B3</t>
  </si>
  <si>
    <t>Překládka funkčních kabelových vedení do drážek včetně chráničky / demontáž nefunkčních veden</t>
  </si>
  <si>
    <t>B4</t>
  </si>
  <si>
    <t xml:space="preserve">Demontáž a zpětná montáž držáků vlajek </t>
  </si>
  <si>
    <t>B5</t>
  </si>
  <si>
    <t xml:space="preserve">Demontáž a zpětná montáž satelitu </t>
  </si>
  <si>
    <t>B6</t>
  </si>
  <si>
    <t xml:space="preserve">Demontáž a zpětná montáž informačních cedulí </t>
  </si>
  <si>
    <t>B7</t>
  </si>
  <si>
    <t xml:space="preserve">Demontáž a zpětná montáž poštovní schránky </t>
  </si>
  <si>
    <t>B8</t>
  </si>
  <si>
    <t xml:space="preserve">Demontáž a zpětná montáž odpadkového koše </t>
  </si>
  <si>
    <t>B9</t>
  </si>
  <si>
    <t xml:space="preserve">Demontáž a zpětná montáž poplachových zařízení </t>
  </si>
  <si>
    <t>C6</t>
  </si>
  <si>
    <t xml:space="preserve">Antény - ochránit proti poškození </t>
  </si>
  <si>
    <t>C7</t>
  </si>
  <si>
    <t xml:space="preserve">Klimatizační jednotka  - ochránit proti poškození </t>
  </si>
  <si>
    <t>C8</t>
  </si>
  <si>
    <t xml:space="preserve">Rozvody vzduchotechniky  - ochránit proti poškozen </t>
  </si>
  <si>
    <t>C9</t>
  </si>
  <si>
    <t xml:space="preserve">Větrací průchodky  - ochránit proti poškození </t>
  </si>
  <si>
    <t>C9a</t>
  </si>
  <si>
    <t>Větrací průchodky kryté  - demontáž a zpětná mont. krytů, zabudované části ochránit proti poškození</t>
  </si>
  <si>
    <t>97</t>
  </si>
  <si>
    <t>Prorážení otvorů</t>
  </si>
  <si>
    <t>97 Prorážení otvorů</t>
  </si>
  <si>
    <t>974029122</t>
  </si>
  <si>
    <t xml:space="preserve">Vysekání rýh ve zdi cihelném 3 x 7 cm </t>
  </si>
  <si>
    <t>"SZ2":25</t>
  </si>
  <si>
    <t>"JV2":17+25</t>
  </si>
  <si>
    <t>978015391</t>
  </si>
  <si>
    <t>Otlučení vnější vápenné nebo vápenocementové vnějš omítky stupně členitosti 1 a 2 rozsahu do 100%</t>
  </si>
  <si>
    <t>99</t>
  </si>
  <si>
    <t>Staveništní přesun hmot</t>
  </si>
  <si>
    <t>99 Staveništní přesun hmot</t>
  </si>
  <si>
    <t xml:space="preserve">Přesun hmot pro budovy zděné výšky do 24 m </t>
  </si>
  <si>
    <t>t</t>
  </si>
  <si>
    <t>721</t>
  </si>
  <si>
    <t>Vnitřní kanalizace</t>
  </si>
  <si>
    <t>721 Vnitřní kanalizace</t>
  </si>
  <si>
    <t>Potrubí kanalizační litinové bezhrdlové odpadní DN 150</t>
  </si>
  <si>
    <t>"JV 1" :0</t>
  </si>
  <si>
    <t>"JV 2":0</t>
  </si>
  <si>
    <t>"SZ 1":2*1,5</t>
  </si>
  <si>
    <t>"SZ 2":1*1,5</t>
  </si>
  <si>
    <t xml:space="preserve">Přesun hmot pro vnitřní kanalizaci, výšky do 24 m </t>
  </si>
  <si>
    <t>764</t>
  </si>
  <si>
    <t>Konstrukce klempířské</t>
  </si>
  <si>
    <t>764 Konstrukce klempířské</t>
  </si>
  <si>
    <t>764001821</t>
  </si>
  <si>
    <t xml:space="preserve">Demontáž krytiny ze svitků nebo tabulí do suti </t>
  </si>
  <si>
    <t>764002841</t>
  </si>
  <si>
    <t>Demontáž oplechování horních ploch zdí a nadezdívek do suti</t>
  </si>
  <si>
    <t>764002861</t>
  </si>
  <si>
    <t>Demontáž oplechování říms a ozdobných prvků do suti</t>
  </si>
  <si>
    <t>"JV1 - K1":(2,25+13,65)</t>
  </si>
  <si>
    <t>"JV1 - K5":14,65</t>
  </si>
  <si>
    <t>"JV1 - K4":11,79</t>
  </si>
  <si>
    <t>"JV2 - K1":7,53</t>
  </si>
  <si>
    <t>"SZ1 - K1":19,1</t>
  </si>
  <si>
    <t>"SZ2 - K1":4,05</t>
  </si>
  <si>
    <t>764004801</t>
  </si>
  <si>
    <t xml:space="preserve">Demontáž podokapního žlabu do suti </t>
  </si>
  <si>
    <t>"JV 1 - D1" :0</t>
  </si>
  <si>
    <t>"JV 2 - D1":25,3</t>
  </si>
  <si>
    <t>"SZ 1 - D1":11,9</t>
  </si>
  <si>
    <t>"SZ 2 - D1":25,3</t>
  </si>
  <si>
    <t>764004861</t>
  </si>
  <si>
    <t xml:space="preserve">Demontáž svodu do suti </t>
  </si>
  <si>
    <t>"JV 1 - D2" :7</t>
  </si>
  <si>
    <t>"JV 2 - D2":4</t>
  </si>
  <si>
    <t>"SZ 1 - D2":42</t>
  </si>
  <si>
    <t>"SZ 2 - D2":4</t>
  </si>
  <si>
    <t>764131401</t>
  </si>
  <si>
    <t>Krytina střechy rovné drážkováním ze svitků z Cu plechu rš 500 mm sklonu do 30°</t>
  </si>
  <si>
    <t>764234403x</t>
  </si>
  <si>
    <t>Oplechování horních ploch a nadezdívek (atik) bez rohů z Cu plechu mechanicky kotvené rš 200 mm</t>
  </si>
  <si>
    <t>764234406</t>
  </si>
  <si>
    <t>Oplechování horních ploch a nadezdívek (atik) bez rohů z Cu plechu mechanicky kotvené rš 500 mm</t>
  </si>
  <si>
    <t>764234406x</t>
  </si>
  <si>
    <t>Oplechování horních ploch a nadezdívek (atik) bez rohů z Cu plechu mechanicky kotvené rš 450 mm</t>
  </si>
  <si>
    <t>764234407x</t>
  </si>
  <si>
    <t>Oplechování horních ploch a nadezdívek (atik) bez rohů z Cu plechu mechanicky kotvené rš 600 mm</t>
  </si>
  <si>
    <t>764234409</t>
  </si>
  <si>
    <t>Oplechování horních ploch a nadezdívek (atik) bez rohů z Cu plechu mechanicky kotvené rš 800 mm</t>
  </si>
  <si>
    <t>764234411</t>
  </si>
  <si>
    <t>Oplechování horních ploch a nadezdívek (atik) bez rohů z Cu plechu mechanicky kotvené rš  přes 800mm</t>
  </si>
  <si>
    <t xml:space="preserve">bez </t>
  </si>
  <si>
    <t>764235445</t>
  </si>
  <si>
    <t>Příplatek za zvýšenou pracnost při oplechování rohů nadezdívek (atik) z Cu plechu rš do 400 mm</t>
  </si>
  <si>
    <t>kus</t>
  </si>
  <si>
    <t>764235446</t>
  </si>
  <si>
    <t>Příplatek za zvýšenou pracnost při oplechování rohů nadezdívek (atik) z Cu plechu rš přes 400 mm</t>
  </si>
  <si>
    <t>764236403</t>
  </si>
  <si>
    <t>Oplechování parapetů rovných mechanicky kotvené z Cu plechu rš 250 mm</t>
  </si>
  <si>
    <t>764236404x</t>
  </si>
  <si>
    <t>Oplechování parapetů rovných mechanicky kotvené z Cu plechu rš 300 mm</t>
  </si>
  <si>
    <t>764236405x</t>
  </si>
  <si>
    <t>Oplechování parapetů rovných mechanicky kotvené z Cu plechu rš 350 mm</t>
  </si>
  <si>
    <t>764238404x2</t>
  </si>
  <si>
    <t>Oplechování římsy rovné mechanicky kotvené z Cu plechu rš 250 mm</t>
  </si>
  <si>
    <t>764238406x</t>
  </si>
  <si>
    <t>Oplechování římsy rovné mechanicky kotvené z Cu plechu rš 550 mm</t>
  </si>
  <si>
    <t>764238407x</t>
  </si>
  <si>
    <t>Oplechování římsy rovné mechanicky kotvené z Cu plechu rš 650 mm</t>
  </si>
  <si>
    <t>764238445</t>
  </si>
  <si>
    <t>Příplatek k cenám římsy rovné za zvýšenou pracnost provedení rohu nebo koutu rš do 400 mm</t>
  </si>
  <si>
    <t>"JV1 - K1":2</t>
  </si>
  <si>
    <t>"SZ1 - K1":2</t>
  </si>
  <si>
    <t>"SZ2 - K1":2</t>
  </si>
  <si>
    <t>764238447</t>
  </si>
  <si>
    <t>Příplatek k cenám římsy rovné za zvýšenou pracnost provedení rohu nebo koutu rš přes 400 mm</t>
  </si>
  <si>
    <t xml:space="preserve">  </t>
  </si>
  <si>
    <t>"JV1 - K5":1</t>
  </si>
  <si>
    <t>764531415</t>
  </si>
  <si>
    <t xml:space="preserve">Žlab podokapní hranatý z Cu plechu rš 500 mm </t>
  </si>
  <si>
    <t>764531435</t>
  </si>
  <si>
    <t>Roh nebo kout hranatého podokapního žlabu z Cu plechu rš 500 mm</t>
  </si>
  <si>
    <t>764531465</t>
  </si>
  <si>
    <t>Kotlík hranatý pro podokapní žlaby z Cu plechu 220x220x300 mm průměr svodu 150 mm</t>
  </si>
  <si>
    <t>"JV 2":1</t>
  </si>
  <si>
    <t>"SZ 1":2</t>
  </si>
  <si>
    <t>"SZ 2":3</t>
  </si>
  <si>
    <t>764538404</t>
  </si>
  <si>
    <t>Hranatý svod včetně objímek, kolen, odskoků z Cu plechu o straně 150 mm</t>
  </si>
  <si>
    <t xml:space="preserve">Přesun hmot pro klempířské konstr., výšky do 24 m </t>
  </si>
  <si>
    <t>767</t>
  </si>
  <si>
    <t>Konstrukce zámečnické</t>
  </si>
  <si>
    <t>767 Konstrukce zámečnické</t>
  </si>
  <si>
    <t xml:space="preserve">Montáž mříží pevných přivařených </t>
  </si>
  <si>
    <t>Demontáž atypických zámečnických konstrukcí rozebráním hmotnosti jednotlivých dílů do 100 kg</t>
  </si>
  <si>
    <t>kg</t>
  </si>
  <si>
    <t>767m</t>
  </si>
  <si>
    <t>Stávající mříže opatřené novým nátěrem</t>
  </si>
  <si>
    <t xml:space="preserve">Přesun hmot pro zámečnické konstr., výšky do 24 m </t>
  </si>
  <si>
    <t>783</t>
  </si>
  <si>
    <t>Nátěry</t>
  </si>
  <si>
    <t>783 Nátěry</t>
  </si>
  <si>
    <t>783301313</t>
  </si>
  <si>
    <t>Odmaštění zámečnických konstrukcí ředidlovým odmašťovačem</t>
  </si>
  <si>
    <t>"JV1 - C1 ELEKTOROSKŘÍŇ":0,6*0,6</t>
  </si>
  <si>
    <t>"SZ1 - C2 SKŘÍŇ HUP:0,9*0,9</t>
  </si>
  <si>
    <t>783315101</t>
  </si>
  <si>
    <t>Mezinátěr jednonásobný syntetický standardní zámečnických konstrukcí</t>
  </si>
  <si>
    <t>783317101</t>
  </si>
  <si>
    <t>Krycí jednonásobný syntetický standardní nátěr zámečnických konstrukcí</t>
  </si>
  <si>
    <t>783806809</t>
  </si>
  <si>
    <t xml:space="preserve">Odstranění nátěrů z omítek okartáčováním </t>
  </si>
  <si>
    <t>783806811</t>
  </si>
  <si>
    <t xml:space="preserve">Odstranění nátěrů z omítek stěn, oškrabáním </t>
  </si>
  <si>
    <t>JV1 PLOCHA OMÍTKA  -B- (JV1 PL B):</t>
  </si>
  <si>
    <t>ŘÍMSY OKEN JV1:(2,6*2+0,8*4)*(0,3+0,11)</t>
  </si>
  <si>
    <t>R01 ŘÍMSY JV1:(2,25+13,65)*(0,7+0,05)</t>
  </si>
  <si>
    <t>R02 ŘÍMSY JV1:17,34*(0,45+0,5)</t>
  </si>
  <si>
    <t>R03 ŘÍMSY JV1:14,65*(0,5+0,5)</t>
  </si>
  <si>
    <t>R04 ŘÍMSY JV1:13,95*(0,2+0,22)</t>
  </si>
  <si>
    <t>R05 ŘÍMSY JV1:11,79*(0,45+0,37)</t>
  </si>
  <si>
    <t>R06 ŘÍMSY JV1:11,3*(0,35+0,1)</t>
  </si>
  <si>
    <t>JV2 PLOCHA OMÍTKA  -B- (JV2 PL B):</t>
  </si>
  <si>
    <t>R01 ŘÍMSY JV2:7,53*(0,7+0,05)</t>
  </si>
  <si>
    <t>R02 ŘÍMSY JV2:22,89*(0,45+0,5)</t>
  </si>
  <si>
    <t>SZ1 PLOCHA OMÍTKA -B- (SZ1 PL B):</t>
  </si>
  <si>
    <t>ŘÍMSY OKEN SZ1:6,05*2*(0,3+0,11)</t>
  </si>
  <si>
    <t>R01 ŘÍMSY SZ1:19,1*(0,7+0,05)</t>
  </si>
  <si>
    <t>R02 ŘÍMSY SZ1:16,25*(0,45+0,5)</t>
  </si>
  <si>
    <t>SZ2 PLOCHA OMÍTKA -B- (SZ2 PL B):</t>
  </si>
  <si>
    <t>ŘÍMSY OKEN SZ2:(2,35+8,4+0,95)*(0,3+0,11)</t>
  </si>
  <si>
    <t>R01 ŘÍMSY SZ2:4,05*(0,7+0,05)</t>
  </si>
  <si>
    <t>R02 ŘÍMSY SZ2:22,89*(0,45+0,5)</t>
  </si>
  <si>
    <t>783822111</t>
  </si>
  <si>
    <t>Tmelení prasklin šířky do 5 mm na omítkách disperzním tmelem</t>
  </si>
  <si>
    <t>ODHAD 1M/1M2:</t>
  </si>
  <si>
    <t>783823135</t>
  </si>
  <si>
    <t>Penetrační silikonový nátěr hladkých tenkovrstvých zrnitých nebo štukových omítek</t>
  </si>
  <si>
    <t>783826311</t>
  </si>
  <si>
    <t xml:space="preserve">Mikroarmovací akrylátový nátěr omítek </t>
  </si>
  <si>
    <t>783827125</t>
  </si>
  <si>
    <t>Krycí jednonásobný silikonový nátěr omítek stupně členitosti 1 a 2</t>
  </si>
  <si>
    <t>D96</t>
  </si>
  <si>
    <t>Přesuny suti a vybouraných hmot</t>
  </si>
  <si>
    <t>D96 Přesuny suti a vybouraných hmot</t>
  </si>
  <si>
    <t>997013157</t>
  </si>
  <si>
    <t>Vnitrostaveništní doprava suti a vybouraných hmot pro budovy v do 24 m s omezením mechanizace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</si>
  <si>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</si>
  <si>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</si>
  <si>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</si>
  <si>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</si>
  <si>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</si>
  <si>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 xml:space="preserve">Poplatek za skládku stavební suti </t>
  </si>
  <si>
    <t>Geodetické práce včetně vytyčení sítí</t>
  </si>
  <si>
    <t>Dokumentace skutečného provedení stavby</t>
  </si>
  <si>
    <t>Passport budovy</t>
  </si>
  <si>
    <t>Zařízení staveniště</t>
  </si>
  <si>
    <t>Oplocení staveniště</t>
  </si>
  <si>
    <t>Skládky na staveništi, skladování materiálu</t>
  </si>
  <si>
    <t>Náklady na provoz a údržbu vybavení staveniště, sp</t>
  </si>
  <si>
    <t>Zabezpečení staveniště</t>
  </si>
  <si>
    <t>Zrušení zařízení staveniště</t>
  </si>
  <si>
    <t>Ostatní náklady - provizorní zábradlí, provizorní</t>
  </si>
  <si>
    <t>Ostatní náklady - ochrany již provedených konstruk</t>
  </si>
  <si>
    <t>Zdvihací prostředky, montáž, demontáž, nájem, ener</t>
  </si>
  <si>
    <t>Vzorkování</t>
  </si>
  <si>
    <t>Ostatní zkoušky a měření</t>
  </si>
  <si>
    <t>Kompletační a koordinační činnost</t>
  </si>
  <si>
    <t>001 fasády JV1, JV2, SZ1, SZ2</t>
  </si>
  <si>
    <t>Fasády JZ</t>
  </si>
  <si>
    <t>PODHLEDY ARKÝŘE JZ:1,5*6,75</t>
  </si>
  <si>
    <t>POD MINERÁLNÍ OMÍTKY:</t>
  </si>
  <si>
    <t>PODHLEDY GARÁŽE JZ:3,45*14,3</t>
  </si>
  <si>
    <t>JZ - VITŘ. PLOCHY GARÁŽE:(2*14,25+3,3)*4,6-(2*1,0+4*0,6*0,9)</t>
  </si>
  <si>
    <t>JZ PL A:1326,4695</t>
  </si>
  <si>
    <t>JZ PL C:120,666</t>
  </si>
  <si>
    <t>JZ PLOCHA OMÍTKA -A- (JZ PL A):</t>
  </si>
  <si>
    <t>FASÁDA JZ:35,6+179,3+294,6+661,8+7,5+60,2+188,8+55,1+58,5</t>
  </si>
  <si>
    <t>ODPOČET OKEN JZ:-4,7*10-2,5*3-5,7*5-10,7*2-5,7*4-2,1*2-3,5*12*3-3,5*11-2,7*2-5-6,6*6-2,4*2-1-1-0,6*4*2</t>
  </si>
  <si>
    <t>ŘÍMSY OKEN JZ:(9,5*3+3,05*7+5,3*18+17,6+1,7*2)*0,3*-1</t>
  </si>
  <si>
    <t>R01 ŘÍMSY JZ:(14,51+8,77+1,35+1,05+38,57+20,62)*0,7*-1</t>
  </si>
  <si>
    <t>R02 ŘÍMSY JZ:(3,7+15,42+13,44+39,12)*0,45*-1</t>
  </si>
  <si>
    <t>R03 ŘÍMSY JZ:10,47*0,5*-1</t>
  </si>
  <si>
    <t>R04 ŘÍMSY JZ:10,27*0,2*-1</t>
  </si>
  <si>
    <t>R05 ŘÍMSY JZ:20,77*0,45*-1</t>
  </si>
  <si>
    <t>ŠPALETY OKEN  JZ:((2,1+1,2*2)*3+(2,1+2,25*2)*10+(2,55+2,25*2)*9+(2,55+4,2*2)*2+(1,3+1,6*2)*2+(2,05+1,6*2)*12*3+(2,05+1,6*2)*11+(2,05+3,1*2))*0,3</t>
  </si>
  <si>
    <t>((1,2+4,2*2)+(1,2+2,25*2)*2+(2,1+3,15*2)*6+(2,1+0,5*2)*2)*0,3+(1+0,6*2)*4*2*0,3</t>
  </si>
  <si>
    <t>SLOUPY JZ:12,5*0,6*3*4+6,65*0,6*3</t>
  </si>
  <si>
    <t>NAD STŘEŠNÍ ČÁST JZ:7,76+5,88+18,39+9,53</t>
  </si>
  <si>
    <t>JZ PLOCHA OMÍTKA -C- (JZ PL C):</t>
  </si>
  <si>
    <t>FASÁDA JZ:10,89+16,27+41,56+16,74+(2*16,74+2*3,7)</t>
  </si>
  <si>
    <t>ODPOČET OKEN JZ:-1,68-1,36-1,08-0,99-0,81-0,15-0,23-2*1,05-2*1,25</t>
  </si>
  <si>
    <t>ŠPALETY OKEN  JZ:(3,99+2,78+0,15+2*0,2+2*3,05+2*2*1,0)*0,3</t>
  </si>
  <si>
    <t>JZ PL B:231,7258</t>
  </si>
  <si>
    <t>ODPOČET OKEN JZ:(-4,7*10-2,5*3-5,7*5-10,7*2-5,7*4-2,1*2-3,5*12*3-3,5*11-2,7*2-5-6,6*6-2,4*2-1-1-0,6*4*2)*-1</t>
  </si>
  <si>
    <t>ŘÍMSY OKEN JZ:(9,5*3+3,05*7+5,3*18+17,6+1,7*2)*0,4</t>
  </si>
  <si>
    <t>R01 ŘÍMSY JZ:(14,51+8,77+1,35+1,05+38,57+20,62)*0,25</t>
  </si>
  <si>
    <t>R02 ŘÍMSY JZ:(3,7+15,42+13,44+39,12)*0,40</t>
  </si>
  <si>
    <t>R03 ŘÍMSY JZ:10,47*0,65</t>
  </si>
  <si>
    <t>R04 ŘÍMSY JZ:10,27*0,40</t>
  </si>
  <si>
    <t>R05 ŘÍMSY JZ:20,77*0,55</t>
  </si>
  <si>
    <t>PARAPETY JZ:(2*2,55+11*2,1+1,05+2*0,5+2*1,3+3*2,1)*0,3</t>
  </si>
  <si>
    <t>DOPLNĚNÍ DLAŽDIC:20*0,5/2</t>
  </si>
  <si>
    <t>"JZ": 50,1+193,1+345,2+783,7+59,9+77,6</t>
  </si>
  <si>
    <t>"JZ":( 50,1+193,1+345,2+783,7+59,9+77,6)*3*30</t>
  </si>
  <si>
    <t>"JZ":4</t>
  </si>
  <si>
    <t>"JZ":4*3*30</t>
  </si>
  <si>
    <t>"JZ":1*15+1*20</t>
  </si>
  <si>
    <t>"JZ":(1*15+1*20)*30</t>
  </si>
  <si>
    <t>190*0,45</t>
  </si>
  <si>
    <t>"JZ":13</t>
  </si>
  <si>
    <t>"JZ:6*1,5</t>
  </si>
  <si>
    <t>"JZ - K2":8</t>
  </si>
  <si>
    <t>"JZ - K6":4,2</t>
  </si>
  <si>
    <t>"JZ - K8":7,4</t>
  </si>
  <si>
    <t>"JZ - K1":(14,51+8,77+1,35+1,05+38,57+20,62)</t>
  </si>
  <si>
    <t>"JZ - K5":10,47</t>
  </si>
  <si>
    <t>"JZ - K4":20,77</t>
  </si>
  <si>
    <t>"JZ - D1":97,5</t>
  </si>
  <si>
    <t>"JZ - D2":78</t>
  </si>
  <si>
    <t>"JZ - K6":10</t>
  </si>
  <si>
    <t>"JZ - K8":1</t>
  </si>
  <si>
    <t>"JZ - D8":3,6</t>
  </si>
  <si>
    <t>"JZ - D5":6,3+2,6+1,1</t>
  </si>
  <si>
    <t>"JZ - K1":25</t>
  </si>
  <si>
    <t>"JZ - K4":1</t>
  </si>
  <si>
    <t>"JZ ":5</t>
  </si>
  <si>
    <t>"JZ":6</t>
  </si>
  <si>
    <t>"JZ OKENNÍ MŘÍŽE":(2,1*1,2)*3+(2,0*1,5)*2+(2,1*1,05)</t>
  </si>
  <si>
    <t>"JZ OKENNÍ MŘÍŽE":((2,1*1,2)*3+(2,0*1,5)*2+(2,1*1,05))*25</t>
  </si>
  <si>
    <t>"JZ":(2,1*1,2)*3+(2,0*1,5)*2+(2,1*1,05)</t>
  </si>
  <si>
    <t>"JZ - A3 OKENNÍ MŘÍŽE":((2,1*1,2)*3+(2,0*1,5)*2+(2,1*1,05))*2*0,2</t>
  </si>
  <si>
    <t>"JZ - A8 BRÁNA GARÁŽE":0,05*4*15,5+25,5*(0,03*2+0,005*2)+68,25*0,038</t>
  </si>
  <si>
    <t>"JZ - C3 POTRUBÍ PLYNU":23*0,08</t>
  </si>
  <si>
    <t>JZ PLOCHA OMÍTKA  -B- (JZ PL B):</t>
  </si>
  <si>
    <t>ŘÍMSY OKEN JZ:(9,5*3+3,05*7+5,3*18+17,6+1,7*2)*(0,3+0,11)</t>
  </si>
  <si>
    <t>R01 ŘÍMSY JZ:(14,51+8,77+1,35+1,05+38,57+20,62)*(0,7+0,05)</t>
  </si>
  <si>
    <t>R02 ŘÍMSY JZ:(3,7+15,42+13,44+39,12)*(0,45+0,5)</t>
  </si>
  <si>
    <t>R03 ŘÍMSY JZ:10,47*(0,5+0,5)</t>
  </si>
  <si>
    <t>R04 ŘÍMSY JZ:10,27*(0,2+0,22)</t>
  </si>
  <si>
    <t>R05 ŘÍMSY JZ:20,77*(0,45+0,37)</t>
  </si>
  <si>
    <t>001 Fasády JZ</t>
  </si>
  <si>
    <t>Fasády SV, SZ3</t>
  </si>
  <si>
    <t>PODHLEDY VSTUPŮ SV:3,55*3,55+2,1*11,1</t>
  </si>
  <si>
    <t>SV PL A:1109,0995</t>
  </si>
  <si>
    <t>SZ3 PL A:108,1</t>
  </si>
  <si>
    <t>SV PL C:88,541</t>
  </si>
  <si>
    <t>SZ3 PL C:10,2</t>
  </si>
  <si>
    <t>SV PLOCHA OMÍTKA  -A- (SV PL A):</t>
  </si>
  <si>
    <t>FASÁDA SV:99+156,4+636,9+226+224+34,3+5*2</t>
  </si>
  <si>
    <t>ODPOČET OKEN SV:-2,3*3-6,6*2-5,7*6-0,6*2-4,7*11-5,6-4,7*12-4,7*12-4,7*9-3,1*2-5,7-5,7*11-3,8-7,3-1,4*2-4,7*12-1,8*4-4,9</t>
  </si>
  <si>
    <t>ŘÍMSY OKEN SV:(5,6+7,1*2+8,3*12+3,05*11+12,95*3)*0,3*-1</t>
  </si>
  <si>
    <t>R01 ŘÍMSY SV:(8,92+10,8+3,5+37,75+(4,9+4*0,6)*2+14,77+3,27)*0,7*-1</t>
  </si>
  <si>
    <t>R02 ŘÍMSY SV:(39,12+13,34+15,42+3,85)*0,45*-1</t>
  </si>
  <si>
    <t>R03 ŘÍMSY SV:11,49*0,5*-1</t>
  </si>
  <si>
    <t>R04 ŘÍMSY SV:10,8*0,2*-1</t>
  </si>
  <si>
    <t>R05 ŘÍMSY SV:10,35*0,45*-1</t>
  </si>
  <si>
    <t>R06 ŘÍMSY SV:10,15*0,35*-1</t>
  </si>
  <si>
    <t>ŠPALETY OKEN SV:((1,1*2+2,1)*3+(2,1+3,15*2)*2+(1,2+0,5*2)*2+(2,55+2,25*2)*6+(2,1+2,25*2)*(11+24+9)+(3,2*2+2,1)+(2,1+1,5*2)*2+(2,1+2,7*2))*0,3</t>
  </si>
  <si>
    <t>((2,55+2,25*2)*11+(2,55+1,5*2)+(2,55+2,85*2)+(2,55+0,55*2)*2+(2,1+2,25*2)*12+(2,1+0,85*2)*4+(1,75+2,8*2))*0,3</t>
  </si>
  <si>
    <t>SLOUPY SV:15,1*0,6*3*4</t>
  </si>
  <si>
    <t>NAD STŘEŠNÍ ČÁST SV:18,43+5,91+7,78</t>
  </si>
  <si>
    <t>SZ3 PLOCHA OMÍTKA -A- (SZ3 PL A):</t>
  </si>
  <si>
    <t>FASÁDA SZ3:127,8+2,8+1,4*3+6</t>
  </si>
  <si>
    <t>ODPOČET OKEN SZ3:-2,7*2-6,3-2,8-5,6-4</t>
  </si>
  <si>
    <t>ŘÍMSY OKEN SZ3:(2,6*2+1,7*2)*0,3*-1</t>
  </si>
  <si>
    <t>R01 ŘÍMSY SZ3:(9,4+3,5)*0,7*-1</t>
  </si>
  <si>
    <t>R03 ŘÍMSY SZ3:9,9*0,5*-1</t>
  </si>
  <si>
    <t>R04 ŘÍMSY SZ3:9,55*0,2*-1</t>
  </si>
  <si>
    <t>ŠPALETY OKEN SZ3:((1,2+2,25*2)*2+(2,1+3*2)+(2,1+1,4*2)+(2,1+3,2*2))*0,3</t>
  </si>
  <si>
    <t>SV PLOCHA OMÍTKA  -C- (SV PL C):</t>
  </si>
  <si>
    <t>FASÁDA SV:10,04+10,65+34,45+2*11,32+17,33+3,51</t>
  </si>
  <si>
    <t>ODPOČET OKEN SV:-0,77-1,29-1,82-2*0,66-0,14-0,56-0,87-1,18-0,31-2,1-2*1,4-1,44-3*1,89-1,89</t>
  </si>
  <si>
    <t>ŠPALETY OKEN SV:(3,82+2*2,2+4,95+2*3,65+2*1,0+3*3,9+2*1,1+3,9)*0,3</t>
  </si>
  <si>
    <t>SZ3 PLOCHA OMÍTKA -C- (SZ3 PL C):</t>
  </si>
  <si>
    <t>FASÁDA SZ3:5,87+6,24</t>
  </si>
  <si>
    <t>ODPOČET OKEN SZ3:-1,91</t>
  </si>
  <si>
    <t>ŠPALETY OKEN SZ3:0</t>
  </si>
  <si>
    <t>SV PL B:246,0695</t>
  </si>
  <si>
    <t>SZ3 PL B:27,112</t>
  </si>
  <si>
    <t>ODPOČET OKEN SV:(-2,3*3-6,6*2-5,7*6-0,6*2-4,7*11-5,6-4,7*12-4,7*12-4,7*9-3,1*2-5,7-5,7*11-3,8-7,3-1,4*2-4,7*12-1,8*4-4,9)*-1</t>
  </si>
  <si>
    <t>ŘÍMSY OKEN SV:(5,6+7,1*2+8,3*12+3,05*11+12,95*3)*0,4</t>
  </si>
  <si>
    <t>R01 ŘÍMSY SV:(8,92+10,8+3,5+37,75+(4,9+4*0,6)*2+14,77+3,27)*0,25</t>
  </si>
  <si>
    <t>R02 ŘÍMSY SV:(39,12+13,34+15,42+3,85)*0,4</t>
  </si>
  <si>
    <t>R03 ŘÍMSY SV:11,49*0,65</t>
  </si>
  <si>
    <t>R04 ŘÍMSY SV:10,8*0,4</t>
  </si>
  <si>
    <t>R05 ŘÍMSY SV:10,35*0,55</t>
  </si>
  <si>
    <t>R06 ŘÍMSY SV:10,15*0,4</t>
  </si>
  <si>
    <t>PARAPETY SV:(8*2,1+2*2,55+2*2,1+4*2,1+2*2,55+2*1,2)*0,3</t>
  </si>
  <si>
    <t>ODPOČET OKEN SZ3:(-2,7*2-6,3-2,8-5,6-4)*-1</t>
  </si>
  <si>
    <t>ŘÍMSY OKEN SZ3:(2,6*2+1,7*2)*0,4</t>
  </si>
  <si>
    <t>R01 ŘÍMSY SZ3:(9,4+3,5)*0,25</t>
  </si>
  <si>
    <t>R03 ŘÍMSY SZ3:9,9*0,65</t>
  </si>
  <si>
    <t>R04 ŘÍMSY SZ3:9,55*0,4</t>
  </si>
  <si>
    <t>"SV": 102,5+195,3+906,5+240,9+47,5</t>
  </si>
  <si>
    <t>"SZ 3":151,9</t>
  </si>
  <si>
    <t>"SV": (102,5+195,3+906,5+240,9+47,5)*3*30</t>
  </si>
  <si>
    <t>"SZ 3":151,9*3*30</t>
  </si>
  <si>
    <t>"SV":5+4+4+3</t>
  </si>
  <si>
    <t>"SV":(5+4+4+3)*3*30</t>
  </si>
  <si>
    <t>"SV":1*15+1*20</t>
  </si>
  <si>
    <t>"SZ 3":1*15</t>
  </si>
  <si>
    <t>"SV":(1*15+1*20)*30</t>
  </si>
  <si>
    <t>"SZ 3":1*15*30</t>
  </si>
  <si>
    <t>"SV":3*1,5</t>
  </si>
  <si>
    <t>"SZ 3":2*1,5</t>
  </si>
  <si>
    <t>"SV - K3":13,5</t>
  </si>
  <si>
    <t>"SV - K7A":1</t>
  </si>
  <si>
    <t>"SV - K2":21</t>
  </si>
  <si>
    <t>"SV - K6":3,3</t>
  </si>
  <si>
    <t>"SV - K7":5,1</t>
  </si>
  <si>
    <t>"SV - K1":(8,92+10,8+3,5+37,75+(4,9+4*0,6)*2+14,77+3,27)</t>
  </si>
  <si>
    <t>"SV - K5":11,49</t>
  </si>
  <si>
    <t>"SV - K4":10,35</t>
  </si>
  <si>
    <t>"SZ3 - K1":(9,4+3,5)</t>
  </si>
  <si>
    <t>"SZ3 - K5":9,9</t>
  </si>
  <si>
    <t>"SV - D1":83</t>
  </si>
  <si>
    <t>"SZ 3 - D1":0</t>
  </si>
  <si>
    <t>"SV - D2":54</t>
  </si>
  <si>
    <t>"SZ 3 - D2":14</t>
  </si>
  <si>
    <t>"SV - K9":1</t>
  </si>
  <si>
    <t>"SV - D6":3,2</t>
  </si>
  <si>
    <t>"SV - D7":3,0</t>
  </si>
  <si>
    <t>"SZ3 - D4":4,2</t>
  </si>
  <si>
    <t>"SV - K9":2</t>
  </si>
  <si>
    <t>"SV - K2":2</t>
  </si>
  <si>
    <t>"SV - K6":8</t>
  </si>
  <si>
    <t>"SV - K7":4</t>
  </si>
  <si>
    <t>"SZ3 - D4":2</t>
  </si>
  <si>
    <t>"SV - D6":</t>
  </si>
  <si>
    <t>"SV - D7":1</t>
  </si>
  <si>
    <t>"SV - D5A":2,6</t>
  </si>
  <si>
    <t>"SV - D5":13,5</t>
  </si>
  <si>
    <t>"SV - K1":35</t>
  </si>
  <si>
    <t>"SZ3 - K1":2</t>
  </si>
  <si>
    <t>"SV - K5":2</t>
  </si>
  <si>
    <t>"SV - K4":1</t>
  </si>
  <si>
    <t>"SV ":5</t>
  </si>
  <si>
    <t>"SV":4</t>
  </si>
  <si>
    <t>"SV OKENNÍ MŘÍŽE":(2,1*1,1)*3+(2,55*0,55)*2+(2,1*0,85)*4</t>
  </si>
  <si>
    <t>"SV OKENNÍ MŘÍŽE":((2,1*1,1)*3+(2,55*0,55)*2+(2,1*0,85)*4)*25</t>
  </si>
  <si>
    <t>"SV":(2,1*1,1)*3+(2,55*0,55)*2+(2,1*0,85)*4</t>
  </si>
  <si>
    <t>"SV - A3 OKENNÍ MŘÍŽE" :((2,1*1,1)*3+(2,55*0,55)*2+(2,1*0,85)*4)*2*0,2</t>
  </si>
  <si>
    <t>"SV - A6 ZÁBRADLÍ":13,8*0,07</t>
  </si>
  <si>
    <t>"SV - A7 MADLA":0,5*0,07</t>
  </si>
  <si>
    <t>"SV - C1 ELEKTROSKŘÍŇ":0,5*0,9</t>
  </si>
  <si>
    <t>"SZ3 - C1 ELEKTOROSKŘÍŇ":2,2*1,5</t>
  </si>
  <si>
    <t>SV PLOCHA OMÍTKA  -B- (SV PL B):</t>
  </si>
  <si>
    <t>ŘÍMSY OKEN SV:(5,6+7,1*2+8,3*12+3,05*11+12,95*3)*(0,3+0,11)</t>
  </si>
  <si>
    <t>R01 ŘÍMSY SV:(8,92+10,8+3,5+37,75+(4,9+4*0,6)*2+14,77+3,27)*(0,7+0,05)</t>
  </si>
  <si>
    <t>R02 ŘÍMSY SV:(39,12+13,34+15,42+3,85)*(0,45+0,5)</t>
  </si>
  <si>
    <t>R03 ŘÍMSY SV:11,49*(0,5+0,5)</t>
  </si>
  <si>
    <t>R04 ŘÍMSY SV:10,8*(0,2+0,22)</t>
  </si>
  <si>
    <t>R05 ŘÍMSY SV:10,35*(0,45+0,37)</t>
  </si>
  <si>
    <t>R06 ŘÍMSY SV:10,15*(0,35+0,1)</t>
  </si>
  <si>
    <t>SZ3 PLOCHA OMÍTKA  -B- (SZ3 PL B):</t>
  </si>
  <si>
    <t>ŘÍMSY OKEN SZ3:(2,6*2+1,7*2)*(0,3+0,11)</t>
  </si>
  <si>
    <t>R01 ŘÍMSY SZ3:(9,4+3,5)*(0,7+0,05)</t>
  </si>
  <si>
    <t>R03 ŘÍMSY SZ3:9,9*(0,5+0,5)</t>
  </si>
  <si>
    <t>R04 ŘÍMSY SZ3:9,55*(0,2+0,22)</t>
  </si>
  <si>
    <t>001 Fasády SV, SZ3</t>
  </si>
  <si>
    <t>ACTIV Projekce, s.r.o.</t>
  </si>
  <si>
    <t>Město Turnov, Antonína Dvořáka 335, 51122 Turnov</t>
  </si>
  <si>
    <t xml:space="preserve"> V případě VRN se jedná o zcela volné položky a uchazeč nacení VRN dle svého uvážení. Je věcí uchazečů, jak vysoké sazby si pro VRN určí a zda je vůbec budou uvádět. Nicméně související náklady budou zahrnuty v celkové ceně díla.</t>
  </si>
  <si>
    <t xml:space="preserve"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
Je-li v technických specifikacích, projektové dokumentaci či výkazu výměr uveden odkaz na konkrétní výrobek, materiál, technologii příp. na obchodní firmu, má se za to, že se jedná o vymezení minimálních požadovaných standardů výrobku, technologie či materiálu. V tomto případě je uchazeč oprávněn v nabídce uvést i jiné, kvalitativně a technicky obdobné nebo lepší řešení, které splňuje minimálně požadované standardy a odpovídá uvedeným parametrům.
</t>
  </si>
  <si>
    <t xml:space="preserve">Gymnázium, Turnov, Jana Palacha 804 </t>
  </si>
  <si>
    <t xml:space="preserve">01 Gymnázium, Turnov, Jana Palacha 804 </t>
  </si>
  <si>
    <t>998764103</t>
  </si>
  <si>
    <t>767662120</t>
  </si>
  <si>
    <t>767996802</t>
  </si>
  <si>
    <t>998767103</t>
  </si>
  <si>
    <t>998721103</t>
  </si>
  <si>
    <t>721141105</t>
  </si>
  <si>
    <t>998011003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</si>
</sst>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3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0" fontId="4" fillId="2" borderId="18" xfId="0" applyFont="1" applyFill="1" applyBorder="1" applyAlignment="1">
      <alignment horizontal="left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7" fillId="0" borderId="48" xfId="20" applyFont="1" applyBorder="1">
      <alignment/>
      <protection/>
    </xf>
    <xf numFmtId="0" fontId="1" fillId="0" borderId="48" xfId="20" applyFont="1" applyBorder="1">
      <alignment/>
      <protection/>
    </xf>
    <xf numFmtId="0" fontId="1" fillId="0" borderId="48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3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9" fontId="3" fillId="0" borderId="15" xfId="20" applyNumberFormat="1" applyFont="1" applyBorder="1" applyAlignment="1">
      <alignment horizontal="left"/>
      <protection/>
    </xf>
    <xf numFmtId="4" fontId="1" fillId="0" borderId="5" xfId="20" applyNumberFormat="1" applyFont="1" applyBorder="1">
      <alignment/>
      <protection/>
    </xf>
    <xf numFmtId="0" fontId="15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6" fillId="5" borderId="54" xfId="20" applyNumberFormat="1" applyFont="1" applyFill="1" applyBorder="1" applyAlignment="1">
      <alignment horizontal="right" wrapText="1"/>
      <protection/>
    </xf>
    <xf numFmtId="0" fontId="16" fillId="5" borderId="4" xfId="20" applyFont="1" applyFill="1" applyBorder="1" applyAlignment="1">
      <alignment horizontal="left" wrapText="1"/>
      <protection/>
    </xf>
    <xf numFmtId="0" fontId="16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8" fillId="2" borderId="12" xfId="20" applyNumberFormat="1" applyFont="1" applyFill="1" applyBorder="1" applyAlignment="1">
      <alignment horizontal="left"/>
      <protection/>
    </xf>
    <xf numFmtId="0" fontId="18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9" fillId="0" borderId="0" xfId="20" applyFont="1" applyAlignment="1">
      <alignment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21" fillId="5" borderId="54" xfId="2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vertical="top" wrapText="1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3" fontId="6" fillId="6" borderId="11" xfId="0" applyNumberFormat="1" applyFont="1" applyFill="1" applyBorder="1" applyAlignment="1">
      <alignment horizontal="right" vertical="center"/>
    </xf>
    <xf numFmtId="3" fontId="6" fillId="6" borderId="4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57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center"/>
      <protection/>
    </xf>
    <xf numFmtId="0" fontId="1" fillId="0" borderId="62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63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6" fillId="5" borderId="64" xfId="20" applyNumberFormat="1" applyFont="1" applyFill="1" applyBorder="1" applyAlignment="1">
      <alignment horizontal="left" wrapText="1"/>
      <protection/>
    </xf>
    <xf numFmtId="49" fontId="17" fillId="0" borderId="65" xfId="0" applyNumberFormat="1" applyFont="1" applyBorder="1" applyAlignment="1">
      <alignment horizontal="left" wrapText="1"/>
    </xf>
    <xf numFmtId="49" fontId="21" fillId="5" borderId="64" xfId="20" applyNumberFormat="1" applyFont="1" applyFill="1" applyBorder="1" applyAlignment="1">
      <alignment horizontal="left" wrapText="1"/>
      <protection/>
    </xf>
    <xf numFmtId="0" fontId="13" fillId="5" borderId="4" xfId="20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/>
    <xf numFmtId="0" fontId="14" fillId="0" borderId="5" xfId="0" applyNumberFormat="1" applyFont="1" applyBorder="1"/>
    <xf numFmtId="0" fontId="9" fillId="0" borderId="0" xfId="20" applyFont="1" applyAlignment="1">
      <alignment horizontal="center"/>
      <protection/>
    </xf>
    <xf numFmtId="49" fontId="1" fillId="0" borderId="60" xfId="20" applyNumberFormat="1" applyFont="1" applyBorder="1" applyAlignment="1">
      <alignment horizontal="center"/>
      <protection/>
    </xf>
    <xf numFmtId="0" fontId="1" fillId="0" borderId="62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63" xfId="20" applyFont="1" applyBorder="1" applyAlignment="1">
      <alignment horizontal="center" shrinkToFit="1"/>
      <protection/>
    </xf>
    <xf numFmtId="0" fontId="3" fillId="7" borderId="4" xfId="0" applyFont="1" applyFill="1" applyBorder="1" applyAlignment="1">
      <alignment horizontal="left"/>
    </xf>
    <xf numFmtId="0" fontId="3" fillId="7" borderId="0" xfId="0" applyFont="1" applyFill="1" applyBorder="1"/>
    <xf numFmtId="164" fontId="3" fillId="7" borderId="5" xfId="0" applyNumberFormat="1" applyFont="1" applyFill="1" applyBorder="1"/>
    <xf numFmtId="49" fontId="3" fillId="7" borderId="15" xfId="0" applyNumberFormat="1" applyFont="1" applyFill="1" applyBorder="1" applyAlignment="1">
      <alignment horizontal="left"/>
    </xf>
    <xf numFmtId="3" fontId="4" fillId="7" borderId="15" xfId="0" applyNumberFormat="1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right"/>
    </xf>
    <xf numFmtId="3" fontId="3" fillId="7" borderId="15" xfId="0" applyNumberFormat="1" applyFont="1" applyFill="1" applyBorder="1" applyAlignment="1">
      <alignment horizontal="right"/>
    </xf>
    <xf numFmtId="165" fontId="1" fillId="7" borderId="15" xfId="0" applyNumberFormat="1" applyFont="1" applyFill="1" applyBorder="1"/>
    <xf numFmtId="49" fontId="3" fillId="8" borderId="14" xfId="0" applyNumberFormat="1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7" xfId="0" applyFont="1" applyFill="1" applyBorder="1"/>
    <xf numFmtId="164" fontId="3" fillId="8" borderId="13" xfId="0" applyNumberFormat="1" applyFont="1" applyFill="1" applyBorder="1"/>
    <xf numFmtId="3" fontId="4" fillId="8" borderId="14" xfId="0" applyNumberFormat="1" applyFont="1" applyFill="1" applyBorder="1" applyAlignment="1">
      <alignment horizontal="right"/>
    </xf>
    <xf numFmtId="3" fontId="3" fillId="8" borderId="13" xfId="0" applyNumberFormat="1" applyFont="1" applyFill="1" applyBorder="1" applyAlignment="1">
      <alignment horizontal="right"/>
    </xf>
    <xf numFmtId="3" fontId="3" fillId="8" borderId="14" xfId="0" applyNumberFormat="1" applyFont="1" applyFill="1" applyBorder="1" applyAlignment="1">
      <alignment horizontal="right"/>
    </xf>
    <xf numFmtId="3" fontId="3" fillId="8" borderId="5" xfId="0" applyNumberFormat="1" applyFont="1" applyFill="1" applyBorder="1" applyAlignment="1">
      <alignment horizontal="right"/>
    </xf>
    <xf numFmtId="165" fontId="1" fillId="8" borderId="15" xfId="0" applyNumberFormat="1" applyFont="1" applyFill="1" applyBorder="1"/>
    <xf numFmtId="49" fontId="3" fillId="8" borderId="15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3" fillId="8" borderId="0" xfId="0" applyFont="1" applyFill="1" applyBorder="1"/>
    <xf numFmtId="164" fontId="3" fillId="8" borderId="5" xfId="0" applyNumberFormat="1" applyFont="1" applyFill="1" applyBorder="1"/>
    <xf numFmtId="3" fontId="4" fillId="8" borderId="15" xfId="0" applyNumberFormat="1" applyFont="1" applyFill="1" applyBorder="1" applyAlignment="1">
      <alignment horizontal="right"/>
    </xf>
    <xf numFmtId="3" fontId="3" fillId="8" borderId="15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O86"/>
  <sheetViews>
    <sheetView showGridLines="0" tabSelected="1" zoomScaleSheetLayoutView="75" workbookViewId="0" topLeftCell="B1">
      <selection activeCell="O43" sqref="O4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256" width="9.125" style="1" customWidth="1"/>
    <col min="257" max="257" width="9.00390625" style="1" hidden="1" customWidth="1"/>
    <col min="258" max="258" width="7.125" style="1" customWidth="1"/>
    <col min="259" max="259" width="9.125" style="1" customWidth="1"/>
    <col min="260" max="260" width="19.75390625" style="1" customWidth="1"/>
    <col min="261" max="261" width="6.875" style="1" customWidth="1"/>
    <col min="262" max="262" width="13.125" style="1" customWidth="1"/>
    <col min="263" max="263" width="12.375" style="1" customWidth="1"/>
    <col min="264" max="264" width="13.625" style="1" customWidth="1"/>
    <col min="265" max="265" width="11.375" style="1" customWidth="1"/>
    <col min="266" max="266" width="7.00390625" style="1" customWidth="1"/>
    <col min="267" max="271" width="10.75390625" style="1" customWidth="1"/>
    <col min="272" max="512" width="9.125" style="1" customWidth="1"/>
    <col min="513" max="513" width="9.00390625" style="1" hidden="1" customWidth="1"/>
    <col min="514" max="514" width="7.125" style="1" customWidth="1"/>
    <col min="515" max="515" width="9.125" style="1" customWidth="1"/>
    <col min="516" max="516" width="19.75390625" style="1" customWidth="1"/>
    <col min="517" max="517" width="6.875" style="1" customWidth="1"/>
    <col min="518" max="518" width="13.125" style="1" customWidth="1"/>
    <col min="519" max="519" width="12.375" style="1" customWidth="1"/>
    <col min="520" max="520" width="13.625" style="1" customWidth="1"/>
    <col min="521" max="521" width="11.375" style="1" customWidth="1"/>
    <col min="522" max="522" width="7.00390625" style="1" customWidth="1"/>
    <col min="523" max="527" width="10.75390625" style="1" customWidth="1"/>
    <col min="528" max="768" width="9.125" style="1" customWidth="1"/>
    <col min="769" max="769" width="9.00390625" style="1" hidden="1" customWidth="1"/>
    <col min="770" max="770" width="7.125" style="1" customWidth="1"/>
    <col min="771" max="771" width="9.125" style="1" customWidth="1"/>
    <col min="772" max="772" width="19.75390625" style="1" customWidth="1"/>
    <col min="773" max="773" width="6.875" style="1" customWidth="1"/>
    <col min="774" max="774" width="13.125" style="1" customWidth="1"/>
    <col min="775" max="775" width="12.375" style="1" customWidth="1"/>
    <col min="776" max="776" width="13.625" style="1" customWidth="1"/>
    <col min="777" max="777" width="11.375" style="1" customWidth="1"/>
    <col min="778" max="778" width="7.00390625" style="1" customWidth="1"/>
    <col min="779" max="783" width="10.75390625" style="1" customWidth="1"/>
    <col min="784" max="1024" width="9.125" style="1" customWidth="1"/>
    <col min="1025" max="1025" width="9.00390625" style="1" hidden="1" customWidth="1"/>
    <col min="1026" max="1026" width="7.125" style="1" customWidth="1"/>
    <col min="1027" max="1027" width="9.125" style="1" customWidth="1"/>
    <col min="1028" max="1028" width="19.75390625" style="1" customWidth="1"/>
    <col min="1029" max="1029" width="6.875" style="1" customWidth="1"/>
    <col min="1030" max="1030" width="13.125" style="1" customWidth="1"/>
    <col min="1031" max="1031" width="12.375" style="1" customWidth="1"/>
    <col min="1032" max="1032" width="13.625" style="1" customWidth="1"/>
    <col min="1033" max="1033" width="11.375" style="1" customWidth="1"/>
    <col min="1034" max="1034" width="7.00390625" style="1" customWidth="1"/>
    <col min="1035" max="1039" width="10.75390625" style="1" customWidth="1"/>
    <col min="1040" max="1280" width="9.125" style="1" customWidth="1"/>
    <col min="1281" max="1281" width="9.00390625" style="1" hidden="1" customWidth="1"/>
    <col min="1282" max="1282" width="7.125" style="1" customWidth="1"/>
    <col min="1283" max="1283" width="9.125" style="1" customWidth="1"/>
    <col min="1284" max="1284" width="19.75390625" style="1" customWidth="1"/>
    <col min="1285" max="1285" width="6.875" style="1" customWidth="1"/>
    <col min="1286" max="1286" width="13.125" style="1" customWidth="1"/>
    <col min="1287" max="1287" width="12.375" style="1" customWidth="1"/>
    <col min="1288" max="1288" width="13.625" style="1" customWidth="1"/>
    <col min="1289" max="1289" width="11.375" style="1" customWidth="1"/>
    <col min="1290" max="1290" width="7.00390625" style="1" customWidth="1"/>
    <col min="1291" max="1295" width="10.75390625" style="1" customWidth="1"/>
    <col min="1296" max="1536" width="9.125" style="1" customWidth="1"/>
    <col min="1537" max="1537" width="9.00390625" style="1" hidden="1" customWidth="1"/>
    <col min="1538" max="1538" width="7.125" style="1" customWidth="1"/>
    <col min="1539" max="1539" width="9.125" style="1" customWidth="1"/>
    <col min="1540" max="1540" width="19.75390625" style="1" customWidth="1"/>
    <col min="1541" max="1541" width="6.875" style="1" customWidth="1"/>
    <col min="1542" max="1542" width="13.125" style="1" customWidth="1"/>
    <col min="1543" max="1543" width="12.375" style="1" customWidth="1"/>
    <col min="1544" max="1544" width="13.625" style="1" customWidth="1"/>
    <col min="1545" max="1545" width="11.375" style="1" customWidth="1"/>
    <col min="1546" max="1546" width="7.00390625" style="1" customWidth="1"/>
    <col min="1547" max="1551" width="10.75390625" style="1" customWidth="1"/>
    <col min="1552" max="1792" width="9.125" style="1" customWidth="1"/>
    <col min="1793" max="1793" width="9.00390625" style="1" hidden="1" customWidth="1"/>
    <col min="1794" max="1794" width="7.125" style="1" customWidth="1"/>
    <col min="1795" max="1795" width="9.125" style="1" customWidth="1"/>
    <col min="1796" max="1796" width="19.75390625" style="1" customWidth="1"/>
    <col min="1797" max="1797" width="6.875" style="1" customWidth="1"/>
    <col min="1798" max="1798" width="13.125" style="1" customWidth="1"/>
    <col min="1799" max="1799" width="12.375" style="1" customWidth="1"/>
    <col min="1800" max="1800" width="13.625" style="1" customWidth="1"/>
    <col min="1801" max="1801" width="11.375" style="1" customWidth="1"/>
    <col min="1802" max="1802" width="7.00390625" style="1" customWidth="1"/>
    <col min="1803" max="1807" width="10.75390625" style="1" customWidth="1"/>
    <col min="1808" max="2048" width="9.125" style="1" customWidth="1"/>
    <col min="2049" max="2049" width="9.00390625" style="1" hidden="1" customWidth="1"/>
    <col min="2050" max="2050" width="7.125" style="1" customWidth="1"/>
    <col min="2051" max="2051" width="9.125" style="1" customWidth="1"/>
    <col min="2052" max="2052" width="19.75390625" style="1" customWidth="1"/>
    <col min="2053" max="2053" width="6.875" style="1" customWidth="1"/>
    <col min="2054" max="2054" width="13.125" style="1" customWidth="1"/>
    <col min="2055" max="2055" width="12.375" style="1" customWidth="1"/>
    <col min="2056" max="2056" width="13.625" style="1" customWidth="1"/>
    <col min="2057" max="2057" width="11.375" style="1" customWidth="1"/>
    <col min="2058" max="2058" width="7.00390625" style="1" customWidth="1"/>
    <col min="2059" max="2063" width="10.75390625" style="1" customWidth="1"/>
    <col min="2064" max="2304" width="9.125" style="1" customWidth="1"/>
    <col min="2305" max="2305" width="9.00390625" style="1" hidden="1" customWidth="1"/>
    <col min="2306" max="2306" width="7.125" style="1" customWidth="1"/>
    <col min="2307" max="2307" width="9.125" style="1" customWidth="1"/>
    <col min="2308" max="2308" width="19.75390625" style="1" customWidth="1"/>
    <col min="2309" max="2309" width="6.875" style="1" customWidth="1"/>
    <col min="2310" max="2310" width="13.125" style="1" customWidth="1"/>
    <col min="2311" max="2311" width="12.375" style="1" customWidth="1"/>
    <col min="2312" max="2312" width="13.625" style="1" customWidth="1"/>
    <col min="2313" max="2313" width="11.375" style="1" customWidth="1"/>
    <col min="2314" max="2314" width="7.00390625" style="1" customWidth="1"/>
    <col min="2315" max="2319" width="10.75390625" style="1" customWidth="1"/>
    <col min="2320" max="2560" width="9.125" style="1" customWidth="1"/>
    <col min="2561" max="2561" width="9.00390625" style="1" hidden="1" customWidth="1"/>
    <col min="2562" max="2562" width="7.125" style="1" customWidth="1"/>
    <col min="2563" max="2563" width="9.125" style="1" customWidth="1"/>
    <col min="2564" max="2564" width="19.75390625" style="1" customWidth="1"/>
    <col min="2565" max="2565" width="6.875" style="1" customWidth="1"/>
    <col min="2566" max="2566" width="13.125" style="1" customWidth="1"/>
    <col min="2567" max="2567" width="12.375" style="1" customWidth="1"/>
    <col min="2568" max="2568" width="13.625" style="1" customWidth="1"/>
    <col min="2569" max="2569" width="11.375" style="1" customWidth="1"/>
    <col min="2570" max="2570" width="7.00390625" style="1" customWidth="1"/>
    <col min="2571" max="2575" width="10.75390625" style="1" customWidth="1"/>
    <col min="2576" max="2816" width="9.125" style="1" customWidth="1"/>
    <col min="2817" max="2817" width="9.00390625" style="1" hidden="1" customWidth="1"/>
    <col min="2818" max="2818" width="7.125" style="1" customWidth="1"/>
    <col min="2819" max="2819" width="9.125" style="1" customWidth="1"/>
    <col min="2820" max="2820" width="19.75390625" style="1" customWidth="1"/>
    <col min="2821" max="2821" width="6.875" style="1" customWidth="1"/>
    <col min="2822" max="2822" width="13.125" style="1" customWidth="1"/>
    <col min="2823" max="2823" width="12.375" style="1" customWidth="1"/>
    <col min="2824" max="2824" width="13.625" style="1" customWidth="1"/>
    <col min="2825" max="2825" width="11.375" style="1" customWidth="1"/>
    <col min="2826" max="2826" width="7.00390625" style="1" customWidth="1"/>
    <col min="2827" max="2831" width="10.75390625" style="1" customWidth="1"/>
    <col min="2832" max="3072" width="9.125" style="1" customWidth="1"/>
    <col min="3073" max="3073" width="9.00390625" style="1" hidden="1" customWidth="1"/>
    <col min="3074" max="3074" width="7.125" style="1" customWidth="1"/>
    <col min="3075" max="3075" width="9.125" style="1" customWidth="1"/>
    <col min="3076" max="3076" width="19.75390625" style="1" customWidth="1"/>
    <col min="3077" max="3077" width="6.875" style="1" customWidth="1"/>
    <col min="3078" max="3078" width="13.125" style="1" customWidth="1"/>
    <col min="3079" max="3079" width="12.375" style="1" customWidth="1"/>
    <col min="3080" max="3080" width="13.625" style="1" customWidth="1"/>
    <col min="3081" max="3081" width="11.375" style="1" customWidth="1"/>
    <col min="3082" max="3082" width="7.00390625" style="1" customWidth="1"/>
    <col min="3083" max="3087" width="10.75390625" style="1" customWidth="1"/>
    <col min="3088" max="3328" width="9.125" style="1" customWidth="1"/>
    <col min="3329" max="3329" width="9.00390625" style="1" hidden="1" customWidth="1"/>
    <col min="3330" max="3330" width="7.125" style="1" customWidth="1"/>
    <col min="3331" max="3331" width="9.125" style="1" customWidth="1"/>
    <col min="3332" max="3332" width="19.75390625" style="1" customWidth="1"/>
    <col min="3333" max="3333" width="6.875" style="1" customWidth="1"/>
    <col min="3334" max="3334" width="13.125" style="1" customWidth="1"/>
    <col min="3335" max="3335" width="12.375" style="1" customWidth="1"/>
    <col min="3336" max="3336" width="13.625" style="1" customWidth="1"/>
    <col min="3337" max="3337" width="11.375" style="1" customWidth="1"/>
    <col min="3338" max="3338" width="7.00390625" style="1" customWidth="1"/>
    <col min="3339" max="3343" width="10.75390625" style="1" customWidth="1"/>
    <col min="3344" max="3584" width="9.125" style="1" customWidth="1"/>
    <col min="3585" max="3585" width="9.00390625" style="1" hidden="1" customWidth="1"/>
    <col min="3586" max="3586" width="7.125" style="1" customWidth="1"/>
    <col min="3587" max="3587" width="9.125" style="1" customWidth="1"/>
    <col min="3588" max="3588" width="19.75390625" style="1" customWidth="1"/>
    <col min="3589" max="3589" width="6.875" style="1" customWidth="1"/>
    <col min="3590" max="3590" width="13.125" style="1" customWidth="1"/>
    <col min="3591" max="3591" width="12.375" style="1" customWidth="1"/>
    <col min="3592" max="3592" width="13.625" style="1" customWidth="1"/>
    <col min="3593" max="3593" width="11.375" style="1" customWidth="1"/>
    <col min="3594" max="3594" width="7.00390625" style="1" customWidth="1"/>
    <col min="3595" max="3599" width="10.75390625" style="1" customWidth="1"/>
    <col min="3600" max="3840" width="9.125" style="1" customWidth="1"/>
    <col min="3841" max="3841" width="9.00390625" style="1" hidden="1" customWidth="1"/>
    <col min="3842" max="3842" width="7.125" style="1" customWidth="1"/>
    <col min="3843" max="3843" width="9.125" style="1" customWidth="1"/>
    <col min="3844" max="3844" width="19.75390625" style="1" customWidth="1"/>
    <col min="3845" max="3845" width="6.875" style="1" customWidth="1"/>
    <col min="3846" max="3846" width="13.125" style="1" customWidth="1"/>
    <col min="3847" max="3847" width="12.375" style="1" customWidth="1"/>
    <col min="3848" max="3848" width="13.625" style="1" customWidth="1"/>
    <col min="3849" max="3849" width="11.375" style="1" customWidth="1"/>
    <col min="3850" max="3850" width="7.00390625" style="1" customWidth="1"/>
    <col min="3851" max="3855" width="10.75390625" style="1" customWidth="1"/>
    <col min="3856" max="4096" width="9.125" style="1" customWidth="1"/>
    <col min="4097" max="4097" width="9.00390625" style="1" hidden="1" customWidth="1"/>
    <col min="4098" max="4098" width="7.125" style="1" customWidth="1"/>
    <col min="4099" max="4099" width="9.125" style="1" customWidth="1"/>
    <col min="4100" max="4100" width="19.75390625" style="1" customWidth="1"/>
    <col min="4101" max="4101" width="6.875" style="1" customWidth="1"/>
    <col min="4102" max="4102" width="13.125" style="1" customWidth="1"/>
    <col min="4103" max="4103" width="12.375" style="1" customWidth="1"/>
    <col min="4104" max="4104" width="13.625" style="1" customWidth="1"/>
    <col min="4105" max="4105" width="11.375" style="1" customWidth="1"/>
    <col min="4106" max="4106" width="7.00390625" style="1" customWidth="1"/>
    <col min="4107" max="4111" width="10.75390625" style="1" customWidth="1"/>
    <col min="4112" max="4352" width="9.125" style="1" customWidth="1"/>
    <col min="4353" max="4353" width="9.00390625" style="1" hidden="1" customWidth="1"/>
    <col min="4354" max="4354" width="7.125" style="1" customWidth="1"/>
    <col min="4355" max="4355" width="9.125" style="1" customWidth="1"/>
    <col min="4356" max="4356" width="19.75390625" style="1" customWidth="1"/>
    <col min="4357" max="4357" width="6.875" style="1" customWidth="1"/>
    <col min="4358" max="4358" width="13.125" style="1" customWidth="1"/>
    <col min="4359" max="4359" width="12.375" style="1" customWidth="1"/>
    <col min="4360" max="4360" width="13.625" style="1" customWidth="1"/>
    <col min="4361" max="4361" width="11.375" style="1" customWidth="1"/>
    <col min="4362" max="4362" width="7.00390625" style="1" customWidth="1"/>
    <col min="4363" max="4367" width="10.75390625" style="1" customWidth="1"/>
    <col min="4368" max="4608" width="9.125" style="1" customWidth="1"/>
    <col min="4609" max="4609" width="9.00390625" style="1" hidden="1" customWidth="1"/>
    <col min="4610" max="4610" width="7.125" style="1" customWidth="1"/>
    <col min="4611" max="4611" width="9.125" style="1" customWidth="1"/>
    <col min="4612" max="4612" width="19.75390625" style="1" customWidth="1"/>
    <col min="4613" max="4613" width="6.875" style="1" customWidth="1"/>
    <col min="4614" max="4614" width="13.125" style="1" customWidth="1"/>
    <col min="4615" max="4615" width="12.375" style="1" customWidth="1"/>
    <col min="4616" max="4616" width="13.625" style="1" customWidth="1"/>
    <col min="4617" max="4617" width="11.375" style="1" customWidth="1"/>
    <col min="4618" max="4618" width="7.00390625" style="1" customWidth="1"/>
    <col min="4619" max="4623" width="10.75390625" style="1" customWidth="1"/>
    <col min="4624" max="4864" width="9.125" style="1" customWidth="1"/>
    <col min="4865" max="4865" width="9.00390625" style="1" hidden="1" customWidth="1"/>
    <col min="4866" max="4866" width="7.125" style="1" customWidth="1"/>
    <col min="4867" max="4867" width="9.125" style="1" customWidth="1"/>
    <col min="4868" max="4868" width="19.75390625" style="1" customWidth="1"/>
    <col min="4869" max="4869" width="6.875" style="1" customWidth="1"/>
    <col min="4870" max="4870" width="13.125" style="1" customWidth="1"/>
    <col min="4871" max="4871" width="12.375" style="1" customWidth="1"/>
    <col min="4872" max="4872" width="13.625" style="1" customWidth="1"/>
    <col min="4873" max="4873" width="11.375" style="1" customWidth="1"/>
    <col min="4874" max="4874" width="7.00390625" style="1" customWidth="1"/>
    <col min="4875" max="4879" width="10.75390625" style="1" customWidth="1"/>
    <col min="4880" max="5120" width="9.125" style="1" customWidth="1"/>
    <col min="5121" max="5121" width="9.00390625" style="1" hidden="1" customWidth="1"/>
    <col min="5122" max="5122" width="7.125" style="1" customWidth="1"/>
    <col min="5123" max="5123" width="9.125" style="1" customWidth="1"/>
    <col min="5124" max="5124" width="19.75390625" style="1" customWidth="1"/>
    <col min="5125" max="5125" width="6.875" style="1" customWidth="1"/>
    <col min="5126" max="5126" width="13.125" style="1" customWidth="1"/>
    <col min="5127" max="5127" width="12.375" style="1" customWidth="1"/>
    <col min="5128" max="5128" width="13.625" style="1" customWidth="1"/>
    <col min="5129" max="5129" width="11.375" style="1" customWidth="1"/>
    <col min="5130" max="5130" width="7.00390625" style="1" customWidth="1"/>
    <col min="5131" max="5135" width="10.75390625" style="1" customWidth="1"/>
    <col min="5136" max="5376" width="9.125" style="1" customWidth="1"/>
    <col min="5377" max="5377" width="9.00390625" style="1" hidden="1" customWidth="1"/>
    <col min="5378" max="5378" width="7.125" style="1" customWidth="1"/>
    <col min="5379" max="5379" width="9.125" style="1" customWidth="1"/>
    <col min="5380" max="5380" width="19.75390625" style="1" customWidth="1"/>
    <col min="5381" max="5381" width="6.875" style="1" customWidth="1"/>
    <col min="5382" max="5382" width="13.125" style="1" customWidth="1"/>
    <col min="5383" max="5383" width="12.375" style="1" customWidth="1"/>
    <col min="5384" max="5384" width="13.625" style="1" customWidth="1"/>
    <col min="5385" max="5385" width="11.375" style="1" customWidth="1"/>
    <col min="5386" max="5386" width="7.00390625" style="1" customWidth="1"/>
    <col min="5387" max="5391" width="10.75390625" style="1" customWidth="1"/>
    <col min="5392" max="5632" width="9.125" style="1" customWidth="1"/>
    <col min="5633" max="5633" width="9.00390625" style="1" hidden="1" customWidth="1"/>
    <col min="5634" max="5634" width="7.125" style="1" customWidth="1"/>
    <col min="5635" max="5635" width="9.125" style="1" customWidth="1"/>
    <col min="5636" max="5636" width="19.75390625" style="1" customWidth="1"/>
    <col min="5637" max="5637" width="6.875" style="1" customWidth="1"/>
    <col min="5638" max="5638" width="13.125" style="1" customWidth="1"/>
    <col min="5639" max="5639" width="12.375" style="1" customWidth="1"/>
    <col min="5640" max="5640" width="13.625" style="1" customWidth="1"/>
    <col min="5641" max="5641" width="11.375" style="1" customWidth="1"/>
    <col min="5642" max="5642" width="7.00390625" style="1" customWidth="1"/>
    <col min="5643" max="5647" width="10.75390625" style="1" customWidth="1"/>
    <col min="5648" max="5888" width="9.125" style="1" customWidth="1"/>
    <col min="5889" max="5889" width="9.00390625" style="1" hidden="1" customWidth="1"/>
    <col min="5890" max="5890" width="7.125" style="1" customWidth="1"/>
    <col min="5891" max="5891" width="9.125" style="1" customWidth="1"/>
    <col min="5892" max="5892" width="19.75390625" style="1" customWidth="1"/>
    <col min="5893" max="5893" width="6.875" style="1" customWidth="1"/>
    <col min="5894" max="5894" width="13.125" style="1" customWidth="1"/>
    <col min="5895" max="5895" width="12.375" style="1" customWidth="1"/>
    <col min="5896" max="5896" width="13.625" style="1" customWidth="1"/>
    <col min="5897" max="5897" width="11.375" style="1" customWidth="1"/>
    <col min="5898" max="5898" width="7.00390625" style="1" customWidth="1"/>
    <col min="5899" max="5903" width="10.75390625" style="1" customWidth="1"/>
    <col min="5904" max="6144" width="9.125" style="1" customWidth="1"/>
    <col min="6145" max="6145" width="9.00390625" style="1" hidden="1" customWidth="1"/>
    <col min="6146" max="6146" width="7.125" style="1" customWidth="1"/>
    <col min="6147" max="6147" width="9.125" style="1" customWidth="1"/>
    <col min="6148" max="6148" width="19.75390625" style="1" customWidth="1"/>
    <col min="6149" max="6149" width="6.875" style="1" customWidth="1"/>
    <col min="6150" max="6150" width="13.125" style="1" customWidth="1"/>
    <col min="6151" max="6151" width="12.375" style="1" customWidth="1"/>
    <col min="6152" max="6152" width="13.625" style="1" customWidth="1"/>
    <col min="6153" max="6153" width="11.375" style="1" customWidth="1"/>
    <col min="6154" max="6154" width="7.00390625" style="1" customWidth="1"/>
    <col min="6155" max="6159" width="10.75390625" style="1" customWidth="1"/>
    <col min="6160" max="6400" width="9.125" style="1" customWidth="1"/>
    <col min="6401" max="6401" width="9.00390625" style="1" hidden="1" customWidth="1"/>
    <col min="6402" max="6402" width="7.125" style="1" customWidth="1"/>
    <col min="6403" max="6403" width="9.125" style="1" customWidth="1"/>
    <col min="6404" max="6404" width="19.75390625" style="1" customWidth="1"/>
    <col min="6405" max="6405" width="6.875" style="1" customWidth="1"/>
    <col min="6406" max="6406" width="13.125" style="1" customWidth="1"/>
    <col min="6407" max="6407" width="12.375" style="1" customWidth="1"/>
    <col min="6408" max="6408" width="13.625" style="1" customWidth="1"/>
    <col min="6409" max="6409" width="11.375" style="1" customWidth="1"/>
    <col min="6410" max="6410" width="7.00390625" style="1" customWidth="1"/>
    <col min="6411" max="6415" width="10.75390625" style="1" customWidth="1"/>
    <col min="6416" max="6656" width="9.125" style="1" customWidth="1"/>
    <col min="6657" max="6657" width="9.00390625" style="1" hidden="1" customWidth="1"/>
    <col min="6658" max="6658" width="7.125" style="1" customWidth="1"/>
    <col min="6659" max="6659" width="9.125" style="1" customWidth="1"/>
    <col min="6660" max="6660" width="19.75390625" style="1" customWidth="1"/>
    <col min="6661" max="6661" width="6.875" style="1" customWidth="1"/>
    <col min="6662" max="6662" width="13.125" style="1" customWidth="1"/>
    <col min="6663" max="6663" width="12.375" style="1" customWidth="1"/>
    <col min="6664" max="6664" width="13.625" style="1" customWidth="1"/>
    <col min="6665" max="6665" width="11.375" style="1" customWidth="1"/>
    <col min="6666" max="6666" width="7.00390625" style="1" customWidth="1"/>
    <col min="6667" max="6671" width="10.75390625" style="1" customWidth="1"/>
    <col min="6672" max="6912" width="9.125" style="1" customWidth="1"/>
    <col min="6913" max="6913" width="9.00390625" style="1" hidden="1" customWidth="1"/>
    <col min="6914" max="6914" width="7.125" style="1" customWidth="1"/>
    <col min="6915" max="6915" width="9.125" style="1" customWidth="1"/>
    <col min="6916" max="6916" width="19.75390625" style="1" customWidth="1"/>
    <col min="6917" max="6917" width="6.875" style="1" customWidth="1"/>
    <col min="6918" max="6918" width="13.125" style="1" customWidth="1"/>
    <col min="6919" max="6919" width="12.375" style="1" customWidth="1"/>
    <col min="6920" max="6920" width="13.625" style="1" customWidth="1"/>
    <col min="6921" max="6921" width="11.375" style="1" customWidth="1"/>
    <col min="6922" max="6922" width="7.00390625" style="1" customWidth="1"/>
    <col min="6923" max="6927" width="10.75390625" style="1" customWidth="1"/>
    <col min="6928" max="7168" width="9.125" style="1" customWidth="1"/>
    <col min="7169" max="7169" width="9.00390625" style="1" hidden="1" customWidth="1"/>
    <col min="7170" max="7170" width="7.125" style="1" customWidth="1"/>
    <col min="7171" max="7171" width="9.125" style="1" customWidth="1"/>
    <col min="7172" max="7172" width="19.75390625" style="1" customWidth="1"/>
    <col min="7173" max="7173" width="6.875" style="1" customWidth="1"/>
    <col min="7174" max="7174" width="13.125" style="1" customWidth="1"/>
    <col min="7175" max="7175" width="12.375" style="1" customWidth="1"/>
    <col min="7176" max="7176" width="13.625" style="1" customWidth="1"/>
    <col min="7177" max="7177" width="11.375" style="1" customWidth="1"/>
    <col min="7178" max="7178" width="7.00390625" style="1" customWidth="1"/>
    <col min="7179" max="7183" width="10.75390625" style="1" customWidth="1"/>
    <col min="7184" max="7424" width="9.125" style="1" customWidth="1"/>
    <col min="7425" max="7425" width="9.00390625" style="1" hidden="1" customWidth="1"/>
    <col min="7426" max="7426" width="7.125" style="1" customWidth="1"/>
    <col min="7427" max="7427" width="9.125" style="1" customWidth="1"/>
    <col min="7428" max="7428" width="19.75390625" style="1" customWidth="1"/>
    <col min="7429" max="7429" width="6.875" style="1" customWidth="1"/>
    <col min="7430" max="7430" width="13.125" style="1" customWidth="1"/>
    <col min="7431" max="7431" width="12.375" style="1" customWidth="1"/>
    <col min="7432" max="7432" width="13.625" style="1" customWidth="1"/>
    <col min="7433" max="7433" width="11.375" style="1" customWidth="1"/>
    <col min="7434" max="7434" width="7.00390625" style="1" customWidth="1"/>
    <col min="7435" max="7439" width="10.75390625" style="1" customWidth="1"/>
    <col min="7440" max="7680" width="9.125" style="1" customWidth="1"/>
    <col min="7681" max="7681" width="9.00390625" style="1" hidden="1" customWidth="1"/>
    <col min="7682" max="7682" width="7.125" style="1" customWidth="1"/>
    <col min="7683" max="7683" width="9.125" style="1" customWidth="1"/>
    <col min="7684" max="7684" width="19.75390625" style="1" customWidth="1"/>
    <col min="7685" max="7685" width="6.875" style="1" customWidth="1"/>
    <col min="7686" max="7686" width="13.125" style="1" customWidth="1"/>
    <col min="7687" max="7687" width="12.375" style="1" customWidth="1"/>
    <col min="7688" max="7688" width="13.625" style="1" customWidth="1"/>
    <col min="7689" max="7689" width="11.375" style="1" customWidth="1"/>
    <col min="7690" max="7690" width="7.00390625" style="1" customWidth="1"/>
    <col min="7691" max="7695" width="10.75390625" style="1" customWidth="1"/>
    <col min="7696" max="7936" width="9.125" style="1" customWidth="1"/>
    <col min="7937" max="7937" width="9.00390625" style="1" hidden="1" customWidth="1"/>
    <col min="7938" max="7938" width="7.125" style="1" customWidth="1"/>
    <col min="7939" max="7939" width="9.125" style="1" customWidth="1"/>
    <col min="7940" max="7940" width="19.75390625" style="1" customWidth="1"/>
    <col min="7941" max="7941" width="6.875" style="1" customWidth="1"/>
    <col min="7942" max="7942" width="13.125" style="1" customWidth="1"/>
    <col min="7943" max="7943" width="12.375" style="1" customWidth="1"/>
    <col min="7944" max="7944" width="13.625" style="1" customWidth="1"/>
    <col min="7945" max="7945" width="11.375" style="1" customWidth="1"/>
    <col min="7946" max="7946" width="7.00390625" style="1" customWidth="1"/>
    <col min="7947" max="7951" width="10.75390625" style="1" customWidth="1"/>
    <col min="7952" max="8192" width="9.125" style="1" customWidth="1"/>
    <col min="8193" max="8193" width="9.00390625" style="1" hidden="1" customWidth="1"/>
    <col min="8194" max="8194" width="7.125" style="1" customWidth="1"/>
    <col min="8195" max="8195" width="9.125" style="1" customWidth="1"/>
    <col min="8196" max="8196" width="19.75390625" style="1" customWidth="1"/>
    <col min="8197" max="8197" width="6.875" style="1" customWidth="1"/>
    <col min="8198" max="8198" width="13.125" style="1" customWidth="1"/>
    <col min="8199" max="8199" width="12.375" style="1" customWidth="1"/>
    <col min="8200" max="8200" width="13.625" style="1" customWidth="1"/>
    <col min="8201" max="8201" width="11.375" style="1" customWidth="1"/>
    <col min="8202" max="8202" width="7.00390625" style="1" customWidth="1"/>
    <col min="8203" max="8207" width="10.75390625" style="1" customWidth="1"/>
    <col min="8208" max="8448" width="9.125" style="1" customWidth="1"/>
    <col min="8449" max="8449" width="9.00390625" style="1" hidden="1" customWidth="1"/>
    <col min="8450" max="8450" width="7.125" style="1" customWidth="1"/>
    <col min="8451" max="8451" width="9.125" style="1" customWidth="1"/>
    <col min="8452" max="8452" width="19.75390625" style="1" customWidth="1"/>
    <col min="8453" max="8453" width="6.875" style="1" customWidth="1"/>
    <col min="8454" max="8454" width="13.125" style="1" customWidth="1"/>
    <col min="8455" max="8455" width="12.375" style="1" customWidth="1"/>
    <col min="8456" max="8456" width="13.625" style="1" customWidth="1"/>
    <col min="8457" max="8457" width="11.375" style="1" customWidth="1"/>
    <col min="8458" max="8458" width="7.00390625" style="1" customWidth="1"/>
    <col min="8459" max="8463" width="10.75390625" style="1" customWidth="1"/>
    <col min="8464" max="8704" width="9.125" style="1" customWidth="1"/>
    <col min="8705" max="8705" width="9.00390625" style="1" hidden="1" customWidth="1"/>
    <col min="8706" max="8706" width="7.125" style="1" customWidth="1"/>
    <col min="8707" max="8707" width="9.125" style="1" customWidth="1"/>
    <col min="8708" max="8708" width="19.75390625" style="1" customWidth="1"/>
    <col min="8709" max="8709" width="6.875" style="1" customWidth="1"/>
    <col min="8710" max="8710" width="13.125" style="1" customWidth="1"/>
    <col min="8711" max="8711" width="12.375" style="1" customWidth="1"/>
    <col min="8712" max="8712" width="13.625" style="1" customWidth="1"/>
    <col min="8713" max="8713" width="11.375" style="1" customWidth="1"/>
    <col min="8714" max="8714" width="7.00390625" style="1" customWidth="1"/>
    <col min="8715" max="8719" width="10.75390625" style="1" customWidth="1"/>
    <col min="8720" max="8960" width="9.125" style="1" customWidth="1"/>
    <col min="8961" max="8961" width="9.00390625" style="1" hidden="1" customWidth="1"/>
    <col min="8962" max="8962" width="7.125" style="1" customWidth="1"/>
    <col min="8963" max="8963" width="9.125" style="1" customWidth="1"/>
    <col min="8964" max="8964" width="19.75390625" style="1" customWidth="1"/>
    <col min="8965" max="8965" width="6.875" style="1" customWidth="1"/>
    <col min="8966" max="8966" width="13.125" style="1" customWidth="1"/>
    <col min="8967" max="8967" width="12.375" style="1" customWidth="1"/>
    <col min="8968" max="8968" width="13.625" style="1" customWidth="1"/>
    <col min="8969" max="8969" width="11.375" style="1" customWidth="1"/>
    <col min="8970" max="8970" width="7.00390625" style="1" customWidth="1"/>
    <col min="8971" max="8975" width="10.75390625" style="1" customWidth="1"/>
    <col min="8976" max="9216" width="9.125" style="1" customWidth="1"/>
    <col min="9217" max="9217" width="9.00390625" style="1" hidden="1" customWidth="1"/>
    <col min="9218" max="9218" width="7.125" style="1" customWidth="1"/>
    <col min="9219" max="9219" width="9.125" style="1" customWidth="1"/>
    <col min="9220" max="9220" width="19.75390625" style="1" customWidth="1"/>
    <col min="9221" max="9221" width="6.875" style="1" customWidth="1"/>
    <col min="9222" max="9222" width="13.125" style="1" customWidth="1"/>
    <col min="9223" max="9223" width="12.375" style="1" customWidth="1"/>
    <col min="9224" max="9224" width="13.625" style="1" customWidth="1"/>
    <col min="9225" max="9225" width="11.375" style="1" customWidth="1"/>
    <col min="9226" max="9226" width="7.00390625" style="1" customWidth="1"/>
    <col min="9227" max="9231" width="10.75390625" style="1" customWidth="1"/>
    <col min="9232" max="9472" width="9.125" style="1" customWidth="1"/>
    <col min="9473" max="9473" width="9.00390625" style="1" hidden="1" customWidth="1"/>
    <col min="9474" max="9474" width="7.125" style="1" customWidth="1"/>
    <col min="9475" max="9475" width="9.125" style="1" customWidth="1"/>
    <col min="9476" max="9476" width="19.75390625" style="1" customWidth="1"/>
    <col min="9477" max="9477" width="6.875" style="1" customWidth="1"/>
    <col min="9478" max="9478" width="13.125" style="1" customWidth="1"/>
    <col min="9479" max="9479" width="12.375" style="1" customWidth="1"/>
    <col min="9480" max="9480" width="13.625" style="1" customWidth="1"/>
    <col min="9481" max="9481" width="11.375" style="1" customWidth="1"/>
    <col min="9482" max="9482" width="7.00390625" style="1" customWidth="1"/>
    <col min="9483" max="9487" width="10.75390625" style="1" customWidth="1"/>
    <col min="9488" max="9728" width="9.125" style="1" customWidth="1"/>
    <col min="9729" max="9729" width="9.00390625" style="1" hidden="1" customWidth="1"/>
    <col min="9730" max="9730" width="7.125" style="1" customWidth="1"/>
    <col min="9731" max="9731" width="9.125" style="1" customWidth="1"/>
    <col min="9732" max="9732" width="19.75390625" style="1" customWidth="1"/>
    <col min="9733" max="9733" width="6.875" style="1" customWidth="1"/>
    <col min="9734" max="9734" width="13.125" style="1" customWidth="1"/>
    <col min="9735" max="9735" width="12.375" style="1" customWidth="1"/>
    <col min="9736" max="9736" width="13.625" style="1" customWidth="1"/>
    <col min="9737" max="9737" width="11.375" style="1" customWidth="1"/>
    <col min="9738" max="9738" width="7.00390625" style="1" customWidth="1"/>
    <col min="9739" max="9743" width="10.75390625" style="1" customWidth="1"/>
    <col min="9744" max="9984" width="9.125" style="1" customWidth="1"/>
    <col min="9985" max="9985" width="9.00390625" style="1" hidden="1" customWidth="1"/>
    <col min="9986" max="9986" width="7.125" style="1" customWidth="1"/>
    <col min="9987" max="9987" width="9.125" style="1" customWidth="1"/>
    <col min="9988" max="9988" width="19.75390625" style="1" customWidth="1"/>
    <col min="9989" max="9989" width="6.875" style="1" customWidth="1"/>
    <col min="9990" max="9990" width="13.125" style="1" customWidth="1"/>
    <col min="9991" max="9991" width="12.375" style="1" customWidth="1"/>
    <col min="9992" max="9992" width="13.625" style="1" customWidth="1"/>
    <col min="9993" max="9993" width="11.375" style="1" customWidth="1"/>
    <col min="9994" max="9994" width="7.00390625" style="1" customWidth="1"/>
    <col min="9995" max="9999" width="10.75390625" style="1" customWidth="1"/>
    <col min="10000" max="10240" width="9.125" style="1" customWidth="1"/>
    <col min="10241" max="10241" width="9.00390625" style="1" hidden="1" customWidth="1"/>
    <col min="10242" max="10242" width="7.125" style="1" customWidth="1"/>
    <col min="10243" max="10243" width="9.125" style="1" customWidth="1"/>
    <col min="10244" max="10244" width="19.75390625" style="1" customWidth="1"/>
    <col min="10245" max="10245" width="6.875" style="1" customWidth="1"/>
    <col min="10246" max="10246" width="13.125" style="1" customWidth="1"/>
    <col min="10247" max="10247" width="12.375" style="1" customWidth="1"/>
    <col min="10248" max="10248" width="13.625" style="1" customWidth="1"/>
    <col min="10249" max="10249" width="11.375" style="1" customWidth="1"/>
    <col min="10250" max="10250" width="7.00390625" style="1" customWidth="1"/>
    <col min="10251" max="10255" width="10.75390625" style="1" customWidth="1"/>
    <col min="10256" max="10496" width="9.125" style="1" customWidth="1"/>
    <col min="10497" max="10497" width="9.00390625" style="1" hidden="1" customWidth="1"/>
    <col min="10498" max="10498" width="7.125" style="1" customWidth="1"/>
    <col min="10499" max="10499" width="9.125" style="1" customWidth="1"/>
    <col min="10500" max="10500" width="19.75390625" style="1" customWidth="1"/>
    <col min="10501" max="10501" width="6.875" style="1" customWidth="1"/>
    <col min="10502" max="10502" width="13.125" style="1" customWidth="1"/>
    <col min="10503" max="10503" width="12.375" style="1" customWidth="1"/>
    <col min="10504" max="10504" width="13.625" style="1" customWidth="1"/>
    <col min="10505" max="10505" width="11.375" style="1" customWidth="1"/>
    <col min="10506" max="10506" width="7.00390625" style="1" customWidth="1"/>
    <col min="10507" max="10511" width="10.75390625" style="1" customWidth="1"/>
    <col min="10512" max="10752" width="9.125" style="1" customWidth="1"/>
    <col min="10753" max="10753" width="9.00390625" style="1" hidden="1" customWidth="1"/>
    <col min="10754" max="10754" width="7.125" style="1" customWidth="1"/>
    <col min="10755" max="10755" width="9.125" style="1" customWidth="1"/>
    <col min="10756" max="10756" width="19.75390625" style="1" customWidth="1"/>
    <col min="10757" max="10757" width="6.875" style="1" customWidth="1"/>
    <col min="10758" max="10758" width="13.125" style="1" customWidth="1"/>
    <col min="10759" max="10759" width="12.375" style="1" customWidth="1"/>
    <col min="10760" max="10760" width="13.625" style="1" customWidth="1"/>
    <col min="10761" max="10761" width="11.375" style="1" customWidth="1"/>
    <col min="10762" max="10762" width="7.00390625" style="1" customWidth="1"/>
    <col min="10763" max="10767" width="10.75390625" style="1" customWidth="1"/>
    <col min="10768" max="11008" width="9.125" style="1" customWidth="1"/>
    <col min="11009" max="11009" width="9.00390625" style="1" hidden="1" customWidth="1"/>
    <col min="11010" max="11010" width="7.125" style="1" customWidth="1"/>
    <col min="11011" max="11011" width="9.125" style="1" customWidth="1"/>
    <col min="11012" max="11012" width="19.75390625" style="1" customWidth="1"/>
    <col min="11013" max="11013" width="6.875" style="1" customWidth="1"/>
    <col min="11014" max="11014" width="13.125" style="1" customWidth="1"/>
    <col min="11015" max="11015" width="12.375" style="1" customWidth="1"/>
    <col min="11016" max="11016" width="13.625" style="1" customWidth="1"/>
    <col min="11017" max="11017" width="11.375" style="1" customWidth="1"/>
    <col min="11018" max="11018" width="7.00390625" style="1" customWidth="1"/>
    <col min="11019" max="11023" width="10.75390625" style="1" customWidth="1"/>
    <col min="11024" max="11264" width="9.125" style="1" customWidth="1"/>
    <col min="11265" max="11265" width="9.00390625" style="1" hidden="1" customWidth="1"/>
    <col min="11266" max="11266" width="7.125" style="1" customWidth="1"/>
    <col min="11267" max="11267" width="9.125" style="1" customWidth="1"/>
    <col min="11268" max="11268" width="19.75390625" style="1" customWidth="1"/>
    <col min="11269" max="11269" width="6.875" style="1" customWidth="1"/>
    <col min="11270" max="11270" width="13.125" style="1" customWidth="1"/>
    <col min="11271" max="11271" width="12.375" style="1" customWidth="1"/>
    <col min="11272" max="11272" width="13.625" style="1" customWidth="1"/>
    <col min="11273" max="11273" width="11.375" style="1" customWidth="1"/>
    <col min="11274" max="11274" width="7.00390625" style="1" customWidth="1"/>
    <col min="11275" max="11279" width="10.75390625" style="1" customWidth="1"/>
    <col min="11280" max="11520" width="9.125" style="1" customWidth="1"/>
    <col min="11521" max="11521" width="9.00390625" style="1" hidden="1" customWidth="1"/>
    <col min="11522" max="11522" width="7.125" style="1" customWidth="1"/>
    <col min="11523" max="11523" width="9.125" style="1" customWidth="1"/>
    <col min="11524" max="11524" width="19.75390625" style="1" customWidth="1"/>
    <col min="11525" max="11525" width="6.875" style="1" customWidth="1"/>
    <col min="11526" max="11526" width="13.125" style="1" customWidth="1"/>
    <col min="11527" max="11527" width="12.375" style="1" customWidth="1"/>
    <col min="11528" max="11528" width="13.625" style="1" customWidth="1"/>
    <col min="11529" max="11529" width="11.375" style="1" customWidth="1"/>
    <col min="11530" max="11530" width="7.00390625" style="1" customWidth="1"/>
    <col min="11531" max="11535" width="10.75390625" style="1" customWidth="1"/>
    <col min="11536" max="11776" width="9.125" style="1" customWidth="1"/>
    <col min="11777" max="11777" width="9.00390625" style="1" hidden="1" customWidth="1"/>
    <col min="11778" max="11778" width="7.125" style="1" customWidth="1"/>
    <col min="11779" max="11779" width="9.125" style="1" customWidth="1"/>
    <col min="11780" max="11780" width="19.75390625" style="1" customWidth="1"/>
    <col min="11781" max="11781" width="6.875" style="1" customWidth="1"/>
    <col min="11782" max="11782" width="13.125" style="1" customWidth="1"/>
    <col min="11783" max="11783" width="12.375" style="1" customWidth="1"/>
    <col min="11784" max="11784" width="13.625" style="1" customWidth="1"/>
    <col min="11785" max="11785" width="11.375" style="1" customWidth="1"/>
    <col min="11786" max="11786" width="7.00390625" style="1" customWidth="1"/>
    <col min="11787" max="11791" width="10.75390625" style="1" customWidth="1"/>
    <col min="11792" max="12032" width="9.125" style="1" customWidth="1"/>
    <col min="12033" max="12033" width="9.00390625" style="1" hidden="1" customWidth="1"/>
    <col min="12034" max="12034" width="7.125" style="1" customWidth="1"/>
    <col min="12035" max="12035" width="9.125" style="1" customWidth="1"/>
    <col min="12036" max="12036" width="19.75390625" style="1" customWidth="1"/>
    <col min="12037" max="12037" width="6.875" style="1" customWidth="1"/>
    <col min="12038" max="12038" width="13.125" style="1" customWidth="1"/>
    <col min="12039" max="12039" width="12.375" style="1" customWidth="1"/>
    <col min="12040" max="12040" width="13.625" style="1" customWidth="1"/>
    <col min="12041" max="12041" width="11.375" style="1" customWidth="1"/>
    <col min="12042" max="12042" width="7.00390625" style="1" customWidth="1"/>
    <col min="12043" max="12047" width="10.75390625" style="1" customWidth="1"/>
    <col min="12048" max="12288" width="9.125" style="1" customWidth="1"/>
    <col min="12289" max="12289" width="9.00390625" style="1" hidden="1" customWidth="1"/>
    <col min="12290" max="12290" width="7.125" style="1" customWidth="1"/>
    <col min="12291" max="12291" width="9.125" style="1" customWidth="1"/>
    <col min="12292" max="12292" width="19.75390625" style="1" customWidth="1"/>
    <col min="12293" max="12293" width="6.875" style="1" customWidth="1"/>
    <col min="12294" max="12294" width="13.125" style="1" customWidth="1"/>
    <col min="12295" max="12295" width="12.375" style="1" customWidth="1"/>
    <col min="12296" max="12296" width="13.625" style="1" customWidth="1"/>
    <col min="12297" max="12297" width="11.375" style="1" customWidth="1"/>
    <col min="12298" max="12298" width="7.00390625" style="1" customWidth="1"/>
    <col min="12299" max="12303" width="10.75390625" style="1" customWidth="1"/>
    <col min="12304" max="12544" width="9.125" style="1" customWidth="1"/>
    <col min="12545" max="12545" width="9.00390625" style="1" hidden="1" customWidth="1"/>
    <col min="12546" max="12546" width="7.125" style="1" customWidth="1"/>
    <col min="12547" max="12547" width="9.125" style="1" customWidth="1"/>
    <col min="12548" max="12548" width="19.75390625" style="1" customWidth="1"/>
    <col min="12549" max="12549" width="6.875" style="1" customWidth="1"/>
    <col min="12550" max="12550" width="13.125" style="1" customWidth="1"/>
    <col min="12551" max="12551" width="12.375" style="1" customWidth="1"/>
    <col min="12552" max="12552" width="13.625" style="1" customWidth="1"/>
    <col min="12553" max="12553" width="11.375" style="1" customWidth="1"/>
    <col min="12554" max="12554" width="7.00390625" style="1" customWidth="1"/>
    <col min="12555" max="12559" width="10.75390625" style="1" customWidth="1"/>
    <col min="12560" max="12800" width="9.125" style="1" customWidth="1"/>
    <col min="12801" max="12801" width="9.00390625" style="1" hidden="1" customWidth="1"/>
    <col min="12802" max="12802" width="7.125" style="1" customWidth="1"/>
    <col min="12803" max="12803" width="9.125" style="1" customWidth="1"/>
    <col min="12804" max="12804" width="19.75390625" style="1" customWidth="1"/>
    <col min="12805" max="12805" width="6.875" style="1" customWidth="1"/>
    <col min="12806" max="12806" width="13.125" style="1" customWidth="1"/>
    <col min="12807" max="12807" width="12.375" style="1" customWidth="1"/>
    <col min="12808" max="12808" width="13.625" style="1" customWidth="1"/>
    <col min="12809" max="12809" width="11.375" style="1" customWidth="1"/>
    <col min="12810" max="12810" width="7.00390625" style="1" customWidth="1"/>
    <col min="12811" max="12815" width="10.75390625" style="1" customWidth="1"/>
    <col min="12816" max="13056" width="9.125" style="1" customWidth="1"/>
    <col min="13057" max="13057" width="9.00390625" style="1" hidden="1" customWidth="1"/>
    <col min="13058" max="13058" width="7.125" style="1" customWidth="1"/>
    <col min="13059" max="13059" width="9.125" style="1" customWidth="1"/>
    <col min="13060" max="13060" width="19.75390625" style="1" customWidth="1"/>
    <col min="13061" max="13061" width="6.875" style="1" customWidth="1"/>
    <col min="13062" max="13062" width="13.125" style="1" customWidth="1"/>
    <col min="13063" max="13063" width="12.375" style="1" customWidth="1"/>
    <col min="13064" max="13064" width="13.625" style="1" customWidth="1"/>
    <col min="13065" max="13065" width="11.375" style="1" customWidth="1"/>
    <col min="13066" max="13066" width="7.00390625" style="1" customWidth="1"/>
    <col min="13067" max="13071" width="10.75390625" style="1" customWidth="1"/>
    <col min="13072" max="13312" width="9.125" style="1" customWidth="1"/>
    <col min="13313" max="13313" width="9.00390625" style="1" hidden="1" customWidth="1"/>
    <col min="13314" max="13314" width="7.125" style="1" customWidth="1"/>
    <col min="13315" max="13315" width="9.125" style="1" customWidth="1"/>
    <col min="13316" max="13316" width="19.75390625" style="1" customWidth="1"/>
    <col min="13317" max="13317" width="6.875" style="1" customWidth="1"/>
    <col min="13318" max="13318" width="13.125" style="1" customWidth="1"/>
    <col min="13319" max="13319" width="12.375" style="1" customWidth="1"/>
    <col min="13320" max="13320" width="13.625" style="1" customWidth="1"/>
    <col min="13321" max="13321" width="11.375" style="1" customWidth="1"/>
    <col min="13322" max="13322" width="7.00390625" style="1" customWidth="1"/>
    <col min="13323" max="13327" width="10.75390625" style="1" customWidth="1"/>
    <col min="13328" max="13568" width="9.125" style="1" customWidth="1"/>
    <col min="13569" max="13569" width="9.00390625" style="1" hidden="1" customWidth="1"/>
    <col min="13570" max="13570" width="7.125" style="1" customWidth="1"/>
    <col min="13571" max="13571" width="9.125" style="1" customWidth="1"/>
    <col min="13572" max="13572" width="19.75390625" style="1" customWidth="1"/>
    <col min="13573" max="13573" width="6.875" style="1" customWidth="1"/>
    <col min="13574" max="13574" width="13.125" style="1" customWidth="1"/>
    <col min="13575" max="13575" width="12.375" style="1" customWidth="1"/>
    <col min="13576" max="13576" width="13.625" style="1" customWidth="1"/>
    <col min="13577" max="13577" width="11.375" style="1" customWidth="1"/>
    <col min="13578" max="13578" width="7.00390625" style="1" customWidth="1"/>
    <col min="13579" max="13583" width="10.75390625" style="1" customWidth="1"/>
    <col min="13584" max="13824" width="9.125" style="1" customWidth="1"/>
    <col min="13825" max="13825" width="9.00390625" style="1" hidden="1" customWidth="1"/>
    <col min="13826" max="13826" width="7.125" style="1" customWidth="1"/>
    <col min="13827" max="13827" width="9.125" style="1" customWidth="1"/>
    <col min="13828" max="13828" width="19.75390625" style="1" customWidth="1"/>
    <col min="13829" max="13829" width="6.875" style="1" customWidth="1"/>
    <col min="13830" max="13830" width="13.125" style="1" customWidth="1"/>
    <col min="13831" max="13831" width="12.375" style="1" customWidth="1"/>
    <col min="13832" max="13832" width="13.625" style="1" customWidth="1"/>
    <col min="13833" max="13833" width="11.375" style="1" customWidth="1"/>
    <col min="13834" max="13834" width="7.00390625" style="1" customWidth="1"/>
    <col min="13835" max="13839" width="10.75390625" style="1" customWidth="1"/>
    <col min="13840" max="14080" width="9.125" style="1" customWidth="1"/>
    <col min="14081" max="14081" width="9.00390625" style="1" hidden="1" customWidth="1"/>
    <col min="14082" max="14082" width="7.125" style="1" customWidth="1"/>
    <col min="14083" max="14083" width="9.125" style="1" customWidth="1"/>
    <col min="14084" max="14084" width="19.75390625" style="1" customWidth="1"/>
    <col min="14085" max="14085" width="6.875" style="1" customWidth="1"/>
    <col min="14086" max="14086" width="13.125" style="1" customWidth="1"/>
    <col min="14087" max="14087" width="12.375" style="1" customWidth="1"/>
    <col min="14088" max="14088" width="13.625" style="1" customWidth="1"/>
    <col min="14089" max="14089" width="11.375" style="1" customWidth="1"/>
    <col min="14090" max="14090" width="7.00390625" style="1" customWidth="1"/>
    <col min="14091" max="14095" width="10.75390625" style="1" customWidth="1"/>
    <col min="14096" max="14336" width="9.125" style="1" customWidth="1"/>
    <col min="14337" max="14337" width="9.00390625" style="1" hidden="1" customWidth="1"/>
    <col min="14338" max="14338" width="7.125" style="1" customWidth="1"/>
    <col min="14339" max="14339" width="9.125" style="1" customWidth="1"/>
    <col min="14340" max="14340" width="19.75390625" style="1" customWidth="1"/>
    <col min="14341" max="14341" width="6.875" style="1" customWidth="1"/>
    <col min="14342" max="14342" width="13.125" style="1" customWidth="1"/>
    <col min="14343" max="14343" width="12.375" style="1" customWidth="1"/>
    <col min="14344" max="14344" width="13.625" style="1" customWidth="1"/>
    <col min="14345" max="14345" width="11.375" style="1" customWidth="1"/>
    <col min="14346" max="14346" width="7.00390625" style="1" customWidth="1"/>
    <col min="14347" max="14351" width="10.75390625" style="1" customWidth="1"/>
    <col min="14352" max="14592" width="9.125" style="1" customWidth="1"/>
    <col min="14593" max="14593" width="9.00390625" style="1" hidden="1" customWidth="1"/>
    <col min="14594" max="14594" width="7.125" style="1" customWidth="1"/>
    <col min="14595" max="14595" width="9.125" style="1" customWidth="1"/>
    <col min="14596" max="14596" width="19.75390625" style="1" customWidth="1"/>
    <col min="14597" max="14597" width="6.875" style="1" customWidth="1"/>
    <col min="14598" max="14598" width="13.125" style="1" customWidth="1"/>
    <col min="14599" max="14599" width="12.375" style="1" customWidth="1"/>
    <col min="14600" max="14600" width="13.625" style="1" customWidth="1"/>
    <col min="14601" max="14601" width="11.375" style="1" customWidth="1"/>
    <col min="14602" max="14602" width="7.00390625" style="1" customWidth="1"/>
    <col min="14603" max="14607" width="10.75390625" style="1" customWidth="1"/>
    <col min="14608" max="14848" width="9.125" style="1" customWidth="1"/>
    <col min="14849" max="14849" width="9.00390625" style="1" hidden="1" customWidth="1"/>
    <col min="14850" max="14850" width="7.125" style="1" customWidth="1"/>
    <col min="14851" max="14851" width="9.125" style="1" customWidth="1"/>
    <col min="14852" max="14852" width="19.75390625" style="1" customWidth="1"/>
    <col min="14853" max="14853" width="6.875" style="1" customWidth="1"/>
    <col min="14854" max="14854" width="13.125" style="1" customWidth="1"/>
    <col min="14855" max="14855" width="12.375" style="1" customWidth="1"/>
    <col min="14856" max="14856" width="13.625" style="1" customWidth="1"/>
    <col min="14857" max="14857" width="11.375" style="1" customWidth="1"/>
    <col min="14858" max="14858" width="7.00390625" style="1" customWidth="1"/>
    <col min="14859" max="14863" width="10.75390625" style="1" customWidth="1"/>
    <col min="14864" max="15104" width="9.125" style="1" customWidth="1"/>
    <col min="15105" max="15105" width="9.00390625" style="1" hidden="1" customWidth="1"/>
    <col min="15106" max="15106" width="7.125" style="1" customWidth="1"/>
    <col min="15107" max="15107" width="9.125" style="1" customWidth="1"/>
    <col min="15108" max="15108" width="19.75390625" style="1" customWidth="1"/>
    <col min="15109" max="15109" width="6.875" style="1" customWidth="1"/>
    <col min="15110" max="15110" width="13.125" style="1" customWidth="1"/>
    <col min="15111" max="15111" width="12.375" style="1" customWidth="1"/>
    <col min="15112" max="15112" width="13.625" style="1" customWidth="1"/>
    <col min="15113" max="15113" width="11.375" style="1" customWidth="1"/>
    <col min="15114" max="15114" width="7.00390625" style="1" customWidth="1"/>
    <col min="15115" max="15119" width="10.75390625" style="1" customWidth="1"/>
    <col min="15120" max="15360" width="9.125" style="1" customWidth="1"/>
    <col min="15361" max="15361" width="9.00390625" style="1" hidden="1" customWidth="1"/>
    <col min="15362" max="15362" width="7.125" style="1" customWidth="1"/>
    <col min="15363" max="15363" width="9.125" style="1" customWidth="1"/>
    <col min="15364" max="15364" width="19.75390625" style="1" customWidth="1"/>
    <col min="15365" max="15365" width="6.875" style="1" customWidth="1"/>
    <col min="15366" max="15366" width="13.125" style="1" customWidth="1"/>
    <col min="15367" max="15367" width="12.375" style="1" customWidth="1"/>
    <col min="15368" max="15368" width="13.625" style="1" customWidth="1"/>
    <col min="15369" max="15369" width="11.375" style="1" customWidth="1"/>
    <col min="15370" max="15370" width="7.00390625" style="1" customWidth="1"/>
    <col min="15371" max="15375" width="10.75390625" style="1" customWidth="1"/>
    <col min="15376" max="15616" width="9.125" style="1" customWidth="1"/>
    <col min="15617" max="15617" width="9.00390625" style="1" hidden="1" customWidth="1"/>
    <col min="15618" max="15618" width="7.125" style="1" customWidth="1"/>
    <col min="15619" max="15619" width="9.125" style="1" customWidth="1"/>
    <col min="15620" max="15620" width="19.75390625" style="1" customWidth="1"/>
    <col min="15621" max="15621" width="6.875" style="1" customWidth="1"/>
    <col min="15622" max="15622" width="13.125" style="1" customWidth="1"/>
    <col min="15623" max="15623" width="12.375" style="1" customWidth="1"/>
    <col min="15624" max="15624" width="13.625" style="1" customWidth="1"/>
    <col min="15625" max="15625" width="11.375" style="1" customWidth="1"/>
    <col min="15626" max="15626" width="7.00390625" style="1" customWidth="1"/>
    <col min="15627" max="15631" width="10.75390625" style="1" customWidth="1"/>
    <col min="15632" max="15872" width="9.125" style="1" customWidth="1"/>
    <col min="15873" max="15873" width="9.00390625" style="1" hidden="1" customWidth="1"/>
    <col min="15874" max="15874" width="7.125" style="1" customWidth="1"/>
    <col min="15875" max="15875" width="9.125" style="1" customWidth="1"/>
    <col min="15876" max="15876" width="19.75390625" style="1" customWidth="1"/>
    <col min="15877" max="15877" width="6.875" style="1" customWidth="1"/>
    <col min="15878" max="15878" width="13.125" style="1" customWidth="1"/>
    <col min="15879" max="15879" width="12.375" style="1" customWidth="1"/>
    <col min="15880" max="15880" width="13.625" style="1" customWidth="1"/>
    <col min="15881" max="15881" width="11.375" style="1" customWidth="1"/>
    <col min="15882" max="15882" width="7.00390625" style="1" customWidth="1"/>
    <col min="15883" max="15887" width="10.75390625" style="1" customWidth="1"/>
    <col min="15888" max="16128" width="9.125" style="1" customWidth="1"/>
    <col min="16129" max="16129" width="9.00390625" style="1" hidden="1" customWidth="1"/>
    <col min="16130" max="16130" width="7.125" style="1" customWidth="1"/>
    <col min="16131" max="16131" width="9.125" style="1" customWidth="1"/>
    <col min="16132" max="16132" width="19.75390625" style="1" customWidth="1"/>
    <col min="16133" max="16133" width="6.875" style="1" customWidth="1"/>
    <col min="16134" max="16134" width="13.125" style="1" customWidth="1"/>
    <col min="16135" max="16135" width="12.375" style="1" customWidth="1"/>
    <col min="16136" max="16136" width="13.625" style="1" customWidth="1"/>
    <col min="16137" max="16137" width="11.375" style="1" customWidth="1"/>
    <col min="16138" max="16138" width="7.00390625" style="1" customWidth="1"/>
    <col min="16139" max="16143" width="10.75390625" style="1" customWidth="1"/>
    <col min="16144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43117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103</v>
      </c>
      <c r="E5" s="13" t="s">
        <v>689</v>
      </c>
      <c r="F5" s="14"/>
      <c r="G5" s="15"/>
      <c r="H5" s="14"/>
      <c r="I5" s="15"/>
      <c r="O5" s="8"/>
    </row>
    <row r="6" ht="15.75">
      <c r="E6" s="177" t="s">
        <v>104</v>
      </c>
    </row>
    <row r="7" spans="3:11" ht="12.75">
      <c r="C7" s="16" t="s">
        <v>4</v>
      </c>
      <c r="D7" s="17"/>
      <c r="H7" s="18" t="s">
        <v>5</v>
      </c>
      <c r="J7" s="17"/>
      <c r="K7" s="17"/>
    </row>
    <row r="8" spans="4:11" ht="12.75">
      <c r="D8" s="17"/>
      <c r="H8" s="18" t="s">
        <v>6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7</v>
      </c>
      <c r="D11" s="17"/>
      <c r="H11" s="18" t="s">
        <v>5</v>
      </c>
      <c r="J11" s="17"/>
      <c r="K11" s="17"/>
    </row>
    <row r="12" spans="4:11" ht="12.75">
      <c r="D12" s="17"/>
      <c r="H12" s="18" t="s">
        <v>6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8</v>
      </c>
      <c r="H14" s="19" t="s">
        <v>9</v>
      </c>
      <c r="J14" s="18"/>
    </row>
    <row r="15" ht="12.75" customHeight="1">
      <c r="J15" s="18"/>
    </row>
    <row r="16" spans="3:8" ht="28.5" customHeight="1">
      <c r="C16" s="19" t="s">
        <v>10</v>
      </c>
      <c r="H16" s="19" t="s">
        <v>10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1" ht="15" customHeight="1">
      <c r="B19" s="28" t="s">
        <v>12</v>
      </c>
      <c r="C19" s="29"/>
      <c r="D19" s="30">
        <v>0</v>
      </c>
      <c r="E19" s="31" t="s">
        <v>13</v>
      </c>
      <c r="F19" s="32"/>
      <c r="G19" s="33"/>
      <c r="H19" s="33"/>
      <c r="I19" s="291">
        <f>ROUND(G31,0)</f>
        <v>0</v>
      </c>
      <c r="J19" s="292"/>
      <c r="K19" s="34"/>
    </row>
    <row r="20" spans="2:11" ht="12.75">
      <c r="B20" s="28" t="s">
        <v>14</v>
      </c>
      <c r="C20" s="29"/>
      <c r="D20" s="30">
        <f>SazbaDPH1</f>
        <v>0</v>
      </c>
      <c r="E20" s="31" t="s">
        <v>13</v>
      </c>
      <c r="F20" s="35"/>
      <c r="G20" s="36"/>
      <c r="H20" s="36"/>
      <c r="I20" s="293">
        <f>ROUND(I19*D20/100,0)</f>
        <v>0</v>
      </c>
      <c r="J20" s="294"/>
      <c r="K20" s="34"/>
    </row>
    <row r="21" spans="2:11" ht="12.75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93">
        <f>ROUND(H31,0)</f>
        <v>0</v>
      </c>
      <c r="J21" s="294"/>
      <c r="K21" s="34"/>
    </row>
    <row r="22" spans="2:11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295">
        <f>ROUND(I21*D21/100,0)</f>
        <v>0</v>
      </c>
      <c r="J22" s="296"/>
      <c r="K22" s="34"/>
    </row>
    <row r="23" spans="2:11" ht="16.5" thickBot="1">
      <c r="B23" s="39" t="s">
        <v>15</v>
      </c>
      <c r="C23" s="40"/>
      <c r="D23" s="40"/>
      <c r="E23" s="41"/>
      <c r="F23" s="42"/>
      <c r="G23" s="43"/>
      <c r="H23" s="43"/>
      <c r="I23" s="297">
        <f>SUM(I19:I22)</f>
        <v>0</v>
      </c>
      <c r="J23" s="298"/>
      <c r="K23" s="44"/>
    </row>
    <row r="26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0 %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0" ht="12.75">
      <c r="B30" s="52" t="s">
        <v>103</v>
      </c>
      <c r="C30" s="53" t="s">
        <v>106</v>
      </c>
      <c r="D30" s="54"/>
      <c r="E30" s="55"/>
      <c r="F30" s="56">
        <f>G30+H30+I30</f>
        <v>0</v>
      </c>
      <c r="G30" s="57">
        <v>0</v>
      </c>
      <c r="H30" s="58">
        <f>H41</f>
        <v>0</v>
      </c>
      <c r="I30" s="58">
        <f aca="true" t="shared" si="0" ref="I30">(G30*SazbaDPH1)/100+(H30*SazbaDPH2)/100</f>
        <v>0</v>
      </c>
      <c r="J30" s="59" t="str">
        <f aca="true" t="shared" si="1" ref="J30">IF(CelkemObjekty=0,"",F30/CelkemObjekty*100)</f>
        <v/>
      </c>
    </row>
    <row r="31" spans="2:10" ht="17.25" customHeight="1">
      <c r="B31" s="65" t="s">
        <v>20</v>
      </c>
      <c r="C31" s="66"/>
      <c r="D31" s="67"/>
      <c r="E31" s="68"/>
      <c r="F31" s="69">
        <f>SUM(F30:F30)</f>
        <v>0</v>
      </c>
      <c r="G31" s="69">
        <f>SUM(G30:G30)</f>
        <v>0</v>
      </c>
      <c r="H31" s="69">
        <f>SUM(H30:H30)</f>
        <v>0</v>
      </c>
      <c r="I31" s="69">
        <f>SUM(I30:I30)</f>
        <v>0</v>
      </c>
      <c r="J31" s="70" t="str">
        <f aca="true" t="shared" si="2" ref="J31">IF(CelkemObjekty=0,"",F31/CelkemObjekty*100)</f>
        <v/>
      </c>
    </row>
    <row r="32" spans="2:11" ht="12.75"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2:11" ht="9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2:11" ht="7.5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2:11" ht="18">
      <c r="B35" s="13" t="s">
        <v>21</v>
      </c>
      <c r="C35" s="45"/>
      <c r="D35" s="45"/>
      <c r="E35" s="45"/>
      <c r="F35" s="45"/>
      <c r="G35" s="45"/>
      <c r="H35" s="45"/>
      <c r="I35" s="45"/>
      <c r="J35" s="45"/>
      <c r="K35" s="71"/>
    </row>
    <row r="36" ht="12.75">
      <c r="K36" s="71"/>
    </row>
    <row r="37" spans="2:10" ht="25.5">
      <c r="B37" s="72" t="s">
        <v>22</v>
      </c>
      <c r="C37" s="73" t="s">
        <v>23</v>
      </c>
      <c r="D37" s="48"/>
      <c r="E37" s="49"/>
      <c r="F37" s="50" t="s">
        <v>18</v>
      </c>
      <c r="G37" s="51" t="str">
        <f>CONCATENATE("Základ DPH ",SazbaDPH1," %")</f>
        <v>Základ DPH 0 %</v>
      </c>
      <c r="H37" s="50" t="str">
        <f>CONCATENATE("Základ DPH ",SazbaDPH2," %")</f>
        <v>Základ DPH 21 %</v>
      </c>
      <c r="I37" s="51" t="s">
        <v>19</v>
      </c>
      <c r="J37" s="50" t="s">
        <v>13</v>
      </c>
    </row>
    <row r="38" spans="2:10" ht="12.75">
      <c r="B38" s="338" t="s">
        <v>103</v>
      </c>
      <c r="C38" s="339" t="s">
        <v>492</v>
      </c>
      <c r="D38" s="340"/>
      <c r="E38" s="341"/>
      <c r="F38" s="342">
        <f>G38+H38+I38</f>
        <v>0</v>
      </c>
      <c r="G38" s="343">
        <v>0</v>
      </c>
      <c r="H38" s="344">
        <f>'01 001 KL'!C23</f>
        <v>0</v>
      </c>
      <c r="I38" s="345">
        <f aca="true" t="shared" si="3" ref="I38:I40">(G38*SazbaDPH1)/100+(H38*SazbaDPH2)/100</f>
        <v>0</v>
      </c>
      <c r="J38" s="346" t="str">
        <f aca="true" t="shared" si="4" ref="J38:J40">IF(CelkemObjekty=0,"",F38/CelkemObjekty*100)</f>
        <v/>
      </c>
    </row>
    <row r="39" spans="2:10" ht="12.75">
      <c r="B39" s="347" t="s">
        <v>103</v>
      </c>
      <c r="C39" s="348" t="s">
        <v>565</v>
      </c>
      <c r="D39" s="349"/>
      <c r="E39" s="350"/>
      <c r="F39" s="351">
        <f aca="true" t="shared" si="5" ref="F39:F40">G39+H39+I39</f>
        <v>0</v>
      </c>
      <c r="G39" s="345">
        <v>0</v>
      </c>
      <c r="H39" s="352">
        <f>'01 001 KL-1'!C23</f>
        <v>0</v>
      </c>
      <c r="I39" s="345">
        <f t="shared" si="3"/>
        <v>0</v>
      </c>
      <c r="J39" s="346" t="str">
        <f t="shared" si="4"/>
        <v/>
      </c>
    </row>
    <row r="40" spans="2:10" ht="12.75">
      <c r="B40" s="333" t="s">
        <v>103</v>
      </c>
      <c r="C40" s="330" t="s">
        <v>684</v>
      </c>
      <c r="D40" s="331"/>
      <c r="E40" s="332"/>
      <c r="F40" s="334">
        <f t="shared" si="5"/>
        <v>0</v>
      </c>
      <c r="G40" s="335">
        <v>0</v>
      </c>
      <c r="H40" s="336">
        <f>'01 001 KL-2'!C23</f>
        <v>0</v>
      </c>
      <c r="I40" s="335">
        <f t="shared" si="3"/>
        <v>0</v>
      </c>
      <c r="J40" s="337" t="str">
        <f t="shared" si="4"/>
        <v/>
      </c>
    </row>
    <row r="41" spans="2:10" ht="12.75">
      <c r="B41" s="65" t="s">
        <v>20</v>
      </c>
      <c r="C41" s="66"/>
      <c r="D41" s="67"/>
      <c r="E41" s="68"/>
      <c r="F41" s="69">
        <f>SUM(F38:F40)</f>
        <v>0</v>
      </c>
      <c r="G41" s="74">
        <f>SUM(G38:G40)</f>
        <v>0</v>
      </c>
      <c r="H41" s="69">
        <f>SUM(H38:H40)</f>
        <v>0</v>
      </c>
      <c r="I41" s="74">
        <f>SUM(I38:I40)</f>
        <v>0</v>
      </c>
      <c r="J41" s="70" t="str">
        <f aca="true" t="shared" si="6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24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25</v>
      </c>
      <c r="C48" s="48"/>
      <c r="D48" s="48"/>
      <c r="E48" s="50" t="s">
        <v>13</v>
      </c>
      <c r="F48" s="50" t="s">
        <v>26</v>
      </c>
      <c r="G48" s="51" t="s">
        <v>27</v>
      </c>
      <c r="H48" s="50" t="s">
        <v>28</v>
      </c>
      <c r="I48" s="51" t="s">
        <v>29</v>
      </c>
      <c r="J48" s="75" t="s">
        <v>30</v>
      </c>
    </row>
    <row r="49" spans="2:10" ht="12.75">
      <c r="B49" s="52" t="s">
        <v>108</v>
      </c>
      <c r="C49" s="53" t="s">
        <v>109</v>
      </c>
      <c r="D49" s="54"/>
      <c r="E49" s="76" t="str">
        <f aca="true" t="shared" si="7" ref="E49:E59">IF(SUM(SoucetDilu)=0,"",SUM(F49:J49)/SUM(SoucetDilu)*100)</f>
        <v/>
      </c>
      <c r="F49" s="58">
        <f>'01 001 Rek'!E7+'01 001 Rek-1'!E7+'01 001 Rek-2'!E7</f>
        <v>0</v>
      </c>
      <c r="G49" s="57">
        <f>'01 001 Rek'!F7+'01 001 Rek-1'!F7+'01 001 Rek-2'!F7</f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222</v>
      </c>
      <c r="C50" s="61" t="s">
        <v>223</v>
      </c>
      <c r="D50" s="62"/>
      <c r="E50" s="77" t="str">
        <f t="shared" si="7"/>
        <v/>
      </c>
      <c r="F50" s="64">
        <f>'01 001 Rek'!E8+'01 001 Rek-1'!E8+'01 001 Rek-2'!E8</f>
        <v>0</v>
      </c>
      <c r="G50" s="63">
        <f>'01 001 Rek'!F8+'01 001 Rek-1'!F8+'01 001 Rek-2'!F8</f>
        <v>0</v>
      </c>
      <c r="H50" s="64">
        <v>0</v>
      </c>
      <c r="I50" s="63">
        <v>0</v>
      </c>
      <c r="J50" s="64">
        <v>0</v>
      </c>
    </row>
    <row r="51" spans="2:10" ht="12.75">
      <c r="B51" s="60" t="s">
        <v>325</v>
      </c>
      <c r="C51" s="61" t="s">
        <v>326</v>
      </c>
      <c r="D51" s="62"/>
      <c r="E51" s="77" t="str">
        <f t="shared" si="7"/>
        <v/>
      </c>
      <c r="F51" s="64">
        <f>'01 001 Rek'!E13+'01 001 Rek-1'!E13+'01 001 Rek-2'!E13</f>
        <v>0</v>
      </c>
      <c r="G51" s="63">
        <f>'01 001 Rek'!F13+'01 001 Rek-1'!F13+'01 001 Rek-2'!F13</f>
        <v>0</v>
      </c>
      <c r="H51" s="64">
        <v>0</v>
      </c>
      <c r="I51" s="63">
        <v>0</v>
      </c>
      <c r="J51" s="64">
        <v>0</v>
      </c>
    </row>
    <row r="52" spans="2:10" ht="12.75">
      <c r="B52" s="60" t="s">
        <v>334</v>
      </c>
      <c r="C52" s="61" t="s">
        <v>335</v>
      </c>
      <c r="D52" s="62"/>
      <c r="E52" s="77" t="str">
        <f t="shared" si="7"/>
        <v/>
      </c>
      <c r="F52" s="64">
        <f>'01 001 Rek'!E14+'01 001 Rek-1'!E14+'01 001 Rek-2'!E14</f>
        <v>0</v>
      </c>
      <c r="G52" s="63">
        <f>'01 001 Rek'!F14+'01 001 Rek-1'!F14+'01 001 Rek-2'!F14</f>
        <v>0</v>
      </c>
      <c r="H52" s="64">
        <v>0</v>
      </c>
      <c r="I52" s="63">
        <v>0</v>
      </c>
      <c r="J52" s="64">
        <v>0</v>
      </c>
    </row>
    <row r="53" spans="2:10" ht="12.75">
      <c r="B53" s="60" t="s">
        <v>414</v>
      </c>
      <c r="C53" s="61" t="s">
        <v>415</v>
      </c>
      <c r="D53" s="62"/>
      <c r="E53" s="77" t="str">
        <f t="shared" si="7"/>
        <v/>
      </c>
      <c r="F53" s="64">
        <f>'01 001 Rek'!E15+'01 001 Rek-1'!E15+'01 001 Rek-2'!E15</f>
        <v>0</v>
      </c>
      <c r="G53" s="63">
        <f>'01 001 Rek'!F15+'01 001 Rek-1'!F15+'01 001 Rek-2'!F15</f>
        <v>0</v>
      </c>
      <c r="H53" s="64">
        <v>0</v>
      </c>
      <c r="I53" s="63">
        <v>0</v>
      </c>
      <c r="J53" s="64">
        <v>0</v>
      </c>
    </row>
    <row r="54" spans="2:10" ht="12.75">
      <c r="B54" s="60" t="s">
        <v>423</v>
      </c>
      <c r="C54" s="61" t="s">
        <v>424</v>
      </c>
      <c r="D54" s="62"/>
      <c r="E54" s="77" t="str">
        <f t="shared" si="7"/>
        <v/>
      </c>
      <c r="F54" s="64">
        <f>'01 001 Rek'!E16+'01 001 Rek-1'!E16+'01 001 Rek-2'!E16</f>
        <v>0</v>
      </c>
      <c r="G54" s="63">
        <f>'01 001 Rek'!F16+'01 001 Rek-1'!F16+'01 001 Rek-2'!F16</f>
        <v>0</v>
      </c>
      <c r="H54" s="64">
        <v>0</v>
      </c>
      <c r="I54" s="63">
        <v>0</v>
      </c>
      <c r="J54" s="64">
        <v>0</v>
      </c>
    </row>
    <row r="55" spans="2:10" ht="12.75">
      <c r="B55" s="60" t="s">
        <v>229</v>
      </c>
      <c r="C55" s="61" t="s">
        <v>230</v>
      </c>
      <c r="D55" s="62"/>
      <c r="E55" s="77" t="str">
        <f t="shared" si="7"/>
        <v/>
      </c>
      <c r="F55" s="64">
        <f>'01 001 Rek'!E9+'01 001 Rek-1'!E9+'01 001 Rek-2'!E9</f>
        <v>0</v>
      </c>
      <c r="G55" s="63">
        <f>'01 001 Rek'!F9+'01 001 Rek-1'!F9+'01 001 Rek-2'!F9</f>
        <v>0</v>
      </c>
      <c r="H55" s="64">
        <v>0</v>
      </c>
      <c r="I55" s="63">
        <v>0</v>
      </c>
      <c r="J55" s="64">
        <v>0</v>
      </c>
    </row>
    <row r="56" spans="2:10" ht="12.75">
      <c r="B56" s="60" t="s">
        <v>274</v>
      </c>
      <c r="C56" s="61" t="s">
        <v>275</v>
      </c>
      <c r="D56" s="62"/>
      <c r="E56" s="77" t="str">
        <f t="shared" si="7"/>
        <v/>
      </c>
      <c r="F56" s="64">
        <f>'01 001 Rek'!E10+'01 001 Rek-1'!E10+'01 001 Rek-2'!E10</f>
        <v>0</v>
      </c>
      <c r="G56" s="63">
        <f>'01 001 Rek'!F10+'01 001 Rek-1'!F10+'01 001 Rek-2'!F10</f>
        <v>0</v>
      </c>
      <c r="H56" s="64">
        <v>0</v>
      </c>
      <c r="I56" s="63">
        <v>0</v>
      </c>
      <c r="J56" s="64">
        <v>0</v>
      </c>
    </row>
    <row r="57" spans="2:10" ht="12.75">
      <c r="B57" s="60" t="s">
        <v>311</v>
      </c>
      <c r="C57" s="61" t="s">
        <v>312</v>
      </c>
      <c r="D57" s="62"/>
      <c r="E57" s="77" t="str">
        <f t="shared" si="7"/>
        <v/>
      </c>
      <c r="F57" s="64">
        <f>'01 001 Rek'!E11+'01 001 Rek-1'!E11+'01 001 Rek-2'!E11</f>
        <v>0</v>
      </c>
      <c r="G57" s="63">
        <f>'01 001 Rek'!F11+'01 001 Rek-1'!F11+'01 001 Rek-2'!F11</f>
        <v>0</v>
      </c>
      <c r="H57" s="64">
        <v>0</v>
      </c>
      <c r="I57" s="63">
        <v>0</v>
      </c>
      <c r="J57" s="64">
        <v>0</v>
      </c>
    </row>
    <row r="58" spans="2:10" ht="12.75">
      <c r="B58" s="60" t="s">
        <v>320</v>
      </c>
      <c r="C58" s="61" t="s">
        <v>321</v>
      </c>
      <c r="D58" s="62"/>
      <c r="E58" s="77" t="str">
        <f t="shared" si="7"/>
        <v/>
      </c>
      <c r="F58" s="64">
        <f>'01 001 Rek'!E12+'01 001 Rek-1'!E12+'01 001 Rek-2'!E12</f>
        <v>0</v>
      </c>
      <c r="G58" s="63">
        <f>'01 001 Rek'!F12+'01 001 Rek-1'!F12+'01 001 Rek-2'!F12</f>
        <v>0</v>
      </c>
      <c r="H58" s="64">
        <v>0</v>
      </c>
      <c r="I58" s="63">
        <v>0</v>
      </c>
      <c r="J58" s="64">
        <v>0</v>
      </c>
    </row>
    <row r="59" spans="2:10" ht="12.75">
      <c r="B59" s="60" t="s">
        <v>466</v>
      </c>
      <c r="C59" s="61" t="s">
        <v>467</v>
      </c>
      <c r="D59" s="62"/>
      <c r="E59" s="77" t="str">
        <f t="shared" si="7"/>
        <v/>
      </c>
      <c r="F59" s="64">
        <f>'01 001 Rek'!E17+'01 001 Rek-1'!E17+'01 001 Rek-2'!E17</f>
        <v>0</v>
      </c>
      <c r="G59" s="63">
        <f>'01 001 Rek'!F17+'01 001 Rek-1'!F17+'01 001 Rek-2'!F17</f>
        <v>0</v>
      </c>
      <c r="H59" s="64">
        <v>0</v>
      </c>
      <c r="I59" s="63">
        <v>0</v>
      </c>
      <c r="J59" s="64">
        <v>0</v>
      </c>
    </row>
    <row r="60" spans="2:10" ht="12.75">
      <c r="B60" s="65" t="s">
        <v>20</v>
      </c>
      <c r="C60" s="66"/>
      <c r="D60" s="67"/>
      <c r="E60" s="78" t="str">
        <f aca="true" t="shared" si="8" ref="E60">IF(SUM(SoucetDilu)=0,"",SUM(F60:J60)/SUM(SoucetDilu)*100)</f>
        <v/>
      </c>
      <c r="F60" s="69">
        <f>SUM(F49:F59)</f>
        <v>0</v>
      </c>
      <c r="G60" s="74">
        <f>SUM(G49:G59)</f>
        <v>0</v>
      </c>
      <c r="H60" s="69">
        <f>SUM(H49:H59)</f>
        <v>0</v>
      </c>
      <c r="I60" s="74">
        <f>SUM(I49:I59)</f>
        <v>0</v>
      </c>
      <c r="J60" s="69">
        <f>SUM(J49:J59)</f>
        <v>0</v>
      </c>
    </row>
    <row r="62" ht="2.25" customHeight="1"/>
    <row r="63" ht="1.5" customHeight="1"/>
    <row r="64" ht="0.75" customHeight="1"/>
    <row r="65" ht="0.75" customHeight="1"/>
    <row r="66" ht="0.75" customHeight="1"/>
    <row r="67" spans="2:10" ht="18">
      <c r="B67" s="13" t="s">
        <v>31</v>
      </c>
      <c r="C67" s="45"/>
      <c r="D67" s="45"/>
      <c r="E67" s="45"/>
      <c r="F67" s="45"/>
      <c r="G67" s="45"/>
      <c r="H67" s="45"/>
      <c r="I67" s="45"/>
      <c r="J67" s="45"/>
    </row>
    <row r="69" spans="2:10" ht="12.75">
      <c r="B69" s="47" t="s">
        <v>32</v>
      </c>
      <c r="C69" s="48"/>
      <c r="D69" s="48"/>
      <c r="E69" s="79"/>
      <c r="F69" s="80"/>
      <c r="G69" s="51"/>
      <c r="H69" s="50" t="s">
        <v>18</v>
      </c>
      <c r="I69" s="1"/>
      <c r="J69" s="1"/>
    </row>
    <row r="70" spans="2:10" ht="12.75">
      <c r="B70" s="52" t="s">
        <v>477</v>
      </c>
      <c r="C70" s="53"/>
      <c r="D70" s="54"/>
      <c r="E70" s="81"/>
      <c r="F70" s="82"/>
      <c r="G70" s="57"/>
      <c r="H70" s="58">
        <f>'01 001 Rek'!I23+'01 001 Rek-1'!I23+'01 001 Rek-2'!I23</f>
        <v>0</v>
      </c>
      <c r="I70" s="1"/>
      <c r="J70" s="1"/>
    </row>
    <row r="71" spans="2:10" ht="12.75">
      <c r="B71" s="60" t="s">
        <v>478</v>
      </c>
      <c r="C71" s="61"/>
      <c r="D71" s="62"/>
      <c r="E71" s="83"/>
      <c r="F71" s="84"/>
      <c r="G71" s="63"/>
      <c r="H71" s="64">
        <f>'01 001 Rek'!I24+'01 001 Rek-1'!I24+'01 001 Rek-2'!I24</f>
        <v>0</v>
      </c>
      <c r="I71" s="1"/>
      <c r="J71" s="1"/>
    </row>
    <row r="72" spans="2:10" ht="12.75">
      <c r="B72" s="60" t="s">
        <v>479</v>
      </c>
      <c r="C72" s="61"/>
      <c r="D72" s="62"/>
      <c r="E72" s="83"/>
      <c r="F72" s="84"/>
      <c r="G72" s="63"/>
      <c r="H72" s="64">
        <f>'01 001 Rek'!I25+'01 001 Rek-1'!I25+'01 001 Rek-2'!I25</f>
        <v>0</v>
      </c>
      <c r="I72" s="1"/>
      <c r="J72" s="1"/>
    </row>
    <row r="73" spans="2:10" ht="12.75">
      <c r="B73" s="60" t="s">
        <v>480</v>
      </c>
      <c r="C73" s="61"/>
      <c r="D73" s="62"/>
      <c r="E73" s="83"/>
      <c r="F73" s="84"/>
      <c r="G73" s="63"/>
      <c r="H73" s="64">
        <f>'01 001 Rek'!I26+'01 001 Rek-1'!I26+'01 001 Rek-2'!I26</f>
        <v>0</v>
      </c>
      <c r="I73" s="1"/>
      <c r="J73" s="1"/>
    </row>
    <row r="74" spans="2:10" ht="12.75">
      <c r="B74" s="60" t="s">
        <v>481</v>
      </c>
      <c r="C74" s="61"/>
      <c r="D74" s="62"/>
      <c r="E74" s="83"/>
      <c r="F74" s="84"/>
      <c r="G74" s="63"/>
      <c r="H74" s="64">
        <f>'01 001 Rek'!I27+'01 001 Rek-1'!I27+'01 001 Rek-2'!I27</f>
        <v>0</v>
      </c>
      <c r="I74" s="1"/>
      <c r="J74" s="1"/>
    </row>
    <row r="75" spans="2:10" ht="12.75">
      <c r="B75" s="60" t="s">
        <v>482</v>
      </c>
      <c r="C75" s="61"/>
      <c r="D75" s="62"/>
      <c r="E75" s="83"/>
      <c r="F75" s="84"/>
      <c r="G75" s="63"/>
      <c r="H75" s="64">
        <f>'01 001 Rek'!I28+'01 001 Rek-1'!I28+'01 001 Rek-2'!I28</f>
        <v>0</v>
      </c>
      <c r="I75" s="1"/>
      <c r="J75" s="1"/>
    </row>
    <row r="76" spans="2:10" ht="12.75">
      <c r="B76" s="60" t="s">
        <v>483</v>
      </c>
      <c r="C76" s="61"/>
      <c r="D76" s="62"/>
      <c r="E76" s="83"/>
      <c r="F76" s="84"/>
      <c r="G76" s="63"/>
      <c r="H76" s="64">
        <f>'01 001 Rek'!I29+'01 001 Rek-1'!I29+'01 001 Rek-2'!I29</f>
        <v>0</v>
      </c>
      <c r="I76" s="1"/>
      <c r="J76" s="1"/>
    </row>
    <row r="77" spans="2:10" ht="12.75">
      <c r="B77" s="60" t="s">
        <v>484</v>
      </c>
      <c r="C77" s="61"/>
      <c r="D77" s="62"/>
      <c r="E77" s="83"/>
      <c r="F77" s="84"/>
      <c r="G77" s="63"/>
      <c r="H77" s="64">
        <f>'01 001 Rek'!I30+'01 001 Rek-1'!I30+'01 001 Rek-2'!I30</f>
        <v>0</v>
      </c>
      <c r="I77" s="1"/>
      <c r="J77" s="1"/>
    </row>
    <row r="78" spans="2:10" ht="12.75">
      <c r="B78" s="60" t="s">
        <v>485</v>
      </c>
      <c r="C78" s="61"/>
      <c r="D78" s="62"/>
      <c r="E78" s="83"/>
      <c r="F78" s="84"/>
      <c r="G78" s="63"/>
      <c r="H78" s="64">
        <f>'01 001 Rek'!I31+'01 001 Rek-1'!I31+'01 001 Rek-2'!I31</f>
        <v>0</v>
      </c>
      <c r="I78" s="1"/>
      <c r="J78" s="1"/>
    </row>
    <row r="79" spans="2:10" ht="12.75">
      <c r="B79" s="60" t="s">
        <v>486</v>
      </c>
      <c r="C79" s="61"/>
      <c r="D79" s="62"/>
      <c r="E79" s="83"/>
      <c r="F79" s="84"/>
      <c r="G79" s="63"/>
      <c r="H79" s="64">
        <f>'01 001 Rek'!I32+'01 001 Rek-1'!I32+'01 001 Rek-2'!I32</f>
        <v>0</v>
      </c>
      <c r="I79" s="1"/>
      <c r="J79" s="1"/>
    </row>
    <row r="80" spans="2:10" ht="12.75">
      <c r="B80" s="60" t="s">
        <v>487</v>
      </c>
      <c r="C80" s="61"/>
      <c r="D80" s="62"/>
      <c r="E80" s="83"/>
      <c r="F80" s="84"/>
      <c r="G80" s="63"/>
      <c r="H80" s="64">
        <f>'01 001 Rek'!I33+'01 001 Rek-1'!I33+'01 001 Rek-2'!I33</f>
        <v>0</v>
      </c>
      <c r="I80" s="1"/>
      <c r="J80" s="1"/>
    </row>
    <row r="81" spans="2:10" ht="12.75">
      <c r="B81" s="60" t="s">
        <v>488</v>
      </c>
      <c r="C81" s="61"/>
      <c r="D81" s="62"/>
      <c r="E81" s="83"/>
      <c r="F81" s="84"/>
      <c r="G81" s="63"/>
      <c r="H81" s="64">
        <f>'01 001 Rek'!I34+'01 001 Rek-1'!I34+'01 001 Rek-2'!I34</f>
        <v>0</v>
      </c>
      <c r="I81" s="1"/>
      <c r="J81" s="1"/>
    </row>
    <row r="82" spans="2:10" ht="12.75">
      <c r="B82" s="60" t="s">
        <v>489</v>
      </c>
      <c r="C82" s="61"/>
      <c r="D82" s="62"/>
      <c r="E82" s="83"/>
      <c r="F82" s="84"/>
      <c r="G82" s="63"/>
      <c r="H82" s="64">
        <f>'01 001 Rek'!I35+'01 001 Rek-1'!I35+'01 001 Rek-2'!I35</f>
        <v>0</v>
      </c>
      <c r="I82" s="1"/>
      <c r="J82" s="1"/>
    </row>
    <row r="83" spans="2:10" ht="12.75">
      <c r="B83" s="60" t="s">
        <v>490</v>
      </c>
      <c r="C83" s="61"/>
      <c r="D83" s="62"/>
      <c r="E83" s="83"/>
      <c r="F83" s="84"/>
      <c r="G83" s="63"/>
      <c r="H83" s="64">
        <f>'01 001 Rek'!I36+'01 001 Rek-1'!I36+'01 001 Rek-2'!I36</f>
        <v>0</v>
      </c>
      <c r="I83" s="1"/>
      <c r="J83" s="1"/>
    </row>
    <row r="84" spans="2:10" ht="12.75">
      <c r="B84" s="60" t="s">
        <v>491</v>
      </c>
      <c r="C84" s="61"/>
      <c r="D84" s="62"/>
      <c r="E84" s="83"/>
      <c r="F84" s="84"/>
      <c r="G84" s="63"/>
      <c r="H84" s="64">
        <f>'01 001 Rek'!I37+'01 001 Rek-1'!I37+'01 001 Rek-2'!I37</f>
        <v>0</v>
      </c>
      <c r="I84" s="1"/>
      <c r="J84" s="1"/>
    </row>
    <row r="85" spans="2:10" ht="12.75">
      <c r="B85" s="65" t="s">
        <v>20</v>
      </c>
      <c r="C85" s="66"/>
      <c r="D85" s="67"/>
      <c r="E85" s="85"/>
      <c r="F85" s="86"/>
      <c r="G85" s="74"/>
      <c r="H85" s="69">
        <f>SUM(H70:H84)</f>
        <v>0</v>
      </c>
      <c r="I85" s="1"/>
      <c r="J85" s="1"/>
    </row>
    <row r="86" spans="9:10" ht="12.75">
      <c r="I86" s="1"/>
      <c r="J86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98"/>
  <sheetViews>
    <sheetView showGridLines="0" showZeros="0" zoomScaleSheetLayoutView="100" workbookViewId="0" topLeftCell="A292">
      <selection activeCell="L329" sqref="L329"/>
    </sheetView>
  </sheetViews>
  <sheetFormatPr defaultColWidth="9.00390625" defaultRowHeight="12.75"/>
  <cols>
    <col min="1" max="1" width="4.375" style="225" customWidth="1"/>
    <col min="2" max="2" width="11.625" style="225" customWidth="1"/>
    <col min="3" max="3" width="40.375" style="225" customWidth="1"/>
    <col min="4" max="4" width="5.625" style="225" customWidth="1"/>
    <col min="5" max="5" width="8.625" style="233" customWidth="1"/>
    <col min="6" max="6" width="9.875" style="225" customWidth="1"/>
    <col min="7" max="7" width="13.875" style="225" customWidth="1"/>
    <col min="8" max="8" width="11.75390625" style="225" customWidth="1"/>
    <col min="9" max="9" width="11.625" style="225" customWidth="1"/>
    <col min="10" max="10" width="11.00390625" style="225" customWidth="1"/>
    <col min="11" max="11" width="10.375" style="225" customWidth="1"/>
    <col min="12" max="12" width="75.375" style="225" customWidth="1"/>
    <col min="13" max="13" width="45.25390625" style="225" customWidth="1"/>
    <col min="14" max="256" width="9.125" style="225" customWidth="1"/>
    <col min="257" max="257" width="4.375" style="225" customWidth="1"/>
    <col min="258" max="258" width="11.625" style="225" customWidth="1"/>
    <col min="259" max="259" width="40.375" style="225" customWidth="1"/>
    <col min="260" max="260" width="5.625" style="225" customWidth="1"/>
    <col min="261" max="261" width="8.625" style="225" customWidth="1"/>
    <col min="262" max="262" width="9.875" style="225" customWidth="1"/>
    <col min="263" max="263" width="13.875" style="225" customWidth="1"/>
    <col min="264" max="264" width="11.75390625" style="225" customWidth="1"/>
    <col min="265" max="265" width="11.625" style="225" customWidth="1"/>
    <col min="266" max="266" width="11.00390625" style="225" customWidth="1"/>
    <col min="267" max="267" width="10.375" style="225" customWidth="1"/>
    <col min="268" max="268" width="75.375" style="225" customWidth="1"/>
    <col min="269" max="269" width="45.25390625" style="225" customWidth="1"/>
    <col min="270" max="512" width="9.125" style="225" customWidth="1"/>
    <col min="513" max="513" width="4.375" style="225" customWidth="1"/>
    <col min="514" max="514" width="11.625" style="225" customWidth="1"/>
    <col min="515" max="515" width="40.375" style="225" customWidth="1"/>
    <col min="516" max="516" width="5.625" style="225" customWidth="1"/>
    <col min="517" max="517" width="8.625" style="225" customWidth="1"/>
    <col min="518" max="518" width="9.875" style="225" customWidth="1"/>
    <col min="519" max="519" width="13.875" style="225" customWidth="1"/>
    <col min="520" max="520" width="11.75390625" style="225" customWidth="1"/>
    <col min="521" max="521" width="11.625" style="225" customWidth="1"/>
    <col min="522" max="522" width="11.00390625" style="225" customWidth="1"/>
    <col min="523" max="523" width="10.375" style="225" customWidth="1"/>
    <col min="524" max="524" width="75.375" style="225" customWidth="1"/>
    <col min="525" max="525" width="45.25390625" style="225" customWidth="1"/>
    <col min="526" max="768" width="9.125" style="225" customWidth="1"/>
    <col min="769" max="769" width="4.375" style="225" customWidth="1"/>
    <col min="770" max="770" width="11.625" style="225" customWidth="1"/>
    <col min="771" max="771" width="40.375" style="225" customWidth="1"/>
    <col min="772" max="772" width="5.625" style="225" customWidth="1"/>
    <col min="773" max="773" width="8.625" style="225" customWidth="1"/>
    <col min="774" max="774" width="9.875" style="225" customWidth="1"/>
    <col min="775" max="775" width="13.875" style="225" customWidth="1"/>
    <col min="776" max="776" width="11.75390625" style="225" customWidth="1"/>
    <col min="777" max="777" width="11.625" style="225" customWidth="1"/>
    <col min="778" max="778" width="11.00390625" style="225" customWidth="1"/>
    <col min="779" max="779" width="10.375" style="225" customWidth="1"/>
    <col min="780" max="780" width="75.375" style="225" customWidth="1"/>
    <col min="781" max="781" width="45.25390625" style="225" customWidth="1"/>
    <col min="782" max="1024" width="9.125" style="225" customWidth="1"/>
    <col min="1025" max="1025" width="4.375" style="225" customWidth="1"/>
    <col min="1026" max="1026" width="11.625" style="225" customWidth="1"/>
    <col min="1027" max="1027" width="40.375" style="225" customWidth="1"/>
    <col min="1028" max="1028" width="5.625" style="225" customWidth="1"/>
    <col min="1029" max="1029" width="8.625" style="225" customWidth="1"/>
    <col min="1030" max="1030" width="9.875" style="225" customWidth="1"/>
    <col min="1031" max="1031" width="13.875" style="225" customWidth="1"/>
    <col min="1032" max="1032" width="11.75390625" style="225" customWidth="1"/>
    <col min="1033" max="1033" width="11.625" style="225" customWidth="1"/>
    <col min="1034" max="1034" width="11.00390625" style="225" customWidth="1"/>
    <col min="1035" max="1035" width="10.375" style="225" customWidth="1"/>
    <col min="1036" max="1036" width="75.375" style="225" customWidth="1"/>
    <col min="1037" max="1037" width="45.25390625" style="225" customWidth="1"/>
    <col min="1038" max="1280" width="9.125" style="225" customWidth="1"/>
    <col min="1281" max="1281" width="4.375" style="225" customWidth="1"/>
    <col min="1282" max="1282" width="11.625" style="225" customWidth="1"/>
    <col min="1283" max="1283" width="40.375" style="225" customWidth="1"/>
    <col min="1284" max="1284" width="5.625" style="225" customWidth="1"/>
    <col min="1285" max="1285" width="8.625" style="225" customWidth="1"/>
    <col min="1286" max="1286" width="9.875" style="225" customWidth="1"/>
    <col min="1287" max="1287" width="13.875" style="225" customWidth="1"/>
    <col min="1288" max="1288" width="11.75390625" style="225" customWidth="1"/>
    <col min="1289" max="1289" width="11.625" style="225" customWidth="1"/>
    <col min="1290" max="1290" width="11.00390625" style="225" customWidth="1"/>
    <col min="1291" max="1291" width="10.375" style="225" customWidth="1"/>
    <col min="1292" max="1292" width="75.375" style="225" customWidth="1"/>
    <col min="1293" max="1293" width="45.25390625" style="225" customWidth="1"/>
    <col min="1294" max="1536" width="9.125" style="225" customWidth="1"/>
    <col min="1537" max="1537" width="4.375" style="225" customWidth="1"/>
    <col min="1538" max="1538" width="11.625" style="225" customWidth="1"/>
    <col min="1539" max="1539" width="40.375" style="225" customWidth="1"/>
    <col min="1540" max="1540" width="5.625" style="225" customWidth="1"/>
    <col min="1541" max="1541" width="8.625" style="225" customWidth="1"/>
    <col min="1542" max="1542" width="9.875" style="225" customWidth="1"/>
    <col min="1543" max="1543" width="13.875" style="225" customWidth="1"/>
    <col min="1544" max="1544" width="11.75390625" style="225" customWidth="1"/>
    <col min="1545" max="1545" width="11.625" style="225" customWidth="1"/>
    <col min="1546" max="1546" width="11.00390625" style="225" customWidth="1"/>
    <col min="1547" max="1547" width="10.375" style="225" customWidth="1"/>
    <col min="1548" max="1548" width="75.375" style="225" customWidth="1"/>
    <col min="1549" max="1549" width="45.25390625" style="225" customWidth="1"/>
    <col min="1550" max="1792" width="9.125" style="225" customWidth="1"/>
    <col min="1793" max="1793" width="4.375" style="225" customWidth="1"/>
    <col min="1794" max="1794" width="11.625" style="225" customWidth="1"/>
    <col min="1795" max="1795" width="40.375" style="225" customWidth="1"/>
    <col min="1796" max="1796" width="5.625" style="225" customWidth="1"/>
    <col min="1797" max="1797" width="8.625" style="225" customWidth="1"/>
    <col min="1798" max="1798" width="9.875" style="225" customWidth="1"/>
    <col min="1799" max="1799" width="13.875" style="225" customWidth="1"/>
    <col min="1800" max="1800" width="11.75390625" style="225" customWidth="1"/>
    <col min="1801" max="1801" width="11.625" style="225" customWidth="1"/>
    <col min="1802" max="1802" width="11.00390625" style="225" customWidth="1"/>
    <col min="1803" max="1803" width="10.375" style="225" customWidth="1"/>
    <col min="1804" max="1804" width="75.375" style="225" customWidth="1"/>
    <col min="1805" max="1805" width="45.25390625" style="225" customWidth="1"/>
    <col min="1806" max="2048" width="9.125" style="225" customWidth="1"/>
    <col min="2049" max="2049" width="4.375" style="225" customWidth="1"/>
    <col min="2050" max="2050" width="11.625" style="225" customWidth="1"/>
    <col min="2051" max="2051" width="40.375" style="225" customWidth="1"/>
    <col min="2052" max="2052" width="5.625" style="225" customWidth="1"/>
    <col min="2053" max="2053" width="8.625" style="225" customWidth="1"/>
    <col min="2054" max="2054" width="9.875" style="225" customWidth="1"/>
    <col min="2055" max="2055" width="13.875" style="225" customWidth="1"/>
    <col min="2056" max="2056" width="11.75390625" style="225" customWidth="1"/>
    <col min="2057" max="2057" width="11.625" style="225" customWidth="1"/>
    <col min="2058" max="2058" width="11.00390625" style="225" customWidth="1"/>
    <col min="2059" max="2059" width="10.375" style="225" customWidth="1"/>
    <col min="2060" max="2060" width="75.375" style="225" customWidth="1"/>
    <col min="2061" max="2061" width="45.25390625" style="225" customWidth="1"/>
    <col min="2062" max="2304" width="9.125" style="225" customWidth="1"/>
    <col min="2305" max="2305" width="4.375" style="225" customWidth="1"/>
    <col min="2306" max="2306" width="11.625" style="225" customWidth="1"/>
    <col min="2307" max="2307" width="40.375" style="225" customWidth="1"/>
    <col min="2308" max="2308" width="5.625" style="225" customWidth="1"/>
    <col min="2309" max="2309" width="8.625" style="225" customWidth="1"/>
    <col min="2310" max="2310" width="9.875" style="225" customWidth="1"/>
    <col min="2311" max="2311" width="13.875" style="225" customWidth="1"/>
    <col min="2312" max="2312" width="11.75390625" style="225" customWidth="1"/>
    <col min="2313" max="2313" width="11.625" style="225" customWidth="1"/>
    <col min="2314" max="2314" width="11.00390625" style="225" customWidth="1"/>
    <col min="2315" max="2315" width="10.375" style="225" customWidth="1"/>
    <col min="2316" max="2316" width="75.375" style="225" customWidth="1"/>
    <col min="2317" max="2317" width="45.25390625" style="225" customWidth="1"/>
    <col min="2318" max="2560" width="9.125" style="225" customWidth="1"/>
    <col min="2561" max="2561" width="4.375" style="225" customWidth="1"/>
    <col min="2562" max="2562" width="11.625" style="225" customWidth="1"/>
    <col min="2563" max="2563" width="40.375" style="225" customWidth="1"/>
    <col min="2564" max="2564" width="5.625" style="225" customWidth="1"/>
    <col min="2565" max="2565" width="8.625" style="225" customWidth="1"/>
    <col min="2566" max="2566" width="9.875" style="225" customWidth="1"/>
    <col min="2567" max="2567" width="13.875" style="225" customWidth="1"/>
    <col min="2568" max="2568" width="11.75390625" style="225" customWidth="1"/>
    <col min="2569" max="2569" width="11.625" style="225" customWidth="1"/>
    <col min="2570" max="2570" width="11.00390625" style="225" customWidth="1"/>
    <col min="2571" max="2571" width="10.375" style="225" customWidth="1"/>
    <col min="2572" max="2572" width="75.375" style="225" customWidth="1"/>
    <col min="2573" max="2573" width="45.25390625" style="225" customWidth="1"/>
    <col min="2574" max="2816" width="9.125" style="225" customWidth="1"/>
    <col min="2817" max="2817" width="4.375" style="225" customWidth="1"/>
    <col min="2818" max="2818" width="11.625" style="225" customWidth="1"/>
    <col min="2819" max="2819" width="40.375" style="225" customWidth="1"/>
    <col min="2820" max="2820" width="5.625" style="225" customWidth="1"/>
    <col min="2821" max="2821" width="8.625" style="225" customWidth="1"/>
    <col min="2822" max="2822" width="9.875" style="225" customWidth="1"/>
    <col min="2823" max="2823" width="13.875" style="225" customWidth="1"/>
    <col min="2824" max="2824" width="11.75390625" style="225" customWidth="1"/>
    <col min="2825" max="2825" width="11.625" style="225" customWidth="1"/>
    <col min="2826" max="2826" width="11.00390625" style="225" customWidth="1"/>
    <col min="2827" max="2827" width="10.375" style="225" customWidth="1"/>
    <col min="2828" max="2828" width="75.375" style="225" customWidth="1"/>
    <col min="2829" max="2829" width="45.25390625" style="225" customWidth="1"/>
    <col min="2830" max="3072" width="9.125" style="225" customWidth="1"/>
    <col min="3073" max="3073" width="4.375" style="225" customWidth="1"/>
    <col min="3074" max="3074" width="11.625" style="225" customWidth="1"/>
    <col min="3075" max="3075" width="40.375" style="225" customWidth="1"/>
    <col min="3076" max="3076" width="5.625" style="225" customWidth="1"/>
    <col min="3077" max="3077" width="8.625" style="225" customWidth="1"/>
    <col min="3078" max="3078" width="9.875" style="225" customWidth="1"/>
    <col min="3079" max="3079" width="13.875" style="225" customWidth="1"/>
    <col min="3080" max="3080" width="11.75390625" style="225" customWidth="1"/>
    <col min="3081" max="3081" width="11.625" style="225" customWidth="1"/>
    <col min="3082" max="3082" width="11.00390625" style="225" customWidth="1"/>
    <col min="3083" max="3083" width="10.375" style="225" customWidth="1"/>
    <col min="3084" max="3084" width="75.375" style="225" customWidth="1"/>
    <col min="3085" max="3085" width="45.25390625" style="225" customWidth="1"/>
    <col min="3086" max="3328" width="9.125" style="225" customWidth="1"/>
    <col min="3329" max="3329" width="4.375" style="225" customWidth="1"/>
    <col min="3330" max="3330" width="11.625" style="225" customWidth="1"/>
    <col min="3331" max="3331" width="40.375" style="225" customWidth="1"/>
    <col min="3332" max="3332" width="5.625" style="225" customWidth="1"/>
    <col min="3333" max="3333" width="8.625" style="225" customWidth="1"/>
    <col min="3334" max="3334" width="9.875" style="225" customWidth="1"/>
    <col min="3335" max="3335" width="13.875" style="225" customWidth="1"/>
    <col min="3336" max="3336" width="11.75390625" style="225" customWidth="1"/>
    <col min="3337" max="3337" width="11.625" style="225" customWidth="1"/>
    <col min="3338" max="3338" width="11.00390625" style="225" customWidth="1"/>
    <col min="3339" max="3339" width="10.375" style="225" customWidth="1"/>
    <col min="3340" max="3340" width="75.375" style="225" customWidth="1"/>
    <col min="3341" max="3341" width="45.25390625" style="225" customWidth="1"/>
    <col min="3342" max="3584" width="9.125" style="225" customWidth="1"/>
    <col min="3585" max="3585" width="4.375" style="225" customWidth="1"/>
    <col min="3586" max="3586" width="11.625" style="225" customWidth="1"/>
    <col min="3587" max="3587" width="40.375" style="225" customWidth="1"/>
    <col min="3588" max="3588" width="5.625" style="225" customWidth="1"/>
    <col min="3589" max="3589" width="8.625" style="225" customWidth="1"/>
    <col min="3590" max="3590" width="9.875" style="225" customWidth="1"/>
    <col min="3591" max="3591" width="13.875" style="225" customWidth="1"/>
    <col min="3592" max="3592" width="11.75390625" style="225" customWidth="1"/>
    <col min="3593" max="3593" width="11.625" style="225" customWidth="1"/>
    <col min="3594" max="3594" width="11.00390625" style="225" customWidth="1"/>
    <col min="3595" max="3595" width="10.375" style="225" customWidth="1"/>
    <col min="3596" max="3596" width="75.375" style="225" customWidth="1"/>
    <col min="3597" max="3597" width="45.25390625" style="225" customWidth="1"/>
    <col min="3598" max="3840" width="9.125" style="225" customWidth="1"/>
    <col min="3841" max="3841" width="4.375" style="225" customWidth="1"/>
    <col min="3842" max="3842" width="11.625" style="225" customWidth="1"/>
    <col min="3843" max="3843" width="40.375" style="225" customWidth="1"/>
    <col min="3844" max="3844" width="5.625" style="225" customWidth="1"/>
    <col min="3845" max="3845" width="8.625" style="225" customWidth="1"/>
    <col min="3846" max="3846" width="9.875" style="225" customWidth="1"/>
    <col min="3847" max="3847" width="13.875" style="225" customWidth="1"/>
    <col min="3848" max="3848" width="11.75390625" style="225" customWidth="1"/>
    <col min="3849" max="3849" width="11.625" style="225" customWidth="1"/>
    <col min="3850" max="3850" width="11.00390625" style="225" customWidth="1"/>
    <col min="3851" max="3851" width="10.375" style="225" customWidth="1"/>
    <col min="3852" max="3852" width="75.375" style="225" customWidth="1"/>
    <col min="3853" max="3853" width="45.25390625" style="225" customWidth="1"/>
    <col min="3854" max="4096" width="9.125" style="225" customWidth="1"/>
    <col min="4097" max="4097" width="4.375" style="225" customWidth="1"/>
    <col min="4098" max="4098" width="11.625" style="225" customWidth="1"/>
    <col min="4099" max="4099" width="40.375" style="225" customWidth="1"/>
    <col min="4100" max="4100" width="5.625" style="225" customWidth="1"/>
    <col min="4101" max="4101" width="8.625" style="225" customWidth="1"/>
    <col min="4102" max="4102" width="9.875" style="225" customWidth="1"/>
    <col min="4103" max="4103" width="13.875" style="225" customWidth="1"/>
    <col min="4104" max="4104" width="11.75390625" style="225" customWidth="1"/>
    <col min="4105" max="4105" width="11.625" style="225" customWidth="1"/>
    <col min="4106" max="4106" width="11.00390625" style="225" customWidth="1"/>
    <col min="4107" max="4107" width="10.375" style="225" customWidth="1"/>
    <col min="4108" max="4108" width="75.375" style="225" customWidth="1"/>
    <col min="4109" max="4109" width="45.25390625" style="225" customWidth="1"/>
    <col min="4110" max="4352" width="9.125" style="225" customWidth="1"/>
    <col min="4353" max="4353" width="4.375" style="225" customWidth="1"/>
    <col min="4354" max="4354" width="11.625" style="225" customWidth="1"/>
    <col min="4355" max="4355" width="40.375" style="225" customWidth="1"/>
    <col min="4356" max="4356" width="5.625" style="225" customWidth="1"/>
    <col min="4357" max="4357" width="8.625" style="225" customWidth="1"/>
    <col min="4358" max="4358" width="9.875" style="225" customWidth="1"/>
    <col min="4359" max="4359" width="13.875" style="225" customWidth="1"/>
    <col min="4360" max="4360" width="11.75390625" style="225" customWidth="1"/>
    <col min="4361" max="4361" width="11.625" style="225" customWidth="1"/>
    <col min="4362" max="4362" width="11.00390625" style="225" customWidth="1"/>
    <col min="4363" max="4363" width="10.375" style="225" customWidth="1"/>
    <col min="4364" max="4364" width="75.375" style="225" customWidth="1"/>
    <col min="4365" max="4365" width="45.25390625" style="225" customWidth="1"/>
    <col min="4366" max="4608" width="9.125" style="225" customWidth="1"/>
    <col min="4609" max="4609" width="4.375" style="225" customWidth="1"/>
    <col min="4610" max="4610" width="11.625" style="225" customWidth="1"/>
    <col min="4611" max="4611" width="40.375" style="225" customWidth="1"/>
    <col min="4612" max="4612" width="5.625" style="225" customWidth="1"/>
    <col min="4613" max="4613" width="8.625" style="225" customWidth="1"/>
    <col min="4614" max="4614" width="9.875" style="225" customWidth="1"/>
    <col min="4615" max="4615" width="13.875" style="225" customWidth="1"/>
    <col min="4616" max="4616" width="11.75390625" style="225" customWidth="1"/>
    <col min="4617" max="4617" width="11.625" style="225" customWidth="1"/>
    <col min="4618" max="4618" width="11.00390625" style="225" customWidth="1"/>
    <col min="4619" max="4619" width="10.375" style="225" customWidth="1"/>
    <col min="4620" max="4620" width="75.375" style="225" customWidth="1"/>
    <col min="4621" max="4621" width="45.25390625" style="225" customWidth="1"/>
    <col min="4622" max="4864" width="9.125" style="225" customWidth="1"/>
    <col min="4865" max="4865" width="4.375" style="225" customWidth="1"/>
    <col min="4866" max="4866" width="11.625" style="225" customWidth="1"/>
    <col min="4867" max="4867" width="40.375" style="225" customWidth="1"/>
    <col min="4868" max="4868" width="5.625" style="225" customWidth="1"/>
    <col min="4869" max="4869" width="8.625" style="225" customWidth="1"/>
    <col min="4870" max="4870" width="9.875" style="225" customWidth="1"/>
    <col min="4871" max="4871" width="13.875" style="225" customWidth="1"/>
    <col min="4872" max="4872" width="11.75390625" style="225" customWidth="1"/>
    <col min="4873" max="4873" width="11.625" style="225" customWidth="1"/>
    <col min="4874" max="4874" width="11.00390625" style="225" customWidth="1"/>
    <col min="4875" max="4875" width="10.375" style="225" customWidth="1"/>
    <col min="4876" max="4876" width="75.375" style="225" customWidth="1"/>
    <col min="4877" max="4877" width="45.25390625" style="225" customWidth="1"/>
    <col min="4878" max="5120" width="9.125" style="225" customWidth="1"/>
    <col min="5121" max="5121" width="4.375" style="225" customWidth="1"/>
    <col min="5122" max="5122" width="11.625" style="225" customWidth="1"/>
    <col min="5123" max="5123" width="40.375" style="225" customWidth="1"/>
    <col min="5124" max="5124" width="5.625" style="225" customWidth="1"/>
    <col min="5125" max="5125" width="8.625" style="225" customWidth="1"/>
    <col min="5126" max="5126" width="9.875" style="225" customWidth="1"/>
    <col min="5127" max="5127" width="13.875" style="225" customWidth="1"/>
    <col min="5128" max="5128" width="11.75390625" style="225" customWidth="1"/>
    <col min="5129" max="5129" width="11.625" style="225" customWidth="1"/>
    <col min="5130" max="5130" width="11.00390625" style="225" customWidth="1"/>
    <col min="5131" max="5131" width="10.375" style="225" customWidth="1"/>
    <col min="5132" max="5132" width="75.375" style="225" customWidth="1"/>
    <col min="5133" max="5133" width="45.25390625" style="225" customWidth="1"/>
    <col min="5134" max="5376" width="9.125" style="225" customWidth="1"/>
    <col min="5377" max="5377" width="4.375" style="225" customWidth="1"/>
    <col min="5378" max="5378" width="11.625" style="225" customWidth="1"/>
    <col min="5379" max="5379" width="40.375" style="225" customWidth="1"/>
    <col min="5380" max="5380" width="5.625" style="225" customWidth="1"/>
    <col min="5381" max="5381" width="8.625" style="225" customWidth="1"/>
    <col min="5382" max="5382" width="9.875" style="225" customWidth="1"/>
    <col min="5383" max="5383" width="13.875" style="225" customWidth="1"/>
    <col min="5384" max="5384" width="11.75390625" style="225" customWidth="1"/>
    <col min="5385" max="5385" width="11.625" style="225" customWidth="1"/>
    <col min="5386" max="5386" width="11.00390625" style="225" customWidth="1"/>
    <col min="5387" max="5387" width="10.375" style="225" customWidth="1"/>
    <col min="5388" max="5388" width="75.375" style="225" customWidth="1"/>
    <col min="5389" max="5389" width="45.25390625" style="225" customWidth="1"/>
    <col min="5390" max="5632" width="9.125" style="225" customWidth="1"/>
    <col min="5633" max="5633" width="4.375" style="225" customWidth="1"/>
    <col min="5634" max="5634" width="11.625" style="225" customWidth="1"/>
    <col min="5635" max="5635" width="40.375" style="225" customWidth="1"/>
    <col min="5636" max="5636" width="5.625" style="225" customWidth="1"/>
    <col min="5637" max="5637" width="8.625" style="225" customWidth="1"/>
    <col min="5638" max="5638" width="9.875" style="225" customWidth="1"/>
    <col min="5639" max="5639" width="13.875" style="225" customWidth="1"/>
    <col min="5640" max="5640" width="11.75390625" style="225" customWidth="1"/>
    <col min="5641" max="5641" width="11.625" style="225" customWidth="1"/>
    <col min="5642" max="5642" width="11.00390625" style="225" customWidth="1"/>
    <col min="5643" max="5643" width="10.375" style="225" customWidth="1"/>
    <col min="5644" max="5644" width="75.375" style="225" customWidth="1"/>
    <col min="5645" max="5645" width="45.25390625" style="225" customWidth="1"/>
    <col min="5646" max="5888" width="9.125" style="225" customWidth="1"/>
    <col min="5889" max="5889" width="4.375" style="225" customWidth="1"/>
    <col min="5890" max="5890" width="11.625" style="225" customWidth="1"/>
    <col min="5891" max="5891" width="40.375" style="225" customWidth="1"/>
    <col min="5892" max="5892" width="5.625" style="225" customWidth="1"/>
    <col min="5893" max="5893" width="8.625" style="225" customWidth="1"/>
    <col min="5894" max="5894" width="9.875" style="225" customWidth="1"/>
    <col min="5895" max="5895" width="13.875" style="225" customWidth="1"/>
    <col min="5896" max="5896" width="11.75390625" style="225" customWidth="1"/>
    <col min="5897" max="5897" width="11.625" style="225" customWidth="1"/>
    <col min="5898" max="5898" width="11.00390625" style="225" customWidth="1"/>
    <col min="5899" max="5899" width="10.375" style="225" customWidth="1"/>
    <col min="5900" max="5900" width="75.375" style="225" customWidth="1"/>
    <col min="5901" max="5901" width="45.25390625" style="225" customWidth="1"/>
    <col min="5902" max="6144" width="9.125" style="225" customWidth="1"/>
    <col min="6145" max="6145" width="4.375" style="225" customWidth="1"/>
    <col min="6146" max="6146" width="11.625" style="225" customWidth="1"/>
    <col min="6147" max="6147" width="40.375" style="225" customWidth="1"/>
    <col min="6148" max="6148" width="5.625" style="225" customWidth="1"/>
    <col min="6149" max="6149" width="8.625" style="225" customWidth="1"/>
    <col min="6150" max="6150" width="9.875" style="225" customWidth="1"/>
    <col min="6151" max="6151" width="13.875" style="225" customWidth="1"/>
    <col min="6152" max="6152" width="11.75390625" style="225" customWidth="1"/>
    <col min="6153" max="6153" width="11.625" style="225" customWidth="1"/>
    <col min="6154" max="6154" width="11.00390625" style="225" customWidth="1"/>
    <col min="6155" max="6155" width="10.375" style="225" customWidth="1"/>
    <col min="6156" max="6156" width="75.375" style="225" customWidth="1"/>
    <col min="6157" max="6157" width="45.25390625" style="225" customWidth="1"/>
    <col min="6158" max="6400" width="9.125" style="225" customWidth="1"/>
    <col min="6401" max="6401" width="4.375" style="225" customWidth="1"/>
    <col min="6402" max="6402" width="11.625" style="225" customWidth="1"/>
    <col min="6403" max="6403" width="40.375" style="225" customWidth="1"/>
    <col min="6404" max="6404" width="5.625" style="225" customWidth="1"/>
    <col min="6405" max="6405" width="8.625" style="225" customWidth="1"/>
    <col min="6406" max="6406" width="9.875" style="225" customWidth="1"/>
    <col min="6407" max="6407" width="13.875" style="225" customWidth="1"/>
    <col min="6408" max="6408" width="11.75390625" style="225" customWidth="1"/>
    <col min="6409" max="6409" width="11.625" style="225" customWidth="1"/>
    <col min="6410" max="6410" width="11.00390625" style="225" customWidth="1"/>
    <col min="6411" max="6411" width="10.375" style="225" customWidth="1"/>
    <col min="6412" max="6412" width="75.375" style="225" customWidth="1"/>
    <col min="6413" max="6413" width="45.25390625" style="225" customWidth="1"/>
    <col min="6414" max="6656" width="9.125" style="225" customWidth="1"/>
    <col min="6657" max="6657" width="4.375" style="225" customWidth="1"/>
    <col min="6658" max="6658" width="11.625" style="225" customWidth="1"/>
    <col min="6659" max="6659" width="40.375" style="225" customWidth="1"/>
    <col min="6660" max="6660" width="5.625" style="225" customWidth="1"/>
    <col min="6661" max="6661" width="8.625" style="225" customWidth="1"/>
    <col min="6662" max="6662" width="9.875" style="225" customWidth="1"/>
    <col min="6663" max="6663" width="13.875" style="225" customWidth="1"/>
    <col min="6664" max="6664" width="11.75390625" style="225" customWidth="1"/>
    <col min="6665" max="6665" width="11.625" style="225" customWidth="1"/>
    <col min="6666" max="6666" width="11.00390625" style="225" customWidth="1"/>
    <col min="6667" max="6667" width="10.375" style="225" customWidth="1"/>
    <col min="6668" max="6668" width="75.375" style="225" customWidth="1"/>
    <col min="6669" max="6669" width="45.25390625" style="225" customWidth="1"/>
    <col min="6670" max="6912" width="9.125" style="225" customWidth="1"/>
    <col min="6913" max="6913" width="4.375" style="225" customWidth="1"/>
    <col min="6914" max="6914" width="11.625" style="225" customWidth="1"/>
    <col min="6915" max="6915" width="40.375" style="225" customWidth="1"/>
    <col min="6916" max="6916" width="5.625" style="225" customWidth="1"/>
    <col min="6917" max="6917" width="8.625" style="225" customWidth="1"/>
    <col min="6918" max="6918" width="9.875" style="225" customWidth="1"/>
    <col min="6919" max="6919" width="13.875" style="225" customWidth="1"/>
    <col min="6920" max="6920" width="11.75390625" style="225" customWidth="1"/>
    <col min="6921" max="6921" width="11.625" style="225" customWidth="1"/>
    <col min="6922" max="6922" width="11.00390625" style="225" customWidth="1"/>
    <col min="6923" max="6923" width="10.375" style="225" customWidth="1"/>
    <col min="6924" max="6924" width="75.375" style="225" customWidth="1"/>
    <col min="6925" max="6925" width="45.25390625" style="225" customWidth="1"/>
    <col min="6926" max="7168" width="9.125" style="225" customWidth="1"/>
    <col min="7169" max="7169" width="4.375" style="225" customWidth="1"/>
    <col min="7170" max="7170" width="11.625" style="225" customWidth="1"/>
    <col min="7171" max="7171" width="40.375" style="225" customWidth="1"/>
    <col min="7172" max="7172" width="5.625" style="225" customWidth="1"/>
    <col min="7173" max="7173" width="8.625" style="225" customWidth="1"/>
    <col min="7174" max="7174" width="9.875" style="225" customWidth="1"/>
    <col min="7175" max="7175" width="13.875" style="225" customWidth="1"/>
    <col min="7176" max="7176" width="11.75390625" style="225" customWidth="1"/>
    <col min="7177" max="7177" width="11.625" style="225" customWidth="1"/>
    <col min="7178" max="7178" width="11.00390625" style="225" customWidth="1"/>
    <col min="7179" max="7179" width="10.375" style="225" customWidth="1"/>
    <col min="7180" max="7180" width="75.375" style="225" customWidth="1"/>
    <col min="7181" max="7181" width="45.25390625" style="225" customWidth="1"/>
    <col min="7182" max="7424" width="9.125" style="225" customWidth="1"/>
    <col min="7425" max="7425" width="4.375" style="225" customWidth="1"/>
    <col min="7426" max="7426" width="11.625" style="225" customWidth="1"/>
    <col min="7427" max="7427" width="40.375" style="225" customWidth="1"/>
    <col min="7428" max="7428" width="5.625" style="225" customWidth="1"/>
    <col min="7429" max="7429" width="8.625" style="225" customWidth="1"/>
    <col min="7430" max="7430" width="9.875" style="225" customWidth="1"/>
    <col min="7431" max="7431" width="13.875" style="225" customWidth="1"/>
    <col min="7432" max="7432" width="11.75390625" style="225" customWidth="1"/>
    <col min="7433" max="7433" width="11.625" style="225" customWidth="1"/>
    <col min="7434" max="7434" width="11.00390625" style="225" customWidth="1"/>
    <col min="7435" max="7435" width="10.375" style="225" customWidth="1"/>
    <col min="7436" max="7436" width="75.375" style="225" customWidth="1"/>
    <col min="7437" max="7437" width="45.25390625" style="225" customWidth="1"/>
    <col min="7438" max="7680" width="9.125" style="225" customWidth="1"/>
    <col min="7681" max="7681" width="4.375" style="225" customWidth="1"/>
    <col min="7682" max="7682" width="11.625" style="225" customWidth="1"/>
    <col min="7683" max="7683" width="40.375" style="225" customWidth="1"/>
    <col min="7684" max="7684" width="5.625" style="225" customWidth="1"/>
    <col min="7685" max="7685" width="8.625" style="225" customWidth="1"/>
    <col min="7686" max="7686" width="9.875" style="225" customWidth="1"/>
    <col min="7687" max="7687" width="13.875" style="225" customWidth="1"/>
    <col min="7688" max="7688" width="11.75390625" style="225" customWidth="1"/>
    <col min="7689" max="7689" width="11.625" style="225" customWidth="1"/>
    <col min="7690" max="7690" width="11.00390625" style="225" customWidth="1"/>
    <col min="7691" max="7691" width="10.375" style="225" customWidth="1"/>
    <col min="7692" max="7692" width="75.375" style="225" customWidth="1"/>
    <col min="7693" max="7693" width="45.25390625" style="225" customWidth="1"/>
    <col min="7694" max="7936" width="9.125" style="225" customWidth="1"/>
    <col min="7937" max="7937" width="4.375" style="225" customWidth="1"/>
    <col min="7938" max="7938" width="11.625" style="225" customWidth="1"/>
    <col min="7939" max="7939" width="40.375" style="225" customWidth="1"/>
    <col min="7940" max="7940" width="5.625" style="225" customWidth="1"/>
    <col min="7941" max="7941" width="8.625" style="225" customWidth="1"/>
    <col min="7942" max="7942" width="9.875" style="225" customWidth="1"/>
    <col min="7943" max="7943" width="13.875" style="225" customWidth="1"/>
    <col min="7944" max="7944" width="11.75390625" style="225" customWidth="1"/>
    <col min="7945" max="7945" width="11.625" style="225" customWidth="1"/>
    <col min="7946" max="7946" width="11.00390625" style="225" customWidth="1"/>
    <col min="7947" max="7947" width="10.375" style="225" customWidth="1"/>
    <col min="7948" max="7948" width="75.375" style="225" customWidth="1"/>
    <col min="7949" max="7949" width="45.25390625" style="225" customWidth="1"/>
    <col min="7950" max="8192" width="9.125" style="225" customWidth="1"/>
    <col min="8193" max="8193" width="4.375" style="225" customWidth="1"/>
    <col min="8194" max="8194" width="11.625" style="225" customWidth="1"/>
    <col min="8195" max="8195" width="40.375" style="225" customWidth="1"/>
    <col min="8196" max="8196" width="5.625" style="225" customWidth="1"/>
    <col min="8197" max="8197" width="8.625" style="225" customWidth="1"/>
    <col min="8198" max="8198" width="9.875" style="225" customWidth="1"/>
    <col min="8199" max="8199" width="13.875" style="225" customWidth="1"/>
    <col min="8200" max="8200" width="11.75390625" style="225" customWidth="1"/>
    <col min="8201" max="8201" width="11.625" style="225" customWidth="1"/>
    <col min="8202" max="8202" width="11.00390625" style="225" customWidth="1"/>
    <col min="8203" max="8203" width="10.375" style="225" customWidth="1"/>
    <col min="8204" max="8204" width="75.375" style="225" customWidth="1"/>
    <col min="8205" max="8205" width="45.25390625" style="225" customWidth="1"/>
    <col min="8206" max="8448" width="9.125" style="225" customWidth="1"/>
    <col min="8449" max="8449" width="4.375" style="225" customWidth="1"/>
    <col min="8450" max="8450" width="11.625" style="225" customWidth="1"/>
    <col min="8451" max="8451" width="40.375" style="225" customWidth="1"/>
    <col min="8452" max="8452" width="5.625" style="225" customWidth="1"/>
    <col min="8453" max="8453" width="8.625" style="225" customWidth="1"/>
    <col min="8454" max="8454" width="9.875" style="225" customWidth="1"/>
    <col min="8455" max="8455" width="13.875" style="225" customWidth="1"/>
    <col min="8456" max="8456" width="11.75390625" style="225" customWidth="1"/>
    <col min="8457" max="8457" width="11.625" style="225" customWidth="1"/>
    <col min="8458" max="8458" width="11.00390625" style="225" customWidth="1"/>
    <col min="8459" max="8459" width="10.375" style="225" customWidth="1"/>
    <col min="8460" max="8460" width="75.375" style="225" customWidth="1"/>
    <col min="8461" max="8461" width="45.25390625" style="225" customWidth="1"/>
    <col min="8462" max="8704" width="9.125" style="225" customWidth="1"/>
    <col min="8705" max="8705" width="4.375" style="225" customWidth="1"/>
    <col min="8706" max="8706" width="11.625" style="225" customWidth="1"/>
    <col min="8707" max="8707" width="40.375" style="225" customWidth="1"/>
    <col min="8708" max="8708" width="5.625" style="225" customWidth="1"/>
    <col min="8709" max="8709" width="8.625" style="225" customWidth="1"/>
    <col min="8710" max="8710" width="9.875" style="225" customWidth="1"/>
    <col min="8711" max="8711" width="13.875" style="225" customWidth="1"/>
    <col min="8712" max="8712" width="11.75390625" style="225" customWidth="1"/>
    <col min="8713" max="8713" width="11.625" style="225" customWidth="1"/>
    <col min="8714" max="8714" width="11.00390625" style="225" customWidth="1"/>
    <col min="8715" max="8715" width="10.375" style="225" customWidth="1"/>
    <col min="8716" max="8716" width="75.375" style="225" customWidth="1"/>
    <col min="8717" max="8717" width="45.25390625" style="225" customWidth="1"/>
    <col min="8718" max="8960" width="9.125" style="225" customWidth="1"/>
    <col min="8961" max="8961" width="4.375" style="225" customWidth="1"/>
    <col min="8962" max="8962" width="11.625" style="225" customWidth="1"/>
    <col min="8963" max="8963" width="40.375" style="225" customWidth="1"/>
    <col min="8964" max="8964" width="5.625" style="225" customWidth="1"/>
    <col min="8965" max="8965" width="8.625" style="225" customWidth="1"/>
    <col min="8966" max="8966" width="9.875" style="225" customWidth="1"/>
    <col min="8967" max="8967" width="13.875" style="225" customWidth="1"/>
    <col min="8968" max="8968" width="11.75390625" style="225" customWidth="1"/>
    <col min="8969" max="8969" width="11.625" style="225" customWidth="1"/>
    <col min="8970" max="8970" width="11.00390625" style="225" customWidth="1"/>
    <col min="8971" max="8971" width="10.375" style="225" customWidth="1"/>
    <col min="8972" max="8972" width="75.375" style="225" customWidth="1"/>
    <col min="8973" max="8973" width="45.25390625" style="225" customWidth="1"/>
    <col min="8974" max="9216" width="9.125" style="225" customWidth="1"/>
    <col min="9217" max="9217" width="4.375" style="225" customWidth="1"/>
    <col min="9218" max="9218" width="11.625" style="225" customWidth="1"/>
    <col min="9219" max="9219" width="40.375" style="225" customWidth="1"/>
    <col min="9220" max="9220" width="5.625" style="225" customWidth="1"/>
    <col min="9221" max="9221" width="8.625" style="225" customWidth="1"/>
    <col min="9222" max="9222" width="9.875" style="225" customWidth="1"/>
    <col min="9223" max="9223" width="13.875" style="225" customWidth="1"/>
    <col min="9224" max="9224" width="11.75390625" style="225" customWidth="1"/>
    <col min="9225" max="9225" width="11.625" style="225" customWidth="1"/>
    <col min="9226" max="9226" width="11.00390625" style="225" customWidth="1"/>
    <col min="9227" max="9227" width="10.375" style="225" customWidth="1"/>
    <col min="9228" max="9228" width="75.375" style="225" customWidth="1"/>
    <col min="9229" max="9229" width="45.25390625" style="225" customWidth="1"/>
    <col min="9230" max="9472" width="9.125" style="225" customWidth="1"/>
    <col min="9473" max="9473" width="4.375" style="225" customWidth="1"/>
    <col min="9474" max="9474" width="11.625" style="225" customWidth="1"/>
    <col min="9475" max="9475" width="40.375" style="225" customWidth="1"/>
    <col min="9476" max="9476" width="5.625" style="225" customWidth="1"/>
    <col min="9477" max="9477" width="8.625" style="225" customWidth="1"/>
    <col min="9478" max="9478" width="9.875" style="225" customWidth="1"/>
    <col min="9479" max="9479" width="13.875" style="225" customWidth="1"/>
    <col min="9480" max="9480" width="11.75390625" style="225" customWidth="1"/>
    <col min="9481" max="9481" width="11.625" style="225" customWidth="1"/>
    <col min="9482" max="9482" width="11.00390625" style="225" customWidth="1"/>
    <col min="9483" max="9483" width="10.375" style="225" customWidth="1"/>
    <col min="9484" max="9484" width="75.375" style="225" customWidth="1"/>
    <col min="9485" max="9485" width="45.25390625" style="225" customWidth="1"/>
    <col min="9486" max="9728" width="9.125" style="225" customWidth="1"/>
    <col min="9729" max="9729" width="4.375" style="225" customWidth="1"/>
    <col min="9730" max="9730" width="11.625" style="225" customWidth="1"/>
    <col min="9731" max="9731" width="40.375" style="225" customWidth="1"/>
    <col min="9732" max="9732" width="5.625" style="225" customWidth="1"/>
    <col min="9733" max="9733" width="8.625" style="225" customWidth="1"/>
    <col min="9734" max="9734" width="9.875" style="225" customWidth="1"/>
    <col min="9735" max="9735" width="13.875" style="225" customWidth="1"/>
    <col min="9736" max="9736" width="11.75390625" style="225" customWidth="1"/>
    <col min="9737" max="9737" width="11.625" style="225" customWidth="1"/>
    <col min="9738" max="9738" width="11.00390625" style="225" customWidth="1"/>
    <col min="9739" max="9739" width="10.375" style="225" customWidth="1"/>
    <col min="9740" max="9740" width="75.375" style="225" customWidth="1"/>
    <col min="9741" max="9741" width="45.25390625" style="225" customWidth="1"/>
    <col min="9742" max="9984" width="9.125" style="225" customWidth="1"/>
    <col min="9985" max="9985" width="4.375" style="225" customWidth="1"/>
    <col min="9986" max="9986" width="11.625" style="225" customWidth="1"/>
    <col min="9987" max="9987" width="40.375" style="225" customWidth="1"/>
    <col min="9988" max="9988" width="5.625" style="225" customWidth="1"/>
    <col min="9989" max="9989" width="8.625" style="225" customWidth="1"/>
    <col min="9990" max="9990" width="9.875" style="225" customWidth="1"/>
    <col min="9991" max="9991" width="13.875" style="225" customWidth="1"/>
    <col min="9992" max="9992" width="11.75390625" style="225" customWidth="1"/>
    <col min="9993" max="9993" width="11.625" style="225" customWidth="1"/>
    <col min="9994" max="9994" width="11.00390625" style="225" customWidth="1"/>
    <col min="9995" max="9995" width="10.375" style="225" customWidth="1"/>
    <col min="9996" max="9996" width="75.375" style="225" customWidth="1"/>
    <col min="9997" max="9997" width="45.25390625" style="225" customWidth="1"/>
    <col min="9998" max="10240" width="9.125" style="225" customWidth="1"/>
    <col min="10241" max="10241" width="4.375" style="225" customWidth="1"/>
    <col min="10242" max="10242" width="11.625" style="225" customWidth="1"/>
    <col min="10243" max="10243" width="40.375" style="225" customWidth="1"/>
    <col min="10244" max="10244" width="5.625" style="225" customWidth="1"/>
    <col min="10245" max="10245" width="8.625" style="225" customWidth="1"/>
    <col min="10246" max="10246" width="9.875" style="225" customWidth="1"/>
    <col min="10247" max="10247" width="13.875" style="225" customWidth="1"/>
    <col min="10248" max="10248" width="11.75390625" style="225" customWidth="1"/>
    <col min="10249" max="10249" width="11.625" style="225" customWidth="1"/>
    <col min="10250" max="10250" width="11.00390625" style="225" customWidth="1"/>
    <col min="10251" max="10251" width="10.375" style="225" customWidth="1"/>
    <col min="10252" max="10252" width="75.375" style="225" customWidth="1"/>
    <col min="10253" max="10253" width="45.25390625" style="225" customWidth="1"/>
    <col min="10254" max="10496" width="9.125" style="225" customWidth="1"/>
    <col min="10497" max="10497" width="4.375" style="225" customWidth="1"/>
    <col min="10498" max="10498" width="11.625" style="225" customWidth="1"/>
    <col min="10499" max="10499" width="40.375" style="225" customWidth="1"/>
    <col min="10500" max="10500" width="5.625" style="225" customWidth="1"/>
    <col min="10501" max="10501" width="8.625" style="225" customWidth="1"/>
    <col min="10502" max="10502" width="9.875" style="225" customWidth="1"/>
    <col min="10503" max="10503" width="13.875" style="225" customWidth="1"/>
    <col min="10504" max="10504" width="11.75390625" style="225" customWidth="1"/>
    <col min="10505" max="10505" width="11.625" style="225" customWidth="1"/>
    <col min="10506" max="10506" width="11.00390625" style="225" customWidth="1"/>
    <col min="10507" max="10507" width="10.375" style="225" customWidth="1"/>
    <col min="10508" max="10508" width="75.375" style="225" customWidth="1"/>
    <col min="10509" max="10509" width="45.25390625" style="225" customWidth="1"/>
    <col min="10510" max="10752" width="9.125" style="225" customWidth="1"/>
    <col min="10753" max="10753" width="4.375" style="225" customWidth="1"/>
    <col min="10754" max="10754" width="11.625" style="225" customWidth="1"/>
    <col min="10755" max="10755" width="40.375" style="225" customWidth="1"/>
    <col min="10756" max="10756" width="5.625" style="225" customWidth="1"/>
    <col min="10757" max="10757" width="8.625" style="225" customWidth="1"/>
    <col min="10758" max="10758" width="9.875" style="225" customWidth="1"/>
    <col min="10759" max="10759" width="13.875" style="225" customWidth="1"/>
    <col min="10760" max="10760" width="11.75390625" style="225" customWidth="1"/>
    <col min="10761" max="10761" width="11.625" style="225" customWidth="1"/>
    <col min="10762" max="10762" width="11.00390625" style="225" customWidth="1"/>
    <col min="10763" max="10763" width="10.375" style="225" customWidth="1"/>
    <col min="10764" max="10764" width="75.375" style="225" customWidth="1"/>
    <col min="10765" max="10765" width="45.25390625" style="225" customWidth="1"/>
    <col min="10766" max="11008" width="9.125" style="225" customWidth="1"/>
    <col min="11009" max="11009" width="4.375" style="225" customWidth="1"/>
    <col min="11010" max="11010" width="11.625" style="225" customWidth="1"/>
    <col min="11011" max="11011" width="40.375" style="225" customWidth="1"/>
    <col min="11012" max="11012" width="5.625" style="225" customWidth="1"/>
    <col min="11013" max="11013" width="8.625" style="225" customWidth="1"/>
    <col min="11014" max="11014" width="9.875" style="225" customWidth="1"/>
    <col min="11015" max="11015" width="13.875" style="225" customWidth="1"/>
    <col min="11016" max="11016" width="11.75390625" style="225" customWidth="1"/>
    <col min="11017" max="11017" width="11.625" style="225" customWidth="1"/>
    <col min="11018" max="11018" width="11.00390625" style="225" customWidth="1"/>
    <col min="11019" max="11019" width="10.375" style="225" customWidth="1"/>
    <col min="11020" max="11020" width="75.375" style="225" customWidth="1"/>
    <col min="11021" max="11021" width="45.25390625" style="225" customWidth="1"/>
    <col min="11022" max="11264" width="9.125" style="225" customWidth="1"/>
    <col min="11265" max="11265" width="4.375" style="225" customWidth="1"/>
    <col min="11266" max="11266" width="11.625" style="225" customWidth="1"/>
    <col min="11267" max="11267" width="40.375" style="225" customWidth="1"/>
    <col min="11268" max="11268" width="5.625" style="225" customWidth="1"/>
    <col min="11269" max="11269" width="8.625" style="225" customWidth="1"/>
    <col min="11270" max="11270" width="9.875" style="225" customWidth="1"/>
    <col min="11271" max="11271" width="13.875" style="225" customWidth="1"/>
    <col min="11272" max="11272" width="11.75390625" style="225" customWidth="1"/>
    <col min="11273" max="11273" width="11.625" style="225" customWidth="1"/>
    <col min="11274" max="11274" width="11.00390625" style="225" customWidth="1"/>
    <col min="11275" max="11275" width="10.375" style="225" customWidth="1"/>
    <col min="11276" max="11276" width="75.375" style="225" customWidth="1"/>
    <col min="11277" max="11277" width="45.25390625" style="225" customWidth="1"/>
    <col min="11278" max="11520" width="9.125" style="225" customWidth="1"/>
    <col min="11521" max="11521" width="4.375" style="225" customWidth="1"/>
    <col min="11522" max="11522" width="11.625" style="225" customWidth="1"/>
    <col min="11523" max="11523" width="40.375" style="225" customWidth="1"/>
    <col min="11524" max="11524" width="5.625" style="225" customWidth="1"/>
    <col min="11525" max="11525" width="8.625" style="225" customWidth="1"/>
    <col min="11526" max="11526" width="9.875" style="225" customWidth="1"/>
    <col min="11527" max="11527" width="13.875" style="225" customWidth="1"/>
    <col min="11528" max="11528" width="11.75390625" style="225" customWidth="1"/>
    <col min="11529" max="11529" width="11.625" style="225" customWidth="1"/>
    <col min="11530" max="11530" width="11.00390625" style="225" customWidth="1"/>
    <col min="11531" max="11531" width="10.375" style="225" customWidth="1"/>
    <col min="11532" max="11532" width="75.375" style="225" customWidth="1"/>
    <col min="11533" max="11533" width="45.25390625" style="225" customWidth="1"/>
    <col min="11534" max="11776" width="9.125" style="225" customWidth="1"/>
    <col min="11777" max="11777" width="4.375" style="225" customWidth="1"/>
    <col min="11778" max="11778" width="11.625" style="225" customWidth="1"/>
    <col min="11779" max="11779" width="40.375" style="225" customWidth="1"/>
    <col min="11780" max="11780" width="5.625" style="225" customWidth="1"/>
    <col min="11781" max="11781" width="8.625" style="225" customWidth="1"/>
    <col min="11782" max="11782" width="9.875" style="225" customWidth="1"/>
    <col min="11783" max="11783" width="13.875" style="225" customWidth="1"/>
    <col min="11784" max="11784" width="11.75390625" style="225" customWidth="1"/>
    <col min="11785" max="11785" width="11.625" style="225" customWidth="1"/>
    <col min="11786" max="11786" width="11.00390625" style="225" customWidth="1"/>
    <col min="11787" max="11787" width="10.375" style="225" customWidth="1"/>
    <col min="11788" max="11788" width="75.375" style="225" customWidth="1"/>
    <col min="11789" max="11789" width="45.25390625" style="225" customWidth="1"/>
    <col min="11790" max="12032" width="9.125" style="225" customWidth="1"/>
    <col min="12033" max="12033" width="4.375" style="225" customWidth="1"/>
    <col min="12034" max="12034" width="11.625" style="225" customWidth="1"/>
    <col min="12035" max="12035" width="40.375" style="225" customWidth="1"/>
    <col min="12036" max="12036" width="5.625" style="225" customWidth="1"/>
    <col min="12037" max="12037" width="8.625" style="225" customWidth="1"/>
    <col min="12038" max="12038" width="9.875" style="225" customWidth="1"/>
    <col min="12039" max="12039" width="13.875" style="225" customWidth="1"/>
    <col min="12040" max="12040" width="11.75390625" style="225" customWidth="1"/>
    <col min="12041" max="12041" width="11.625" style="225" customWidth="1"/>
    <col min="12042" max="12042" width="11.00390625" style="225" customWidth="1"/>
    <col min="12043" max="12043" width="10.375" style="225" customWidth="1"/>
    <col min="12044" max="12044" width="75.375" style="225" customWidth="1"/>
    <col min="12045" max="12045" width="45.25390625" style="225" customWidth="1"/>
    <col min="12046" max="12288" width="9.125" style="225" customWidth="1"/>
    <col min="12289" max="12289" width="4.375" style="225" customWidth="1"/>
    <col min="12290" max="12290" width="11.625" style="225" customWidth="1"/>
    <col min="12291" max="12291" width="40.375" style="225" customWidth="1"/>
    <col min="12292" max="12292" width="5.625" style="225" customWidth="1"/>
    <col min="12293" max="12293" width="8.625" style="225" customWidth="1"/>
    <col min="12294" max="12294" width="9.875" style="225" customWidth="1"/>
    <col min="12295" max="12295" width="13.875" style="225" customWidth="1"/>
    <col min="12296" max="12296" width="11.75390625" style="225" customWidth="1"/>
    <col min="12297" max="12297" width="11.625" style="225" customWidth="1"/>
    <col min="12298" max="12298" width="11.00390625" style="225" customWidth="1"/>
    <col min="12299" max="12299" width="10.375" style="225" customWidth="1"/>
    <col min="12300" max="12300" width="75.375" style="225" customWidth="1"/>
    <col min="12301" max="12301" width="45.25390625" style="225" customWidth="1"/>
    <col min="12302" max="12544" width="9.125" style="225" customWidth="1"/>
    <col min="12545" max="12545" width="4.375" style="225" customWidth="1"/>
    <col min="12546" max="12546" width="11.625" style="225" customWidth="1"/>
    <col min="12547" max="12547" width="40.375" style="225" customWidth="1"/>
    <col min="12548" max="12548" width="5.625" style="225" customWidth="1"/>
    <col min="12549" max="12549" width="8.625" style="225" customWidth="1"/>
    <col min="12550" max="12550" width="9.875" style="225" customWidth="1"/>
    <col min="12551" max="12551" width="13.875" style="225" customWidth="1"/>
    <col min="12552" max="12552" width="11.75390625" style="225" customWidth="1"/>
    <col min="12553" max="12553" width="11.625" style="225" customWidth="1"/>
    <col min="12554" max="12554" width="11.00390625" style="225" customWidth="1"/>
    <col min="12555" max="12555" width="10.375" style="225" customWidth="1"/>
    <col min="12556" max="12556" width="75.375" style="225" customWidth="1"/>
    <col min="12557" max="12557" width="45.25390625" style="225" customWidth="1"/>
    <col min="12558" max="12800" width="9.125" style="225" customWidth="1"/>
    <col min="12801" max="12801" width="4.375" style="225" customWidth="1"/>
    <col min="12802" max="12802" width="11.625" style="225" customWidth="1"/>
    <col min="12803" max="12803" width="40.375" style="225" customWidth="1"/>
    <col min="12804" max="12804" width="5.625" style="225" customWidth="1"/>
    <col min="12805" max="12805" width="8.625" style="225" customWidth="1"/>
    <col min="12806" max="12806" width="9.875" style="225" customWidth="1"/>
    <col min="12807" max="12807" width="13.875" style="225" customWidth="1"/>
    <col min="12808" max="12808" width="11.75390625" style="225" customWidth="1"/>
    <col min="12809" max="12809" width="11.625" style="225" customWidth="1"/>
    <col min="12810" max="12810" width="11.00390625" style="225" customWidth="1"/>
    <col min="12811" max="12811" width="10.375" style="225" customWidth="1"/>
    <col min="12812" max="12812" width="75.375" style="225" customWidth="1"/>
    <col min="12813" max="12813" width="45.25390625" style="225" customWidth="1"/>
    <col min="12814" max="13056" width="9.125" style="225" customWidth="1"/>
    <col min="13057" max="13057" width="4.375" style="225" customWidth="1"/>
    <col min="13058" max="13058" width="11.625" style="225" customWidth="1"/>
    <col min="13059" max="13059" width="40.375" style="225" customWidth="1"/>
    <col min="13060" max="13060" width="5.625" style="225" customWidth="1"/>
    <col min="13061" max="13061" width="8.625" style="225" customWidth="1"/>
    <col min="13062" max="13062" width="9.875" style="225" customWidth="1"/>
    <col min="13063" max="13063" width="13.875" style="225" customWidth="1"/>
    <col min="13064" max="13064" width="11.75390625" style="225" customWidth="1"/>
    <col min="13065" max="13065" width="11.625" style="225" customWidth="1"/>
    <col min="13066" max="13066" width="11.00390625" style="225" customWidth="1"/>
    <col min="13067" max="13067" width="10.375" style="225" customWidth="1"/>
    <col min="13068" max="13068" width="75.375" style="225" customWidth="1"/>
    <col min="13069" max="13069" width="45.25390625" style="225" customWidth="1"/>
    <col min="13070" max="13312" width="9.125" style="225" customWidth="1"/>
    <col min="13313" max="13313" width="4.375" style="225" customWidth="1"/>
    <col min="13314" max="13314" width="11.625" style="225" customWidth="1"/>
    <col min="13315" max="13315" width="40.375" style="225" customWidth="1"/>
    <col min="13316" max="13316" width="5.625" style="225" customWidth="1"/>
    <col min="13317" max="13317" width="8.625" style="225" customWidth="1"/>
    <col min="13318" max="13318" width="9.875" style="225" customWidth="1"/>
    <col min="13319" max="13319" width="13.875" style="225" customWidth="1"/>
    <col min="13320" max="13320" width="11.75390625" style="225" customWidth="1"/>
    <col min="13321" max="13321" width="11.625" style="225" customWidth="1"/>
    <col min="13322" max="13322" width="11.00390625" style="225" customWidth="1"/>
    <col min="13323" max="13323" width="10.375" style="225" customWidth="1"/>
    <col min="13324" max="13324" width="75.375" style="225" customWidth="1"/>
    <col min="13325" max="13325" width="45.25390625" style="225" customWidth="1"/>
    <col min="13326" max="13568" width="9.125" style="225" customWidth="1"/>
    <col min="13569" max="13569" width="4.375" style="225" customWidth="1"/>
    <col min="13570" max="13570" width="11.625" style="225" customWidth="1"/>
    <col min="13571" max="13571" width="40.375" style="225" customWidth="1"/>
    <col min="13572" max="13572" width="5.625" style="225" customWidth="1"/>
    <col min="13573" max="13573" width="8.625" style="225" customWidth="1"/>
    <col min="13574" max="13574" width="9.875" style="225" customWidth="1"/>
    <col min="13575" max="13575" width="13.875" style="225" customWidth="1"/>
    <col min="13576" max="13576" width="11.75390625" style="225" customWidth="1"/>
    <col min="13577" max="13577" width="11.625" style="225" customWidth="1"/>
    <col min="13578" max="13578" width="11.00390625" style="225" customWidth="1"/>
    <col min="13579" max="13579" width="10.375" style="225" customWidth="1"/>
    <col min="13580" max="13580" width="75.375" style="225" customWidth="1"/>
    <col min="13581" max="13581" width="45.25390625" style="225" customWidth="1"/>
    <col min="13582" max="13824" width="9.125" style="225" customWidth="1"/>
    <col min="13825" max="13825" width="4.375" style="225" customWidth="1"/>
    <col min="13826" max="13826" width="11.625" style="225" customWidth="1"/>
    <col min="13827" max="13827" width="40.375" style="225" customWidth="1"/>
    <col min="13828" max="13828" width="5.625" style="225" customWidth="1"/>
    <col min="13829" max="13829" width="8.625" style="225" customWidth="1"/>
    <col min="13830" max="13830" width="9.875" style="225" customWidth="1"/>
    <col min="13831" max="13831" width="13.875" style="225" customWidth="1"/>
    <col min="13832" max="13832" width="11.75390625" style="225" customWidth="1"/>
    <col min="13833" max="13833" width="11.625" style="225" customWidth="1"/>
    <col min="13834" max="13834" width="11.00390625" style="225" customWidth="1"/>
    <col min="13835" max="13835" width="10.375" style="225" customWidth="1"/>
    <col min="13836" max="13836" width="75.375" style="225" customWidth="1"/>
    <col min="13837" max="13837" width="45.25390625" style="225" customWidth="1"/>
    <col min="13838" max="14080" width="9.125" style="225" customWidth="1"/>
    <col min="14081" max="14081" width="4.375" style="225" customWidth="1"/>
    <col min="14082" max="14082" width="11.625" style="225" customWidth="1"/>
    <col min="14083" max="14083" width="40.375" style="225" customWidth="1"/>
    <col min="14084" max="14084" width="5.625" style="225" customWidth="1"/>
    <col min="14085" max="14085" width="8.625" style="225" customWidth="1"/>
    <col min="14086" max="14086" width="9.875" style="225" customWidth="1"/>
    <col min="14087" max="14087" width="13.875" style="225" customWidth="1"/>
    <col min="14088" max="14088" width="11.75390625" style="225" customWidth="1"/>
    <col min="14089" max="14089" width="11.625" style="225" customWidth="1"/>
    <col min="14090" max="14090" width="11.00390625" style="225" customWidth="1"/>
    <col min="14091" max="14091" width="10.375" style="225" customWidth="1"/>
    <col min="14092" max="14092" width="75.375" style="225" customWidth="1"/>
    <col min="14093" max="14093" width="45.25390625" style="225" customWidth="1"/>
    <col min="14094" max="14336" width="9.125" style="225" customWidth="1"/>
    <col min="14337" max="14337" width="4.375" style="225" customWidth="1"/>
    <col min="14338" max="14338" width="11.625" style="225" customWidth="1"/>
    <col min="14339" max="14339" width="40.375" style="225" customWidth="1"/>
    <col min="14340" max="14340" width="5.625" style="225" customWidth="1"/>
    <col min="14341" max="14341" width="8.625" style="225" customWidth="1"/>
    <col min="14342" max="14342" width="9.875" style="225" customWidth="1"/>
    <col min="14343" max="14343" width="13.875" style="225" customWidth="1"/>
    <col min="14344" max="14344" width="11.75390625" style="225" customWidth="1"/>
    <col min="14345" max="14345" width="11.625" style="225" customWidth="1"/>
    <col min="14346" max="14346" width="11.00390625" style="225" customWidth="1"/>
    <col min="14347" max="14347" width="10.375" style="225" customWidth="1"/>
    <col min="14348" max="14348" width="75.375" style="225" customWidth="1"/>
    <col min="14349" max="14349" width="45.25390625" style="225" customWidth="1"/>
    <col min="14350" max="14592" width="9.125" style="225" customWidth="1"/>
    <col min="14593" max="14593" width="4.375" style="225" customWidth="1"/>
    <col min="14594" max="14594" width="11.625" style="225" customWidth="1"/>
    <col min="14595" max="14595" width="40.375" style="225" customWidth="1"/>
    <col min="14596" max="14596" width="5.625" style="225" customWidth="1"/>
    <col min="14597" max="14597" width="8.625" style="225" customWidth="1"/>
    <col min="14598" max="14598" width="9.875" style="225" customWidth="1"/>
    <col min="14599" max="14599" width="13.875" style="225" customWidth="1"/>
    <col min="14600" max="14600" width="11.75390625" style="225" customWidth="1"/>
    <col min="14601" max="14601" width="11.625" style="225" customWidth="1"/>
    <col min="14602" max="14602" width="11.00390625" style="225" customWidth="1"/>
    <col min="14603" max="14603" width="10.375" style="225" customWidth="1"/>
    <col min="14604" max="14604" width="75.375" style="225" customWidth="1"/>
    <col min="14605" max="14605" width="45.25390625" style="225" customWidth="1"/>
    <col min="14606" max="14848" width="9.125" style="225" customWidth="1"/>
    <col min="14849" max="14849" width="4.375" style="225" customWidth="1"/>
    <col min="14850" max="14850" width="11.625" style="225" customWidth="1"/>
    <col min="14851" max="14851" width="40.375" style="225" customWidth="1"/>
    <col min="14852" max="14852" width="5.625" style="225" customWidth="1"/>
    <col min="14853" max="14853" width="8.625" style="225" customWidth="1"/>
    <col min="14854" max="14854" width="9.875" style="225" customWidth="1"/>
    <col min="14855" max="14855" width="13.875" style="225" customWidth="1"/>
    <col min="14856" max="14856" width="11.75390625" style="225" customWidth="1"/>
    <col min="14857" max="14857" width="11.625" style="225" customWidth="1"/>
    <col min="14858" max="14858" width="11.00390625" style="225" customWidth="1"/>
    <col min="14859" max="14859" width="10.375" style="225" customWidth="1"/>
    <col min="14860" max="14860" width="75.375" style="225" customWidth="1"/>
    <col min="14861" max="14861" width="45.25390625" style="225" customWidth="1"/>
    <col min="14862" max="15104" width="9.125" style="225" customWidth="1"/>
    <col min="15105" max="15105" width="4.375" style="225" customWidth="1"/>
    <col min="15106" max="15106" width="11.625" style="225" customWidth="1"/>
    <col min="15107" max="15107" width="40.375" style="225" customWidth="1"/>
    <col min="15108" max="15108" width="5.625" style="225" customWidth="1"/>
    <col min="15109" max="15109" width="8.625" style="225" customWidth="1"/>
    <col min="15110" max="15110" width="9.875" style="225" customWidth="1"/>
    <col min="15111" max="15111" width="13.875" style="225" customWidth="1"/>
    <col min="15112" max="15112" width="11.75390625" style="225" customWidth="1"/>
    <col min="15113" max="15113" width="11.625" style="225" customWidth="1"/>
    <col min="15114" max="15114" width="11.00390625" style="225" customWidth="1"/>
    <col min="15115" max="15115" width="10.375" style="225" customWidth="1"/>
    <col min="15116" max="15116" width="75.375" style="225" customWidth="1"/>
    <col min="15117" max="15117" width="45.25390625" style="225" customWidth="1"/>
    <col min="15118" max="15360" width="9.125" style="225" customWidth="1"/>
    <col min="15361" max="15361" width="4.375" style="225" customWidth="1"/>
    <col min="15362" max="15362" width="11.625" style="225" customWidth="1"/>
    <col min="15363" max="15363" width="40.375" style="225" customWidth="1"/>
    <col min="15364" max="15364" width="5.625" style="225" customWidth="1"/>
    <col min="15365" max="15365" width="8.625" style="225" customWidth="1"/>
    <col min="15366" max="15366" width="9.875" style="225" customWidth="1"/>
    <col min="15367" max="15367" width="13.875" style="225" customWidth="1"/>
    <col min="15368" max="15368" width="11.75390625" style="225" customWidth="1"/>
    <col min="15369" max="15369" width="11.625" style="225" customWidth="1"/>
    <col min="15370" max="15370" width="11.00390625" style="225" customWidth="1"/>
    <col min="15371" max="15371" width="10.375" style="225" customWidth="1"/>
    <col min="15372" max="15372" width="75.375" style="225" customWidth="1"/>
    <col min="15373" max="15373" width="45.25390625" style="225" customWidth="1"/>
    <col min="15374" max="15616" width="9.125" style="225" customWidth="1"/>
    <col min="15617" max="15617" width="4.375" style="225" customWidth="1"/>
    <col min="15618" max="15618" width="11.625" style="225" customWidth="1"/>
    <col min="15619" max="15619" width="40.375" style="225" customWidth="1"/>
    <col min="15620" max="15620" width="5.625" style="225" customWidth="1"/>
    <col min="15621" max="15621" width="8.625" style="225" customWidth="1"/>
    <col min="15622" max="15622" width="9.875" style="225" customWidth="1"/>
    <col min="15623" max="15623" width="13.875" style="225" customWidth="1"/>
    <col min="15624" max="15624" width="11.75390625" style="225" customWidth="1"/>
    <col min="15625" max="15625" width="11.625" style="225" customWidth="1"/>
    <col min="15626" max="15626" width="11.00390625" style="225" customWidth="1"/>
    <col min="15627" max="15627" width="10.375" style="225" customWidth="1"/>
    <col min="15628" max="15628" width="75.375" style="225" customWidth="1"/>
    <col min="15629" max="15629" width="45.25390625" style="225" customWidth="1"/>
    <col min="15630" max="15872" width="9.125" style="225" customWidth="1"/>
    <col min="15873" max="15873" width="4.375" style="225" customWidth="1"/>
    <col min="15874" max="15874" width="11.625" style="225" customWidth="1"/>
    <col min="15875" max="15875" width="40.375" style="225" customWidth="1"/>
    <col min="15876" max="15876" width="5.625" style="225" customWidth="1"/>
    <col min="15877" max="15877" width="8.625" style="225" customWidth="1"/>
    <col min="15878" max="15878" width="9.875" style="225" customWidth="1"/>
    <col min="15879" max="15879" width="13.875" style="225" customWidth="1"/>
    <col min="15880" max="15880" width="11.75390625" style="225" customWidth="1"/>
    <col min="15881" max="15881" width="11.625" style="225" customWidth="1"/>
    <col min="15882" max="15882" width="11.00390625" style="225" customWidth="1"/>
    <col min="15883" max="15883" width="10.375" style="225" customWidth="1"/>
    <col min="15884" max="15884" width="75.375" style="225" customWidth="1"/>
    <col min="15885" max="15885" width="45.25390625" style="225" customWidth="1"/>
    <col min="15886" max="16128" width="9.125" style="225" customWidth="1"/>
    <col min="16129" max="16129" width="4.375" style="225" customWidth="1"/>
    <col min="16130" max="16130" width="11.625" style="225" customWidth="1"/>
    <col min="16131" max="16131" width="40.375" style="225" customWidth="1"/>
    <col min="16132" max="16132" width="5.625" style="225" customWidth="1"/>
    <col min="16133" max="16133" width="8.625" style="225" customWidth="1"/>
    <col min="16134" max="16134" width="9.875" style="225" customWidth="1"/>
    <col min="16135" max="16135" width="13.875" style="225" customWidth="1"/>
    <col min="16136" max="16136" width="11.75390625" style="225" customWidth="1"/>
    <col min="16137" max="16137" width="11.625" style="225" customWidth="1"/>
    <col min="16138" max="16138" width="11.00390625" style="225" customWidth="1"/>
    <col min="16139" max="16139" width="10.375" style="225" customWidth="1"/>
    <col min="16140" max="16140" width="75.375" style="225" customWidth="1"/>
    <col min="16141" max="16141" width="45.25390625" style="225" customWidth="1"/>
    <col min="16142" max="16384" width="9.125" style="225" customWidth="1"/>
  </cols>
  <sheetData>
    <row r="1" spans="1:7" ht="15.75">
      <c r="A1" s="325" t="s">
        <v>87</v>
      </c>
      <c r="B1" s="325"/>
      <c r="C1" s="325"/>
      <c r="D1" s="325"/>
      <c r="E1" s="325"/>
      <c r="F1" s="325"/>
      <c r="G1" s="325"/>
    </row>
    <row r="2" spans="2:7" ht="14.25" customHeight="1" thickBot="1">
      <c r="B2" s="226"/>
      <c r="C2" s="227"/>
      <c r="D2" s="227"/>
      <c r="E2" s="228"/>
      <c r="F2" s="227"/>
      <c r="G2" s="227"/>
    </row>
    <row r="3" spans="1:7" ht="13.5" thickTop="1">
      <c r="A3" s="310" t="s">
        <v>3</v>
      </c>
      <c r="B3" s="311"/>
      <c r="C3" s="179" t="s">
        <v>690</v>
      </c>
      <c r="D3" s="180"/>
      <c r="E3" s="229" t="s">
        <v>88</v>
      </c>
      <c r="F3" s="230">
        <f>'01 001 Rek-2'!H1</f>
        <v>1</v>
      </c>
      <c r="G3" s="231"/>
    </row>
    <row r="4" spans="1:7" ht="13.5" thickBot="1">
      <c r="A4" s="326" t="s">
        <v>78</v>
      </c>
      <c r="B4" s="313"/>
      <c r="C4" s="185" t="s">
        <v>105</v>
      </c>
      <c r="D4" s="186"/>
      <c r="E4" s="327" t="str">
        <f>'01 001 Rek-2'!G2</f>
        <v>Fasády SV, SZ3</v>
      </c>
      <c r="F4" s="328"/>
      <c r="G4" s="329"/>
    </row>
    <row r="5" spans="1:7" ht="13.5" thickTop="1">
      <c r="A5" s="232"/>
      <c r="G5" s="234"/>
    </row>
    <row r="6" spans="1:11" ht="27" customHeight="1">
      <c r="A6" s="235" t="s">
        <v>89</v>
      </c>
      <c r="B6" s="236" t="s">
        <v>90</v>
      </c>
      <c r="C6" s="236" t="s">
        <v>91</v>
      </c>
      <c r="D6" s="236" t="s">
        <v>92</v>
      </c>
      <c r="E6" s="237" t="s">
        <v>93</v>
      </c>
      <c r="F6" s="236" t="s">
        <v>94</v>
      </c>
      <c r="G6" s="238" t="s">
        <v>95</v>
      </c>
      <c r="H6" s="239" t="s">
        <v>96</v>
      </c>
      <c r="I6" s="239" t="s">
        <v>97</v>
      </c>
      <c r="J6" s="239" t="s">
        <v>98</v>
      </c>
      <c r="K6" s="239" t="s">
        <v>99</v>
      </c>
    </row>
    <row r="7" spans="1:15" ht="12.75">
      <c r="A7" s="240" t="s">
        <v>100</v>
      </c>
      <c r="B7" s="241" t="s">
        <v>108</v>
      </c>
      <c r="C7" s="242" t="s">
        <v>109</v>
      </c>
      <c r="D7" s="243"/>
      <c r="E7" s="244"/>
      <c r="F7" s="244"/>
      <c r="G7" s="245"/>
      <c r="H7" s="246"/>
      <c r="I7" s="247"/>
      <c r="J7" s="248"/>
      <c r="K7" s="249"/>
      <c r="O7" s="250">
        <v>1</v>
      </c>
    </row>
    <row r="8" spans="1:80" ht="22.5">
      <c r="A8" s="251">
        <v>1</v>
      </c>
      <c r="B8" s="252" t="s">
        <v>111</v>
      </c>
      <c r="C8" s="253" t="s">
        <v>112</v>
      </c>
      <c r="D8" s="254" t="s">
        <v>113</v>
      </c>
      <c r="E8" s="255">
        <v>35.9125</v>
      </c>
      <c r="F8" s="255"/>
      <c r="G8" s="256">
        <f>E8*F8</f>
        <v>0</v>
      </c>
      <c r="H8" s="257">
        <v>0.0351</v>
      </c>
      <c r="I8" s="258">
        <f>E8*H8</f>
        <v>1.26052875</v>
      </c>
      <c r="J8" s="257">
        <v>0</v>
      </c>
      <c r="K8" s="258">
        <f>E8*J8</f>
        <v>0</v>
      </c>
      <c r="O8" s="250">
        <v>2</v>
      </c>
      <c r="AA8" s="225">
        <v>1</v>
      </c>
      <c r="AB8" s="225">
        <v>1</v>
      </c>
      <c r="AC8" s="225">
        <v>1</v>
      </c>
      <c r="AZ8" s="225">
        <v>1</v>
      </c>
      <c r="BA8" s="225">
        <f>IF(AZ8=1,G8,0)</f>
        <v>0</v>
      </c>
      <c r="BB8" s="225">
        <f>IF(AZ8=2,G8,0)</f>
        <v>0</v>
      </c>
      <c r="BC8" s="225">
        <f>IF(AZ8=3,G8,0)</f>
        <v>0</v>
      </c>
      <c r="BD8" s="225">
        <f>IF(AZ8=4,G8,0)</f>
        <v>0</v>
      </c>
      <c r="BE8" s="225">
        <f>IF(AZ8=5,G8,0)</f>
        <v>0</v>
      </c>
      <c r="CA8" s="250">
        <v>1</v>
      </c>
      <c r="CB8" s="250">
        <v>1</v>
      </c>
    </row>
    <row r="9" spans="1:15" ht="12.75">
      <c r="A9" s="259"/>
      <c r="B9" s="263"/>
      <c r="C9" s="319" t="s">
        <v>567</v>
      </c>
      <c r="D9" s="320"/>
      <c r="E9" s="264">
        <v>35.9125</v>
      </c>
      <c r="F9" s="265"/>
      <c r="G9" s="266"/>
      <c r="H9" s="267"/>
      <c r="I9" s="261"/>
      <c r="J9" s="268"/>
      <c r="K9" s="261"/>
      <c r="M9" s="262" t="s">
        <v>567</v>
      </c>
      <c r="O9" s="250"/>
    </row>
    <row r="10" spans="1:80" ht="22.5">
      <c r="A10" s="251">
        <v>2</v>
      </c>
      <c r="B10" s="252" t="s">
        <v>114</v>
      </c>
      <c r="C10" s="253" t="s">
        <v>115</v>
      </c>
      <c r="D10" s="254" t="s">
        <v>113</v>
      </c>
      <c r="E10" s="255">
        <v>35.9125</v>
      </c>
      <c r="F10" s="255"/>
      <c r="G10" s="256">
        <f>E10*F10</f>
        <v>0</v>
      </c>
      <c r="H10" s="257">
        <v>0.00047</v>
      </c>
      <c r="I10" s="258">
        <f>E10*H10</f>
        <v>0.016878875</v>
      </c>
      <c r="J10" s="257">
        <v>0</v>
      </c>
      <c r="K10" s="258">
        <f>E10*J10</f>
        <v>0</v>
      </c>
      <c r="O10" s="250">
        <v>2</v>
      </c>
      <c r="AA10" s="225">
        <v>1</v>
      </c>
      <c r="AB10" s="225">
        <v>1</v>
      </c>
      <c r="AC10" s="225">
        <v>1</v>
      </c>
      <c r="AZ10" s="225">
        <v>1</v>
      </c>
      <c r="BA10" s="225">
        <f>IF(AZ10=1,G10,0)</f>
        <v>0</v>
      </c>
      <c r="BB10" s="225">
        <f>IF(AZ10=2,G10,0)</f>
        <v>0</v>
      </c>
      <c r="BC10" s="225">
        <f>IF(AZ10=3,G10,0)</f>
        <v>0</v>
      </c>
      <c r="BD10" s="225">
        <f>IF(AZ10=4,G10,0)</f>
        <v>0</v>
      </c>
      <c r="BE10" s="225">
        <f>IF(AZ10=5,G10,0)</f>
        <v>0</v>
      </c>
      <c r="CA10" s="250">
        <v>1</v>
      </c>
      <c r="CB10" s="250">
        <v>1</v>
      </c>
    </row>
    <row r="11" spans="1:15" ht="12.75">
      <c r="A11" s="259"/>
      <c r="B11" s="263"/>
      <c r="C11" s="319" t="s">
        <v>122</v>
      </c>
      <c r="D11" s="320"/>
      <c r="E11" s="264">
        <v>0</v>
      </c>
      <c r="F11" s="265"/>
      <c r="G11" s="266"/>
      <c r="H11" s="267"/>
      <c r="I11" s="261"/>
      <c r="J11" s="268"/>
      <c r="K11" s="261"/>
      <c r="M11" s="262" t="s">
        <v>122</v>
      </c>
      <c r="O11" s="250"/>
    </row>
    <row r="12" spans="1:15" ht="12.75">
      <c r="A12" s="259"/>
      <c r="B12" s="263"/>
      <c r="C12" s="319" t="s">
        <v>567</v>
      </c>
      <c r="D12" s="320"/>
      <c r="E12" s="264">
        <v>35.9125</v>
      </c>
      <c r="F12" s="265"/>
      <c r="G12" s="266"/>
      <c r="H12" s="267"/>
      <c r="I12" s="261"/>
      <c r="J12" s="268"/>
      <c r="K12" s="261"/>
      <c r="M12" s="262" t="s">
        <v>567</v>
      </c>
      <c r="O12" s="250"/>
    </row>
    <row r="13" spans="1:80" ht="12.75">
      <c r="A13" s="251">
        <v>3</v>
      </c>
      <c r="B13" s="252"/>
      <c r="C13" s="253"/>
      <c r="D13" s="254"/>
      <c r="E13" s="255"/>
      <c r="F13" s="255"/>
      <c r="G13" s="256"/>
      <c r="H13" s="257"/>
      <c r="I13" s="258"/>
      <c r="J13" s="257"/>
      <c r="K13" s="258"/>
      <c r="O13" s="250">
        <v>2</v>
      </c>
      <c r="AA13" s="225">
        <v>1</v>
      </c>
      <c r="AB13" s="225">
        <v>1</v>
      </c>
      <c r="AC13" s="225">
        <v>1</v>
      </c>
      <c r="AZ13" s="225">
        <v>1</v>
      </c>
      <c r="BA13" s="225">
        <f>IF(AZ13=1,G13,0)</f>
        <v>0</v>
      </c>
      <c r="BB13" s="225">
        <f>IF(AZ13=2,G13,0)</f>
        <v>0</v>
      </c>
      <c r="BC13" s="225">
        <f>IF(AZ13=3,G13,0)</f>
        <v>0</v>
      </c>
      <c r="BD13" s="225">
        <f>IF(AZ13=4,G13,0)</f>
        <v>0</v>
      </c>
      <c r="BE13" s="225">
        <f>IF(AZ13=5,G13,0)</f>
        <v>0</v>
      </c>
      <c r="CA13" s="250">
        <v>1</v>
      </c>
      <c r="CB13" s="250">
        <v>1</v>
      </c>
    </row>
    <row r="14" spans="1:80" ht="12.75">
      <c r="A14" s="251">
        <v>4</v>
      </c>
      <c r="B14" s="252" t="s">
        <v>118</v>
      </c>
      <c r="C14" s="253" t="s">
        <v>119</v>
      </c>
      <c r="D14" s="254" t="s">
        <v>113</v>
      </c>
      <c r="E14" s="255">
        <v>35.9125</v>
      </c>
      <c r="F14" s="255"/>
      <c r="G14" s="256">
        <f>E14*F14</f>
        <v>0</v>
      </c>
      <c r="H14" s="257">
        <v>0.0286</v>
      </c>
      <c r="I14" s="258">
        <f>E14*H14</f>
        <v>1.0270975</v>
      </c>
      <c r="J14" s="257">
        <v>0</v>
      </c>
      <c r="K14" s="258">
        <f>E14*J14</f>
        <v>0</v>
      </c>
      <c r="O14" s="250">
        <v>2</v>
      </c>
      <c r="AA14" s="225">
        <v>1</v>
      </c>
      <c r="AB14" s="225">
        <v>1</v>
      </c>
      <c r="AC14" s="225">
        <v>1</v>
      </c>
      <c r="AZ14" s="225">
        <v>1</v>
      </c>
      <c r="BA14" s="225">
        <f>IF(AZ14=1,G14,0)</f>
        <v>0</v>
      </c>
      <c r="BB14" s="225">
        <f>IF(AZ14=2,G14,0)</f>
        <v>0</v>
      </c>
      <c r="BC14" s="225">
        <f>IF(AZ14=3,G14,0)</f>
        <v>0</v>
      </c>
      <c r="BD14" s="225">
        <f>IF(AZ14=4,G14,0)</f>
        <v>0</v>
      </c>
      <c r="BE14" s="225">
        <f>IF(AZ14=5,G14,0)</f>
        <v>0</v>
      </c>
      <c r="CA14" s="250">
        <v>1</v>
      </c>
      <c r="CB14" s="250">
        <v>1</v>
      </c>
    </row>
    <row r="15" spans="1:15" ht="12.75">
      <c r="A15" s="259"/>
      <c r="B15" s="263"/>
      <c r="C15" s="319" t="s">
        <v>567</v>
      </c>
      <c r="D15" s="320"/>
      <c r="E15" s="264">
        <v>35.9125</v>
      </c>
      <c r="F15" s="265"/>
      <c r="G15" s="266"/>
      <c r="H15" s="267"/>
      <c r="I15" s="261"/>
      <c r="J15" s="268"/>
      <c r="K15" s="261"/>
      <c r="M15" s="262" t="s">
        <v>567</v>
      </c>
      <c r="O15" s="250"/>
    </row>
    <row r="16" spans="1:80" ht="12.75">
      <c r="A16" s="251">
        <v>5</v>
      </c>
      <c r="B16" s="252" t="s">
        <v>120</v>
      </c>
      <c r="C16" s="253" t="s">
        <v>121</v>
      </c>
      <c r="D16" s="254" t="s">
        <v>113</v>
      </c>
      <c r="E16" s="255">
        <v>1315.9405</v>
      </c>
      <c r="F16" s="255"/>
      <c r="G16" s="256">
        <f>E16*F16</f>
        <v>0</v>
      </c>
      <c r="H16" s="257">
        <v>0.00047</v>
      </c>
      <c r="I16" s="258">
        <f>E16*H16</f>
        <v>0.6184920349999999</v>
      </c>
      <c r="J16" s="257">
        <v>0</v>
      </c>
      <c r="K16" s="258">
        <f>E16*J16</f>
        <v>0</v>
      </c>
      <c r="O16" s="250">
        <v>2</v>
      </c>
      <c r="AA16" s="225">
        <v>1</v>
      </c>
      <c r="AB16" s="225">
        <v>1</v>
      </c>
      <c r="AC16" s="225">
        <v>1</v>
      </c>
      <c r="AZ16" s="225">
        <v>1</v>
      </c>
      <c r="BA16" s="225">
        <f>IF(AZ16=1,G16,0)</f>
        <v>0</v>
      </c>
      <c r="BB16" s="225">
        <f>IF(AZ16=2,G16,0)</f>
        <v>0</v>
      </c>
      <c r="BC16" s="225">
        <f>IF(AZ16=3,G16,0)</f>
        <v>0</v>
      </c>
      <c r="BD16" s="225">
        <f>IF(AZ16=4,G16,0)</f>
        <v>0</v>
      </c>
      <c r="BE16" s="225">
        <f>IF(AZ16=5,G16,0)</f>
        <v>0</v>
      </c>
      <c r="CA16" s="250">
        <v>1</v>
      </c>
      <c r="CB16" s="250">
        <v>1</v>
      </c>
    </row>
    <row r="17" spans="1:15" ht="12.75">
      <c r="A17" s="259"/>
      <c r="B17" s="263"/>
      <c r="C17" s="319" t="s">
        <v>122</v>
      </c>
      <c r="D17" s="320"/>
      <c r="E17" s="264">
        <v>0</v>
      </c>
      <c r="F17" s="265"/>
      <c r="G17" s="266"/>
      <c r="H17" s="267"/>
      <c r="I17" s="261"/>
      <c r="J17" s="268"/>
      <c r="K17" s="261"/>
      <c r="M17" s="262" t="s">
        <v>122</v>
      </c>
      <c r="O17" s="250"/>
    </row>
    <row r="18" spans="1:15" ht="12.75">
      <c r="A18" s="259"/>
      <c r="B18" s="263"/>
      <c r="C18" s="319" t="s">
        <v>568</v>
      </c>
      <c r="D18" s="320"/>
      <c r="E18" s="264">
        <v>1109.0995</v>
      </c>
      <c r="F18" s="265"/>
      <c r="G18" s="266"/>
      <c r="H18" s="267"/>
      <c r="I18" s="261"/>
      <c r="J18" s="268"/>
      <c r="K18" s="261"/>
      <c r="M18" s="262" t="s">
        <v>568</v>
      </c>
      <c r="O18" s="250"/>
    </row>
    <row r="19" spans="1:15" ht="12.75">
      <c r="A19" s="259"/>
      <c r="B19" s="263"/>
      <c r="C19" s="319" t="s">
        <v>569</v>
      </c>
      <c r="D19" s="320"/>
      <c r="E19" s="264">
        <v>108.1</v>
      </c>
      <c r="F19" s="265"/>
      <c r="G19" s="266"/>
      <c r="H19" s="267"/>
      <c r="I19" s="261"/>
      <c r="J19" s="268"/>
      <c r="K19" s="261"/>
      <c r="M19" s="262" t="s">
        <v>569</v>
      </c>
      <c r="O19" s="250"/>
    </row>
    <row r="20" spans="1:15" ht="12.75">
      <c r="A20" s="259"/>
      <c r="B20" s="263"/>
      <c r="C20" s="321" t="s">
        <v>127</v>
      </c>
      <c r="D20" s="320"/>
      <c r="E20" s="289">
        <v>1217.1995</v>
      </c>
      <c r="F20" s="265"/>
      <c r="G20" s="266"/>
      <c r="H20" s="267"/>
      <c r="I20" s="261"/>
      <c r="J20" s="268"/>
      <c r="K20" s="261"/>
      <c r="M20" s="262" t="s">
        <v>127</v>
      </c>
      <c r="O20" s="250"/>
    </row>
    <row r="21" spans="1:15" ht="12.75">
      <c r="A21" s="259"/>
      <c r="B21" s="263"/>
      <c r="C21" s="319" t="s">
        <v>570</v>
      </c>
      <c r="D21" s="320"/>
      <c r="E21" s="264">
        <v>88.541</v>
      </c>
      <c r="F21" s="265"/>
      <c r="G21" s="266"/>
      <c r="H21" s="267"/>
      <c r="I21" s="261"/>
      <c r="J21" s="268"/>
      <c r="K21" s="261"/>
      <c r="M21" s="262" t="s">
        <v>570</v>
      </c>
      <c r="O21" s="250"/>
    </row>
    <row r="22" spans="1:15" ht="12.75">
      <c r="A22" s="259"/>
      <c r="B22" s="263"/>
      <c r="C22" s="319" t="s">
        <v>571</v>
      </c>
      <c r="D22" s="320"/>
      <c r="E22" s="264">
        <v>10.2</v>
      </c>
      <c r="F22" s="265"/>
      <c r="G22" s="266"/>
      <c r="H22" s="267"/>
      <c r="I22" s="261"/>
      <c r="J22" s="268"/>
      <c r="K22" s="261"/>
      <c r="M22" s="262" t="s">
        <v>571</v>
      </c>
      <c r="O22" s="250"/>
    </row>
    <row r="23" spans="1:15" ht="12.75">
      <c r="A23" s="259"/>
      <c r="B23" s="263"/>
      <c r="C23" s="321" t="s">
        <v>127</v>
      </c>
      <c r="D23" s="320"/>
      <c r="E23" s="289">
        <v>98.741</v>
      </c>
      <c r="F23" s="265"/>
      <c r="G23" s="266"/>
      <c r="H23" s="267"/>
      <c r="I23" s="261"/>
      <c r="J23" s="268"/>
      <c r="K23" s="261"/>
      <c r="M23" s="262" t="s">
        <v>127</v>
      </c>
      <c r="O23" s="250"/>
    </row>
    <row r="24" spans="1:80" ht="22.5">
      <c r="A24" s="251">
        <v>6</v>
      </c>
      <c r="B24" s="252" t="s">
        <v>132</v>
      </c>
      <c r="C24" s="253" t="s">
        <v>133</v>
      </c>
      <c r="D24" s="254" t="s">
        <v>113</v>
      </c>
      <c r="E24" s="255">
        <v>1217.1995</v>
      </c>
      <c r="F24" s="255"/>
      <c r="G24" s="256">
        <f>E24*F24</f>
        <v>0</v>
      </c>
      <c r="H24" s="257">
        <v>0.03465</v>
      </c>
      <c r="I24" s="258">
        <f>E24*H24</f>
        <v>42.175962675</v>
      </c>
      <c r="J24" s="257">
        <v>0</v>
      </c>
      <c r="K24" s="258">
        <f>E24*J24</f>
        <v>0</v>
      </c>
      <c r="O24" s="250">
        <v>2</v>
      </c>
      <c r="AA24" s="225">
        <v>1</v>
      </c>
      <c r="AB24" s="225">
        <v>0</v>
      </c>
      <c r="AC24" s="225">
        <v>0</v>
      </c>
      <c r="AZ24" s="225">
        <v>1</v>
      </c>
      <c r="BA24" s="225">
        <f>IF(AZ24=1,G24,0)</f>
        <v>0</v>
      </c>
      <c r="BB24" s="225">
        <f>IF(AZ24=2,G24,0)</f>
        <v>0</v>
      </c>
      <c r="BC24" s="225">
        <f>IF(AZ24=3,G24,0)</f>
        <v>0</v>
      </c>
      <c r="BD24" s="225">
        <f>IF(AZ24=4,G24,0)</f>
        <v>0</v>
      </c>
      <c r="BE24" s="225">
        <f>IF(AZ24=5,G24,0)</f>
        <v>0</v>
      </c>
      <c r="CA24" s="250">
        <v>1</v>
      </c>
      <c r="CB24" s="250">
        <v>0</v>
      </c>
    </row>
    <row r="25" spans="1:15" ht="12.75">
      <c r="A25" s="259"/>
      <c r="B25" s="263"/>
      <c r="C25" s="319" t="s">
        <v>572</v>
      </c>
      <c r="D25" s="320"/>
      <c r="E25" s="264">
        <v>0</v>
      </c>
      <c r="F25" s="265"/>
      <c r="G25" s="266"/>
      <c r="H25" s="267"/>
      <c r="I25" s="261"/>
      <c r="J25" s="268"/>
      <c r="K25" s="261"/>
      <c r="M25" s="262" t="s">
        <v>572</v>
      </c>
      <c r="O25" s="250"/>
    </row>
    <row r="26" spans="1:15" ht="12.75">
      <c r="A26" s="259"/>
      <c r="B26" s="263"/>
      <c r="C26" s="319" t="s">
        <v>573</v>
      </c>
      <c r="D26" s="320"/>
      <c r="E26" s="264">
        <v>1386.6</v>
      </c>
      <c r="F26" s="265"/>
      <c r="G26" s="266"/>
      <c r="H26" s="267"/>
      <c r="I26" s="261"/>
      <c r="J26" s="268"/>
      <c r="K26" s="261"/>
      <c r="M26" s="262" t="s">
        <v>573</v>
      </c>
      <c r="O26" s="250"/>
    </row>
    <row r="27" spans="1:15" ht="33.75">
      <c r="A27" s="259"/>
      <c r="B27" s="263"/>
      <c r="C27" s="319" t="s">
        <v>574</v>
      </c>
      <c r="D27" s="320"/>
      <c r="E27" s="264">
        <v>-424.9</v>
      </c>
      <c r="F27" s="265"/>
      <c r="G27" s="266"/>
      <c r="H27" s="267"/>
      <c r="I27" s="261"/>
      <c r="J27" s="268"/>
      <c r="K27" s="261"/>
      <c r="M27" s="262" t="s">
        <v>574</v>
      </c>
      <c r="O27" s="250"/>
    </row>
    <row r="28" spans="1:15" ht="12.75">
      <c r="A28" s="259"/>
      <c r="B28" s="263"/>
      <c r="C28" s="319" t="s">
        <v>575</v>
      </c>
      <c r="D28" s="320"/>
      <c r="E28" s="264">
        <v>-57.54</v>
      </c>
      <c r="F28" s="265"/>
      <c r="G28" s="266"/>
      <c r="H28" s="267"/>
      <c r="I28" s="261"/>
      <c r="J28" s="268"/>
      <c r="K28" s="261"/>
      <c r="M28" s="262" t="s">
        <v>575</v>
      </c>
      <c r="O28" s="250"/>
    </row>
    <row r="29" spans="1:15" ht="22.5">
      <c r="A29" s="259"/>
      <c r="B29" s="263"/>
      <c r="C29" s="319" t="s">
        <v>576</v>
      </c>
      <c r="D29" s="320"/>
      <c r="E29" s="264">
        <v>-65.527</v>
      </c>
      <c r="F29" s="265"/>
      <c r="G29" s="266"/>
      <c r="H29" s="267"/>
      <c r="I29" s="261"/>
      <c r="J29" s="268"/>
      <c r="K29" s="261"/>
      <c r="M29" s="262" t="s">
        <v>576</v>
      </c>
      <c r="O29" s="250"/>
    </row>
    <row r="30" spans="1:15" ht="12.75">
      <c r="A30" s="259"/>
      <c r="B30" s="263"/>
      <c r="C30" s="319" t="s">
        <v>577</v>
      </c>
      <c r="D30" s="320"/>
      <c r="E30" s="264">
        <v>-32.2785</v>
      </c>
      <c r="F30" s="265"/>
      <c r="G30" s="266"/>
      <c r="H30" s="267"/>
      <c r="I30" s="261"/>
      <c r="J30" s="268"/>
      <c r="K30" s="261"/>
      <c r="M30" s="262" t="s">
        <v>577</v>
      </c>
      <c r="O30" s="250"/>
    </row>
    <row r="31" spans="1:15" ht="12.75">
      <c r="A31" s="259"/>
      <c r="B31" s="263"/>
      <c r="C31" s="319" t="s">
        <v>578</v>
      </c>
      <c r="D31" s="320"/>
      <c r="E31" s="264">
        <v>-5.745</v>
      </c>
      <c r="F31" s="265"/>
      <c r="G31" s="266"/>
      <c r="H31" s="267"/>
      <c r="I31" s="261"/>
      <c r="J31" s="268"/>
      <c r="K31" s="261"/>
      <c r="M31" s="262" t="s">
        <v>578</v>
      </c>
      <c r="O31" s="250"/>
    </row>
    <row r="32" spans="1:15" ht="12.75">
      <c r="A32" s="259"/>
      <c r="B32" s="263"/>
      <c r="C32" s="319" t="s">
        <v>579</v>
      </c>
      <c r="D32" s="320"/>
      <c r="E32" s="264">
        <v>-2.16</v>
      </c>
      <c r="F32" s="265"/>
      <c r="G32" s="266"/>
      <c r="H32" s="267"/>
      <c r="I32" s="261"/>
      <c r="J32" s="268"/>
      <c r="K32" s="261"/>
      <c r="M32" s="262" t="s">
        <v>579</v>
      </c>
      <c r="O32" s="250"/>
    </row>
    <row r="33" spans="1:15" ht="12.75">
      <c r="A33" s="259"/>
      <c r="B33" s="263"/>
      <c r="C33" s="319" t="s">
        <v>580</v>
      </c>
      <c r="D33" s="320"/>
      <c r="E33" s="264">
        <v>-4.6575</v>
      </c>
      <c r="F33" s="265"/>
      <c r="G33" s="266"/>
      <c r="H33" s="267"/>
      <c r="I33" s="261"/>
      <c r="J33" s="268"/>
      <c r="K33" s="261"/>
      <c r="M33" s="262" t="s">
        <v>580</v>
      </c>
      <c r="O33" s="250"/>
    </row>
    <row r="34" spans="1:15" ht="12.75">
      <c r="A34" s="259"/>
      <c r="B34" s="263"/>
      <c r="C34" s="319" t="s">
        <v>581</v>
      </c>
      <c r="D34" s="320"/>
      <c r="E34" s="264">
        <v>-3.5525</v>
      </c>
      <c r="F34" s="265"/>
      <c r="G34" s="266"/>
      <c r="H34" s="267"/>
      <c r="I34" s="261"/>
      <c r="J34" s="268"/>
      <c r="K34" s="261"/>
      <c r="M34" s="262" t="s">
        <v>581</v>
      </c>
      <c r="O34" s="250"/>
    </row>
    <row r="35" spans="1:15" ht="45">
      <c r="A35" s="259"/>
      <c r="B35" s="263"/>
      <c r="C35" s="319" t="s">
        <v>582</v>
      </c>
      <c r="D35" s="320"/>
      <c r="E35" s="264">
        <v>117.9</v>
      </c>
      <c r="F35" s="265"/>
      <c r="G35" s="266"/>
      <c r="H35" s="267"/>
      <c r="I35" s="261"/>
      <c r="J35" s="268"/>
      <c r="K35" s="261"/>
      <c r="M35" s="262" t="s">
        <v>582</v>
      </c>
      <c r="O35" s="250"/>
    </row>
    <row r="36" spans="1:15" ht="22.5">
      <c r="A36" s="259"/>
      <c r="B36" s="263"/>
      <c r="C36" s="319" t="s">
        <v>583</v>
      </c>
      <c r="D36" s="320"/>
      <c r="E36" s="264">
        <v>60.12</v>
      </c>
      <c r="F36" s="265"/>
      <c r="G36" s="266"/>
      <c r="H36" s="267"/>
      <c r="I36" s="261"/>
      <c r="J36" s="268"/>
      <c r="K36" s="261"/>
      <c r="M36" s="262" t="s">
        <v>583</v>
      </c>
      <c r="O36" s="250"/>
    </row>
    <row r="37" spans="1:15" ht="12.75">
      <c r="A37" s="259"/>
      <c r="B37" s="263"/>
      <c r="C37" s="319" t="s">
        <v>584</v>
      </c>
      <c r="D37" s="320"/>
      <c r="E37" s="264">
        <v>108.72</v>
      </c>
      <c r="F37" s="265"/>
      <c r="G37" s="266"/>
      <c r="H37" s="267"/>
      <c r="I37" s="261"/>
      <c r="J37" s="268"/>
      <c r="K37" s="261"/>
      <c r="M37" s="262" t="s">
        <v>584</v>
      </c>
      <c r="O37" s="250"/>
    </row>
    <row r="38" spans="1:15" ht="12.75">
      <c r="A38" s="259"/>
      <c r="B38" s="263"/>
      <c r="C38" s="319" t="s">
        <v>585</v>
      </c>
      <c r="D38" s="320"/>
      <c r="E38" s="264">
        <v>32.12</v>
      </c>
      <c r="F38" s="265"/>
      <c r="G38" s="266"/>
      <c r="H38" s="267"/>
      <c r="I38" s="261"/>
      <c r="J38" s="268"/>
      <c r="K38" s="261"/>
      <c r="M38" s="262" t="s">
        <v>585</v>
      </c>
      <c r="O38" s="250"/>
    </row>
    <row r="39" spans="1:15" ht="12.75">
      <c r="A39" s="259"/>
      <c r="B39" s="263"/>
      <c r="C39" s="321" t="s">
        <v>127</v>
      </c>
      <c r="D39" s="320"/>
      <c r="E39" s="289">
        <v>1109.0994999999998</v>
      </c>
      <c r="F39" s="265"/>
      <c r="G39" s="266"/>
      <c r="H39" s="267"/>
      <c r="I39" s="261"/>
      <c r="J39" s="268"/>
      <c r="K39" s="261"/>
      <c r="M39" s="262" t="s">
        <v>127</v>
      </c>
      <c r="O39" s="250"/>
    </row>
    <row r="40" spans="1:15" ht="12.75">
      <c r="A40" s="259"/>
      <c r="B40" s="263"/>
      <c r="C40" s="319" t="s">
        <v>586</v>
      </c>
      <c r="D40" s="320"/>
      <c r="E40" s="264">
        <v>0</v>
      </c>
      <c r="F40" s="265"/>
      <c r="G40" s="266"/>
      <c r="H40" s="267"/>
      <c r="I40" s="261"/>
      <c r="J40" s="268"/>
      <c r="K40" s="261"/>
      <c r="M40" s="262" t="s">
        <v>586</v>
      </c>
      <c r="O40" s="250"/>
    </row>
    <row r="41" spans="1:15" ht="12.75">
      <c r="A41" s="259"/>
      <c r="B41" s="263"/>
      <c r="C41" s="319" t="s">
        <v>587</v>
      </c>
      <c r="D41" s="320"/>
      <c r="E41" s="264">
        <v>140.8</v>
      </c>
      <c r="F41" s="265"/>
      <c r="G41" s="266"/>
      <c r="H41" s="267"/>
      <c r="I41" s="261"/>
      <c r="J41" s="268"/>
      <c r="K41" s="261"/>
      <c r="M41" s="262" t="s">
        <v>587</v>
      </c>
      <c r="O41" s="250"/>
    </row>
    <row r="42" spans="1:15" ht="12.75">
      <c r="A42" s="259"/>
      <c r="B42" s="263"/>
      <c r="C42" s="319" t="s">
        <v>588</v>
      </c>
      <c r="D42" s="320"/>
      <c r="E42" s="264">
        <v>-24.1</v>
      </c>
      <c r="F42" s="265"/>
      <c r="G42" s="266"/>
      <c r="H42" s="267"/>
      <c r="I42" s="261"/>
      <c r="J42" s="268"/>
      <c r="K42" s="261"/>
      <c r="M42" s="262" t="s">
        <v>588</v>
      </c>
      <c r="O42" s="250"/>
    </row>
    <row r="43" spans="1:15" ht="12.75">
      <c r="A43" s="259"/>
      <c r="B43" s="263"/>
      <c r="C43" s="319" t="s">
        <v>589</v>
      </c>
      <c r="D43" s="320"/>
      <c r="E43" s="264">
        <v>-2.58</v>
      </c>
      <c r="F43" s="265"/>
      <c r="G43" s="266"/>
      <c r="H43" s="267"/>
      <c r="I43" s="261"/>
      <c r="J43" s="268"/>
      <c r="K43" s="261"/>
      <c r="M43" s="262" t="s">
        <v>589</v>
      </c>
      <c r="O43" s="250"/>
    </row>
    <row r="44" spans="1:15" ht="12.75">
      <c r="A44" s="259"/>
      <c r="B44" s="263"/>
      <c r="C44" s="319" t="s">
        <v>590</v>
      </c>
      <c r="D44" s="320"/>
      <c r="E44" s="264">
        <v>-9.03</v>
      </c>
      <c r="F44" s="265"/>
      <c r="G44" s="266"/>
      <c r="H44" s="267"/>
      <c r="I44" s="261"/>
      <c r="J44" s="268"/>
      <c r="K44" s="261"/>
      <c r="M44" s="262" t="s">
        <v>590</v>
      </c>
      <c r="O44" s="250"/>
    </row>
    <row r="45" spans="1:15" ht="12.75">
      <c r="A45" s="259"/>
      <c r="B45" s="263"/>
      <c r="C45" s="319" t="s">
        <v>591</v>
      </c>
      <c r="D45" s="320"/>
      <c r="E45" s="264">
        <v>-4.95</v>
      </c>
      <c r="F45" s="265"/>
      <c r="G45" s="266"/>
      <c r="H45" s="267"/>
      <c r="I45" s="261"/>
      <c r="J45" s="268"/>
      <c r="K45" s="261"/>
      <c r="M45" s="262" t="s">
        <v>591</v>
      </c>
      <c r="O45" s="250"/>
    </row>
    <row r="46" spans="1:15" ht="12.75">
      <c r="A46" s="259"/>
      <c r="B46" s="263"/>
      <c r="C46" s="319" t="s">
        <v>592</v>
      </c>
      <c r="D46" s="320"/>
      <c r="E46" s="264">
        <v>-1.91</v>
      </c>
      <c r="F46" s="265"/>
      <c r="G46" s="266"/>
      <c r="H46" s="267"/>
      <c r="I46" s="261"/>
      <c r="J46" s="268"/>
      <c r="K46" s="261"/>
      <c r="M46" s="262" t="s">
        <v>592</v>
      </c>
      <c r="O46" s="250"/>
    </row>
    <row r="47" spans="1:15" ht="22.5">
      <c r="A47" s="259"/>
      <c r="B47" s="263"/>
      <c r="C47" s="319" t="s">
        <v>593</v>
      </c>
      <c r="D47" s="320"/>
      <c r="E47" s="264">
        <v>9.87</v>
      </c>
      <c r="F47" s="265"/>
      <c r="G47" s="266"/>
      <c r="H47" s="267"/>
      <c r="I47" s="261"/>
      <c r="J47" s="268"/>
      <c r="K47" s="261"/>
      <c r="M47" s="262" t="s">
        <v>593</v>
      </c>
      <c r="O47" s="250"/>
    </row>
    <row r="48" spans="1:15" ht="12.75">
      <c r="A48" s="259"/>
      <c r="B48" s="263"/>
      <c r="C48" s="321" t="s">
        <v>127</v>
      </c>
      <c r="D48" s="320"/>
      <c r="E48" s="289">
        <v>108.10000000000002</v>
      </c>
      <c r="F48" s="265"/>
      <c r="G48" s="266"/>
      <c r="H48" s="267"/>
      <c r="I48" s="261"/>
      <c r="J48" s="268"/>
      <c r="K48" s="261"/>
      <c r="M48" s="262" t="s">
        <v>127</v>
      </c>
      <c r="O48" s="250"/>
    </row>
    <row r="49" spans="1:80" ht="22.5">
      <c r="A49" s="251">
        <v>7</v>
      </c>
      <c r="B49" s="252" t="s">
        <v>169</v>
      </c>
      <c r="C49" s="253" t="s">
        <v>170</v>
      </c>
      <c r="D49" s="254" t="s">
        <v>113</v>
      </c>
      <c r="E49" s="255">
        <v>98.741</v>
      </c>
      <c r="F49" s="255"/>
      <c r="G49" s="256">
        <f>E49*F49</f>
        <v>0</v>
      </c>
      <c r="H49" s="257">
        <v>0.03465</v>
      </c>
      <c r="I49" s="258">
        <f>E49*H49</f>
        <v>3.42137565</v>
      </c>
      <c r="J49" s="257">
        <v>0</v>
      </c>
      <c r="K49" s="258">
        <f>E49*J49</f>
        <v>0</v>
      </c>
      <c r="O49" s="250">
        <v>2</v>
      </c>
      <c r="AA49" s="225">
        <v>1</v>
      </c>
      <c r="AB49" s="225">
        <v>1</v>
      </c>
      <c r="AC49" s="225">
        <v>1</v>
      </c>
      <c r="AZ49" s="225">
        <v>1</v>
      </c>
      <c r="BA49" s="225">
        <f>IF(AZ49=1,G49,0)</f>
        <v>0</v>
      </c>
      <c r="BB49" s="225">
        <f>IF(AZ49=2,G49,0)</f>
        <v>0</v>
      </c>
      <c r="BC49" s="225">
        <f>IF(AZ49=3,G49,0)</f>
        <v>0</v>
      </c>
      <c r="BD49" s="225">
        <f>IF(AZ49=4,G49,0)</f>
        <v>0</v>
      </c>
      <c r="BE49" s="225">
        <f>IF(AZ49=5,G49,0)</f>
        <v>0</v>
      </c>
      <c r="CA49" s="250">
        <v>1</v>
      </c>
      <c r="CB49" s="250">
        <v>1</v>
      </c>
    </row>
    <row r="50" spans="1:15" ht="12.75">
      <c r="A50" s="259"/>
      <c r="B50" s="263"/>
      <c r="C50" s="319" t="s">
        <v>594</v>
      </c>
      <c r="D50" s="320"/>
      <c r="E50" s="264">
        <v>0</v>
      </c>
      <c r="F50" s="265"/>
      <c r="G50" s="266"/>
      <c r="H50" s="267"/>
      <c r="I50" s="261"/>
      <c r="J50" s="268"/>
      <c r="K50" s="261"/>
      <c r="M50" s="262" t="s">
        <v>594</v>
      </c>
      <c r="O50" s="250"/>
    </row>
    <row r="51" spans="1:15" ht="12.75">
      <c r="A51" s="259"/>
      <c r="B51" s="263"/>
      <c r="C51" s="319" t="s">
        <v>595</v>
      </c>
      <c r="D51" s="320"/>
      <c r="E51" s="264">
        <v>98.62</v>
      </c>
      <c r="F51" s="265"/>
      <c r="G51" s="266"/>
      <c r="H51" s="267"/>
      <c r="I51" s="261"/>
      <c r="J51" s="268"/>
      <c r="K51" s="261"/>
      <c r="M51" s="262" t="s">
        <v>595</v>
      </c>
      <c r="O51" s="250"/>
    </row>
    <row r="52" spans="1:15" ht="22.5">
      <c r="A52" s="259"/>
      <c r="B52" s="263"/>
      <c r="C52" s="319" t="s">
        <v>596</v>
      </c>
      <c r="D52" s="320"/>
      <c r="E52" s="264">
        <v>-22.16</v>
      </c>
      <c r="F52" s="265"/>
      <c r="G52" s="266"/>
      <c r="H52" s="267"/>
      <c r="I52" s="261"/>
      <c r="J52" s="268"/>
      <c r="K52" s="261"/>
      <c r="M52" s="262" t="s">
        <v>596</v>
      </c>
      <c r="O52" s="250"/>
    </row>
    <row r="53" spans="1:15" ht="22.5">
      <c r="A53" s="259"/>
      <c r="B53" s="263"/>
      <c r="C53" s="319" t="s">
        <v>597</v>
      </c>
      <c r="D53" s="320"/>
      <c r="E53" s="264">
        <v>12.081</v>
      </c>
      <c r="F53" s="265"/>
      <c r="G53" s="266"/>
      <c r="H53" s="267"/>
      <c r="I53" s="261"/>
      <c r="J53" s="268"/>
      <c r="K53" s="261"/>
      <c r="M53" s="262" t="s">
        <v>597</v>
      </c>
      <c r="O53" s="250"/>
    </row>
    <row r="54" spans="1:15" ht="12.75">
      <c r="A54" s="259"/>
      <c r="B54" s="263"/>
      <c r="C54" s="321" t="s">
        <v>127</v>
      </c>
      <c r="D54" s="320"/>
      <c r="E54" s="289">
        <v>88.54100000000001</v>
      </c>
      <c r="F54" s="265"/>
      <c r="G54" s="266"/>
      <c r="H54" s="267"/>
      <c r="I54" s="261"/>
      <c r="J54" s="268"/>
      <c r="K54" s="261"/>
      <c r="M54" s="262" t="s">
        <v>127</v>
      </c>
      <c r="O54" s="250"/>
    </row>
    <row r="55" spans="1:15" ht="12.75">
      <c r="A55" s="259"/>
      <c r="B55" s="263"/>
      <c r="C55" s="319" t="s">
        <v>598</v>
      </c>
      <c r="D55" s="320"/>
      <c r="E55" s="264">
        <v>0</v>
      </c>
      <c r="F55" s="265"/>
      <c r="G55" s="266"/>
      <c r="H55" s="267"/>
      <c r="I55" s="261"/>
      <c r="J55" s="268"/>
      <c r="K55" s="261"/>
      <c r="M55" s="262" t="s">
        <v>598</v>
      </c>
      <c r="O55" s="250"/>
    </row>
    <row r="56" spans="1:15" ht="12.75">
      <c r="A56" s="259"/>
      <c r="B56" s="263"/>
      <c r="C56" s="319" t="s">
        <v>599</v>
      </c>
      <c r="D56" s="320"/>
      <c r="E56" s="264">
        <v>12.11</v>
      </c>
      <c r="F56" s="265"/>
      <c r="G56" s="266"/>
      <c r="H56" s="267"/>
      <c r="I56" s="261"/>
      <c r="J56" s="268"/>
      <c r="K56" s="261"/>
      <c r="M56" s="262" t="s">
        <v>599</v>
      </c>
      <c r="O56" s="250"/>
    </row>
    <row r="57" spans="1:15" ht="12.75">
      <c r="A57" s="259"/>
      <c r="B57" s="263"/>
      <c r="C57" s="319" t="s">
        <v>600</v>
      </c>
      <c r="D57" s="320"/>
      <c r="E57" s="264">
        <v>-1.91</v>
      </c>
      <c r="F57" s="265"/>
      <c r="G57" s="266"/>
      <c r="H57" s="267"/>
      <c r="I57" s="261"/>
      <c r="J57" s="268"/>
      <c r="K57" s="261"/>
      <c r="M57" s="262" t="s">
        <v>600</v>
      </c>
      <c r="O57" s="250"/>
    </row>
    <row r="58" spans="1:15" ht="12.75">
      <c r="A58" s="259"/>
      <c r="B58" s="263"/>
      <c r="C58" s="319" t="s">
        <v>601</v>
      </c>
      <c r="D58" s="320"/>
      <c r="E58" s="264">
        <v>0</v>
      </c>
      <c r="F58" s="265"/>
      <c r="G58" s="266"/>
      <c r="H58" s="267"/>
      <c r="I58" s="261"/>
      <c r="J58" s="268"/>
      <c r="K58" s="261"/>
      <c r="M58" s="262" t="s">
        <v>601</v>
      </c>
      <c r="O58" s="250"/>
    </row>
    <row r="59" spans="1:15" ht="12.75">
      <c r="A59" s="259"/>
      <c r="B59" s="263"/>
      <c r="C59" s="321" t="s">
        <v>127</v>
      </c>
      <c r="D59" s="320"/>
      <c r="E59" s="289">
        <v>10.2</v>
      </c>
      <c r="F59" s="265"/>
      <c r="G59" s="266"/>
      <c r="H59" s="267"/>
      <c r="I59" s="261"/>
      <c r="J59" s="268"/>
      <c r="K59" s="261"/>
      <c r="M59" s="262" t="s">
        <v>127</v>
      </c>
      <c r="O59" s="250"/>
    </row>
    <row r="60" spans="1:80" ht="22.5">
      <c r="A60" s="251">
        <v>8</v>
      </c>
      <c r="B60" s="252" t="s">
        <v>187</v>
      </c>
      <c r="C60" s="253" t="s">
        <v>188</v>
      </c>
      <c r="D60" s="254" t="s">
        <v>113</v>
      </c>
      <c r="E60" s="255">
        <v>1315.9405</v>
      </c>
      <c r="F60" s="255"/>
      <c r="G60" s="256">
        <f>E60*F60</f>
        <v>0</v>
      </c>
      <c r="H60" s="257">
        <v>0.0079</v>
      </c>
      <c r="I60" s="258">
        <f>E60*H60</f>
        <v>10.395929950000001</v>
      </c>
      <c r="J60" s="257">
        <v>0</v>
      </c>
      <c r="K60" s="258">
        <f>E60*J60</f>
        <v>0</v>
      </c>
      <c r="O60" s="250">
        <v>2</v>
      </c>
      <c r="AA60" s="225">
        <v>1</v>
      </c>
      <c r="AB60" s="225">
        <v>1</v>
      </c>
      <c r="AC60" s="225">
        <v>1</v>
      </c>
      <c r="AZ60" s="225">
        <v>1</v>
      </c>
      <c r="BA60" s="225">
        <f>IF(AZ60=1,G60,0)</f>
        <v>0</v>
      </c>
      <c r="BB60" s="225">
        <f>IF(AZ60=2,G60,0)</f>
        <v>0</v>
      </c>
      <c r="BC60" s="225">
        <f>IF(AZ60=3,G60,0)</f>
        <v>0</v>
      </c>
      <c r="BD60" s="225">
        <f>IF(AZ60=4,G60,0)</f>
        <v>0</v>
      </c>
      <c r="BE60" s="225">
        <f>IF(AZ60=5,G60,0)</f>
        <v>0</v>
      </c>
      <c r="CA60" s="250">
        <v>1</v>
      </c>
      <c r="CB60" s="250">
        <v>1</v>
      </c>
    </row>
    <row r="61" spans="1:15" ht="12.75">
      <c r="A61" s="259"/>
      <c r="B61" s="263"/>
      <c r="C61" s="319" t="s">
        <v>568</v>
      </c>
      <c r="D61" s="320"/>
      <c r="E61" s="264">
        <v>1109.0995</v>
      </c>
      <c r="F61" s="265"/>
      <c r="G61" s="266"/>
      <c r="H61" s="267"/>
      <c r="I61" s="261"/>
      <c r="J61" s="268"/>
      <c r="K61" s="261"/>
      <c r="M61" s="262" t="s">
        <v>568</v>
      </c>
      <c r="O61" s="250"/>
    </row>
    <row r="62" spans="1:15" ht="12.75">
      <c r="A62" s="259"/>
      <c r="B62" s="263"/>
      <c r="C62" s="319" t="s">
        <v>569</v>
      </c>
      <c r="D62" s="320"/>
      <c r="E62" s="264">
        <v>108.1</v>
      </c>
      <c r="F62" s="265"/>
      <c r="G62" s="266"/>
      <c r="H62" s="267"/>
      <c r="I62" s="261"/>
      <c r="J62" s="268"/>
      <c r="K62" s="261"/>
      <c r="M62" s="262" t="s">
        <v>569</v>
      </c>
      <c r="O62" s="250"/>
    </row>
    <row r="63" spans="1:15" ht="12.75">
      <c r="A63" s="259"/>
      <c r="B63" s="263"/>
      <c r="C63" s="321" t="s">
        <v>127</v>
      </c>
      <c r="D63" s="320"/>
      <c r="E63" s="289">
        <v>1217.1995</v>
      </c>
      <c r="F63" s="265"/>
      <c r="G63" s="266"/>
      <c r="H63" s="267"/>
      <c r="I63" s="261"/>
      <c r="J63" s="268"/>
      <c r="K63" s="261"/>
      <c r="M63" s="262" t="s">
        <v>127</v>
      </c>
      <c r="O63" s="250"/>
    </row>
    <row r="64" spans="1:15" ht="12.75">
      <c r="A64" s="259"/>
      <c r="B64" s="263"/>
      <c r="C64" s="319" t="s">
        <v>570</v>
      </c>
      <c r="D64" s="320"/>
      <c r="E64" s="264">
        <v>88.541</v>
      </c>
      <c r="F64" s="265"/>
      <c r="G64" s="266"/>
      <c r="H64" s="267"/>
      <c r="I64" s="261"/>
      <c r="J64" s="268"/>
      <c r="K64" s="261"/>
      <c r="M64" s="262" t="s">
        <v>570</v>
      </c>
      <c r="O64" s="250"/>
    </row>
    <row r="65" spans="1:15" ht="12.75">
      <c r="A65" s="259"/>
      <c r="B65" s="263"/>
      <c r="C65" s="319" t="s">
        <v>571</v>
      </c>
      <c r="D65" s="320"/>
      <c r="E65" s="264">
        <v>10.2</v>
      </c>
      <c r="F65" s="265"/>
      <c r="G65" s="266"/>
      <c r="H65" s="267"/>
      <c r="I65" s="261"/>
      <c r="J65" s="268"/>
      <c r="K65" s="261"/>
      <c r="M65" s="262" t="s">
        <v>571</v>
      </c>
      <c r="O65" s="250"/>
    </row>
    <row r="66" spans="1:15" ht="12.75">
      <c r="A66" s="259"/>
      <c r="B66" s="263"/>
      <c r="C66" s="321" t="s">
        <v>127</v>
      </c>
      <c r="D66" s="320"/>
      <c r="E66" s="289">
        <v>98.741</v>
      </c>
      <c r="F66" s="265"/>
      <c r="G66" s="266"/>
      <c r="H66" s="267"/>
      <c r="I66" s="261"/>
      <c r="J66" s="268"/>
      <c r="K66" s="261"/>
      <c r="M66" s="262" t="s">
        <v>127</v>
      </c>
      <c r="O66" s="250"/>
    </row>
    <row r="67" spans="1:80" ht="22.5">
      <c r="A67" s="251">
        <v>9</v>
      </c>
      <c r="B67" s="252" t="s">
        <v>189</v>
      </c>
      <c r="C67" s="253" t="s">
        <v>190</v>
      </c>
      <c r="D67" s="254" t="s">
        <v>113</v>
      </c>
      <c r="E67" s="255">
        <v>273.1815</v>
      </c>
      <c r="F67" s="255"/>
      <c r="G67" s="256">
        <f>E67*F67</f>
        <v>0</v>
      </c>
      <c r="H67" s="257">
        <v>0.00328</v>
      </c>
      <c r="I67" s="258">
        <f>E67*H67</f>
        <v>0.8960353200000001</v>
      </c>
      <c r="J67" s="257">
        <v>0</v>
      </c>
      <c r="K67" s="258">
        <f>E67*J67</f>
        <v>0</v>
      </c>
      <c r="O67" s="250">
        <v>2</v>
      </c>
      <c r="AA67" s="225">
        <v>1</v>
      </c>
      <c r="AB67" s="225">
        <v>1</v>
      </c>
      <c r="AC67" s="225">
        <v>1</v>
      </c>
      <c r="AZ67" s="225">
        <v>1</v>
      </c>
      <c r="BA67" s="225">
        <f>IF(AZ67=1,G67,0)</f>
        <v>0</v>
      </c>
      <c r="BB67" s="225">
        <f>IF(AZ67=2,G67,0)</f>
        <v>0</v>
      </c>
      <c r="BC67" s="225">
        <f>IF(AZ67=3,G67,0)</f>
        <v>0</v>
      </c>
      <c r="BD67" s="225">
        <f>IF(AZ67=4,G67,0)</f>
        <v>0</v>
      </c>
      <c r="BE67" s="225">
        <f>IF(AZ67=5,G67,0)</f>
        <v>0</v>
      </c>
      <c r="CA67" s="250">
        <v>1</v>
      </c>
      <c r="CB67" s="250">
        <v>1</v>
      </c>
    </row>
    <row r="68" spans="1:15" ht="12.75">
      <c r="A68" s="259"/>
      <c r="B68" s="263"/>
      <c r="C68" s="319" t="s">
        <v>602</v>
      </c>
      <c r="D68" s="320"/>
      <c r="E68" s="264">
        <v>246.0695</v>
      </c>
      <c r="F68" s="265"/>
      <c r="G68" s="266"/>
      <c r="H68" s="267"/>
      <c r="I68" s="261"/>
      <c r="J68" s="268"/>
      <c r="K68" s="261"/>
      <c r="M68" s="262" t="s">
        <v>602</v>
      </c>
      <c r="O68" s="250"/>
    </row>
    <row r="69" spans="1:15" ht="12.75">
      <c r="A69" s="259"/>
      <c r="B69" s="263"/>
      <c r="C69" s="319" t="s">
        <v>603</v>
      </c>
      <c r="D69" s="320"/>
      <c r="E69" s="264">
        <v>27.112</v>
      </c>
      <c r="F69" s="265"/>
      <c r="G69" s="266"/>
      <c r="H69" s="267"/>
      <c r="I69" s="261"/>
      <c r="J69" s="268"/>
      <c r="K69" s="261"/>
      <c r="M69" s="262" t="s">
        <v>603</v>
      </c>
      <c r="O69" s="250"/>
    </row>
    <row r="70" spans="1:80" ht="22.5">
      <c r="A70" s="251">
        <v>10</v>
      </c>
      <c r="B70" s="252" t="s">
        <v>195</v>
      </c>
      <c r="C70" s="253" t="s">
        <v>196</v>
      </c>
      <c r="D70" s="254" t="s">
        <v>113</v>
      </c>
      <c r="E70" s="255">
        <v>1315.9405</v>
      </c>
      <c r="F70" s="255"/>
      <c r="G70" s="256">
        <f>E70*F70</f>
        <v>0</v>
      </c>
      <c r="H70" s="257">
        <v>0.0286</v>
      </c>
      <c r="I70" s="258">
        <f>E70*H70</f>
        <v>37.6358983</v>
      </c>
      <c r="J70" s="257">
        <v>0</v>
      </c>
      <c r="K70" s="258">
        <f>E70*J70</f>
        <v>0</v>
      </c>
      <c r="O70" s="250">
        <v>2</v>
      </c>
      <c r="AA70" s="225">
        <v>1</v>
      </c>
      <c r="AB70" s="225">
        <v>0</v>
      </c>
      <c r="AC70" s="225">
        <v>0</v>
      </c>
      <c r="AZ70" s="225">
        <v>1</v>
      </c>
      <c r="BA70" s="225">
        <f>IF(AZ70=1,G70,0)</f>
        <v>0</v>
      </c>
      <c r="BB70" s="225">
        <f>IF(AZ70=2,G70,0)</f>
        <v>0</v>
      </c>
      <c r="BC70" s="225">
        <f>IF(AZ70=3,G70,0)</f>
        <v>0</v>
      </c>
      <c r="BD70" s="225">
        <f>IF(AZ70=4,G70,0)</f>
        <v>0</v>
      </c>
      <c r="BE70" s="225">
        <f>IF(AZ70=5,G70,0)</f>
        <v>0</v>
      </c>
      <c r="CA70" s="250">
        <v>1</v>
      </c>
      <c r="CB70" s="250">
        <v>0</v>
      </c>
    </row>
    <row r="71" spans="1:15" ht="12.75">
      <c r="A71" s="259"/>
      <c r="B71" s="263"/>
      <c r="C71" s="319" t="s">
        <v>568</v>
      </c>
      <c r="D71" s="320"/>
      <c r="E71" s="264">
        <v>1109.0995</v>
      </c>
      <c r="F71" s="265"/>
      <c r="G71" s="266"/>
      <c r="H71" s="267"/>
      <c r="I71" s="261"/>
      <c r="J71" s="268"/>
      <c r="K71" s="261"/>
      <c r="M71" s="262" t="s">
        <v>568</v>
      </c>
      <c r="O71" s="250"/>
    </row>
    <row r="72" spans="1:15" ht="12.75">
      <c r="A72" s="259"/>
      <c r="B72" s="263"/>
      <c r="C72" s="319" t="s">
        <v>569</v>
      </c>
      <c r="D72" s="320"/>
      <c r="E72" s="264">
        <v>108.1</v>
      </c>
      <c r="F72" s="265"/>
      <c r="G72" s="266"/>
      <c r="H72" s="267"/>
      <c r="I72" s="261"/>
      <c r="J72" s="268"/>
      <c r="K72" s="261"/>
      <c r="M72" s="262" t="s">
        <v>569</v>
      </c>
      <c r="O72" s="250"/>
    </row>
    <row r="73" spans="1:15" ht="12.75">
      <c r="A73" s="259"/>
      <c r="B73" s="263"/>
      <c r="C73" s="321" t="s">
        <v>127</v>
      </c>
      <c r="D73" s="320"/>
      <c r="E73" s="289">
        <v>1217.1995</v>
      </c>
      <c r="F73" s="265"/>
      <c r="G73" s="266"/>
      <c r="H73" s="267"/>
      <c r="I73" s="261"/>
      <c r="J73" s="268"/>
      <c r="K73" s="261"/>
      <c r="M73" s="262" t="s">
        <v>127</v>
      </c>
      <c r="O73" s="250"/>
    </row>
    <row r="74" spans="1:15" ht="12.75">
      <c r="A74" s="259"/>
      <c r="B74" s="263"/>
      <c r="C74" s="319" t="s">
        <v>570</v>
      </c>
      <c r="D74" s="320"/>
      <c r="E74" s="264">
        <v>88.541</v>
      </c>
      <c r="F74" s="265"/>
      <c r="G74" s="266"/>
      <c r="H74" s="267"/>
      <c r="I74" s="261"/>
      <c r="J74" s="268"/>
      <c r="K74" s="261"/>
      <c r="M74" s="262" t="s">
        <v>570</v>
      </c>
      <c r="O74" s="250"/>
    </row>
    <row r="75" spans="1:15" ht="12.75">
      <c r="A75" s="259"/>
      <c r="B75" s="263"/>
      <c r="C75" s="319" t="s">
        <v>571</v>
      </c>
      <c r="D75" s="320"/>
      <c r="E75" s="264">
        <v>10.2</v>
      </c>
      <c r="F75" s="265"/>
      <c r="G75" s="266"/>
      <c r="H75" s="267"/>
      <c r="I75" s="261"/>
      <c r="J75" s="268"/>
      <c r="K75" s="261"/>
      <c r="M75" s="262" t="s">
        <v>571</v>
      </c>
      <c r="O75" s="250"/>
    </row>
    <row r="76" spans="1:15" ht="12.75">
      <c r="A76" s="259"/>
      <c r="B76" s="263"/>
      <c r="C76" s="321" t="s">
        <v>127</v>
      </c>
      <c r="D76" s="320"/>
      <c r="E76" s="289">
        <v>98.741</v>
      </c>
      <c r="F76" s="265"/>
      <c r="G76" s="266"/>
      <c r="H76" s="267"/>
      <c r="I76" s="261"/>
      <c r="J76" s="268"/>
      <c r="K76" s="261"/>
      <c r="M76" s="262" t="s">
        <v>127</v>
      </c>
      <c r="O76" s="250"/>
    </row>
    <row r="77" spans="1:80" ht="22.5">
      <c r="A77" s="251">
        <v>11</v>
      </c>
      <c r="B77" s="252" t="s">
        <v>197</v>
      </c>
      <c r="C77" s="253" t="s">
        <v>198</v>
      </c>
      <c r="D77" s="254" t="s">
        <v>113</v>
      </c>
      <c r="E77" s="255">
        <v>628.8755</v>
      </c>
      <c r="F77" s="255"/>
      <c r="G77" s="256">
        <f>E77*F77</f>
        <v>0</v>
      </c>
      <c r="H77" s="257">
        <v>0.00012</v>
      </c>
      <c r="I77" s="258">
        <f>E77*H77</f>
        <v>0.07546506</v>
      </c>
      <c r="J77" s="257">
        <v>0</v>
      </c>
      <c r="K77" s="258">
        <f>E77*J77</f>
        <v>0</v>
      </c>
      <c r="O77" s="250">
        <v>2</v>
      </c>
      <c r="AA77" s="225">
        <v>1</v>
      </c>
      <c r="AB77" s="225">
        <v>1</v>
      </c>
      <c r="AC77" s="225">
        <v>1</v>
      </c>
      <c r="AZ77" s="225">
        <v>1</v>
      </c>
      <c r="BA77" s="225">
        <f>IF(AZ77=1,G77,0)</f>
        <v>0</v>
      </c>
      <c r="BB77" s="225">
        <f>IF(AZ77=2,G77,0)</f>
        <v>0</v>
      </c>
      <c r="BC77" s="225">
        <f>IF(AZ77=3,G77,0)</f>
        <v>0</v>
      </c>
      <c r="BD77" s="225">
        <f>IF(AZ77=4,G77,0)</f>
        <v>0</v>
      </c>
      <c r="BE77" s="225">
        <f>IF(AZ77=5,G77,0)</f>
        <v>0</v>
      </c>
      <c r="CA77" s="250">
        <v>1</v>
      </c>
      <c r="CB77" s="250">
        <v>1</v>
      </c>
    </row>
    <row r="78" spans="1:15" ht="33.75">
      <c r="A78" s="259"/>
      <c r="B78" s="263"/>
      <c r="C78" s="319" t="s">
        <v>604</v>
      </c>
      <c r="D78" s="320"/>
      <c r="E78" s="264">
        <v>424.9</v>
      </c>
      <c r="F78" s="265"/>
      <c r="G78" s="266"/>
      <c r="H78" s="267"/>
      <c r="I78" s="261"/>
      <c r="J78" s="268"/>
      <c r="K78" s="261"/>
      <c r="M78" s="262" t="s">
        <v>604</v>
      </c>
      <c r="O78" s="250"/>
    </row>
    <row r="79" spans="1:15" ht="12.75">
      <c r="A79" s="259"/>
      <c r="B79" s="263"/>
      <c r="C79" s="319" t="s">
        <v>605</v>
      </c>
      <c r="D79" s="320"/>
      <c r="E79" s="264">
        <v>76.72</v>
      </c>
      <c r="F79" s="265"/>
      <c r="G79" s="266"/>
      <c r="H79" s="267"/>
      <c r="I79" s="261"/>
      <c r="J79" s="268"/>
      <c r="K79" s="261"/>
      <c r="M79" s="262" t="s">
        <v>605</v>
      </c>
      <c r="O79" s="250"/>
    </row>
    <row r="80" spans="1:15" ht="22.5">
      <c r="A80" s="259"/>
      <c r="B80" s="263"/>
      <c r="C80" s="319" t="s">
        <v>606</v>
      </c>
      <c r="D80" s="320"/>
      <c r="E80" s="264">
        <v>23.4025</v>
      </c>
      <c r="F80" s="265"/>
      <c r="G80" s="266"/>
      <c r="H80" s="267"/>
      <c r="I80" s="261"/>
      <c r="J80" s="268"/>
      <c r="K80" s="261"/>
      <c r="M80" s="262" t="s">
        <v>606</v>
      </c>
      <c r="O80" s="250"/>
    </row>
    <row r="81" spans="1:15" ht="12.75">
      <c r="A81" s="259"/>
      <c r="B81" s="263"/>
      <c r="C81" s="319" t="s">
        <v>607</v>
      </c>
      <c r="D81" s="320"/>
      <c r="E81" s="264">
        <v>28.692</v>
      </c>
      <c r="F81" s="265"/>
      <c r="G81" s="266"/>
      <c r="H81" s="267"/>
      <c r="I81" s="261"/>
      <c r="J81" s="268"/>
      <c r="K81" s="261"/>
      <c r="M81" s="262" t="s">
        <v>607</v>
      </c>
      <c r="O81" s="250"/>
    </row>
    <row r="82" spans="1:15" ht="12.75">
      <c r="A82" s="259"/>
      <c r="B82" s="263"/>
      <c r="C82" s="319" t="s">
        <v>608</v>
      </c>
      <c r="D82" s="320"/>
      <c r="E82" s="264">
        <v>7.4685</v>
      </c>
      <c r="F82" s="265"/>
      <c r="G82" s="266"/>
      <c r="H82" s="267"/>
      <c r="I82" s="261"/>
      <c r="J82" s="268"/>
      <c r="K82" s="261"/>
      <c r="M82" s="262" t="s">
        <v>608</v>
      </c>
      <c r="O82" s="250"/>
    </row>
    <row r="83" spans="1:15" ht="12.75">
      <c r="A83" s="259"/>
      <c r="B83" s="263"/>
      <c r="C83" s="319" t="s">
        <v>609</v>
      </c>
      <c r="D83" s="320"/>
      <c r="E83" s="264">
        <v>4.32</v>
      </c>
      <c r="F83" s="265"/>
      <c r="G83" s="266"/>
      <c r="H83" s="267"/>
      <c r="I83" s="261"/>
      <c r="J83" s="268"/>
      <c r="K83" s="261"/>
      <c r="M83" s="262" t="s">
        <v>609</v>
      </c>
      <c r="O83" s="250"/>
    </row>
    <row r="84" spans="1:15" ht="12.75">
      <c r="A84" s="259"/>
      <c r="B84" s="263"/>
      <c r="C84" s="319" t="s">
        <v>610</v>
      </c>
      <c r="D84" s="320"/>
      <c r="E84" s="264">
        <v>5.6925</v>
      </c>
      <c r="F84" s="265"/>
      <c r="G84" s="266"/>
      <c r="H84" s="267"/>
      <c r="I84" s="261"/>
      <c r="J84" s="268"/>
      <c r="K84" s="261"/>
      <c r="M84" s="262" t="s">
        <v>610</v>
      </c>
      <c r="O84" s="250"/>
    </row>
    <row r="85" spans="1:15" ht="12.75">
      <c r="A85" s="259"/>
      <c r="B85" s="263"/>
      <c r="C85" s="319" t="s">
        <v>611</v>
      </c>
      <c r="D85" s="320"/>
      <c r="E85" s="264">
        <v>4.06</v>
      </c>
      <c r="F85" s="265"/>
      <c r="G85" s="266"/>
      <c r="H85" s="267"/>
      <c r="I85" s="261"/>
      <c r="J85" s="268"/>
      <c r="K85" s="261"/>
      <c r="M85" s="262" t="s">
        <v>611</v>
      </c>
      <c r="O85" s="250"/>
    </row>
    <row r="86" spans="1:15" ht="12.75">
      <c r="A86" s="259"/>
      <c r="B86" s="263"/>
      <c r="C86" s="319" t="s">
        <v>612</v>
      </c>
      <c r="D86" s="320"/>
      <c r="E86" s="264">
        <v>12.6</v>
      </c>
      <c r="F86" s="265"/>
      <c r="G86" s="266"/>
      <c r="H86" s="267"/>
      <c r="I86" s="261"/>
      <c r="J86" s="268"/>
      <c r="K86" s="261"/>
      <c r="M86" s="262" t="s">
        <v>612</v>
      </c>
      <c r="O86" s="250"/>
    </row>
    <row r="87" spans="1:15" ht="12.75">
      <c r="A87" s="259"/>
      <c r="B87" s="263"/>
      <c r="C87" s="321" t="s">
        <v>127</v>
      </c>
      <c r="D87" s="320"/>
      <c r="E87" s="289">
        <v>587.8555</v>
      </c>
      <c r="F87" s="265"/>
      <c r="G87" s="266"/>
      <c r="H87" s="267"/>
      <c r="I87" s="261"/>
      <c r="J87" s="268"/>
      <c r="K87" s="261"/>
      <c r="M87" s="262" t="s">
        <v>127</v>
      </c>
      <c r="O87" s="250"/>
    </row>
    <row r="88" spans="1:15" ht="12.75">
      <c r="A88" s="259"/>
      <c r="B88" s="263"/>
      <c r="C88" s="319" t="s">
        <v>613</v>
      </c>
      <c r="D88" s="320"/>
      <c r="E88" s="264">
        <v>24.1</v>
      </c>
      <c r="F88" s="265"/>
      <c r="G88" s="266"/>
      <c r="H88" s="267"/>
      <c r="I88" s="261"/>
      <c r="J88" s="268"/>
      <c r="K88" s="261"/>
      <c r="M88" s="262" t="s">
        <v>613</v>
      </c>
      <c r="O88" s="250"/>
    </row>
    <row r="89" spans="1:15" ht="12.75">
      <c r="A89" s="259"/>
      <c r="B89" s="263"/>
      <c r="C89" s="319" t="s">
        <v>614</v>
      </c>
      <c r="D89" s="320"/>
      <c r="E89" s="264">
        <v>3.44</v>
      </c>
      <c r="F89" s="265"/>
      <c r="G89" s="266"/>
      <c r="H89" s="267"/>
      <c r="I89" s="261"/>
      <c r="J89" s="268"/>
      <c r="K89" s="261"/>
      <c r="M89" s="262" t="s">
        <v>614</v>
      </c>
      <c r="O89" s="250"/>
    </row>
    <row r="90" spans="1:15" ht="12.75">
      <c r="A90" s="259"/>
      <c r="B90" s="263"/>
      <c r="C90" s="319" t="s">
        <v>615</v>
      </c>
      <c r="D90" s="320"/>
      <c r="E90" s="264">
        <v>3.225</v>
      </c>
      <c r="F90" s="265"/>
      <c r="G90" s="266"/>
      <c r="H90" s="267"/>
      <c r="I90" s="261"/>
      <c r="J90" s="268"/>
      <c r="K90" s="261"/>
      <c r="M90" s="262" t="s">
        <v>615</v>
      </c>
      <c r="O90" s="250"/>
    </row>
    <row r="91" spans="1:15" ht="12.75">
      <c r="A91" s="259"/>
      <c r="B91" s="263"/>
      <c r="C91" s="319" t="s">
        <v>616</v>
      </c>
      <c r="D91" s="320"/>
      <c r="E91" s="264">
        <v>6.435</v>
      </c>
      <c r="F91" s="265"/>
      <c r="G91" s="266"/>
      <c r="H91" s="267"/>
      <c r="I91" s="261"/>
      <c r="J91" s="268"/>
      <c r="K91" s="261"/>
      <c r="M91" s="262" t="s">
        <v>616</v>
      </c>
      <c r="O91" s="250"/>
    </row>
    <row r="92" spans="1:15" ht="12.75">
      <c r="A92" s="259"/>
      <c r="B92" s="263"/>
      <c r="C92" s="319" t="s">
        <v>617</v>
      </c>
      <c r="D92" s="320"/>
      <c r="E92" s="264">
        <v>3.82</v>
      </c>
      <c r="F92" s="265"/>
      <c r="G92" s="266"/>
      <c r="H92" s="267"/>
      <c r="I92" s="261"/>
      <c r="J92" s="268"/>
      <c r="K92" s="261"/>
      <c r="M92" s="262" t="s">
        <v>617</v>
      </c>
      <c r="O92" s="250"/>
    </row>
    <row r="93" spans="1:15" ht="12.75">
      <c r="A93" s="259"/>
      <c r="B93" s="263"/>
      <c r="C93" s="321" t="s">
        <v>127</v>
      </c>
      <c r="D93" s="320"/>
      <c r="E93" s="289">
        <v>41.02</v>
      </c>
      <c r="F93" s="265"/>
      <c r="G93" s="266"/>
      <c r="H93" s="267"/>
      <c r="I93" s="261"/>
      <c r="J93" s="268"/>
      <c r="K93" s="261"/>
      <c r="M93" s="262" t="s">
        <v>127</v>
      </c>
      <c r="O93" s="250"/>
    </row>
    <row r="94" spans="1:80" ht="12.75">
      <c r="A94" s="251">
        <v>12</v>
      </c>
      <c r="B94" s="252" t="s">
        <v>220</v>
      </c>
      <c r="C94" s="253" t="s">
        <v>221</v>
      </c>
      <c r="D94" s="254" t="s">
        <v>113</v>
      </c>
      <c r="E94" s="255">
        <v>273.1815</v>
      </c>
      <c r="F94" s="255"/>
      <c r="G94" s="256">
        <f>E94*F94</f>
        <v>0</v>
      </c>
      <c r="H94" s="257">
        <v>0</v>
      </c>
      <c r="I94" s="258">
        <f>E94*H94</f>
        <v>0</v>
      </c>
      <c r="J94" s="257">
        <v>0</v>
      </c>
      <c r="K94" s="258">
        <f>E94*J94</f>
        <v>0</v>
      </c>
      <c r="O94" s="250">
        <v>2</v>
      </c>
      <c r="AA94" s="225">
        <v>1</v>
      </c>
      <c r="AB94" s="225">
        <v>1</v>
      </c>
      <c r="AC94" s="225">
        <v>1</v>
      </c>
      <c r="AZ94" s="225">
        <v>1</v>
      </c>
      <c r="BA94" s="225">
        <f>IF(AZ94=1,G94,0)</f>
        <v>0</v>
      </c>
      <c r="BB94" s="225">
        <f>IF(AZ94=2,G94,0)</f>
        <v>0</v>
      </c>
      <c r="BC94" s="225">
        <f>IF(AZ94=3,G94,0)</f>
        <v>0</v>
      </c>
      <c r="BD94" s="225">
        <f>IF(AZ94=4,G94,0)</f>
        <v>0</v>
      </c>
      <c r="BE94" s="225">
        <f>IF(AZ94=5,G94,0)</f>
        <v>0</v>
      </c>
      <c r="CA94" s="250">
        <v>1</v>
      </c>
      <c r="CB94" s="250">
        <v>1</v>
      </c>
    </row>
    <row r="95" spans="1:15" ht="12.75">
      <c r="A95" s="259"/>
      <c r="B95" s="263"/>
      <c r="C95" s="319" t="s">
        <v>602</v>
      </c>
      <c r="D95" s="320"/>
      <c r="E95" s="264">
        <v>246.0695</v>
      </c>
      <c r="F95" s="265"/>
      <c r="G95" s="266"/>
      <c r="H95" s="267"/>
      <c r="I95" s="261"/>
      <c r="J95" s="268"/>
      <c r="K95" s="261"/>
      <c r="M95" s="262" t="s">
        <v>602</v>
      </c>
      <c r="O95" s="250"/>
    </row>
    <row r="96" spans="1:15" ht="12.75">
      <c r="A96" s="259"/>
      <c r="B96" s="263"/>
      <c r="C96" s="319" t="s">
        <v>603</v>
      </c>
      <c r="D96" s="320"/>
      <c r="E96" s="264">
        <v>27.112</v>
      </c>
      <c r="F96" s="265"/>
      <c r="G96" s="266"/>
      <c r="H96" s="267"/>
      <c r="I96" s="261"/>
      <c r="J96" s="268"/>
      <c r="K96" s="261"/>
      <c r="M96" s="262" t="s">
        <v>603</v>
      </c>
      <c r="O96" s="250"/>
    </row>
    <row r="97" spans="1:57" ht="12.75">
      <c r="A97" s="269"/>
      <c r="B97" s="270" t="s">
        <v>102</v>
      </c>
      <c r="C97" s="271" t="s">
        <v>110</v>
      </c>
      <c r="D97" s="272"/>
      <c r="E97" s="273"/>
      <c r="F97" s="274"/>
      <c r="G97" s="275">
        <f>SUM(G7:G96)</f>
        <v>0</v>
      </c>
      <c r="H97" s="276"/>
      <c r="I97" s="277">
        <f>SUM(I7:I96)</f>
        <v>97.523664115</v>
      </c>
      <c r="J97" s="276"/>
      <c r="K97" s="277">
        <f>SUM(K7:K96)</f>
        <v>0</v>
      </c>
      <c r="O97" s="250">
        <v>4</v>
      </c>
      <c r="BA97" s="278">
        <f>SUM(BA7:BA96)</f>
        <v>0</v>
      </c>
      <c r="BB97" s="278">
        <f>SUM(BB7:BB96)</f>
        <v>0</v>
      </c>
      <c r="BC97" s="278">
        <f>SUM(BC7:BC96)</f>
        <v>0</v>
      </c>
      <c r="BD97" s="278">
        <f>SUM(BD7:BD96)</f>
        <v>0</v>
      </c>
      <c r="BE97" s="278">
        <f>SUM(BE7:BE96)</f>
        <v>0</v>
      </c>
    </row>
    <row r="98" spans="1:15" ht="12.75">
      <c r="A98" s="240" t="s">
        <v>100</v>
      </c>
      <c r="B98" s="241" t="s">
        <v>222</v>
      </c>
      <c r="C98" s="242" t="s">
        <v>223</v>
      </c>
      <c r="D98" s="243"/>
      <c r="E98" s="244"/>
      <c r="F98" s="244"/>
      <c r="G98" s="245"/>
      <c r="H98" s="246"/>
      <c r="I98" s="247"/>
      <c r="J98" s="248"/>
      <c r="K98" s="249"/>
      <c r="O98" s="250">
        <v>1</v>
      </c>
    </row>
    <row r="99" spans="1:80" ht="12.75">
      <c r="A99" s="251">
        <v>13</v>
      </c>
      <c r="B99" s="252" t="s">
        <v>225</v>
      </c>
      <c r="C99" s="253" t="s">
        <v>226</v>
      </c>
      <c r="D99" s="254" t="s">
        <v>113</v>
      </c>
      <c r="E99" s="255">
        <v>5</v>
      </c>
      <c r="F99" s="255"/>
      <c r="G99" s="256">
        <f>E99*F99</f>
        <v>0</v>
      </c>
      <c r="H99" s="257">
        <v>0.2756</v>
      </c>
      <c r="I99" s="258">
        <f>E99*H99</f>
        <v>1.3780000000000001</v>
      </c>
      <c r="J99" s="257">
        <v>0</v>
      </c>
      <c r="K99" s="258">
        <f>E99*J99</f>
        <v>0</v>
      </c>
      <c r="O99" s="250">
        <v>2</v>
      </c>
      <c r="AA99" s="225">
        <v>1</v>
      </c>
      <c r="AB99" s="225">
        <v>1</v>
      </c>
      <c r="AC99" s="225">
        <v>1</v>
      </c>
      <c r="AZ99" s="225">
        <v>1</v>
      </c>
      <c r="BA99" s="225">
        <f>IF(AZ99=1,G99,0)</f>
        <v>0</v>
      </c>
      <c r="BB99" s="225">
        <f>IF(AZ99=2,G99,0)</f>
        <v>0</v>
      </c>
      <c r="BC99" s="225">
        <f>IF(AZ99=3,G99,0)</f>
        <v>0</v>
      </c>
      <c r="BD99" s="225">
        <f>IF(AZ99=4,G99,0)</f>
        <v>0</v>
      </c>
      <c r="BE99" s="225">
        <f>IF(AZ99=5,G99,0)</f>
        <v>0</v>
      </c>
      <c r="CA99" s="250">
        <v>1</v>
      </c>
      <c r="CB99" s="250">
        <v>1</v>
      </c>
    </row>
    <row r="100" spans="1:15" ht="12.75">
      <c r="A100" s="259"/>
      <c r="B100" s="263"/>
      <c r="C100" s="319" t="s">
        <v>526</v>
      </c>
      <c r="D100" s="320"/>
      <c r="E100" s="264">
        <v>5</v>
      </c>
      <c r="F100" s="265"/>
      <c r="G100" s="266"/>
      <c r="H100" s="267"/>
      <c r="I100" s="261"/>
      <c r="J100" s="268"/>
      <c r="K100" s="261"/>
      <c r="M100" s="262" t="s">
        <v>526</v>
      </c>
      <c r="O100" s="250"/>
    </row>
    <row r="101" spans="1:80" ht="22.5">
      <c r="A101" s="251">
        <v>14</v>
      </c>
      <c r="B101" s="252" t="s">
        <v>227</v>
      </c>
      <c r="C101" s="253" t="s">
        <v>228</v>
      </c>
      <c r="D101" s="254" t="s">
        <v>113</v>
      </c>
      <c r="E101" s="255">
        <v>5</v>
      </c>
      <c r="F101" s="255"/>
      <c r="G101" s="256">
        <f>E101*F101</f>
        <v>0</v>
      </c>
      <c r="H101" s="257">
        <v>0.34563</v>
      </c>
      <c r="I101" s="258">
        <f>E101*H101</f>
        <v>1.7281499999999999</v>
      </c>
      <c r="J101" s="257">
        <v>0</v>
      </c>
      <c r="K101" s="258">
        <f>E101*J101</f>
        <v>0</v>
      </c>
      <c r="O101" s="250">
        <v>2</v>
      </c>
      <c r="AA101" s="225">
        <v>1</v>
      </c>
      <c r="AB101" s="225">
        <v>1</v>
      </c>
      <c r="AC101" s="225">
        <v>1</v>
      </c>
      <c r="AZ101" s="225">
        <v>1</v>
      </c>
      <c r="BA101" s="225">
        <f>IF(AZ101=1,G101,0)</f>
        <v>0</v>
      </c>
      <c r="BB101" s="225">
        <f>IF(AZ101=2,G101,0)</f>
        <v>0</v>
      </c>
      <c r="BC101" s="225">
        <f>IF(AZ101=3,G101,0)</f>
        <v>0</v>
      </c>
      <c r="BD101" s="225">
        <f>IF(AZ101=4,G101,0)</f>
        <v>0</v>
      </c>
      <c r="BE101" s="225">
        <f>IF(AZ101=5,G101,0)</f>
        <v>0</v>
      </c>
      <c r="CA101" s="250">
        <v>1</v>
      </c>
      <c r="CB101" s="250">
        <v>1</v>
      </c>
    </row>
    <row r="102" spans="1:15" ht="12.75">
      <c r="A102" s="259"/>
      <c r="B102" s="263"/>
      <c r="C102" s="319" t="s">
        <v>526</v>
      </c>
      <c r="D102" s="320"/>
      <c r="E102" s="264">
        <v>5</v>
      </c>
      <c r="F102" s="265"/>
      <c r="G102" s="266"/>
      <c r="H102" s="267"/>
      <c r="I102" s="261"/>
      <c r="J102" s="268"/>
      <c r="K102" s="261"/>
      <c r="M102" s="262" t="s">
        <v>526</v>
      </c>
      <c r="O102" s="250"/>
    </row>
    <row r="103" spans="1:57" ht="12.75">
      <c r="A103" s="269"/>
      <c r="B103" s="270" t="s">
        <v>102</v>
      </c>
      <c r="C103" s="271" t="s">
        <v>224</v>
      </c>
      <c r="D103" s="272"/>
      <c r="E103" s="273"/>
      <c r="F103" s="274"/>
      <c r="G103" s="275">
        <f>SUM(G98:G102)</f>
        <v>0</v>
      </c>
      <c r="H103" s="276"/>
      <c r="I103" s="277">
        <f>SUM(I98:I102)</f>
        <v>3.10615</v>
      </c>
      <c r="J103" s="276"/>
      <c r="K103" s="277">
        <f>SUM(K98:K102)</f>
        <v>0</v>
      </c>
      <c r="O103" s="250">
        <v>4</v>
      </c>
      <c r="BA103" s="278">
        <f>SUM(BA98:BA102)</f>
        <v>0</v>
      </c>
      <c r="BB103" s="278">
        <f>SUM(BB98:BB102)</f>
        <v>0</v>
      </c>
      <c r="BC103" s="278">
        <f>SUM(BC98:BC102)</f>
        <v>0</v>
      </c>
      <c r="BD103" s="278">
        <f>SUM(BD98:BD102)</f>
        <v>0</v>
      </c>
      <c r="BE103" s="278">
        <f>SUM(BE98:BE102)</f>
        <v>0</v>
      </c>
    </row>
    <row r="104" spans="1:15" ht="12.75">
      <c r="A104" s="240" t="s">
        <v>100</v>
      </c>
      <c r="B104" s="241" t="s">
        <v>229</v>
      </c>
      <c r="C104" s="242" t="s">
        <v>230</v>
      </c>
      <c r="D104" s="243"/>
      <c r="E104" s="244"/>
      <c r="F104" s="244"/>
      <c r="G104" s="245"/>
      <c r="H104" s="246"/>
      <c r="I104" s="247"/>
      <c r="J104" s="248"/>
      <c r="K104" s="249"/>
      <c r="O104" s="250">
        <v>1</v>
      </c>
    </row>
    <row r="105" spans="1:80" ht="22.5">
      <c r="A105" s="251">
        <v>15</v>
      </c>
      <c r="B105" s="252" t="s">
        <v>232</v>
      </c>
      <c r="C105" s="253" t="s">
        <v>233</v>
      </c>
      <c r="D105" s="254" t="s">
        <v>113</v>
      </c>
      <c r="E105" s="255">
        <v>1644.6</v>
      </c>
      <c r="F105" s="255"/>
      <c r="G105" s="256">
        <f>E105*F105</f>
        <v>0</v>
      </c>
      <c r="H105" s="257">
        <v>0</v>
      </c>
      <c r="I105" s="258">
        <f>E105*H105</f>
        <v>0</v>
      </c>
      <c r="J105" s="257">
        <v>0</v>
      </c>
      <c r="K105" s="258">
        <f>E105*J105</f>
        <v>0</v>
      </c>
      <c r="O105" s="250">
        <v>2</v>
      </c>
      <c r="AA105" s="225">
        <v>1</v>
      </c>
      <c r="AB105" s="225">
        <v>1</v>
      </c>
      <c r="AC105" s="225">
        <v>1</v>
      </c>
      <c r="AZ105" s="225">
        <v>1</v>
      </c>
      <c r="BA105" s="225">
        <f>IF(AZ105=1,G105,0)</f>
        <v>0</v>
      </c>
      <c r="BB105" s="225">
        <f>IF(AZ105=2,G105,0)</f>
        <v>0</v>
      </c>
      <c r="BC105" s="225">
        <f>IF(AZ105=3,G105,0)</f>
        <v>0</v>
      </c>
      <c r="BD105" s="225">
        <f>IF(AZ105=4,G105,0)</f>
        <v>0</v>
      </c>
      <c r="BE105" s="225">
        <f>IF(AZ105=5,G105,0)</f>
        <v>0</v>
      </c>
      <c r="CA105" s="250">
        <v>1</v>
      </c>
      <c r="CB105" s="250">
        <v>1</v>
      </c>
    </row>
    <row r="106" spans="1:15" ht="12.75">
      <c r="A106" s="259"/>
      <c r="B106" s="263"/>
      <c r="C106" s="319" t="s">
        <v>618</v>
      </c>
      <c r="D106" s="320"/>
      <c r="E106" s="264">
        <v>1492.7</v>
      </c>
      <c r="F106" s="265"/>
      <c r="G106" s="266"/>
      <c r="H106" s="267"/>
      <c r="I106" s="261"/>
      <c r="J106" s="268"/>
      <c r="K106" s="261"/>
      <c r="M106" s="262" t="s">
        <v>618</v>
      </c>
      <c r="O106" s="250"/>
    </row>
    <row r="107" spans="1:15" ht="12.75">
      <c r="A107" s="259"/>
      <c r="B107" s="263"/>
      <c r="C107" s="319" t="s">
        <v>619</v>
      </c>
      <c r="D107" s="320"/>
      <c r="E107" s="264">
        <v>151.9</v>
      </c>
      <c r="F107" s="265"/>
      <c r="G107" s="266"/>
      <c r="H107" s="267"/>
      <c r="I107" s="261"/>
      <c r="J107" s="268"/>
      <c r="K107" s="261"/>
      <c r="M107" s="262" t="s">
        <v>619</v>
      </c>
      <c r="O107" s="250"/>
    </row>
    <row r="108" spans="1:80" ht="22.5">
      <c r="A108" s="251">
        <v>16</v>
      </c>
      <c r="B108" s="252" t="s">
        <v>238</v>
      </c>
      <c r="C108" s="253" t="s">
        <v>239</v>
      </c>
      <c r="D108" s="254" t="s">
        <v>113</v>
      </c>
      <c r="E108" s="255">
        <v>148014</v>
      </c>
      <c r="F108" s="255"/>
      <c r="G108" s="256">
        <f>E108*F108</f>
        <v>0</v>
      </c>
      <c r="H108" s="257">
        <v>0</v>
      </c>
      <c r="I108" s="258">
        <f>E108*H108</f>
        <v>0</v>
      </c>
      <c r="J108" s="257">
        <v>0</v>
      </c>
      <c r="K108" s="258">
        <f>E108*J108</f>
        <v>0</v>
      </c>
      <c r="O108" s="250">
        <v>2</v>
      </c>
      <c r="AA108" s="225">
        <v>1</v>
      </c>
      <c r="AB108" s="225">
        <v>1</v>
      </c>
      <c r="AC108" s="225">
        <v>1</v>
      </c>
      <c r="AZ108" s="225">
        <v>1</v>
      </c>
      <c r="BA108" s="225">
        <f>IF(AZ108=1,G108,0)</f>
        <v>0</v>
      </c>
      <c r="BB108" s="225">
        <f>IF(AZ108=2,G108,0)</f>
        <v>0</v>
      </c>
      <c r="BC108" s="225">
        <f>IF(AZ108=3,G108,0)</f>
        <v>0</v>
      </c>
      <c r="BD108" s="225">
        <f>IF(AZ108=4,G108,0)</f>
        <v>0</v>
      </c>
      <c r="BE108" s="225">
        <f>IF(AZ108=5,G108,0)</f>
        <v>0</v>
      </c>
      <c r="CA108" s="250">
        <v>1</v>
      </c>
      <c r="CB108" s="250">
        <v>1</v>
      </c>
    </row>
    <row r="109" spans="1:15" ht="12.75">
      <c r="A109" s="259"/>
      <c r="B109" s="263"/>
      <c r="C109" s="319" t="s">
        <v>620</v>
      </c>
      <c r="D109" s="320"/>
      <c r="E109" s="264">
        <v>134343</v>
      </c>
      <c r="F109" s="265"/>
      <c r="G109" s="266"/>
      <c r="H109" s="267"/>
      <c r="I109" s="261"/>
      <c r="J109" s="268"/>
      <c r="K109" s="261"/>
      <c r="M109" s="262" t="s">
        <v>620</v>
      </c>
      <c r="O109" s="250"/>
    </row>
    <row r="110" spans="1:15" ht="12.75">
      <c r="A110" s="259"/>
      <c r="B110" s="263"/>
      <c r="C110" s="319" t="s">
        <v>621</v>
      </c>
      <c r="D110" s="320"/>
      <c r="E110" s="264">
        <v>13671</v>
      </c>
      <c r="F110" s="265"/>
      <c r="G110" s="266"/>
      <c r="H110" s="267"/>
      <c r="I110" s="261"/>
      <c r="J110" s="268"/>
      <c r="K110" s="261"/>
      <c r="M110" s="262" t="s">
        <v>621</v>
      </c>
      <c r="O110" s="250"/>
    </row>
    <row r="111" spans="1:80" ht="22.5">
      <c r="A111" s="251">
        <v>17</v>
      </c>
      <c r="B111" s="252" t="s">
        <v>244</v>
      </c>
      <c r="C111" s="253" t="s">
        <v>245</v>
      </c>
      <c r="D111" s="254" t="s">
        <v>113</v>
      </c>
      <c r="E111" s="255">
        <v>1644.6</v>
      </c>
      <c r="F111" s="255"/>
      <c r="G111" s="256">
        <f>E111*F111</f>
        <v>0</v>
      </c>
      <c r="H111" s="257">
        <v>0</v>
      </c>
      <c r="I111" s="258">
        <f>E111*H111</f>
        <v>0</v>
      </c>
      <c r="J111" s="257">
        <v>0</v>
      </c>
      <c r="K111" s="258">
        <f>E111*J111</f>
        <v>0</v>
      </c>
      <c r="O111" s="250">
        <v>2</v>
      </c>
      <c r="AA111" s="225">
        <v>1</v>
      </c>
      <c r="AB111" s="225">
        <v>1</v>
      </c>
      <c r="AC111" s="225">
        <v>1</v>
      </c>
      <c r="AZ111" s="225">
        <v>1</v>
      </c>
      <c r="BA111" s="225">
        <f>IF(AZ111=1,G111,0)</f>
        <v>0</v>
      </c>
      <c r="BB111" s="225">
        <f>IF(AZ111=2,G111,0)</f>
        <v>0</v>
      </c>
      <c r="BC111" s="225">
        <f>IF(AZ111=3,G111,0)</f>
        <v>0</v>
      </c>
      <c r="BD111" s="225">
        <f>IF(AZ111=4,G111,0)</f>
        <v>0</v>
      </c>
      <c r="BE111" s="225">
        <f>IF(AZ111=5,G111,0)</f>
        <v>0</v>
      </c>
      <c r="CA111" s="250">
        <v>1</v>
      </c>
      <c r="CB111" s="250">
        <v>1</v>
      </c>
    </row>
    <row r="112" spans="1:15" ht="12.75">
      <c r="A112" s="259"/>
      <c r="B112" s="263"/>
      <c r="C112" s="319" t="s">
        <v>618</v>
      </c>
      <c r="D112" s="320"/>
      <c r="E112" s="264">
        <v>1492.7</v>
      </c>
      <c r="F112" s="265"/>
      <c r="G112" s="266"/>
      <c r="H112" s="267"/>
      <c r="I112" s="261"/>
      <c r="J112" s="268"/>
      <c r="K112" s="261"/>
      <c r="M112" s="262" t="s">
        <v>618</v>
      </c>
      <c r="O112" s="250"/>
    </row>
    <row r="113" spans="1:15" ht="12.75">
      <c r="A113" s="259"/>
      <c r="B113" s="263"/>
      <c r="C113" s="319" t="s">
        <v>619</v>
      </c>
      <c r="D113" s="320"/>
      <c r="E113" s="264">
        <v>151.9</v>
      </c>
      <c r="F113" s="265"/>
      <c r="G113" s="266"/>
      <c r="H113" s="267"/>
      <c r="I113" s="261"/>
      <c r="J113" s="268"/>
      <c r="K113" s="261"/>
      <c r="M113" s="262" t="s">
        <v>619</v>
      </c>
      <c r="O113" s="250"/>
    </row>
    <row r="114" spans="1:80" ht="12.75">
      <c r="A114" s="251">
        <v>18</v>
      </c>
      <c r="B114" s="252" t="s">
        <v>246</v>
      </c>
      <c r="C114" s="253" t="s">
        <v>247</v>
      </c>
      <c r="D114" s="254" t="s">
        <v>113</v>
      </c>
      <c r="E114" s="255">
        <v>1644.6</v>
      </c>
      <c r="F114" s="255"/>
      <c r="G114" s="256">
        <f>E114*F114</f>
        <v>0</v>
      </c>
      <c r="H114" s="257">
        <v>0</v>
      </c>
      <c r="I114" s="258">
        <f>E114*H114</f>
        <v>0</v>
      </c>
      <c r="J114" s="257">
        <v>0</v>
      </c>
      <c r="K114" s="258">
        <f>E114*J114</f>
        <v>0</v>
      </c>
      <c r="O114" s="250">
        <v>2</v>
      </c>
      <c r="AA114" s="225">
        <v>1</v>
      </c>
      <c r="AB114" s="225">
        <v>1</v>
      </c>
      <c r="AC114" s="225">
        <v>1</v>
      </c>
      <c r="AZ114" s="225">
        <v>1</v>
      </c>
      <c r="BA114" s="225">
        <f>IF(AZ114=1,G114,0)</f>
        <v>0</v>
      </c>
      <c r="BB114" s="225">
        <f>IF(AZ114=2,G114,0)</f>
        <v>0</v>
      </c>
      <c r="BC114" s="225">
        <f>IF(AZ114=3,G114,0)</f>
        <v>0</v>
      </c>
      <c r="BD114" s="225">
        <f>IF(AZ114=4,G114,0)</f>
        <v>0</v>
      </c>
      <c r="BE114" s="225">
        <f>IF(AZ114=5,G114,0)</f>
        <v>0</v>
      </c>
      <c r="CA114" s="250">
        <v>1</v>
      </c>
      <c r="CB114" s="250">
        <v>1</v>
      </c>
    </row>
    <row r="115" spans="1:15" ht="12.75">
      <c r="A115" s="259"/>
      <c r="B115" s="263"/>
      <c r="C115" s="319" t="s">
        <v>618</v>
      </c>
      <c r="D115" s="320"/>
      <c r="E115" s="264">
        <v>1492.7</v>
      </c>
      <c r="F115" s="265"/>
      <c r="G115" s="266"/>
      <c r="H115" s="267"/>
      <c r="I115" s="261"/>
      <c r="J115" s="268"/>
      <c r="K115" s="261"/>
      <c r="M115" s="262" t="s">
        <v>618</v>
      </c>
      <c r="O115" s="250"/>
    </row>
    <row r="116" spans="1:15" ht="12.75">
      <c r="A116" s="259"/>
      <c r="B116" s="263"/>
      <c r="C116" s="319" t="s">
        <v>619</v>
      </c>
      <c r="D116" s="320"/>
      <c r="E116" s="264">
        <v>151.9</v>
      </c>
      <c r="F116" s="265"/>
      <c r="G116" s="266"/>
      <c r="H116" s="267"/>
      <c r="I116" s="261"/>
      <c r="J116" s="268"/>
      <c r="K116" s="261"/>
      <c r="M116" s="262" t="s">
        <v>619</v>
      </c>
      <c r="O116" s="250"/>
    </row>
    <row r="117" spans="1:80" ht="12.75">
      <c r="A117" s="251">
        <v>19</v>
      </c>
      <c r="B117" s="252" t="s">
        <v>248</v>
      </c>
      <c r="C117" s="253" t="s">
        <v>249</v>
      </c>
      <c r="D117" s="254" t="s">
        <v>113</v>
      </c>
      <c r="E117" s="255">
        <v>148014</v>
      </c>
      <c r="F117" s="255"/>
      <c r="G117" s="256">
        <f>E117*F117</f>
        <v>0</v>
      </c>
      <c r="H117" s="257">
        <v>0</v>
      </c>
      <c r="I117" s="258">
        <f>E117*H117</f>
        <v>0</v>
      </c>
      <c r="J117" s="257">
        <v>0</v>
      </c>
      <c r="K117" s="258">
        <f>E117*J117</f>
        <v>0</v>
      </c>
      <c r="O117" s="250">
        <v>2</v>
      </c>
      <c r="AA117" s="225">
        <v>1</v>
      </c>
      <c r="AB117" s="225">
        <v>1</v>
      </c>
      <c r="AC117" s="225">
        <v>1</v>
      </c>
      <c r="AZ117" s="225">
        <v>1</v>
      </c>
      <c r="BA117" s="225">
        <f>IF(AZ117=1,G117,0)</f>
        <v>0</v>
      </c>
      <c r="BB117" s="225">
        <f>IF(AZ117=2,G117,0)</f>
        <v>0</v>
      </c>
      <c r="BC117" s="225">
        <f>IF(AZ117=3,G117,0)</f>
        <v>0</v>
      </c>
      <c r="BD117" s="225">
        <f>IF(AZ117=4,G117,0)</f>
        <v>0</v>
      </c>
      <c r="BE117" s="225">
        <f>IF(AZ117=5,G117,0)</f>
        <v>0</v>
      </c>
      <c r="CA117" s="250">
        <v>1</v>
      </c>
      <c r="CB117" s="250">
        <v>1</v>
      </c>
    </row>
    <row r="118" spans="1:15" ht="12.75">
      <c r="A118" s="259"/>
      <c r="B118" s="263"/>
      <c r="C118" s="319" t="s">
        <v>620</v>
      </c>
      <c r="D118" s="320"/>
      <c r="E118" s="264">
        <v>134343</v>
      </c>
      <c r="F118" s="265"/>
      <c r="G118" s="266"/>
      <c r="H118" s="267"/>
      <c r="I118" s="261"/>
      <c r="J118" s="268"/>
      <c r="K118" s="261"/>
      <c r="M118" s="262" t="s">
        <v>620</v>
      </c>
      <c r="O118" s="250"/>
    </row>
    <row r="119" spans="1:15" ht="12.75">
      <c r="A119" s="259"/>
      <c r="B119" s="263"/>
      <c r="C119" s="319" t="s">
        <v>621</v>
      </c>
      <c r="D119" s="320"/>
      <c r="E119" s="264">
        <v>13671</v>
      </c>
      <c r="F119" s="265"/>
      <c r="G119" s="266"/>
      <c r="H119" s="267"/>
      <c r="I119" s="261"/>
      <c r="J119" s="268"/>
      <c r="K119" s="261"/>
      <c r="M119" s="262" t="s">
        <v>621</v>
      </c>
      <c r="O119" s="250"/>
    </row>
    <row r="120" spans="1:80" ht="12.75">
      <c r="A120" s="251">
        <v>20</v>
      </c>
      <c r="B120" s="252" t="s">
        <v>250</v>
      </c>
      <c r="C120" s="253" t="s">
        <v>251</v>
      </c>
      <c r="D120" s="254" t="s">
        <v>113</v>
      </c>
      <c r="E120" s="255">
        <v>1644.6</v>
      </c>
      <c r="F120" s="255"/>
      <c r="G120" s="256">
        <f>E120*F120</f>
        <v>0</v>
      </c>
      <c r="H120" s="257">
        <v>0</v>
      </c>
      <c r="I120" s="258">
        <f>E120*H120</f>
        <v>0</v>
      </c>
      <c r="J120" s="257">
        <v>0</v>
      </c>
      <c r="K120" s="258">
        <f>E120*J120</f>
        <v>0</v>
      </c>
      <c r="O120" s="250">
        <v>2</v>
      </c>
      <c r="AA120" s="225">
        <v>1</v>
      </c>
      <c r="AB120" s="225">
        <v>1</v>
      </c>
      <c r="AC120" s="225">
        <v>1</v>
      </c>
      <c r="AZ120" s="225">
        <v>1</v>
      </c>
      <c r="BA120" s="225">
        <f>IF(AZ120=1,G120,0)</f>
        <v>0</v>
      </c>
      <c r="BB120" s="225">
        <f>IF(AZ120=2,G120,0)</f>
        <v>0</v>
      </c>
      <c r="BC120" s="225">
        <f>IF(AZ120=3,G120,0)</f>
        <v>0</v>
      </c>
      <c r="BD120" s="225">
        <f>IF(AZ120=4,G120,0)</f>
        <v>0</v>
      </c>
      <c r="BE120" s="225">
        <f>IF(AZ120=5,G120,0)</f>
        <v>0</v>
      </c>
      <c r="CA120" s="250">
        <v>1</v>
      </c>
      <c r="CB120" s="250">
        <v>1</v>
      </c>
    </row>
    <row r="121" spans="1:15" ht="12.75">
      <c r="A121" s="259"/>
      <c r="B121" s="263"/>
      <c r="C121" s="319" t="s">
        <v>618</v>
      </c>
      <c r="D121" s="320"/>
      <c r="E121" s="264">
        <v>1492.7</v>
      </c>
      <c r="F121" s="265"/>
      <c r="G121" s="266"/>
      <c r="H121" s="267"/>
      <c r="I121" s="261"/>
      <c r="J121" s="268"/>
      <c r="K121" s="261"/>
      <c r="M121" s="262" t="s">
        <v>618</v>
      </c>
      <c r="O121" s="250"/>
    </row>
    <row r="122" spans="1:15" ht="12.75">
      <c r="A122" s="259"/>
      <c r="B122" s="263"/>
      <c r="C122" s="319" t="s">
        <v>619</v>
      </c>
      <c r="D122" s="320"/>
      <c r="E122" s="264">
        <v>151.9</v>
      </c>
      <c r="F122" s="265"/>
      <c r="G122" s="266"/>
      <c r="H122" s="267"/>
      <c r="I122" s="261"/>
      <c r="J122" s="268"/>
      <c r="K122" s="261"/>
      <c r="M122" s="262" t="s">
        <v>619</v>
      </c>
      <c r="O122" s="250"/>
    </row>
    <row r="123" spans="1:80" ht="12.75">
      <c r="A123" s="251">
        <v>21</v>
      </c>
      <c r="B123" s="252" t="s">
        <v>252</v>
      </c>
      <c r="C123" s="253" t="s">
        <v>253</v>
      </c>
      <c r="D123" s="254" t="s">
        <v>254</v>
      </c>
      <c r="E123" s="255">
        <v>16</v>
      </c>
      <c r="F123" s="255"/>
      <c r="G123" s="256">
        <f>E123*F123</f>
        <v>0</v>
      </c>
      <c r="H123" s="257">
        <v>0</v>
      </c>
      <c r="I123" s="258">
        <f>E123*H123</f>
        <v>0</v>
      </c>
      <c r="J123" s="257">
        <v>0</v>
      </c>
      <c r="K123" s="258">
        <f>E123*J123</f>
        <v>0</v>
      </c>
      <c r="O123" s="250">
        <v>2</v>
      </c>
      <c r="AA123" s="225">
        <v>1</v>
      </c>
      <c r="AB123" s="225">
        <v>1</v>
      </c>
      <c r="AC123" s="225">
        <v>1</v>
      </c>
      <c r="AZ123" s="225">
        <v>1</v>
      </c>
      <c r="BA123" s="225">
        <f>IF(AZ123=1,G123,0)</f>
        <v>0</v>
      </c>
      <c r="BB123" s="225">
        <f>IF(AZ123=2,G123,0)</f>
        <v>0</v>
      </c>
      <c r="BC123" s="225">
        <f>IF(AZ123=3,G123,0)</f>
        <v>0</v>
      </c>
      <c r="BD123" s="225">
        <f>IF(AZ123=4,G123,0)</f>
        <v>0</v>
      </c>
      <c r="BE123" s="225">
        <f>IF(AZ123=5,G123,0)</f>
        <v>0</v>
      </c>
      <c r="CA123" s="250">
        <v>1</v>
      </c>
      <c r="CB123" s="250">
        <v>1</v>
      </c>
    </row>
    <row r="124" spans="1:15" ht="12.75">
      <c r="A124" s="259"/>
      <c r="B124" s="263"/>
      <c r="C124" s="319" t="s">
        <v>622</v>
      </c>
      <c r="D124" s="320"/>
      <c r="E124" s="264">
        <v>16</v>
      </c>
      <c r="F124" s="265"/>
      <c r="G124" s="266"/>
      <c r="H124" s="267"/>
      <c r="I124" s="261"/>
      <c r="J124" s="268"/>
      <c r="K124" s="261"/>
      <c r="M124" s="262" t="s">
        <v>622</v>
      </c>
      <c r="O124" s="250"/>
    </row>
    <row r="125" spans="1:80" ht="22.5">
      <c r="A125" s="251">
        <v>22</v>
      </c>
      <c r="B125" s="252" t="s">
        <v>255</v>
      </c>
      <c r="C125" s="253" t="s">
        <v>256</v>
      </c>
      <c r="D125" s="254" t="s">
        <v>254</v>
      </c>
      <c r="E125" s="255">
        <v>1440</v>
      </c>
      <c r="F125" s="255"/>
      <c r="G125" s="256">
        <f>E125*F125</f>
        <v>0</v>
      </c>
      <c r="H125" s="257">
        <v>0</v>
      </c>
      <c r="I125" s="258">
        <f>E125*H125</f>
        <v>0</v>
      </c>
      <c r="J125" s="257">
        <v>0</v>
      </c>
      <c r="K125" s="258">
        <f>E125*J125</f>
        <v>0</v>
      </c>
      <c r="O125" s="250">
        <v>2</v>
      </c>
      <c r="AA125" s="225">
        <v>1</v>
      </c>
      <c r="AB125" s="225">
        <v>1</v>
      </c>
      <c r="AC125" s="225">
        <v>1</v>
      </c>
      <c r="AZ125" s="225">
        <v>1</v>
      </c>
      <c r="BA125" s="225">
        <f>IF(AZ125=1,G125,0)</f>
        <v>0</v>
      </c>
      <c r="BB125" s="225">
        <f>IF(AZ125=2,G125,0)</f>
        <v>0</v>
      </c>
      <c r="BC125" s="225">
        <f>IF(AZ125=3,G125,0)</f>
        <v>0</v>
      </c>
      <c r="BD125" s="225">
        <f>IF(AZ125=4,G125,0)</f>
        <v>0</v>
      </c>
      <c r="BE125" s="225">
        <f>IF(AZ125=5,G125,0)</f>
        <v>0</v>
      </c>
      <c r="CA125" s="250">
        <v>1</v>
      </c>
      <c r="CB125" s="250">
        <v>1</v>
      </c>
    </row>
    <row r="126" spans="1:15" ht="12.75">
      <c r="A126" s="259"/>
      <c r="B126" s="263"/>
      <c r="C126" s="319" t="s">
        <v>623</v>
      </c>
      <c r="D126" s="320"/>
      <c r="E126" s="264">
        <v>1440</v>
      </c>
      <c r="F126" s="265"/>
      <c r="G126" s="266"/>
      <c r="H126" s="267"/>
      <c r="I126" s="261"/>
      <c r="J126" s="268"/>
      <c r="K126" s="261"/>
      <c r="M126" s="262" t="s">
        <v>623</v>
      </c>
      <c r="O126" s="250"/>
    </row>
    <row r="127" spans="1:80" ht="12.75">
      <c r="A127" s="251">
        <v>23</v>
      </c>
      <c r="B127" s="252" t="s">
        <v>257</v>
      </c>
      <c r="C127" s="253" t="s">
        <v>258</v>
      </c>
      <c r="D127" s="254" t="s">
        <v>254</v>
      </c>
      <c r="E127" s="255">
        <v>16</v>
      </c>
      <c r="F127" s="255"/>
      <c r="G127" s="256">
        <f>E127*F127</f>
        <v>0</v>
      </c>
      <c r="H127" s="257">
        <v>0</v>
      </c>
      <c r="I127" s="258">
        <f>E127*H127</f>
        <v>0</v>
      </c>
      <c r="J127" s="257">
        <v>0</v>
      </c>
      <c r="K127" s="258">
        <f>E127*J127</f>
        <v>0</v>
      </c>
      <c r="O127" s="250">
        <v>2</v>
      </c>
      <c r="AA127" s="225">
        <v>1</v>
      </c>
      <c r="AB127" s="225">
        <v>1</v>
      </c>
      <c r="AC127" s="225">
        <v>1</v>
      </c>
      <c r="AZ127" s="225">
        <v>1</v>
      </c>
      <c r="BA127" s="225">
        <f>IF(AZ127=1,G127,0)</f>
        <v>0</v>
      </c>
      <c r="BB127" s="225">
        <f>IF(AZ127=2,G127,0)</f>
        <v>0</v>
      </c>
      <c r="BC127" s="225">
        <f>IF(AZ127=3,G127,0)</f>
        <v>0</v>
      </c>
      <c r="BD127" s="225">
        <f>IF(AZ127=4,G127,0)</f>
        <v>0</v>
      </c>
      <c r="BE127" s="225">
        <f>IF(AZ127=5,G127,0)</f>
        <v>0</v>
      </c>
      <c r="CA127" s="250">
        <v>1</v>
      </c>
      <c r="CB127" s="250">
        <v>1</v>
      </c>
    </row>
    <row r="128" spans="1:15" ht="12.75">
      <c r="A128" s="259"/>
      <c r="B128" s="263"/>
      <c r="C128" s="319" t="s">
        <v>622</v>
      </c>
      <c r="D128" s="320"/>
      <c r="E128" s="264">
        <v>16</v>
      </c>
      <c r="F128" s="265"/>
      <c r="G128" s="266"/>
      <c r="H128" s="267"/>
      <c r="I128" s="261"/>
      <c r="J128" s="268"/>
      <c r="K128" s="261"/>
      <c r="M128" s="262" t="s">
        <v>622</v>
      </c>
      <c r="O128" s="250"/>
    </row>
    <row r="129" spans="1:80" ht="22.5">
      <c r="A129" s="251">
        <v>24</v>
      </c>
      <c r="B129" s="252" t="s">
        <v>259</v>
      </c>
      <c r="C129" s="253" t="s">
        <v>260</v>
      </c>
      <c r="D129" s="254" t="s">
        <v>113</v>
      </c>
      <c r="E129" s="255">
        <v>35.9125</v>
      </c>
      <c r="F129" s="255"/>
      <c r="G129" s="256">
        <f>E129*F129</f>
        <v>0</v>
      </c>
      <c r="H129" s="257">
        <v>0.00013</v>
      </c>
      <c r="I129" s="258">
        <f>E129*H129</f>
        <v>0.004668625</v>
      </c>
      <c r="J129" s="257">
        <v>0</v>
      </c>
      <c r="K129" s="258">
        <f>E129*J129</f>
        <v>0</v>
      </c>
      <c r="O129" s="250">
        <v>2</v>
      </c>
      <c r="AA129" s="225">
        <v>1</v>
      </c>
      <c r="AB129" s="225">
        <v>1</v>
      </c>
      <c r="AC129" s="225">
        <v>1</v>
      </c>
      <c r="AZ129" s="225">
        <v>1</v>
      </c>
      <c r="BA129" s="225">
        <f>IF(AZ129=1,G129,0)</f>
        <v>0</v>
      </c>
      <c r="BB129" s="225">
        <f>IF(AZ129=2,G129,0)</f>
        <v>0</v>
      </c>
      <c r="BC129" s="225">
        <f>IF(AZ129=3,G129,0)</f>
        <v>0</v>
      </c>
      <c r="BD129" s="225">
        <f>IF(AZ129=4,G129,0)</f>
        <v>0</v>
      </c>
      <c r="BE129" s="225">
        <f>IF(AZ129=5,G129,0)</f>
        <v>0</v>
      </c>
      <c r="CA129" s="250">
        <v>1</v>
      </c>
      <c r="CB129" s="250">
        <v>1</v>
      </c>
    </row>
    <row r="130" spans="1:15" ht="12.75">
      <c r="A130" s="259"/>
      <c r="B130" s="263"/>
      <c r="C130" s="319" t="s">
        <v>567</v>
      </c>
      <c r="D130" s="320"/>
      <c r="E130" s="264">
        <v>35.9125</v>
      </c>
      <c r="F130" s="265"/>
      <c r="G130" s="266"/>
      <c r="H130" s="267"/>
      <c r="I130" s="261"/>
      <c r="J130" s="268"/>
      <c r="K130" s="261"/>
      <c r="M130" s="262" t="s">
        <v>567</v>
      </c>
      <c r="O130" s="250"/>
    </row>
    <row r="131" spans="1:80" ht="12.75">
      <c r="A131" s="251">
        <v>25</v>
      </c>
      <c r="B131" s="252" t="s">
        <v>261</v>
      </c>
      <c r="C131" s="253" t="s">
        <v>262</v>
      </c>
      <c r="D131" s="254" t="s">
        <v>254</v>
      </c>
      <c r="E131" s="255">
        <v>50</v>
      </c>
      <c r="F131" s="255"/>
      <c r="G131" s="256">
        <f>E131*F131</f>
        <v>0</v>
      </c>
      <c r="H131" s="257">
        <v>0</v>
      </c>
      <c r="I131" s="258">
        <f>E131*H131</f>
        <v>0</v>
      </c>
      <c r="J131" s="257">
        <v>0</v>
      </c>
      <c r="K131" s="258">
        <f>E131*J131</f>
        <v>0</v>
      </c>
      <c r="O131" s="250">
        <v>2</v>
      </c>
      <c r="AA131" s="225">
        <v>1</v>
      </c>
      <c r="AB131" s="225">
        <v>1</v>
      </c>
      <c r="AC131" s="225">
        <v>1</v>
      </c>
      <c r="AZ131" s="225">
        <v>1</v>
      </c>
      <c r="BA131" s="225">
        <f>IF(AZ131=1,G131,0)</f>
        <v>0</v>
      </c>
      <c r="BB131" s="225">
        <f>IF(AZ131=2,G131,0)</f>
        <v>0</v>
      </c>
      <c r="BC131" s="225">
        <f>IF(AZ131=3,G131,0)</f>
        <v>0</v>
      </c>
      <c r="BD131" s="225">
        <f>IF(AZ131=4,G131,0)</f>
        <v>0</v>
      </c>
      <c r="BE131" s="225">
        <f>IF(AZ131=5,G131,0)</f>
        <v>0</v>
      </c>
      <c r="CA131" s="250">
        <v>1</v>
      </c>
      <c r="CB131" s="250">
        <v>1</v>
      </c>
    </row>
    <row r="132" spans="1:15" ht="12.75">
      <c r="A132" s="259"/>
      <c r="B132" s="263"/>
      <c r="C132" s="319" t="s">
        <v>624</v>
      </c>
      <c r="D132" s="320"/>
      <c r="E132" s="264">
        <v>35</v>
      </c>
      <c r="F132" s="265"/>
      <c r="G132" s="266"/>
      <c r="H132" s="267"/>
      <c r="I132" s="261"/>
      <c r="J132" s="268"/>
      <c r="K132" s="261"/>
      <c r="M132" s="262" t="s">
        <v>624</v>
      </c>
      <c r="O132" s="250"/>
    </row>
    <row r="133" spans="1:15" ht="12.75">
      <c r="A133" s="259"/>
      <c r="B133" s="263"/>
      <c r="C133" s="319" t="s">
        <v>625</v>
      </c>
      <c r="D133" s="320"/>
      <c r="E133" s="264">
        <v>15</v>
      </c>
      <c r="F133" s="265"/>
      <c r="G133" s="266"/>
      <c r="H133" s="267"/>
      <c r="I133" s="261"/>
      <c r="J133" s="268"/>
      <c r="K133" s="261"/>
      <c r="M133" s="262" t="s">
        <v>625</v>
      </c>
      <c r="O133" s="250"/>
    </row>
    <row r="134" spans="1:80" ht="22.5">
      <c r="A134" s="251">
        <v>26</v>
      </c>
      <c r="B134" s="252" t="s">
        <v>267</v>
      </c>
      <c r="C134" s="253" t="s">
        <v>268</v>
      </c>
      <c r="D134" s="254" t="s">
        <v>269</v>
      </c>
      <c r="E134" s="255">
        <v>1500</v>
      </c>
      <c r="F134" s="255"/>
      <c r="G134" s="256">
        <f>E134*F134</f>
        <v>0</v>
      </c>
      <c r="H134" s="257">
        <v>0</v>
      </c>
      <c r="I134" s="258">
        <f>E134*H134</f>
        <v>0</v>
      </c>
      <c r="J134" s="257">
        <v>0</v>
      </c>
      <c r="K134" s="258">
        <f>E134*J134</f>
        <v>0</v>
      </c>
      <c r="O134" s="250">
        <v>2</v>
      </c>
      <c r="AA134" s="225">
        <v>1</v>
      </c>
      <c r="AB134" s="225">
        <v>1</v>
      </c>
      <c r="AC134" s="225">
        <v>1</v>
      </c>
      <c r="AZ134" s="225">
        <v>1</v>
      </c>
      <c r="BA134" s="225">
        <f>IF(AZ134=1,G134,0)</f>
        <v>0</v>
      </c>
      <c r="BB134" s="225">
        <f>IF(AZ134=2,G134,0)</f>
        <v>0</v>
      </c>
      <c r="BC134" s="225">
        <f>IF(AZ134=3,G134,0)</f>
        <v>0</v>
      </c>
      <c r="BD134" s="225">
        <f>IF(AZ134=4,G134,0)</f>
        <v>0</v>
      </c>
      <c r="BE134" s="225">
        <f>IF(AZ134=5,G134,0)</f>
        <v>0</v>
      </c>
      <c r="CA134" s="250">
        <v>1</v>
      </c>
      <c r="CB134" s="250">
        <v>1</v>
      </c>
    </row>
    <row r="135" spans="1:15" ht="12.75">
      <c r="A135" s="259"/>
      <c r="B135" s="263"/>
      <c r="C135" s="319" t="s">
        <v>626</v>
      </c>
      <c r="D135" s="320"/>
      <c r="E135" s="264">
        <v>1050</v>
      </c>
      <c r="F135" s="265"/>
      <c r="G135" s="266"/>
      <c r="H135" s="267"/>
      <c r="I135" s="261"/>
      <c r="J135" s="268"/>
      <c r="K135" s="261"/>
      <c r="M135" s="262" t="s">
        <v>626</v>
      </c>
      <c r="O135" s="250"/>
    </row>
    <row r="136" spans="1:15" ht="12.75">
      <c r="A136" s="259"/>
      <c r="B136" s="263"/>
      <c r="C136" s="319" t="s">
        <v>627</v>
      </c>
      <c r="D136" s="320"/>
      <c r="E136" s="264">
        <v>450</v>
      </c>
      <c r="F136" s="265"/>
      <c r="G136" s="266"/>
      <c r="H136" s="267"/>
      <c r="I136" s="261"/>
      <c r="J136" s="268"/>
      <c r="K136" s="261"/>
      <c r="M136" s="262" t="s">
        <v>627</v>
      </c>
      <c r="O136" s="250"/>
    </row>
    <row r="137" spans="1:57" ht="12.75">
      <c r="A137" s="269"/>
      <c r="B137" s="270" t="s">
        <v>102</v>
      </c>
      <c r="C137" s="271" t="s">
        <v>231</v>
      </c>
      <c r="D137" s="272"/>
      <c r="E137" s="273"/>
      <c r="F137" s="274"/>
      <c r="G137" s="275">
        <f>SUM(G104:G136)</f>
        <v>0</v>
      </c>
      <c r="H137" s="276"/>
      <c r="I137" s="277">
        <f>SUM(I104:I136)</f>
        <v>0.004668625</v>
      </c>
      <c r="J137" s="276"/>
      <c r="K137" s="277">
        <f>SUM(K104:K136)</f>
        <v>0</v>
      </c>
      <c r="O137" s="250">
        <v>4</v>
      </c>
      <c r="BA137" s="278">
        <f>SUM(BA104:BA136)</f>
        <v>0</v>
      </c>
      <c r="BB137" s="278">
        <f>SUM(BB104:BB136)</f>
        <v>0</v>
      </c>
      <c r="BC137" s="278">
        <f>SUM(BC104:BC136)</f>
        <v>0</v>
      </c>
      <c r="BD137" s="278">
        <f>SUM(BD104:BD136)</f>
        <v>0</v>
      </c>
      <c r="BE137" s="278">
        <f>SUM(BE104:BE136)</f>
        <v>0</v>
      </c>
    </row>
    <row r="138" spans="1:15" ht="12.75">
      <c r="A138" s="240" t="s">
        <v>100</v>
      </c>
      <c r="B138" s="241" t="s">
        <v>274</v>
      </c>
      <c r="C138" s="242" t="s">
        <v>275</v>
      </c>
      <c r="D138" s="243"/>
      <c r="E138" s="244"/>
      <c r="F138" s="244"/>
      <c r="G138" s="245"/>
      <c r="H138" s="246"/>
      <c r="I138" s="247"/>
      <c r="J138" s="248"/>
      <c r="K138" s="249"/>
      <c r="O138" s="250">
        <v>1</v>
      </c>
    </row>
    <row r="139" spans="1:80" ht="22.5">
      <c r="A139" s="251">
        <v>27</v>
      </c>
      <c r="B139" s="252" t="s">
        <v>277</v>
      </c>
      <c r="C139" s="253" t="s">
        <v>278</v>
      </c>
      <c r="D139" s="254" t="s">
        <v>254</v>
      </c>
      <c r="E139" s="255">
        <v>85.5</v>
      </c>
      <c r="F139" s="255"/>
      <c r="G139" s="256">
        <f>E139*F139</f>
        <v>0</v>
      </c>
      <c r="H139" s="257">
        <v>0.001</v>
      </c>
      <c r="I139" s="258">
        <f>E139*H139</f>
        <v>0.0855</v>
      </c>
      <c r="J139" s="257">
        <v>-0.001</v>
      </c>
      <c r="K139" s="258">
        <f>E139*J139</f>
        <v>-0.0855</v>
      </c>
      <c r="O139" s="250">
        <v>2</v>
      </c>
      <c r="AA139" s="225">
        <v>1</v>
      </c>
      <c r="AB139" s="225">
        <v>1</v>
      </c>
      <c r="AC139" s="225">
        <v>1</v>
      </c>
      <c r="AZ139" s="225">
        <v>1</v>
      </c>
      <c r="BA139" s="225">
        <f>IF(AZ139=1,G139,0)</f>
        <v>0</v>
      </c>
      <c r="BB139" s="225">
        <f>IF(AZ139=2,G139,0)</f>
        <v>0</v>
      </c>
      <c r="BC139" s="225">
        <f>IF(AZ139=3,G139,0)</f>
        <v>0</v>
      </c>
      <c r="BD139" s="225">
        <f>IF(AZ139=4,G139,0)</f>
        <v>0</v>
      </c>
      <c r="BE139" s="225">
        <f>IF(AZ139=5,G139,0)</f>
        <v>0</v>
      </c>
      <c r="CA139" s="250">
        <v>1</v>
      </c>
      <c r="CB139" s="250">
        <v>1</v>
      </c>
    </row>
    <row r="140" spans="1:15" ht="12.75">
      <c r="A140" s="259"/>
      <c r="B140" s="263"/>
      <c r="C140" s="319" t="s">
        <v>533</v>
      </c>
      <c r="D140" s="320"/>
      <c r="E140" s="264">
        <v>85.5</v>
      </c>
      <c r="F140" s="265"/>
      <c r="G140" s="266"/>
      <c r="H140" s="267"/>
      <c r="I140" s="261"/>
      <c r="J140" s="268"/>
      <c r="K140" s="261"/>
      <c r="M140" s="262" t="s">
        <v>533</v>
      </c>
      <c r="O140" s="250"/>
    </row>
    <row r="141" spans="1:80" ht="12.75">
      <c r="A141" s="251">
        <v>28</v>
      </c>
      <c r="B141" s="252" t="s">
        <v>280</v>
      </c>
      <c r="C141" s="253" t="s">
        <v>281</v>
      </c>
      <c r="D141" s="254" t="s">
        <v>282</v>
      </c>
      <c r="E141" s="255">
        <v>1</v>
      </c>
      <c r="F141" s="255"/>
      <c r="G141" s="256">
        <f>E141*F141</f>
        <v>0</v>
      </c>
      <c r="H141" s="257">
        <v>0.01</v>
      </c>
      <c r="I141" s="258">
        <f>E141*H141</f>
        <v>0.01</v>
      </c>
      <c r="J141" s="257">
        <v>-0.01</v>
      </c>
      <c r="K141" s="258">
        <f>E141*J141</f>
        <v>-0.01</v>
      </c>
      <c r="O141" s="250">
        <v>2</v>
      </c>
      <c r="AA141" s="225">
        <v>1</v>
      </c>
      <c r="AB141" s="225">
        <v>1</v>
      </c>
      <c r="AC141" s="225">
        <v>1</v>
      </c>
      <c r="AZ141" s="225">
        <v>1</v>
      </c>
      <c r="BA141" s="225">
        <f>IF(AZ141=1,G141,0)</f>
        <v>0</v>
      </c>
      <c r="BB141" s="225">
        <f>IF(AZ141=2,G141,0)</f>
        <v>0</v>
      </c>
      <c r="BC141" s="225">
        <f>IF(AZ141=3,G141,0)</f>
        <v>0</v>
      </c>
      <c r="BD141" s="225">
        <f>IF(AZ141=4,G141,0)</f>
        <v>0</v>
      </c>
      <c r="BE141" s="225">
        <f>IF(AZ141=5,G141,0)</f>
        <v>0</v>
      </c>
      <c r="CA141" s="250">
        <v>1</v>
      </c>
      <c r="CB141" s="250">
        <v>1</v>
      </c>
    </row>
    <row r="142" spans="1:80" ht="12.75">
      <c r="A142" s="251">
        <v>29</v>
      </c>
      <c r="B142" s="252" t="s">
        <v>283</v>
      </c>
      <c r="C142" s="253" t="s">
        <v>284</v>
      </c>
      <c r="D142" s="254" t="s">
        <v>282</v>
      </c>
      <c r="E142" s="255">
        <v>1</v>
      </c>
      <c r="F142" s="255"/>
      <c r="G142" s="256">
        <f>E142*F142</f>
        <v>0</v>
      </c>
      <c r="H142" s="257">
        <v>0.01</v>
      </c>
      <c r="I142" s="258">
        <f>E142*H142</f>
        <v>0.01</v>
      </c>
      <c r="J142" s="257">
        <v>-0.01</v>
      </c>
      <c r="K142" s="258">
        <f>E142*J142</f>
        <v>-0.01</v>
      </c>
      <c r="O142" s="250">
        <v>2</v>
      </c>
      <c r="AA142" s="225">
        <v>1</v>
      </c>
      <c r="AB142" s="225">
        <v>1</v>
      </c>
      <c r="AC142" s="225">
        <v>1</v>
      </c>
      <c r="AZ142" s="225">
        <v>1</v>
      </c>
      <c r="BA142" s="225">
        <f>IF(AZ142=1,G142,0)</f>
        <v>0</v>
      </c>
      <c r="BB142" s="225">
        <f>IF(AZ142=2,G142,0)</f>
        <v>0</v>
      </c>
      <c r="BC142" s="225">
        <f>IF(AZ142=3,G142,0)</f>
        <v>0</v>
      </c>
      <c r="BD142" s="225">
        <f>IF(AZ142=4,G142,0)</f>
        <v>0</v>
      </c>
      <c r="BE142" s="225">
        <f>IF(AZ142=5,G142,0)</f>
        <v>0</v>
      </c>
      <c r="CA142" s="250">
        <v>1</v>
      </c>
      <c r="CB142" s="250">
        <v>1</v>
      </c>
    </row>
    <row r="143" spans="1:80" ht="12.75">
      <c r="A143" s="251">
        <v>30</v>
      </c>
      <c r="B143" s="252" t="s">
        <v>285</v>
      </c>
      <c r="C143" s="253" t="s">
        <v>286</v>
      </c>
      <c r="D143" s="254" t="s">
        <v>282</v>
      </c>
      <c r="E143" s="255">
        <v>1</v>
      </c>
      <c r="F143" s="255"/>
      <c r="G143" s="256">
        <f>E143*F143</f>
        <v>0</v>
      </c>
      <c r="H143" s="257">
        <v>0.01</v>
      </c>
      <c r="I143" s="258">
        <f>E143*H143</f>
        <v>0.01</v>
      </c>
      <c r="J143" s="257">
        <v>-0.01</v>
      </c>
      <c r="K143" s="258">
        <f>E143*J143</f>
        <v>-0.01</v>
      </c>
      <c r="O143" s="250">
        <v>2</v>
      </c>
      <c r="AA143" s="225">
        <v>1</v>
      </c>
      <c r="AB143" s="225">
        <v>1</v>
      </c>
      <c r="AC143" s="225">
        <v>1</v>
      </c>
      <c r="AZ143" s="225">
        <v>1</v>
      </c>
      <c r="BA143" s="225">
        <f>IF(AZ143=1,G143,0)</f>
        <v>0</v>
      </c>
      <c r="BB143" s="225">
        <f>IF(AZ143=2,G143,0)</f>
        <v>0</v>
      </c>
      <c r="BC143" s="225">
        <f>IF(AZ143=3,G143,0)</f>
        <v>0</v>
      </c>
      <c r="BD143" s="225">
        <f>IF(AZ143=4,G143,0)</f>
        <v>0</v>
      </c>
      <c r="BE143" s="225">
        <f>IF(AZ143=5,G143,0)</f>
        <v>0</v>
      </c>
      <c r="CA143" s="250">
        <v>1</v>
      </c>
      <c r="CB143" s="250">
        <v>1</v>
      </c>
    </row>
    <row r="144" spans="1:80" ht="22.5">
      <c r="A144" s="251">
        <v>31</v>
      </c>
      <c r="B144" s="252" t="s">
        <v>287</v>
      </c>
      <c r="C144" s="253" t="s">
        <v>288</v>
      </c>
      <c r="D144" s="254" t="s">
        <v>282</v>
      </c>
      <c r="E144" s="255">
        <v>1</v>
      </c>
      <c r="F144" s="255"/>
      <c r="G144" s="256">
        <f>E144*F144</f>
        <v>0</v>
      </c>
      <c r="H144" s="257">
        <v>0.1</v>
      </c>
      <c r="I144" s="258">
        <f>E144*H144</f>
        <v>0.1</v>
      </c>
      <c r="J144" s="257">
        <v>-0.1</v>
      </c>
      <c r="K144" s="258">
        <f>E144*J144</f>
        <v>-0.1</v>
      </c>
      <c r="O144" s="250">
        <v>2</v>
      </c>
      <c r="AA144" s="225">
        <v>1</v>
      </c>
      <c r="AB144" s="225">
        <v>1</v>
      </c>
      <c r="AC144" s="225">
        <v>1</v>
      </c>
      <c r="AZ144" s="225">
        <v>1</v>
      </c>
      <c r="BA144" s="225">
        <f>IF(AZ144=1,G144,0)</f>
        <v>0</v>
      </c>
      <c r="BB144" s="225">
        <f>IF(AZ144=2,G144,0)</f>
        <v>0</v>
      </c>
      <c r="BC144" s="225">
        <f>IF(AZ144=3,G144,0)</f>
        <v>0</v>
      </c>
      <c r="BD144" s="225">
        <f>IF(AZ144=4,G144,0)</f>
        <v>0</v>
      </c>
      <c r="BE144" s="225">
        <f>IF(AZ144=5,G144,0)</f>
        <v>0</v>
      </c>
      <c r="CA144" s="250">
        <v>1</v>
      </c>
      <c r="CB144" s="250">
        <v>1</v>
      </c>
    </row>
    <row r="145" spans="1:15" ht="12.75">
      <c r="A145" s="259"/>
      <c r="B145" s="260"/>
      <c r="C145" s="322"/>
      <c r="D145" s="323"/>
      <c r="E145" s="323"/>
      <c r="F145" s="323"/>
      <c r="G145" s="324"/>
      <c r="I145" s="261"/>
      <c r="K145" s="261"/>
      <c r="L145" s="262"/>
      <c r="O145" s="250">
        <v>3</v>
      </c>
    </row>
    <row r="146" spans="1:80" ht="12.75">
      <c r="A146" s="251">
        <v>32</v>
      </c>
      <c r="B146" s="252" t="s">
        <v>289</v>
      </c>
      <c r="C146" s="253" t="s">
        <v>290</v>
      </c>
      <c r="D146" s="254" t="s">
        <v>101</v>
      </c>
      <c r="E146" s="255">
        <v>2</v>
      </c>
      <c r="F146" s="255"/>
      <c r="G146" s="256">
        <f aca="true" t="shared" si="0" ref="G146:G156">E146*F146</f>
        <v>0</v>
      </c>
      <c r="H146" s="257">
        <v>0.01</v>
      </c>
      <c r="I146" s="258">
        <f aca="true" t="shared" si="1" ref="I146:I156">E146*H146</f>
        <v>0.02</v>
      </c>
      <c r="J146" s="257">
        <v>-0.01</v>
      </c>
      <c r="K146" s="258">
        <f aca="true" t="shared" si="2" ref="K146:K156">E146*J146</f>
        <v>-0.02</v>
      </c>
      <c r="O146" s="250">
        <v>2</v>
      </c>
      <c r="AA146" s="225">
        <v>1</v>
      </c>
      <c r="AB146" s="225">
        <v>1</v>
      </c>
      <c r="AC146" s="225">
        <v>1</v>
      </c>
      <c r="AZ146" s="225">
        <v>1</v>
      </c>
      <c r="BA146" s="225">
        <f aca="true" t="shared" si="3" ref="BA146:BA156">IF(AZ146=1,G146,0)</f>
        <v>0</v>
      </c>
      <c r="BB146" s="225">
        <f aca="true" t="shared" si="4" ref="BB146:BB156">IF(AZ146=2,G146,0)</f>
        <v>0</v>
      </c>
      <c r="BC146" s="225">
        <f aca="true" t="shared" si="5" ref="BC146:BC156">IF(AZ146=3,G146,0)</f>
        <v>0</v>
      </c>
      <c r="BD146" s="225">
        <f aca="true" t="shared" si="6" ref="BD146:BD156">IF(AZ146=4,G146,0)</f>
        <v>0</v>
      </c>
      <c r="BE146" s="225">
        <f aca="true" t="shared" si="7" ref="BE146:BE156">IF(AZ146=5,G146,0)</f>
        <v>0</v>
      </c>
      <c r="CA146" s="250">
        <v>1</v>
      </c>
      <c r="CB146" s="250">
        <v>1</v>
      </c>
    </row>
    <row r="147" spans="1:80" ht="12.75">
      <c r="A147" s="251">
        <v>33</v>
      </c>
      <c r="B147" s="252" t="s">
        <v>291</v>
      </c>
      <c r="C147" s="253" t="s">
        <v>292</v>
      </c>
      <c r="D147" s="254" t="s">
        <v>101</v>
      </c>
      <c r="E147" s="255">
        <v>1</v>
      </c>
      <c r="F147" s="255"/>
      <c r="G147" s="256">
        <f t="shared" si="0"/>
        <v>0</v>
      </c>
      <c r="H147" s="257">
        <v>0.01</v>
      </c>
      <c r="I147" s="258">
        <f t="shared" si="1"/>
        <v>0.01</v>
      </c>
      <c r="J147" s="257">
        <v>-0.01</v>
      </c>
      <c r="K147" s="258">
        <f t="shared" si="2"/>
        <v>-0.01</v>
      </c>
      <c r="O147" s="250">
        <v>2</v>
      </c>
      <c r="AA147" s="225">
        <v>1</v>
      </c>
      <c r="AB147" s="225">
        <v>1</v>
      </c>
      <c r="AC147" s="225">
        <v>1</v>
      </c>
      <c r="AZ147" s="225">
        <v>1</v>
      </c>
      <c r="BA147" s="225">
        <f t="shared" si="3"/>
        <v>0</v>
      </c>
      <c r="BB147" s="225">
        <f t="shared" si="4"/>
        <v>0</v>
      </c>
      <c r="BC147" s="225">
        <f t="shared" si="5"/>
        <v>0</v>
      </c>
      <c r="BD147" s="225">
        <f t="shared" si="6"/>
        <v>0</v>
      </c>
      <c r="BE147" s="225">
        <f t="shared" si="7"/>
        <v>0</v>
      </c>
      <c r="CA147" s="250">
        <v>1</v>
      </c>
      <c r="CB147" s="250">
        <v>1</v>
      </c>
    </row>
    <row r="148" spans="1:80" ht="12.75">
      <c r="A148" s="251">
        <v>34</v>
      </c>
      <c r="B148" s="252" t="s">
        <v>293</v>
      </c>
      <c r="C148" s="253" t="s">
        <v>294</v>
      </c>
      <c r="D148" s="254" t="s">
        <v>101</v>
      </c>
      <c r="E148" s="255">
        <v>2</v>
      </c>
      <c r="F148" s="255"/>
      <c r="G148" s="256">
        <f t="shared" si="0"/>
        <v>0</v>
      </c>
      <c r="H148" s="257">
        <v>0.01</v>
      </c>
      <c r="I148" s="258">
        <f t="shared" si="1"/>
        <v>0.02</v>
      </c>
      <c r="J148" s="257">
        <v>-0.01</v>
      </c>
      <c r="K148" s="258">
        <f t="shared" si="2"/>
        <v>-0.02</v>
      </c>
      <c r="O148" s="250">
        <v>2</v>
      </c>
      <c r="AA148" s="225">
        <v>1</v>
      </c>
      <c r="AB148" s="225">
        <v>1</v>
      </c>
      <c r="AC148" s="225">
        <v>1</v>
      </c>
      <c r="AZ148" s="225">
        <v>1</v>
      </c>
      <c r="BA148" s="225">
        <f t="shared" si="3"/>
        <v>0</v>
      </c>
      <c r="BB148" s="225">
        <f t="shared" si="4"/>
        <v>0</v>
      </c>
      <c r="BC148" s="225">
        <f t="shared" si="5"/>
        <v>0</v>
      </c>
      <c r="BD148" s="225">
        <f t="shared" si="6"/>
        <v>0</v>
      </c>
      <c r="BE148" s="225">
        <f t="shared" si="7"/>
        <v>0</v>
      </c>
      <c r="CA148" s="250">
        <v>1</v>
      </c>
      <c r="CB148" s="250">
        <v>1</v>
      </c>
    </row>
    <row r="149" spans="1:80" ht="12.75">
      <c r="A149" s="251">
        <v>35</v>
      </c>
      <c r="B149" s="252" t="s">
        <v>295</v>
      </c>
      <c r="C149" s="253" t="s">
        <v>296</v>
      </c>
      <c r="D149" s="254" t="s">
        <v>101</v>
      </c>
      <c r="E149" s="255">
        <v>1</v>
      </c>
      <c r="F149" s="255"/>
      <c r="G149" s="256">
        <f t="shared" si="0"/>
        <v>0</v>
      </c>
      <c r="H149" s="257">
        <v>0.01</v>
      </c>
      <c r="I149" s="258">
        <f t="shared" si="1"/>
        <v>0.01</v>
      </c>
      <c r="J149" s="257">
        <v>-0.01</v>
      </c>
      <c r="K149" s="258">
        <f t="shared" si="2"/>
        <v>-0.01</v>
      </c>
      <c r="O149" s="250">
        <v>2</v>
      </c>
      <c r="AA149" s="225">
        <v>1</v>
      </c>
      <c r="AB149" s="225">
        <v>1</v>
      </c>
      <c r="AC149" s="225">
        <v>1</v>
      </c>
      <c r="AZ149" s="225">
        <v>1</v>
      </c>
      <c r="BA149" s="225">
        <f t="shared" si="3"/>
        <v>0</v>
      </c>
      <c r="BB149" s="225">
        <f t="shared" si="4"/>
        <v>0</v>
      </c>
      <c r="BC149" s="225">
        <f t="shared" si="5"/>
        <v>0</v>
      </c>
      <c r="BD149" s="225">
        <f t="shared" si="6"/>
        <v>0</v>
      </c>
      <c r="BE149" s="225">
        <f t="shared" si="7"/>
        <v>0</v>
      </c>
      <c r="CA149" s="250">
        <v>1</v>
      </c>
      <c r="CB149" s="250">
        <v>1</v>
      </c>
    </row>
    <row r="150" spans="1:80" ht="12.75">
      <c r="A150" s="251">
        <v>36</v>
      </c>
      <c r="B150" s="252" t="s">
        <v>297</v>
      </c>
      <c r="C150" s="253" t="s">
        <v>298</v>
      </c>
      <c r="D150" s="254" t="s">
        <v>101</v>
      </c>
      <c r="E150" s="255">
        <v>1</v>
      </c>
      <c r="F150" s="255"/>
      <c r="G150" s="256">
        <f t="shared" si="0"/>
        <v>0</v>
      </c>
      <c r="H150" s="257">
        <v>0.01</v>
      </c>
      <c r="I150" s="258">
        <f t="shared" si="1"/>
        <v>0.01</v>
      </c>
      <c r="J150" s="257">
        <v>-0.01</v>
      </c>
      <c r="K150" s="258">
        <f t="shared" si="2"/>
        <v>-0.01</v>
      </c>
      <c r="O150" s="250">
        <v>2</v>
      </c>
      <c r="AA150" s="225">
        <v>1</v>
      </c>
      <c r="AB150" s="225">
        <v>1</v>
      </c>
      <c r="AC150" s="225">
        <v>1</v>
      </c>
      <c r="AZ150" s="225">
        <v>1</v>
      </c>
      <c r="BA150" s="225">
        <f t="shared" si="3"/>
        <v>0</v>
      </c>
      <c r="BB150" s="225">
        <f t="shared" si="4"/>
        <v>0</v>
      </c>
      <c r="BC150" s="225">
        <f t="shared" si="5"/>
        <v>0</v>
      </c>
      <c r="BD150" s="225">
        <f t="shared" si="6"/>
        <v>0</v>
      </c>
      <c r="BE150" s="225">
        <f t="shared" si="7"/>
        <v>0</v>
      </c>
      <c r="CA150" s="250">
        <v>1</v>
      </c>
      <c r="CB150" s="250">
        <v>1</v>
      </c>
    </row>
    <row r="151" spans="1:80" ht="12.75">
      <c r="A151" s="251">
        <v>37</v>
      </c>
      <c r="B151" s="252" t="s">
        <v>299</v>
      </c>
      <c r="C151" s="253" t="s">
        <v>300</v>
      </c>
      <c r="D151" s="254" t="s">
        <v>282</v>
      </c>
      <c r="E151" s="255">
        <v>1</v>
      </c>
      <c r="F151" s="255"/>
      <c r="G151" s="256">
        <f t="shared" si="0"/>
        <v>0</v>
      </c>
      <c r="H151" s="257">
        <v>0.01</v>
      </c>
      <c r="I151" s="258">
        <f t="shared" si="1"/>
        <v>0.01</v>
      </c>
      <c r="J151" s="257">
        <v>-0.01</v>
      </c>
      <c r="K151" s="258">
        <f t="shared" si="2"/>
        <v>-0.01</v>
      </c>
      <c r="O151" s="250">
        <v>2</v>
      </c>
      <c r="AA151" s="225">
        <v>1</v>
      </c>
      <c r="AB151" s="225">
        <v>1</v>
      </c>
      <c r="AC151" s="225">
        <v>1</v>
      </c>
      <c r="AZ151" s="225">
        <v>1</v>
      </c>
      <c r="BA151" s="225">
        <f t="shared" si="3"/>
        <v>0</v>
      </c>
      <c r="BB151" s="225">
        <f t="shared" si="4"/>
        <v>0</v>
      </c>
      <c r="BC151" s="225">
        <f t="shared" si="5"/>
        <v>0</v>
      </c>
      <c r="BD151" s="225">
        <f t="shared" si="6"/>
        <v>0</v>
      </c>
      <c r="BE151" s="225">
        <f t="shared" si="7"/>
        <v>0</v>
      </c>
      <c r="CA151" s="250">
        <v>1</v>
      </c>
      <c r="CB151" s="250">
        <v>1</v>
      </c>
    </row>
    <row r="152" spans="1:80" ht="12.75">
      <c r="A152" s="251">
        <v>38</v>
      </c>
      <c r="B152" s="252" t="s">
        <v>301</v>
      </c>
      <c r="C152" s="253" t="s">
        <v>302</v>
      </c>
      <c r="D152" s="254" t="s">
        <v>282</v>
      </c>
      <c r="E152" s="255">
        <v>1</v>
      </c>
      <c r="F152" s="255"/>
      <c r="G152" s="256">
        <f t="shared" si="0"/>
        <v>0</v>
      </c>
      <c r="H152" s="257">
        <v>0.01</v>
      </c>
      <c r="I152" s="258">
        <f t="shared" si="1"/>
        <v>0.01</v>
      </c>
      <c r="J152" s="257">
        <v>-0.01</v>
      </c>
      <c r="K152" s="258">
        <f t="shared" si="2"/>
        <v>-0.01</v>
      </c>
      <c r="O152" s="250">
        <v>2</v>
      </c>
      <c r="AA152" s="225">
        <v>1</v>
      </c>
      <c r="AB152" s="225">
        <v>1</v>
      </c>
      <c r="AC152" s="225">
        <v>1</v>
      </c>
      <c r="AZ152" s="225">
        <v>1</v>
      </c>
      <c r="BA152" s="225">
        <f t="shared" si="3"/>
        <v>0</v>
      </c>
      <c r="BB152" s="225">
        <f t="shared" si="4"/>
        <v>0</v>
      </c>
      <c r="BC152" s="225">
        <f t="shared" si="5"/>
        <v>0</v>
      </c>
      <c r="BD152" s="225">
        <f t="shared" si="6"/>
        <v>0</v>
      </c>
      <c r="BE152" s="225">
        <f t="shared" si="7"/>
        <v>0</v>
      </c>
      <c r="CA152" s="250">
        <v>1</v>
      </c>
      <c r="CB152" s="250">
        <v>1</v>
      </c>
    </row>
    <row r="153" spans="1:80" ht="12.75">
      <c r="A153" s="251">
        <v>39</v>
      </c>
      <c r="B153" s="252"/>
      <c r="C153" s="253"/>
      <c r="D153" s="254"/>
      <c r="E153" s="255"/>
      <c r="F153" s="255"/>
      <c r="G153" s="256"/>
      <c r="H153" s="257"/>
      <c r="I153" s="258"/>
      <c r="J153" s="257"/>
      <c r="K153" s="258"/>
      <c r="O153" s="250">
        <v>2</v>
      </c>
      <c r="AA153" s="225">
        <v>1</v>
      </c>
      <c r="AB153" s="225">
        <v>1</v>
      </c>
      <c r="AC153" s="225">
        <v>1</v>
      </c>
      <c r="AZ153" s="225">
        <v>1</v>
      </c>
      <c r="BA153" s="225">
        <f t="shared" si="3"/>
        <v>0</v>
      </c>
      <c r="BB153" s="225">
        <f t="shared" si="4"/>
        <v>0</v>
      </c>
      <c r="BC153" s="225">
        <f t="shared" si="5"/>
        <v>0</v>
      </c>
      <c r="BD153" s="225">
        <f t="shared" si="6"/>
        <v>0</v>
      </c>
      <c r="BE153" s="225">
        <f t="shared" si="7"/>
        <v>0</v>
      </c>
      <c r="CA153" s="250">
        <v>1</v>
      </c>
      <c r="CB153" s="250">
        <v>1</v>
      </c>
    </row>
    <row r="154" spans="1:80" ht="12.75">
      <c r="A154" s="251">
        <v>40</v>
      </c>
      <c r="B154" s="252"/>
      <c r="C154" s="253"/>
      <c r="D154" s="254"/>
      <c r="E154" s="255"/>
      <c r="F154" s="255"/>
      <c r="G154" s="256"/>
      <c r="H154" s="257"/>
      <c r="I154" s="258"/>
      <c r="J154" s="257"/>
      <c r="K154" s="258"/>
      <c r="O154" s="250">
        <v>2</v>
      </c>
      <c r="AA154" s="225">
        <v>1</v>
      </c>
      <c r="AB154" s="225">
        <v>1</v>
      </c>
      <c r="AC154" s="225">
        <v>1</v>
      </c>
      <c r="AZ154" s="225">
        <v>1</v>
      </c>
      <c r="BA154" s="225">
        <f t="shared" si="3"/>
        <v>0</v>
      </c>
      <c r="BB154" s="225">
        <f t="shared" si="4"/>
        <v>0</v>
      </c>
      <c r="BC154" s="225">
        <f t="shared" si="5"/>
        <v>0</v>
      </c>
      <c r="BD154" s="225">
        <f t="shared" si="6"/>
        <v>0</v>
      </c>
      <c r="BE154" s="225">
        <f t="shared" si="7"/>
        <v>0</v>
      </c>
      <c r="CA154" s="250">
        <v>1</v>
      </c>
      <c r="CB154" s="250">
        <v>1</v>
      </c>
    </row>
    <row r="155" spans="1:80" ht="12.75">
      <c r="A155" s="251">
        <v>41</v>
      </c>
      <c r="B155" s="252" t="s">
        <v>307</v>
      </c>
      <c r="C155" s="253" t="s">
        <v>308</v>
      </c>
      <c r="D155" s="254" t="s">
        <v>282</v>
      </c>
      <c r="E155" s="255">
        <v>1</v>
      </c>
      <c r="F155" s="255"/>
      <c r="G155" s="256">
        <f t="shared" si="0"/>
        <v>0</v>
      </c>
      <c r="H155" s="257">
        <v>0.01</v>
      </c>
      <c r="I155" s="258">
        <f t="shared" si="1"/>
        <v>0.01</v>
      </c>
      <c r="J155" s="257">
        <v>-0.01</v>
      </c>
      <c r="K155" s="258">
        <f t="shared" si="2"/>
        <v>-0.01</v>
      </c>
      <c r="O155" s="250">
        <v>2</v>
      </c>
      <c r="AA155" s="225">
        <v>1</v>
      </c>
      <c r="AB155" s="225">
        <v>1</v>
      </c>
      <c r="AC155" s="225">
        <v>1</v>
      </c>
      <c r="AZ155" s="225">
        <v>1</v>
      </c>
      <c r="BA155" s="225">
        <f t="shared" si="3"/>
        <v>0</v>
      </c>
      <c r="BB155" s="225">
        <f t="shared" si="4"/>
        <v>0</v>
      </c>
      <c r="BC155" s="225">
        <f t="shared" si="5"/>
        <v>0</v>
      </c>
      <c r="BD155" s="225">
        <f t="shared" si="6"/>
        <v>0</v>
      </c>
      <c r="BE155" s="225">
        <f t="shared" si="7"/>
        <v>0</v>
      </c>
      <c r="CA155" s="250">
        <v>1</v>
      </c>
      <c r="CB155" s="250">
        <v>1</v>
      </c>
    </row>
    <row r="156" spans="1:80" ht="22.5">
      <c r="A156" s="251">
        <v>42</v>
      </c>
      <c r="B156" s="252" t="s">
        <v>309</v>
      </c>
      <c r="C156" s="253" t="s">
        <v>310</v>
      </c>
      <c r="D156" s="254" t="s">
        <v>282</v>
      </c>
      <c r="E156" s="255">
        <v>1</v>
      </c>
      <c r="F156" s="255"/>
      <c r="G156" s="256">
        <f t="shared" si="0"/>
        <v>0</v>
      </c>
      <c r="H156" s="257">
        <v>0.01</v>
      </c>
      <c r="I156" s="258">
        <f t="shared" si="1"/>
        <v>0.01</v>
      </c>
      <c r="J156" s="257">
        <v>-0.01</v>
      </c>
      <c r="K156" s="258">
        <f t="shared" si="2"/>
        <v>-0.01</v>
      </c>
      <c r="O156" s="250">
        <v>2</v>
      </c>
      <c r="AA156" s="225">
        <v>1</v>
      </c>
      <c r="AB156" s="225">
        <v>1</v>
      </c>
      <c r="AC156" s="225">
        <v>1</v>
      </c>
      <c r="AZ156" s="225">
        <v>1</v>
      </c>
      <c r="BA156" s="225">
        <f t="shared" si="3"/>
        <v>0</v>
      </c>
      <c r="BB156" s="225">
        <f t="shared" si="4"/>
        <v>0</v>
      </c>
      <c r="BC156" s="225">
        <f t="shared" si="5"/>
        <v>0</v>
      </c>
      <c r="BD156" s="225">
        <f t="shared" si="6"/>
        <v>0</v>
      </c>
      <c r="BE156" s="225">
        <f t="shared" si="7"/>
        <v>0</v>
      </c>
      <c r="CA156" s="250">
        <v>1</v>
      </c>
      <c r="CB156" s="250">
        <v>1</v>
      </c>
    </row>
    <row r="157" spans="1:57" ht="12.75">
      <c r="A157" s="269"/>
      <c r="B157" s="270" t="s">
        <v>102</v>
      </c>
      <c r="C157" s="271" t="s">
        <v>276</v>
      </c>
      <c r="D157" s="272"/>
      <c r="E157" s="273"/>
      <c r="F157" s="274"/>
      <c r="G157" s="275">
        <f>SUM(G138:G156)</f>
        <v>0</v>
      </c>
      <c r="H157" s="276"/>
      <c r="I157" s="277">
        <f>SUM(I138:I156)</f>
        <v>0.32550000000000007</v>
      </c>
      <c r="J157" s="276"/>
      <c r="K157" s="277">
        <f>SUM(K138:K156)</f>
        <v>-0.32550000000000007</v>
      </c>
      <c r="O157" s="250">
        <v>4</v>
      </c>
      <c r="BA157" s="278">
        <f>SUM(BA138:BA156)</f>
        <v>0</v>
      </c>
      <c r="BB157" s="278">
        <f>SUM(BB138:BB156)</f>
        <v>0</v>
      </c>
      <c r="BC157" s="278">
        <f>SUM(BC138:BC156)</f>
        <v>0</v>
      </c>
      <c r="BD157" s="278">
        <f>SUM(BD138:BD156)</f>
        <v>0</v>
      </c>
      <c r="BE157" s="278">
        <f>SUM(BE138:BE156)</f>
        <v>0</v>
      </c>
    </row>
    <row r="158" spans="1:15" ht="12.75">
      <c r="A158" s="240" t="s">
        <v>100</v>
      </c>
      <c r="B158" s="241" t="s">
        <v>311</v>
      </c>
      <c r="C158" s="242" t="s">
        <v>312</v>
      </c>
      <c r="D158" s="243"/>
      <c r="E158" s="244"/>
      <c r="F158" s="244"/>
      <c r="G158" s="245"/>
      <c r="H158" s="246"/>
      <c r="I158" s="247"/>
      <c r="J158" s="248"/>
      <c r="K158" s="249"/>
      <c r="O158" s="250">
        <v>1</v>
      </c>
    </row>
    <row r="159" spans="1:80" ht="12.75">
      <c r="A159" s="251">
        <v>43</v>
      </c>
      <c r="B159" s="252" t="s">
        <v>314</v>
      </c>
      <c r="C159" s="253"/>
      <c r="D159" s="254"/>
      <c r="E159" s="255"/>
      <c r="F159" s="255"/>
      <c r="G159" s="256"/>
      <c r="H159" s="257"/>
      <c r="I159" s="258"/>
      <c r="J159" s="257"/>
      <c r="K159" s="258"/>
      <c r="O159" s="250">
        <v>2</v>
      </c>
      <c r="AA159" s="225">
        <v>1</v>
      </c>
      <c r="AB159" s="225">
        <v>1</v>
      </c>
      <c r="AC159" s="225">
        <v>1</v>
      </c>
      <c r="AZ159" s="225">
        <v>1</v>
      </c>
      <c r="BA159" s="225">
        <f>IF(AZ159=1,G159,0)</f>
        <v>0</v>
      </c>
      <c r="BB159" s="225">
        <f>IF(AZ159=2,G159,0)</f>
        <v>0</v>
      </c>
      <c r="BC159" s="225">
        <f>IF(AZ159=3,G159,0)</f>
        <v>0</v>
      </c>
      <c r="BD159" s="225">
        <f>IF(AZ159=4,G159,0)</f>
        <v>0</v>
      </c>
      <c r="BE159" s="225">
        <f>IF(AZ159=5,G159,0)</f>
        <v>0</v>
      </c>
      <c r="CA159" s="250">
        <v>1</v>
      </c>
      <c r="CB159" s="250">
        <v>1</v>
      </c>
    </row>
    <row r="160" spans="1:80" ht="22.5">
      <c r="A160" s="251">
        <v>44</v>
      </c>
      <c r="B160" s="252" t="s">
        <v>318</v>
      </c>
      <c r="C160" s="253" t="s">
        <v>319</v>
      </c>
      <c r="D160" s="254" t="s">
        <v>113</v>
      </c>
      <c r="E160" s="255">
        <v>1351.853</v>
      </c>
      <c r="F160" s="255"/>
      <c r="G160" s="256">
        <f>E160*F160</f>
        <v>0</v>
      </c>
      <c r="H160" s="257">
        <v>0</v>
      </c>
      <c r="I160" s="258">
        <f>E160*H160</f>
        <v>0</v>
      </c>
      <c r="J160" s="257">
        <v>-0.059</v>
      </c>
      <c r="K160" s="258">
        <f>E160*J160</f>
        <v>-79.759327</v>
      </c>
      <c r="O160" s="250">
        <v>2</v>
      </c>
      <c r="AA160" s="225">
        <v>1</v>
      </c>
      <c r="AB160" s="225">
        <v>1</v>
      </c>
      <c r="AC160" s="225">
        <v>1</v>
      </c>
      <c r="AZ160" s="225">
        <v>1</v>
      </c>
      <c r="BA160" s="225">
        <f>IF(AZ160=1,G160,0)</f>
        <v>0</v>
      </c>
      <c r="BB160" s="225">
        <f>IF(AZ160=2,G160,0)</f>
        <v>0</v>
      </c>
      <c r="BC160" s="225">
        <f>IF(AZ160=3,G160,0)</f>
        <v>0</v>
      </c>
      <c r="BD160" s="225">
        <f>IF(AZ160=4,G160,0)</f>
        <v>0</v>
      </c>
      <c r="BE160" s="225">
        <f>IF(AZ160=5,G160,0)</f>
        <v>0</v>
      </c>
      <c r="CA160" s="250">
        <v>1</v>
      </c>
      <c r="CB160" s="250">
        <v>1</v>
      </c>
    </row>
    <row r="161" spans="1:15" ht="12.75">
      <c r="A161" s="259"/>
      <c r="B161" s="263"/>
      <c r="C161" s="319" t="s">
        <v>568</v>
      </c>
      <c r="D161" s="320"/>
      <c r="E161" s="264">
        <v>1109.0995</v>
      </c>
      <c r="F161" s="265"/>
      <c r="G161" s="266"/>
      <c r="H161" s="267"/>
      <c r="I161" s="261"/>
      <c r="J161" s="268"/>
      <c r="K161" s="261"/>
      <c r="M161" s="262" t="s">
        <v>568</v>
      </c>
      <c r="O161" s="250"/>
    </row>
    <row r="162" spans="1:15" ht="12.75">
      <c r="A162" s="259"/>
      <c r="B162" s="263"/>
      <c r="C162" s="319" t="s">
        <v>569</v>
      </c>
      <c r="D162" s="320"/>
      <c r="E162" s="264">
        <v>108.1</v>
      </c>
      <c r="F162" s="265"/>
      <c r="G162" s="266"/>
      <c r="H162" s="267"/>
      <c r="I162" s="261"/>
      <c r="J162" s="268"/>
      <c r="K162" s="261"/>
      <c r="M162" s="262" t="s">
        <v>569</v>
      </c>
      <c r="O162" s="250"/>
    </row>
    <row r="163" spans="1:15" ht="12.75">
      <c r="A163" s="259"/>
      <c r="B163" s="263"/>
      <c r="C163" s="321" t="s">
        <v>127</v>
      </c>
      <c r="D163" s="320"/>
      <c r="E163" s="289">
        <v>1217.1995</v>
      </c>
      <c r="F163" s="265"/>
      <c r="G163" s="266"/>
      <c r="H163" s="267"/>
      <c r="I163" s="261"/>
      <c r="J163" s="268"/>
      <c r="K163" s="261"/>
      <c r="M163" s="262" t="s">
        <v>127</v>
      </c>
      <c r="O163" s="250"/>
    </row>
    <row r="164" spans="1:15" ht="12.75">
      <c r="A164" s="259"/>
      <c r="B164" s="263"/>
      <c r="C164" s="319" t="s">
        <v>570</v>
      </c>
      <c r="D164" s="320"/>
      <c r="E164" s="264">
        <v>88.541</v>
      </c>
      <c r="F164" s="265"/>
      <c r="G164" s="266"/>
      <c r="H164" s="267"/>
      <c r="I164" s="261"/>
      <c r="J164" s="268"/>
      <c r="K164" s="261"/>
      <c r="M164" s="262" t="s">
        <v>570</v>
      </c>
      <c r="O164" s="250"/>
    </row>
    <row r="165" spans="1:15" ht="12.75">
      <c r="A165" s="259"/>
      <c r="B165" s="263"/>
      <c r="C165" s="319" t="s">
        <v>571</v>
      </c>
      <c r="D165" s="320"/>
      <c r="E165" s="264">
        <v>10.2</v>
      </c>
      <c r="F165" s="265"/>
      <c r="G165" s="266"/>
      <c r="H165" s="267"/>
      <c r="I165" s="261"/>
      <c r="J165" s="268"/>
      <c r="K165" s="261"/>
      <c r="M165" s="262" t="s">
        <v>571</v>
      </c>
      <c r="O165" s="250"/>
    </row>
    <row r="166" spans="1:15" ht="12.75">
      <c r="A166" s="259"/>
      <c r="B166" s="263"/>
      <c r="C166" s="321" t="s">
        <v>127</v>
      </c>
      <c r="D166" s="320"/>
      <c r="E166" s="289">
        <v>98.741</v>
      </c>
      <c r="F166" s="265"/>
      <c r="G166" s="266"/>
      <c r="H166" s="267"/>
      <c r="I166" s="261"/>
      <c r="J166" s="268"/>
      <c r="K166" s="261"/>
      <c r="M166" s="262" t="s">
        <v>127</v>
      </c>
      <c r="O166" s="250"/>
    </row>
    <row r="167" spans="1:15" ht="12.75">
      <c r="A167" s="259"/>
      <c r="B167" s="263"/>
      <c r="C167" s="319" t="s">
        <v>567</v>
      </c>
      <c r="D167" s="320"/>
      <c r="E167" s="264">
        <v>35.9125</v>
      </c>
      <c r="F167" s="265"/>
      <c r="G167" s="266"/>
      <c r="H167" s="267"/>
      <c r="I167" s="261"/>
      <c r="J167" s="268"/>
      <c r="K167" s="261"/>
      <c r="M167" s="262" t="s">
        <v>567</v>
      </c>
      <c r="O167" s="250"/>
    </row>
    <row r="168" spans="1:57" ht="12.75">
      <c r="A168" s="269"/>
      <c r="B168" s="270" t="s">
        <v>102</v>
      </c>
      <c r="C168" s="271" t="s">
        <v>313</v>
      </c>
      <c r="D168" s="272"/>
      <c r="E168" s="273"/>
      <c r="F168" s="274"/>
      <c r="G168" s="275">
        <f>SUM(G158:G167)</f>
        <v>0</v>
      </c>
      <c r="H168" s="276"/>
      <c r="I168" s="277">
        <f>SUM(I158:I167)</f>
        <v>0</v>
      </c>
      <c r="J168" s="276"/>
      <c r="K168" s="277">
        <f>SUM(K158:K167)</f>
        <v>-79.759327</v>
      </c>
      <c r="O168" s="250">
        <v>4</v>
      </c>
      <c r="BA168" s="278">
        <f>SUM(BA158:BA167)</f>
        <v>0</v>
      </c>
      <c r="BB168" s="278">
        <f>SUM(BB158:BB167)</f>
        <v>0</v>
      </c>
      <c r="BC168" s="278">
        <f>SUM(BC158:BC167)</f>
        <v>0</v>
      </c>
      <c r="BD168" s="278">
        <f>SUM(BD158:BD167)</f>
        <v>0</v>
      </c>
      <c r="BE168" s="278">
        <f>SUM(BE158:BE167)</f>
        <v>0</v>
      </c>
    </row>
    <row r="169" spans="1:15" ht="12.75">
      <c r="A169" s="240" t="s">
        <v>100</v>
      </c>
      <c r="B169" s="241" t="s">
        <v>320</v>
      </c>
      <c r="C169" s="242" t="s">
        <v>321</v>
      </c>
      <c r="D169" s="243"/>
      <c r="E169" s="244"/>
      <c r="F169" s="244"/>
      <c r="G169" s="245"/>
      <c r="H169" s="246"/>
      <c r="I169" s="247"/>
      <c r="J169" s="248"/>
      <c r="K169" s="249"/>
      <c r="O169" s="250">
        <v>1</v>
      </c>
    </row>
    <row r="170" spans="1:80" ht="12.75">
      <c r="A170" s="251">
        <v>45</v>
      </c>
      <c r="B170" s="252" t="s">
        <v>697</v>
      </c>
      <c r="C170" s="253" t="s">
        <v>323</v>
      </c>
      <c r="D170" s="254" t="s">
        <v>324</v>
      </c>
      <c r="E170" s="255">
        <v>100.95998274</v>
      </c>
      <c r="F170" s="255"/>
      <c r="G170" s="256">
        <f>E170*F170</f>
        <v>0</v>
      </c>
      <c r="H170" s="257">
        <v>0</v>
      </c>
      <c r="I170" s="258">
        <f>E170*H170</f>
        <v>0</v>
      </c>
      <c r="J170" s="257"/>
      <c r="K170" s="258">
        <f>E170*J170</f>
        <v>0</v>
      </c>
      <c r="O170" s="250">
        <v>2</v>
      </c>
      <c r="AA170" s="225">
        <v>7</v>
      </c>
      <c r="AB170" s="225">
        <v>1</v>
      </c>
      <c r="AC170" s="225">
        <v>2</v>
      </c>
      <c r="AZ170" s="225">
        <v>1</v>
      </c>
      <c r="BA170" s="225">
        <f>IF(AZ170=1,G170,0)</f>
        <v>0</v>
      </c>
      <c r="BB170" s="225">
        <f>IF(AZ170=2,G170,0)</f>
        <v>0</v>
      </c>
      <c r="BC170" s="225">
        <f>IF(AZ170=3,G170,0)</f>
        <v>0</v>
      </c>
      <c r="BD170" s="225">
        <f>IF(AZ170=4,G170,0)</f>
        <v>0</v>
      </c>
      <c r="BE170" s="225">
        <f>IF(AZ170=5,G170,0)</f>
        <v>0</v>
      </c>
      <c r="CA170" s="250">
        <v>7</v>
      </c>
      <c r="CB170" s="250">
        <v>1</v>
      </c>
    </row>
    <row r="171" spans="1:57" ht="12.75">
      <c r="A171" s="269"/>
      <c r="B171" s="270" t="s">
        <v>102</v>
      </c>
      <c r="C171" s="271" t="s">
        <v>322</v>
      </c>
      <c r="D171" s="272"/>
      <c r="E171" s="273"/>
      <c r="F171" s="274"/>
      <c r="G171" s="275">
        <f>SUM(G169:G170)</f>
        <v>0</v>
      </c>
      <c r="H171" s="276"/>
      <c r="I171" s="277">
        <f>SUM(I169:I170)</f>
        <v>0</v>
      </c>
      <c r="J171" s="276"/>
      <c r="K171" s="277">
        <f>SUM(K169:K170)</f>
        <v>0</v>
      </c>
      <c r="O171" s="250">
        <v>4</v>
      </c>
      <c r="BA171" s="278">
        <f>SUM(BA169:BA170)</f>
        <v>0</v>
      </c>
      <c r="BB171" s="278">
        <f>SUM(BB169:BB170)</f>
        <v>0</v>
      </c>
      <c r="BC171" s="278">
        <f>SUM(BC169:BC170)</f>
        <v>0</v>
      </c>
      <c r="BD171" s="278">
        <f>SUM(BD169:BD170)</f>
        <v>0</v>
      </c>
      <c r="BE171" s="278">
        <f>SUM(BE169:BE170)</f>
        <v>0</v>
      </c>
    </row>
    <row r="172" spans="1:15" ht="12.75">
      <c r="A172" s="240" t="s">
        <v>100</v>
      </c>
      <c r="B172" s="241" t="s">
        <v>325</v>
      </c>
      <c r="C172" s="242" t="s">
        <v>326</v>
      </c>
      <c r="D172" s="243"/>
      <c r="E172" s="244"/>
      <c r="F172" s="244"/>
      <c r="G172" s="245"/>
      <c r="H172" s="246"/>
      <c r="I172" s="247"/>
      <c r="J172" s="248"/>
      <c r="K172" s="249"/>
      <c r="O172" s="250">
        <v>1</v>
      </c>
    </row>
    <row r="173" spans="1:80" ht="12.75">
      <c r="A173" s="251">
        <v>46</v>
      </c>
      <c r="B173" s="252" t="s">
        <v>696</v>
      </c>
      <c r="C173" s="253" t="s">
        <v>328</v>
      </c>
      <c r="D173" s="254" t="s">
        <v>254</v>
      </c>
      <c r="E173" s="255">
        <v>7.5</v>
      </c>
      <c r="F173" s="255"/>
      <c r="G173" s="256">
        <f>E173*F173</f>
        <v>0</v>
      </c>
      <c r="H173" s="257">
        <v>0.01807</v>
      </c>
      <c r="I173" s="258">
        <f>E173*H173</f>
        <v>0.135525</v>
      </c>
      <c r="J173" s="257">
        <v>0</v>
      </c>
      <c r="K173" s="258">
        <f>E173*J173</f>
        <v>0</v>
      </c>
      <c r="O173" s="250">
        <v>2</v>
      </c>
      <c r="AA173" s="225">
        <v>1</v>
      </c>
      <c r="AB173" s="225">
        <v>7</v>
      </c>
      <c r="AC173" s="225">
        <v>7</v>
      </c>
      <c r="AZ173" s="225">
        <v>2</v>
      </c>
      <c r="BA173" s="225">
        <f>IF(AZ173=1,G173,0)</f>
        <v>0</v>
      </c>
      <c r="BB173" s="225">
        <f>IF(AZ173=2,G173,0)</f>
        <v>0</v>
      </c>
      <c r="BC173" s="225">
        <f>IF(AZ173=3,G173,0)</f>
        <v>0</v>
      </c>
      <c r="BD173" s="225">
        <f>IF(AZ173=4,G173,0)</f>
        <v>0</v>
      </c>
      <c r="BE173" s="225">
        <f>IF(AZ173=5,G173,0)</f>
        <v>0</v>
      </c>
      <c r="CA173" s="250">
        <v>1</v>
      </c>
      <c r="CB173" s="250">
        <v>7</v>
      </c>
    </row>
    <row r="174" spans="1:15" ht="12.75">
      <c r="A174" s="259"/>
      <c r="B174" s="263"/>
      <c r="C174" s="319" t="s">
        <v>628</v>
      </c>
      <c r="D174" s="320"/>
      <c r="E174" s="264">
        <v>4.5</v>
      </c>
      <c r="F174" s="265"/>
      <c r="G174" s="266"/>
      <c r="H174" s="267"/>
      <c r="I174" s="261"/>
      <c r="J174" s="268"/>
      <c r="K174" s="261"/>
      <c r="M174" s="262" t="s">
        <v>628</v>
      </c>
      <c r="O174" s="250"/>
    </row>
    <row r="175" spans="1:15" ht="12.75">
      <c r="A175" s="259"/>
      <c r="B175" s="263"/>
      <c r="C175" s="319" t="s">
        <v>629</v>
      </c>
      <c r="D175" s="320"/>
      <c r="E175" s="264">
        <v>3</v>
      </c>
      <c r="F175" s="265"/>
      <c r="G175" s="266"/>
      <c r="H175" s="267"/>
      <c r="I175" s="261"/>
      <c r="J175" s="268"/>
      <c r="K175" s="261"/>
      <c r="M175" s="262" t="s">
        <v>629</v>
      </c>
      <c r="O175" s="250"/>
    </row>
    <row r="176" spans="1:80" ht="12.75">
      <c r="A176" s="251">
        <v>47</v>
      </c>
      <c r="B176" s="252" t="s">
        <v>695</v>
      </c>
      <c r="C176" s="253" t="s">
        <v>333</v>
      </c>
      <c r="D176" s="254" t="s">
        <v>324</v>
      </c>
      <c r="E176" s="255">
        <v>0.135525</v>
      </c>
      <c r="F176" s="255"/>
      <c r="G176" s="256">
        <f>E176*F176</f>
        <v>0</v>
      </c>
      <c r="H176" s="257">
        <v>0</v>
      </c>
      <c r="I176" s="258">
        <f>E176*H176</f>
        <v>0</v>
      </c>
      <c r="J176" s="257"/>
      <c r="K176" s="258">
        <f>E176*J176</f>
        <v>0</v>
      </c>
      <c r="O176" s="250">
        <v>2</v>
      </c>
      <c r="AA176" s="225">
        <v>7</v>
      </c>
      <c r="AB176" s="225">
        <v>1001</v>
      </c>
      <c r="AC176" s="225">
        <v>5</v>
      </c>
      <c r="AZ176" s="225">
        <v>2</v>
      </c>
      <c r="BA176" s="225">
        <f>IF(AZ176=1,G176,0)</f>
        <v>0</v>
      </c>
      <c r="BB176" s="225">
        <f>IF(AZ176=2,G176,0)</f>
        <v>0</v>
      </c>
      <c r="BC176" s="225">
        <f>IF(AZ176=3,G176,0)</f>
        <v>0</v>
      </c>
      <c r="BD176" s="225">
        <f>IF(AZ176=4,G176,0)</f>
        <v>0</v>
      </c>
      <c r="BE176" s="225">
        <f>IF(AZ176=5,G176,0)</f>
        <v>0</v>
      </c>
      <c r="CA176" s="250">
        <v>7</v>
      </c>
      <c r="CB176" s="250">
        <v>1001</v>
      </c>
    </row>
    <row r="177" spans="1:57" ht="12.75">
      <c r="A177" s="269"/>
      <c r="B177" s="270" t="s">
        <v>102</v>
      </c>
      <c r="C177" s="271" t="s">
        <v>327</v>
      </c>
      <c r="D177" s="272"/>
      <c r="E177" s="273"/>
      <c r="F177" s="274"/>
      <c r="G177" s="275">
        <f>SUM(G172:G176)</f>
        <v>0</v>
      </c>
      <c r="H177" s="276"/>
      <c r="I177" s="277">
        <f>SUM(I172:I176)</f>
        <v>0.135525</v>
      </c>
      <c r="J177" s="276"/>
      <c r="K177" s="277">
        <f>SUM(K172:K176)</f>
        <v>0</v>
      </c>
      <c r="O177" s="250">
        <v>4</v>
      </c>
      <c r="BA177" s="278">
        <f>SUM(BA172:BA176)</f>
        <v>0</v>
      </c>
      <c r="BB177" s="278">
        <f>SUM(BB172:BB176)</f>
        <v>0</v>
      </c>
      <c r="BC177" s="278">
        <f>SUM(BC172:BC176)</f>
        <v>0</v>
      </c>
      <c r="BD177" s="278">
        <f>SUM(BD172:BD176)</f>
        <v>0</v>
      </c>
      <c r="BE177" s="278">
        <f>SUM(BE172:BE176)</f>
        <v>0</v>
      </c>
    </row>
    <row r="178" spans="1:15" ht="12.75">
      <c r="A178" s="240" t="s">
        <v>100</v>
      </c>
      <c r="B178" s="241" t="s">
        <v>334</v>
      </c>
      <c r="C178" s="242" t="s">
        <v>335</v>
      </c>
      <c r="D178" s="243"/>
      <c r="E178" s="244"/>
      <c r="F178" s="244"/>
      <c r="G178" s="245"/>
      <c r="H178" s="246"/>
      <c r="I178" s="247"/>
      <c r="J178" s="248"/>
      <c r="K178" s="249"/>
      <c r="O178" s="250">
        <v>1</v>
      </c>
    </row>
    <row r="179" spans="1:80" ht="12.75">
      <c r="A179" s="251">
        <v>48</v>
      </c>
      <c r="B179" s="252" t="s">
        <v>337</v>
      </c>
      <c r="C179" s="253" t="s">
        <v>338</v>
      </c>
      <c r="D179" s="254" t="s">
        <v>113</v>
      </c>
      <c r="E179" s="255">
        <v>14.5</v>
      </c>
      <c r="F179" s="255"/>
      <c r="G179" s="256">
        <f>E179*F179</f>
        <v>0</v>
      </c>
      <c r="H179" s="257">
        <v>0</v>
      </c>
      <c r="I179" s="258">
        <f>E179*H179</f>
        <v>0</v>
      </c>
      <c r="J179" s="257">
        <v>-0.00732</v>
      </c>
      <c r="K179" s="258">
        <f>E179*J179</f>
        <v>-0.10614</v>
      </c>
      <c r="O179" s="250">
        <v>2</v>
      </c>
      <c r="AA179" s="225">
        <v>1</v>
      </c>
      <c r="AB179" s="225">
        <v>7</v>
      </c>
      <c r="AC179" s="225">
        <v>7</v>
      </c>
      <c r="AZ179" s="225">
        <v>2</v>
      </c>
      <c r="BA179" s="225">
        <f>IF(AZ179=1,G179,0)</f>
        <v>0</v>
      </c>
      <c r="BB179" s="225">
        <f>IF(AZ179=2,G179,0)</f>
        <v>0</v>
      </c>
      <c r="BC179" s="225">
        <f>IF(AZ179=3,G179,0)</f>
        <v>0</v>
      </c>
      <c r="BD179" s="225">
        <f>IF(AZ179=4,G179,0)</f>
        <v>0</v>
      </c>
      <c r="BE179" s="225">
        <f>IF(AZ179=5,G179,0)</f>
        <v>0</v>
      </c>
      <c r="CA179" s="250">
        <v>1</v>
      </c>
      <c r="CB179" s="250">
        <v>7</v>
      </c>
    </row>
    <row r="180" spans="1:15" ht="12.75">
      <c r="A180" s="259"/>
      <c r="B180" s="263"/>
      <c r="C180" s="319" t="s">
        <v>630</v>
      </c>
      <c r="D180" s="320"/>
      <c r="E180" s="264">
        <v>13.5</v>
      </c>
      <c r="F180" s="265"/>
      <c r="G180" s="266"/>
      <c r="H180" s="267"/>
      <c r="I180" s="261"/>
      <c r="J180" s="268"/>
      <c r="K180" s="261"/>
      <c r="M180" s="262" t="s">
        <v>630</v>
      </c>
      <c r="O180" s="250"/>
    </row>
    <row r="181" spans="1:15" ht="12.75">
      <c r="A181" s="259"/>
      <c r="B181" s="263"/>
      <c r="C181" s="319" t="s">
        <v>631</v>
      </c>
      <c r="D181" s="320"/>
      <c r="E181" s="264">
        <v>1</v>
      </c>
      <c r="F181" s="265"/>
      <c r="G181" s="266"/>
      <c r="H181" s="267"/>
      <c r="I181" s="261"/>
      <c r="J181" s="268"/>
      <c r="K181" s="261"/>
      <c r="M181" s="262" t="s">
        <v>631</v>
      </c>
      <c r="O181" s="250"/>
    </row>
    <row r="182" spans="1:80" ht="22.5">
      <c r="A182" s="251">
        <v>49</v>
      </c>
      <c r="B182" s="252" t="s">
        <v>339</v>
      </c>
      <c r="C182" s="253" t="s">
        <v>340</v>
      </c>
      <c r="D182" s="254" t="s">
        <v>254</v>
      </c>
      <c r="E182" s="255">
        <v>29.4</v>
      </c>
      <c r="F182" s="255"/>
      <c r="G182" s="256">
        <f>E182*F182</f>
        <v>0</v>
      </c>
      <c r="H182" s="257">
        <v>0</v>
      </c>
      <c r="I182" s="258">
        <f>E182*H182</f>
        <v>0</v>
      </c>
      <c r="J182" s="257">
        <v>-0.00337</v>
      </c>
      <c r="K182" s="258">
        <f>E182*J182</f>
        <v>-0.099078</v>
      </c>
      <c r="O182" s="250">
        <v>2</v>
      </c>
      <c r="AA182" s="225">
        <v>1</v>
      </c>
      <c r="AB182" s="225">
        <v>7</v>
      </c>
      <c r="AC182" s="225">
        <v>7</v>
      </c>
      <c r="AZ182" s="225">
        <v>2</v>
      </c>
      <c r="BA182" s="225">
        <f>IF(AZ182=1,G182,0)</f>
        <v>0</v>
      </c>
      <c r="BB182" s="225">
        <f>IF(AZ182=2,G182,0)</f>
        <v>0</v>
      </c>
      <c r="BC182" s="225">
        <f>IF(AZ182=3,G182,0)</f>
        <v>0</v>
      </c>
      <c r="BD182" s="225">
        <f>IF(AZ182=4,G182,0)</f>
        <v>0</v>
      </c>
      <c r="BE182" s="225">
        <f>IF(AZ182=5,G182,0)</f>
        <v>0</v>
      </c>
      <c r="CA182" s="250">
        <v>1</v>
      </c>
      <c r="CB182" s="250">
        <v>7</v>
      </c>
    </row>
    <row r="183" spans="1:15" ht="12.75">
      <c r="A183" s="259"/>
      <c r="B183" s="263"/>
      <c r="C183" s="319" t="s">
        <v>632</v>
      </c>
      <c r="D183" s="320"/>
      <c r="E183" s="264">
        <v>21</v>
      </c>
      <c r="F183" s="265"/>
      <c r="G183" s="266"/>
      <c r="H183" s="267"/>
      <c r="I183" s="261"/>
      <c r="J183" s="268"/>
      <c r="K183" s="261"/>
      <c r="M183" s="262" t="s">
        <v>632</v>
      </c>
      <c r="O183" s="250"/>
    </row>
    <row r="184" spans="1:15" ht="12.75">
      <c r="A184" s="259"/>
      <c r="B184" s="263"/>
      <c r="C184" s="319" t="s">
        <v>633</v>
      </c>
      <c r="D184" s="320"/>
      <c r="E184" s="264">
        <v>3.3</v>
      </c>
      <c r="F184" s="265"/>
      <c r="G184" s="266"/>
      <c r="H184" s="267"/>
      <c r="I184" s="261"/>
      <c r="J184" s="268"/>
      <c r="K184" s="261"/>
      <c r="M184" s="262" t="s">
        <v>633</v>
      </c>
      <c r="O184" s="250"/>
    </row>
    <row r="185" spans="1:15" ht="12.75">
      <c r="A185" s="259"/>
      <c r="B185" s="263"/>
      <c r="C185" s="319" t="s">
        <v>634</v>
      </c>
      <c r="D185" s="320"/>
      <c r="E185" s="264">
        <v>5.1</v>
      </c>
      <c r="F185" s="265"/>
      <c r="G185" s="266"/>
      <c r="H185" s="267"/>
      <c r="I185" s="261"/>
      <c r="J185" s="268"/>
      <c r="K185" s="261"/>
      <c r="M185" s="262" t="s">
        <v>634</v>
      </c>
      <c r="O185" s="250"/>
    </row>
    <row r="186" spans="1:80" ht="12.75">
      <c r="A186" s="251">
        <v>50</v>
      </c>
      <c r="B186" s="252" t="s">
        <v>341</v>
      </c>
      <c r="C186" s="253" t="s">
        <v>342</v>
      </c>
      <c r="D186" s="254" t="s">
        <v>254</v>
      </c>
      <c r="E186" s="255">
        <v>138.25</v>
      </c>
      <c r="F186" s="255"/>
      <c r="G186" s="256">
        <f>E186*F186</f>
        <v>0</v>
      </c>
      <c r="H186" s="257">
        <v>0</v>
      </c>
      <c r="I186" s="258">
        <f>E186*H186</f>
        <v>0</v>
      </c>
      <c r="J186" s="257">
        <v>-0.00522</v>
      </c>
      <c r="K186" s="258">
        <f>E186*J186</f>
        <v>-0.721665</v>
      </c>
      <c r="O186" s="250">
        <v>2</v>
      </c>
      <c r="AA186" s="225">
        <v>1</v>
      </c>
      <c r="AB186" s="225">
        <v>7</v>
      </c>
      <c r="AC186" s="225">
        <v>7</v>
      </c>
      <c r="AZ186" s="225">
        <v>2</v>
      </c>
      <c r="BA186" s="225">
        <f>IF(AZ186=1,G186,0)</f>
        <v>0</v>
      </c>
      <c r="BB186" s="225">
        <f>IF(AZ186=2,G186,0)</f>
        <v>0</v>
      </c>
      <c r="BC186" s="225">
        <f>IF(AZ186=3,G186,0)</f>
        <v>0</v>
      </c>
      <c r="BD186" s="225">
        <f>IF(AZ186=4,G186,0)</f>
        <v>0</v>
      </c>
      <c r="BE186" s="225">
        <f>IF(AZ186=5,G186,0)</f>
        <v>0</v>
      </c>
      <c r="CA186" s="250">
        <v>1</v>
      </c>
      <c r="CB186" s="250">
        <v>7</v>
      </c>
    </row>
    <row r="187" spans="1:15" ht="12.75">
      <c r="A187" s="259"/>
      <c r="B187" s="263"/>
      <c r="C187" s="319" t="s">
        <v>635</v>
      </c>
      <c r="D187" s="320"/>
      <c r="E187" s="264">
        <v>93.61</v>
      </c>
      <c r="F187" s="265"/>
      <c r="G187" s="266"/>
      <c r="H187" s="267"/>
      <c r="I187" s="261"/>
      <c r="J187" s="268"/>
      <c r="K187" s="261"/>
      <c r="M187" s="262" t="s">
        <v>635</v>
      </c>
      <c r="O187" s="250"/>
    </row>
    <row r="188" spans="1:15" ht="12.75">
      <c r="A188" s="259"/>
      <c r="B188" s="263"/>
      <c r="C188" s="319" t="s">
        <v>636</v>
      </c>
      <c r="D188" s="320"/>
      <c r="E188" s="264">
        <v>11.49</v>
      </c>
      <c r="F188" s="265"/>
      <c r="G188" s="266"/>
      <c r="H188" s="267"/>
      <c r="I188" s="261"/>
      <c r="J188" s="268"/>
      <c r="K188" s="261"/>
      <c r="M188" s="262" t="s">
        <v>636</v>
      </c>
      <c r="O188" s="250"/>
    </row>
    <row r="189" spans="1:15" ht="12.75">
      <c r="A189" s="259"/>
      <c r="B189" s="263"/>
      <c r="C189" s="319" t="s">
        <v>637</v>
      </c>
      <c r="D189" s="320"/>
      <c r="E189" s="264">
        <v>10.35</v>
      </c>
      <c r="F189" s="265"/>
      <c r="G189" s="266"/>
      <c r="H189" s="267"/>
      <c r="I189" s="261"/>
      <c r="J189" s="268"/>
      <c r="K189" s="261"/>
      <c r="M189" s="262" t="s">
        <v>637</v>
      </c>
      <c r="O189" s="250"/>
    </row>
    <row r="190" spans="1:15" ht="12.75">
      <c r="A190" s="259"/>
      <c r="B190" s="263"/>
      <c r="C190" s="321" t="s">
        <v>127</v>
      </c>
      <c r="D190" s="320"/>
      <c r="E190" s="289">
        <v>115.44999999999999</v>
      </c>
      <c r="F190" s="265"/>
      <c r="G190" s="266"/>
      <c r="H190" s="267"/>
      <c r="I190" s="261"/>
      <c r="J190" s="268"/>
      <c r="K190" s="261"/>
      <c r="M190" s="262" t="s">
        <v>127</v>
      </c>
      <c r="O190" s="250"/>
    </row>
    <row r="191" spans="1:15" ht="12.75">
      <c r="A191" s="259"/>
      <c r="B191" s="263"/>
      <c r="C191" s="319" t="s">
        <v>638</v>
      </c>
      <c r="D191" s="320"/>
      <c r="E191" s="264">
        <v>12.9</v>
      </c>
      <c r="F191" s="265"/>
      <c r="G191" s="266"/>
      <c r="H191" s="267"/>
      <c r="I191" s="261"/>
      <c r="J191" s="268"/>
      <c r="K191" s="261"/>
      <c r="M191" s="262" t="s">
        <v>638</v>
      </c>
      <c r="O191" s="250"/>
    </row>
    <row r="192" spans="1:15" ht="12.75">
      <c r="A192" s="259"/>
      <c r="B192" s="263"/>
      <c r="C192" s="319" t="s">
        <v>639</v>
      </c>
      <c r="D192" s="320"/>
      <c r="E192" s="264">
        <v>9.9</v>
      </c>
      <c r="F192" s="265"/>
      <c r="G192" s="266"/>
      <c r="H192" s="267"/>
      <c r="I192" s="261"/>
      <c r="J192" s="268"/>
      <c r="K192" s="261"/>
      <c r="M192" s="262" t="s">
        <v>639</v>
      </c>
      <c r="O192" s="250"/>
    </row>
    <row r="193" spans="1:15" ht="12.75">
      <c r="A193" s="259"/>
      <c r="B193" s="263"/>
      <c r="C193" s="321" t="s">
        <v>127</v>
      </c>
      <c r="D193" s="320"/>
      <c r="E193" s="289">
        <v>22.8</v>
      </c>
      <c r="F193" s="265"/>
      <c r="G193" s="266"/>
      <c r="H193" s="267"/>
      <c r="I193" s="261"/>
      <c r="J193" s="268"/>
      <c r="K193" s="261"/>
      <c r="M193" s="262" t="s">
        <v>127</v>
      </c>
      <c r="O193" s="250"/>
    </row>
    <row r="194" spans="1:80" ht="12.75">
      <c r="A194" s="251">
        <v>51</v>
      </c>
      <c r="B194" s="252" t="s">
        <v>349</v>
      </c>
      <c r="C194" s="253" t="s">
        <v>350</v>
      </c>
      <c r="D194" s="254" t="s">
        <v>254</v>
      </c>
      <c r="E194" s="255">
        <v>83</v>
      </c>
      <c r="F194" s="255"/>
      <c r="G194" s="256">
        <f>E194*F194</f>
        <v>0</v>
      </c>
      <c r="H194" s="257">
        <v>0</v>
      </c>
      <c r="I194" s="258">
        <f>E194*H194</f>
        <v>0</v>
      </c>
      <c r="J194" s="257">
        <v>-0.00444</v>
      </c>
      <c r="K194" s="258">
        <f>E194*J194</f>
        <v>-0.36852</v>
      </c>
      <c r="O194" s="250">
        <v>2</v>
      </c>
      <c r="AA194" s="225">
        <v>1</v>
      </c>
      <c r="AB194" s="225">
        <v>7</v>
      </c>
      <c r="AC194" s="225">
        <v>7</v>
      </c>
      <c r="AZ194" s="225">
        <v>2</v>
      </c>
      <c r="BA194" s="225">
        <f>IF(AZ194=1,G194,0)</f>
        <v>0</v>
      </c>
      <c r="BB194" s="225">
        <f>IF(AZ194=2,G194,0)</f>
        <v>0</v>
      </c>
      <c r="BC194" s="225">
        <f>IF(AZ194=3,G194,0)</f>
        <v>0</v>
      </c>
      <c r="BD194" s="225">
        <f>IF(AZ194=4,G194,0)</f>
        <v>0</v>
      </c>
      <c r="BE194" s="225">
        <f>IF(AZ194=5,G194,0)</f>
        <v>0</v>
      </c>
      <c r="CA194" s="250">
        <v>1</v>
      </c>
      <c r="CB194" s="250">
        <v>7</v>
      </c>
    </row>
    <row r="195" spans="1:15" ht="12.75">
      <c r="A195" s="259"/>
      <c r="B195" s="263"/>
      <c r="C195" s="319" t="s">
        <v>640</v>
      </c>
      <c r="D195" s="320"/>
      <c r="E195" s="264">
        <v>83</v>
      </c>
      <c r="F195" s="265"/>
      <c r="G195" s="266"/>
      <c r="H195" s="267"/>
      <c r="I195" s="261"/>
      <c r="J195" s="268"/>
      <c r="K195" s="261"/>
      <c r="M195" s="262" t="s">
        <v>640</v>
      </c>
      <c r="O195" s="250"/>
    </row>
    <row r="196" spans="1:15" ht="12.75">
      <c r="A196" s="259"/>
      <c r="B196" s="263"/>
      <c r="C196" s="319" t="s">
        <v>641</v>
      </c>
      <c r="D196" s="320"/>
      <c r="E196" s="264">
        <v>0</v>
      </c>
      <c r="F196" s="265"/>
      <c r="G196" s="266"/>
      <c r="H196" s="267"/>
      <c r="I196" s="261"/>
      <c r="J196" s="268"/>
      <c r="K196" s="261"/>
      <c r="M196" s="262" t="s">
        <v>641</v>
      </c>
      <c r="O196" s="250"/>
    </row>
    <row r="197" spans="1:80" ht="12.75">
      <c r="A197" s="251">
        <v>52</v>
      </c>
      <c r="B197" s="252" t="s">
        <v>355</v>
      </c>
      <c r="C197" s="253" t="s">
        <v>356</v>
      </c>
      <c r="D197" s="254" t="s">
        <v>254</v>
      </c>
      <c r="E197" s="255">
        <v>68</v>
      </c>
      <c r="F197" s="255"/>
      <c r="G197" s="256">
        <f>E197*F197</f>
        <v>0</v>
      </c>
      <c r="H197" s="257">
        <v>0</v>
      </c>
      <c r="I197" s="258">
        <f>E197*H197</f>
        <v>0</v>
      </c>
      <c r="J197" s="257">
        <v>-0.00418</v>
      </c>
      <c r="K197" s="258">
        <f>E197*J197</f>
        <v>-0.28424</v>
      </c>
      <c r="O197" s="250">
        <v>2</v>
      </c>
      <c r="AA197" s="225">
        <v>1</v>
      </c>
      <c r="AB197" s="225">
        <v>7</v>
      </c>
      <c r="AC197" s="225">
        <v>7</v>
      </c>
      <c r="AZ197" s="225">
        <v>2</v>
      </c>
      <c r="BA197" s="225">
        <f>IF(AZ197=1,G197,0)</f>
        <v>0</v>
      </c>
      <c r="BB197" s="225">
        <f>IF(AZ197=2,G197,0)</f>
        <v>0</v>
      </c>
      <c r="BC197" s="225">
        <f>IF(AZ197=3,G197,0)</f>
        <v>0</v>
      </c>
      <c r="BD197" s="225">
        <f>IF(AZ197=4,G197,0)</f>
        <v>0</v>
      </c>
      <c r="BE197" s="225">
        <f>IF(AZ197=5,G197,0)</f>
        <v>0</v>
      </c>
      <c r="CA197" s="250">
        <v>1</v>
      </c>
      <c r="CB197" s="250">
        <v>7</v>
      </c>
    </row>
    <row r="198" spans="1:15" ht="12.75">
      <c r="A198" s="259"/>
      <c r="B198" s="263"/>
      <c r="C198" s="319" t="s">
        <v>642</v>
      </c>
      <c r="D198" s="320"/>
      <c r="E198" s="264">
        <v>54</v>
      </c>
      <c r="F198" s="265"/>
      <c r="G198" s="266"/>
      <c r="H198" s="267"/>
      <c r="I198" s="261"/>
      <c r="J198" s="268"/>
      <c r="K198" s="261"/>
      <c r="M198" s="262" t="s">
        <v>642</v>
      </c>
      <c r="O198" s="250"/>
    </row>
    <row r="199" spans="1:15" ht="12.75">
      <c r="A199" s="259"/>
      <c r="B199" s="263"/>
      <c r="C199" s="319" t="s">
        <v>643</v>
      </c>
      <c r="D199" s="320"/>
      <c r="E199" s="264">
        <v>14</v>
      </c>
      <c r="F199" s="265"/>
      <c r="G199" s="266"/>
      <c r="H199" s="267"/>
      <c r="I199" s="261"/>
      <c r="J199" s="268"/>
      <c r="K199" s="261"/>
      <c r="M199" s="262" t="s">
        <v>643</v>
      </c>
      <c r="O199" s="250"/>
    </row>
    <row r="200" spans="1:80" ht="22.5">
      <c r="A200" s="251">
        <v>53</v>
      </c>
      <c r="B200" s="252" t="s">
        <v>361</v>
      </c>
      <c r="C200" s="253" t="s">
        <v>362</v>
      </c>
      <c r="D200" s="254" t="s">
        <v>113</v>
      </c>
      <c r="E200" s="255">
        <v>14.5</v>
      </c>
      <c r="F200" s="255"/>
      <c r="G200" s="256">
        <f>E200*F200</f>
        <v>0</v>
      </c>
      <c r="H200" s="257">
        <v>0.0198</v>
      </c>
      <c r="I200" s="258">
        <f>E200*H200</f>
        <v>0.2871</v>
      </c>
      <c r="J200" s="257">
        <v>0</v>
      </c>
      <c r="K200" s="258">
        <f>E200*J200</f>
        <v>0</v>
      </c>
      <c r="O200" s="250">
        <v>2</v>
      </c>
      <c r="AA200" s="225">
        <v>1</v>
      </c>
      <c r="AB200" s="225">
        <v>7</v>
      </c>
      <c r="AC200" s="225">
        <v>7</v>
      </c>
      <c r="AZ200" s="225">
        <v>2</v>
      </c>
      <c r="BA200" s="225">
        <f>IF(AZ200=1,G200,0)</f>
        <v>0</v>
      </c>
      <c r="BB200" s="225">
        <f>IF(AZ200=2,G200,0)</f>
        <v>0</v>
      </c>
      <c r="BC200" s="225">
        <f>IF(AZ200=3,G200,0)</f>
        <v>0</v>
      </c>
      <c r="BD200" s="225">
        <f>IF(AZ200=4,G200,0)</f>
        <v>0</v>
      </c>
      <c r="BE200" s="225">
        <f>IF(AZ200=5,G200,0)</f>
        <v>0</v>
      </c>
      <c r="CA200" s="250">
        <v>1</v>
      </c>
      <c r="CB200" s="250">
        <v>7</v>
      </c>
    </row>
    <row r="201" spans="1:15" ht="12.75">
      <c r="A201" s="259"/>
      <c r="B201" s="263"/>
      <c r="C201" s="319" t="s">
        <v>630</v>
      </c>
      <c r="D201" s="320"/>
      <c r="E201" s="264">
        <v>13.5</v>
      </c>
      <c r="F201" s="265"/>
      <c r="G201" s="266"/>
      <c r="H201" s="267"/>
      <c r="I201" s="261"/>
      <c r="J201" s="268"/>
      <c r="K201" s="261"/>
      <c r="M201" s="262" t="s">
        <v>630</v>
      </c>
      <c r="O201" s="250"/>
    </row>
    <row r="202" spans="1:15" ht="12.75">
      <c r="A202" s="259"/>
      <c r="B202" s="263"/>
      <c r="C202" s="319" t="s">
        <v>631</v>
      </c>
      <c r="D202" s="320"/>
      <c r="E202" s="264">
        <v>1</v>
      </c>
      <c r="F202" s="265"/>
      <c r="G202" s="266"/>
      <c r="H202" s="267"/>
      <c r="I202" s="261"/>
      <c r="J202" s="268"/>
      <c r="K202" s="261"/>
      <c r="M202" s="262" t="s">
        <v>631</v>
      </c>
      <c r="O202" s="250"/>
    </row>
    <row r="203" spans="1:80" ht="22.5">
      <c r="A203" s="251">
        <v>54</v>
      </c>
      <c r="B203" s="252" t="s">
        <v>363</v>
      </c>
      <c r="C203" s="253" t="s">
        <v>364</v>
      </c>
      <c r="D203" s="254" t="s">
        <v>254</v>
      </c>
      <c r="E203" s="255">
        <v>1</v>
      </c>
      <c r="F203" s="255"/>
      <c r="G203" s="256">
        <f>E203*F203</f>
        <v>0</v>
      </c>
      <c r="H203" s="257">
        <v>0.0033</v>
      </c>
      <c r="I203" s="258">
        <f>E203*H203</f>
        <v>0.0033</v>
      </c>
      <c r="J203" s="257">
        <v>0</v>
      </c>
      <c r="K203" s="258">
        <f>E203*J203</f>
        <v>0</v>
      </c>
      <c r="O203" s="250">
        <v>2</v>
      </c>
      <c r="AA203" s="225">
        <v>1</v>
      </c>
      <c r="AB203" s="225">
        <v>7</v>
      </c>
      <c r="AC203" s="225">
        <v>7</v>
      </c>
      <c r="AZ203" s="225">
        <v>2</v>
      </c>
      <c r="BA203" s="225">
        <f>IF(AZ203=1,G203,0)</f>
        <v>0</v>
      </c>
      <c r="BB203" s="225">
        <f>IF(AZ203=2,G203,0)</f>
        <v>0</v>
      </c>
      <c r="BC203" s="225">
        <f>IF(AZ203=3,G203,0)</f>
        <v>0</v>
      </c>
      <c r="BD203" s="225">
        <f>IF(AZ203=4,G203,0)</f>
        <v>0</v>
      </c>
      <c r="BE203" s="225">
        <f>IF(AZ203=5,G203,0)</f>
        <v>0</v>
      </c>
      <c r="CA203" s="250">
        <v>1</v>
      </c>
      <c r="CB203" s="250">
        <v>7</v>
      </c>
    </row>
    <row r="204" spans="1:15" ht="12.75">
      <c r="A204" s="259"/>
      <c r="B204" s="263"/>
      <c r="C204" s="319" t="s">
        <v>644</v>
      </c>
      <c r="D204" s="320"/>
      <c r="E204" s="264">
        <v>1</v>
      </c>
      <c r="F204" s="265"/>
      <c r="G204" s="266"/>
      <c r="H204" s="267"/>
      <c r="I204" s="261"/>
      <c r="J204" s="268"/>
      <c r="K204" s="261"/>
      <c r="M204" s="262" t="s">
        <v>644</v>
      </c>
      <c r="O204" s="250"/>
    </row>
    <row r="205" spans="1:80" ht="22.5">
      <c r="A205" s="251">
        <v>55</v>
      </c>
      <c r="B205" s="252" t="s">
        <v>365</v>
      </c>
      <c r="C205" s="253" t="s">
        <v>366</v>
      </c>
      <c r="D205" s="254" t="s">
        <v>254</v>
      </c>
      <c r="E205" s="255">
        <v>3.2</v>
      </c>
      <c r="F205" s="255"/>
      <c r="G205" s="256">
        <f>E205*F205</f>
        <v>0</v>
      </c>
      <c r="H205" s="257">
        <v>0.00449</v>
      </c>
      <c r="I205" s="258">
        <f>E205*H205</f>
        <v>0.014368</v>
      </c>
      <c r="J205" s="257">
        <v>0</v>
      </c>
      <c r="K205" s="258">
        <f>E205*J205</f>
        <v>0</v>
      </c>
      <c r="O205" s="250">
        <v>2</v>
      </c>
      <c r="AA205" s="225">
        <v>1</v>
      </c>
      <c r="AB205" s="225">
        <v>7</v>
      </c>
      <c r="AC205" s="225">
        <v>7</v>
      </c>
      <c r="AZ205" s="225">
        <v>2</v>
      </c>
      <c r="BA205" s="225">
        <f>IF(AZ205=1,G205,0)</f>
        <v>0</v>
      </c>
      <c r="BB205" s="225">
        <f>IF(AZ205=2,G205,0)</f>
        <v>0</v>
      </c>
      <c r="BC205" s="225">
        <f>IF(AZ205=3,G205,0)</f>
        <v>0</v>
      </c>
      <c r="BD205" s="225">
        <f>IF(AZ205=4,G205,0)</f>
        <v>0</v>
      </c>
      <c r="BE205" s="225">
        <f>IF(AZ205=5,G205,0)</f>
        <v>0</v>
      </c>
      <c r="CA205" s="250">
        <v>1</v>
      </c>
      <c r="CB205" s="250">
        <v>7</v>
      </c>
    </row>
    <row r="206" spans="1:15" ht="12.75">
      <c r="A206" s="259"/>
      <c r="B206" s="263"/>
      <c r="C206" s="319" t="s">
        <v>645</v>
      </c>
      <c r="D206" s="320"/>
      <c r="E206" s="264">
        <v>3.2</v>
      </c>
      <c r="F206" s="265"/>
      <c r="G206" s="266"/>
      <c r="H206" s="267"/>
      <c r="I206" s="261"/>
      <c r="J206" s="268"/>
      <c r="K206" s="261"/>
      <c r="M206" s="262" t="s">
        <v>645</v>
      </c>
      <c r="O206" s="250"/>
    </row>
    <row r="207" spans="1:80" ht="22.5">
      <c r="A207" s="251">
        <v>56</v>
      </c>
      <c r="B207" s="252" t="s">
        <v>367</v>
      </c>
      <c r="C207" s="253" t="s">
        <v>368</v>
      </c>
      <c r="D207" s="254" t="s">
        <v>254</v>
      </c>
      <c r="E207" s="255">
        <v>24</v>
      </c>
      <c r="F207" s="255"/>
      <c r="G207" s="256">
        <f>E207*F207</f>
        <v>0</v>
      </c>
      <c r="H207" s="257">
        <v>0.00428</v>
      </c>
      <c r="I207" s="258">
        <f>E207*H207</f>
        <v>0.10272</v>
      </c>
      <c r="J207" s="257">
        <v>0</v>
      </c>
      <c r="K207" s="258">
        <f>E207*J207</f>
        <v>0</v>
      </c>
      <c r="O207" s="250">
        <v>2</v>
      </c>
      <c r="AA207" s="225">
        <v>1</v>
      </c>
      <c r="AB207" s="225">
        <v>7</v>
      </c>
      <c r="AC207" s="225">
        <v>7</v>
      </c>
      <c r="AZ207" s="225">
        <v>2</v>
      </c>
      <c r="BA207" s="225">
        <f>IF(AZ207=1,G207,0)</f>
        <v>0</v>
      </c>
      <c r="BB207" s="225">
        <f>IF(AZ207=2,G207,0)</f>
        <v>0</v>
      </c>
      <c r="BC207" s="225">
        <f>IF(AZ207=3,G207,0)</f>
        <v>0</v>
      </c>
      <c r="BD207" s="225">
        <f>IF(AZ207=4,G207,0)</f>
        <v>0</v>
      </c>
      <c r="BE207" s="225">
        <f>IF(AZ207=5,G207,0)</f>
        <v>0</v>
      </c>
      <c r="CA207" s="250">
        <v>1</v>
      </c>
      <c r="CB207" s="250">
        <v>7</v>
      </c>
    </row>
    <row r="208" spans="1:15" ht="12.75">
      <c r="A208" s="259"/>
      <c r="B208" s="263"/>
      <c r="C208" s="319" t="s">
        <v>632</v>
      </c>
      <c r="D208" s="320"/>
      <c r="E208" s="264">
        <v>21</v>
      </c>
      <c r="F208" s="265"/>
      <c r="G208" s="266"/>
      <c r="H208" s="267"/>
      <c r="I208" s="261"/>
      <c r="J208" s="268"/>
      <c r="K208" s="261"/>
      <c r="M208" s="262" t="s">
        <v>632</v>
      </c>
      <c r="O208" s="250"/>
    </row>
    <row r="209" spans="1:15" ht="12.75">
      <c r="A209" s="259"/>
      <c r="B209" s="263"/>
      <c r="C209" s="319" t="s">
        <v>646</v>
      </c>
      <c r="D209" s="320"/>
      <c r="E209" s="264">
        <v>3</v>
      </c>
      <c r="F209" s="265"/>
      <c r="G209" s="266"/>
      <c r="H209" s="267"/>
      <c r="I209" s="261"/>
      <c r="J209" s="268"/>
      <c r="K209" s="261"/>
      <c r="M209" s="262" t="s">
        <v>646</v>
      </c>
      <c r="O209" s="250"/>
    </row>
    <row r="210" spans="1:80" ht="12.75">
      <c r="A210" s="251">
        <v>57</v>
      </c>
      <c r="B210" s="252"/>
      <c r="C210" s="253"/>
      <c r="D210" s="254"/>
      <c r="E210" s="255"/>
      <c r="F210" s="255"/>
      <c r="G210" s="256"/>
      <c r="H210" s="257"/>
      <c r="I210" s="258"/>
      <c r="J210" s="257"/>
      <c r="K210" s="258"/>
      <c r="O210" s="250">
        <v>2</v>
      </c>
      <c r="AA210" s="225">
        <v>1</v>
      </c>
      <c r="AB210" s="225">
        <v>7</v>
      </c>
      <c r="AC210" s="225">
        <v>7</v>
      </c>
      <c r="AZ210" s="225">
        <v>2</v>
      </c>
      <c r="BA210" s="225">
        <f>IF(AZ210=1,G210,0)</f>
        <v>0</v>
      </c>
      <c r="BB210" s="225">
        <f>IF(AZ210=2,G210,0)</f>
        <v>0</v>
      </c>
      <c r="BC210" s="225">
        <f>IF(AZ210=3,G210,0)</f>
        <v>0</v>
      </c>
      <c r="BD210" s="225">
        <f>IF(AZ210=4,G210,0)</f>
        <v>0</v>
      </c>
      <c r="BE210" s="225">
        <f>IF(AZ210=5,G210,0)</f>
        <v>0</v>
      </c>
      <c r="CA210" s="250">
        <v>1</v>
      </c>
      <c r="CB210" s="250">
        <v>7</v>
      </c>
    </row>
    <row r="211" spans="1:80" ht="22.5">
      <c r="A211" s="251">
        <v>58</v>
      </c>
      <c r="B211" s="252" t="s">
        <v>371</v>
      </c>
      <c r="C211" s="253" t="s">
        <v>372</v>
      </c>
      <c r="D211" s="254" t="s">
        <v>254</v>
      </c>
      <c r="E211" s="255">
        <v>7.5</v>
      </c>
      <c r="F211" s="255"/>
      <c r="G211" s="256">
        <f>E211*F211</f>
        <v>0</v>
      </c>
      <c r="H211" s="257">
        <v>0.00568</v>
      </c>
      <c r="I211" s="258">
        <f>E211*H211</f>
        <v>0.0426</v>
      </c>
      <c r="J211" s="257">
        <v>0</v>
      </c>
      <c r="K211" s="258">
        <f>E211*J211</f>
        <v>0</v>
      </c>
      <c r="O211" s="250">
        <v>2</v>
      </c>
      <c r="AA211" s="225">
        <v>1</v>
      </c>
      <c r="AB211" s="225">
        <v>7</v>
      </c>
      <c r="AC211" s="225">
        <v>7</v>
      </c>
      <c r="AZ211" s="225">
        <v>2</v>
      </c>
      <c r="BA211" s="225">
        <f>IF(AZ211=1,G211,0)</f>
        <v>0</v>
      </c>
      <c r="BB211" s="225">
        <f>IF(AZ211=2,G211,0)</f>
        <v>0</v>
      </c>
      <c r="BC211" s="225">
        <f>IF(AZ211=3,G211,0)</f>
        <v>0</v>
      </c>
      <c r="BD211" s="225">
        <f>IF(AZ211=4,G211,0)</f>
        <v>0</v>
      </c>
      <c r="BE211" s="225">
        <f>IF(AZ211=5,G211,0)</f>
        <v>0</v>
      </c>
      <c r="CA211" s="250">
        <v>1</v>
      </c>
      <c r="CB211" s="250">
        <v>7</v>
      </c>
    </row>
    <row r="212" spans="1:15" ht="12.75">
      <c r="A212" s="259"/>
      <c r="B212" s="263"/>
      <c r="C212" s="319" t="s">
        <v>633</v>
      </c>
      <c r="D212" s="320"/>
      <c r="E212" s="264">
        <v>3.3</v>
      </c>
      <c r="F212" s="265"/>
      <c r="G212" s="266"/>
      <c r="H212" s="267"/>
      <c r="I212" s="261"/>
      <c r="J212" s="268"/>
      <c r="K212" s="261"/>
      <c r="M212" s="262" t="s">
        <v>633</v>
      </c>
      <c r="O212" s="250"/>
    </row>
    <row r="213" spans="1:15" ht="12.75">
      <c r="A213" s="259"/>
      <c r="B213" s="263"/>
      <c r="C213" s="321" t="s">
        <v>127</v>
      </c>
      <c r="D213" s="320"/>
      <c r="E213" s="289">
        <v>3.3</v>
      </c>
      <c r="F213" s="265"/>
      <c r="G213" s="266"/>
      <c r="H213" s="267"/>
      <c r="I213" s="261"/>
      <c r="J213" s="268"/>
      <c r="K213" s="261"/>
      <c r="M213" s="262" t="s">
        <v>127</v>
      </c>
      <c r="O213" s="250"/>
    </row>
    <row r="214" spans="1:15" ht="12.75">
      <c r="A214" s="259"/>
      <c r="B214" s="263"/>
      <c r="C214" s="319" t="s">
        <v>647</v>
      </c>
      <c r="D214" s="320"/>
      <c r="E214" s="264">
        <v>4.2</v>
      </c>
      <c r="F214" s="265"/>
      <c r="G214" s="266"/>
      <c r="H214" s="267"/>
      <c r="I214" s="261"/>
      <c r="J214" s="268"/>
      <c r="K214" s="261"/>
      <c r="M214" s="262" t="s">
        <v>647</v>
      </c>
      <c r="O214" s="250"/>
    </row>
    <row r="215" spans="1:80" ht="22.5">
      <c r="A215" s="251">
        <v>59</v>
      </c>
      <c r="B215" s="252" t="s">
        <v>373</v>
      </c>
      <c r="C215" s="253" t="s">
        <v>374</v>
      </c>
      <c r="D215" s="254" t="s">
        <v>254</v>
      </c>
      <c r="E215" s="255">
        <v>5.1</v>
      </c>
      <c r="F215" s="255"/>
      <c r="G215" s="256">
        <f>E215*F215</f>
        <v>0</v>
      </c>
      <c r="H215" s="257">
        <v>0.00568</v>
      </c>
      <c r="I215" s="258">
        <f>E215*H215</f>
        <v>0.028967999999999997</v>
      </c>
      <c r="J215" s="257">
        <v>0</v>
      </c>
      <c r="K215" s="258">
        <f>E215*J215</f>
        <v>0</v>
      </c>
      <c r="O215" s="250">
        <v>2</v>
      </c>
      <c r="AA215" s="225">
        <v>1</v>
      </c>
      <c r="AB215" s="225">
        <v>7</v>
      </c>
      <c r="AC215" s="225">
        <v>7</v>
      </c>
      <c r="AZ215" s="225">
        <v>2</v>
      </c>
      <c r="BA215" s="225">
        <f>IF(AZ215=1,G215,0)</f>
        <v>0</v>
      </c>
      <c r="BB215" s="225">
        <f>IF(AZ215=2,G215,0)</f>
        <v>0</v>
      </c>
      <c r="BC215" s="225">
        <f>IF(AZ215=3,G215,0)</f>
        <v>0</v>
      </c>
      <c r="BD215" s="225">
        <f>IF(AZ215=4,G215,0)</f>
        <v>0</v>
      </c>
      <c r="BE215" s="225">
        <f>IF(AZ215=5,G215,0)</f>
        <v>0</v>
      </c>
      <c r="CA215" s="250">
        <v>1</v>
      </c>
      <c r="CB215" s="250">
        <v>7</v>
      </c>
    </row>
    <row r="216" spans="1:15" ht="12.75">
      <c r="A216" s="259"/>
      <c r="B216" s="260"/>
      <c r="C216" s="322" t="s">
        <v>375</v>
      </c>
      <c r="D216" s="323"/>
      <c r="E216" s="323"/>
      <c r="F216" s="323"/>
      <c r="G216" s="324"/>
      <c r="I216" s="261"/>
      <c r="K216" s="261"/>
      <c r="L216" s="262" t="s">
        <v>375</v>
      </c>
      <c r="O216" s="250">
        <v>3</v>
      </c>
    </row>
    <row r="217" spans="1:15" ht="12.75">
      <c r="A217" s="259"/>
      <c r="B217" s="263"/>
      <c r="C217" s="319" t="s">
        <v>634</v>
      </c>
      <c r="D217" s="320"/>
      <c r="E217" s="264">
        <v>5.1</v>
      </c>
      <c r="F217" s="265"/>
      <c r="G217" s="266"/>
      <c r="H217" s="267"/>
      <c r="I217" s="261"/>
      <c r="J217" s="268"/>
      <c r="K217" s="261"/>
      <c r="M217" s="262" t="s">
        <v>634</v>
      </c>
      <c r="O217" s="250"/>
    </row>
    <row r="218" spans="1:80" ht="22.5">
      <c r="A218" s="251">
        <v>60</v>
      </c>
      <c r="B218" s="252" t="s">
        <v>376</v>
      </c>
      <c r="C218" s="253" t="s">
        <v>377</v>
      </c>
      <c r="D218" s="254" t="s">
        <v>378</v>
      </c>
      <c r="E218" s="255">
        <v>2</v>
      </c>
      <c r="F218" s="255"/>
      <c r="G218" s="256">
        <f>E218*F218</f>
        <v>0</v>
      </c>
      <c r="H218" s="257">
        <v>4E-05</v>
      </c>
      <c r="I218" s="258">
        <f>E218*H218</f>
        <v>8E-05</v>
      </c>
      <c r="J218" s="257">
        <v>0</v>
      </c>
      <c r="K218" s="258">
        <f>E218*J218</f>
        <v>0</v>
      </c>
      <c r="O218" s="250">
        <v>2</v>
      </c>
      <c r="AA218" s="225">
        <v>1</v>
      </c>
      <c r="AB218" s="225">
        <v>7</v>
      </c>
      <c r="AC218" s="225">
        <v>7</v>
      </c>
      <c r="AZ218" s="225">
        <v>2</v>
      </c>
      <c r="BA218" s="225">
        <f>IF(AZ218=1,G218,0)</f>
        <v>0</v>
      </c>
      <c r="BB218" s="225">
        <f>IF(AZ218=2,G218,0)</f>
        <v>0</v>
      </c>
      <c r="BC218" s="225">
        <f>IF(AZ218=3,G218,0)</f>
        <v>0</v>
      </c>
      <c r="BD218" s="225">
        <f>IF(AZ218=4,G218,0)</f>
        <v>0</v>
      </c>
      <c r="BE218" s="225">
        <f>IF(AZ218=5,G218,0)</f>
        <v>0</v>
      </c>
      <c r="CA218" s="250">
        <v>1</v>
      </c>
      <c r="CB218" s="250">
        <v>7</v>
      </c>
    </row>
    <row r="219" spans="1:15" ht="12.75">
      <c r="A219" s="259"/>
      <c r="B219" s="263"/>
      <c r="C219" s="319" t="s">
        <v>648</v>
      </c>
      <c r="D219" s="320"/>
      <c r="E219" s="264">
        <v>2</v>
      </c>
      <c r="F219" s="265"/>
      <c r="G219" s="266"/>
      <c r="H219" s="267"/>
      <c r="I219" s="261"/>
      <c r="J219" s="268"/>
      <c r="K219" s="261"/>
      <c r="M219" s="262" t="s">
        <v>648</v>
      </c>
      <c r="O219" s="250"/>
    </row>
    <row r="220" spans="1:80" ht="22.5">
      <c r="A220" s="251">
        <v>61</v>
      </c>
      <c r="B220" s="252" t="s">
        <v>379</v>
      </c>
      <c r="C220" s="253" t="s">
        <v>380</v>
      </c>
      <c r="D220" s="254" t="s">
        <v>378</v>
      </c>
      <c r="E220" s="255">
        <v>17</v>
      </c>
      <c r="F220" s="255"/>
      <c r="G220" s="256">
        <f>E220*F220</f>
        <v>0</v>
      </c>
      <c r="H220" s="257">
        <v>4E-05</v>
      </c>
      <c r="I220" s="258">
        <f>E220*H220</f>
        <v>0.00068</v>
      </c>
      <c r="J220" s="257">
        <v>0</v>
      </c>
      <c r="K220" s="258">
        <f>E220*J220</f>
        <v>0</v>
      </c>
      <c r="O220" s="250">
        <v>2</v>
      </c>
      <c r="AA220" s="225">
        <v>1</v>
      </c>
      <c r="AB220" s="225">
        <v>7</v>
      </c>
      <c r="AC220" s="225">
        <v>7</v>
      </c>
      <c r="AZ220" s="225">
        <v>2</v>
      </c>
      <c r="BA220" s="225">
        <f>IF(AZ220=1,G220,0)</f>
        <v>0</v>
      </c>
      <c r="BB220" s="225">
        <f>IF(AZ220=2,G220,0)</f>
        <v>0</v>
      </c>
      <c r="BC220" s="225">
        <f>IF(AZ220=3,G220,0)</f>
        <v>0</v>
      </c>
      <c r="BD220" s="225">
        <f>IF(AZ220=4,G220,0)</f>
        <v>0</v>
      </c>
      <c r="BE220" s="225">
        <f>IF(AZ220=5,G220,0)</f>
        <v>0</v>
      </c>
      <c r="CA220" s="250">
        <v>1</v>
      </c>
      <c r="CB220" s="250">
        <v>7</v>
      </c>
    </row>
    <row r="221" spans="1:15" ht="12.75">
      <c r="A221" s="259"/>
      <c r="B221" s="263"/>
      <c r="C221" s="319" t="s">
        <v>649</v>
      </c>
      <c r="D221" s="320"/>
      <c r="E221" s="264">
        <v>2</v>
      </c>
      <c r="F221" s="265"/>
      <c r="G221" s="266"/>
      <c r="H221" s="267"/>
      <c r="I221" s="261"/>
      <c r="J221" s="268"/>
      <c r="K221" s="261"/>
      <c r="M221" s="262" t="s">
        <v>649</v>
      </c>
      <c r="O221" s="250"/>
    </row>
    <row r="222" spans="1:15" ht="12.75">
      <c r="A222" s="259"/>
      <c r="B222" s="263"/>
      <c r="C222" s="319" t="s">
        <v>650</v>
      </c>
      <c r="D222" s="320"/>
      <c r="E222" s="264">
        <v>8</v>
      </c>
      <c r="F222" s="265"/>
      <c r="G222" s="266"/>
      <c r="H222" s="267"/>
      <c r="I222" s="261"/>
      <c r="J222" s="268"/>
      <c r="K222" s="261"/>
      <c r="M222" s="262" t="s">
        <v>650</v>
      </c>
      <c r="O222" s="250"/>
    </row>
    <row r="223" spans="1:15" ht="12.75">
      <c r="A223" s="259"/>
      <c r="B223" s="263"/>
      <c r="C223" s="321" t="s">
        <v>127</v>
      </c>
      <c r="D223" s="320"/>
      <c r="E223" s="289">
        <v>10</v>
      </c>
      <c r="F223" s="265"/>
      <c r="G223" s="266"/>
      <c r="H223" s="267"/>
      <c r="I223" s="261"/>
      <c r="J223" s="268"/>
      <c r="K223" s="261"/>
      <c r="M223" s="262" t="s">
        <v>127</v>
      </c>
      <c r="O223" s="250"/>
    </row>
    <row r="224" spans="1:15" ht="12.75">
      <c r="A224" s="259"/>
      <c r="B224" s="263"/>
      <c r="C224" s="319" t="s">
        <v>651</v>
      </c>
      <c r="D224" s="320"/>
      <c r="E224" s="264">
        <v>4</v>
      </c>
      <c r="F224" s="265"/>
      <c r="G224" s="266"/>
      <c r="H224" s="267"/>
      <c r="I224" s="261"/>
      <c r="J224" s="268"/>
      <c r="K224" s="261"/>
      <c r="M224" s="262" t="s">
        <v>651</v>
      </c>
      <c r="O224" s="250"/>
    </row>
    <row r="225" spans="1:15" ht="12.75">
      <c r="A225" s="259"/>
      <c r="B225" s="263"/>
      <c r="C225" s="319" t="s">
        <v>652</v>
      </c>
      <c r="D225" s="320"/>
      <c r="E225" s="264">
        <v>2</v>
      </c>
      <c r="F225" s="265"/>
      <c r="G225" s="266"/>
      <c r="H225" s="267"/>
      <c r="I225" s="261"/>
      <c r="J225" s="268"/>
      <c r="K225" s="261"/>
      <c r="M225" s="262" t="s">
        <v>652</v>
      </c>
      <c r="O225" s="250"/>
    </row>
    <row r="226" spans="1:15" ht="12.75">
      <c r="A226" s="259"/>
      <c r="B226" s="263"/>
      <c r="C226" s="319" t="s">
        <v>653</v>
      </c>
      <c r="D226" s="320"/>
      <c r="E226" s="264">
        <v>0</v>
      </c>
      <c r="F226" s="265"/>
      <c r="G226" s="266"/>
      <c r="H226" s="267"/>
      <c r="I226" s="261"/>
      <c r="J226" s="268"/>
      <c r="K226" s="261"/>
      <c r="M226" s="262" t="s">
        <v>653</v>
      </c>
      <c r="O226" s="250"/>
    </row>
    <row r="227" spans="1:15" ht="12.75">
      <c r="A227" s="259"/>
      <c r="B227" s="263"/>
      <c r="C227" s="319" t="s">
        <v>654</v>
      </c>
      <c r="D227" s="320"/>
      <c r="E227" s="264">
        <v>1</v>
      </c>
      <c r="F227" s="265"/>
      <c r="G227" s="266"/>
      <c r="H227" s="267"/>
      <c r="I227" s="261"/>
      <c r="J227" s="268"/>
      <c r="K227" s="261"/>
      <c r="M227" s="262" t="s">
        <v>654</v>
      </c>
      <c r="O227" s="250"/>
    </row>
    <row r="228" spans="1:80" ht="12.75">
      <c r="A228" s="251">
        <v>62</v>
      </c>
      <c r="B228" s="252"/>
      <c r="C228" s="253"/>
      <c r="D228" s="254"/>
      <c r="E228" s="255"/>
      <c r="F228" s="255"/>
      <c r="G228" s="256"/>
      <c r="H228" s="257"/>
      <c r="I228" s="258"/>
      <c r="J228" s="257"/>
      <c r="K228" s="258"/>
      <c r="O228" s="250">
        <v>2</v>
      </c>
      <c r="AA228" s="225">
        <v>1</v>
      </c>
      <c r="AB228" s="225">
        <v>7</v>
      </c>
      <c r="AC228" s="225">
        <v>7</v>
      </c>
      <c r="AZ228" s="225">
        <v>2</v>
      </c>
      <c r="BA228" s="225">
        <f>IF(AZ228=1,G228,0)</f>
        <v>0</v>
      </c>
      <c r="BB228" s="225">
        <f>IF(AZ228=2,G228,0)</f>
        <v>0</v>
      </c>
      <c r="BC228" s="225">
        <f>IF(AZ228=3,G228,0)</f>
        <v>0</v>
      </c>
      <c r="BD228" s="225">
        <f>IF(AZ228=4,G228,0)</f>
        <v>0</v>
      </c>
      <c r="BE228" s="225">
        <f>IF(AZ228=5,G228,0)</f>
        <v>0</v>
      </c>
      <c r="CA228" s="250">
        <v>1</v>
      </c>
      <c r="CB228" s="250">
        <v>7</v>
      </c>
    </row>
    <row r="229" spans="1:80" ht="22.5">
      <c r="A229" s="251">
        <v>63</v>
      </c>
      <c r="B229" s="252" t="s">
        <v>383</v>
      </c>
      <c r="C229" s="253" t="s">
        <v>384</v>
      </c>
      <c r="D229" s="254" t="s">
        <v>254</v>
      </c>
      <c r="E229" s="255">
        <v>2.6</v>
      </c>
      <c r="F229" s="255"/>
      <c r="G229" s="256">
        <f>E229*F229</f>
        <v>0</v>
      </c>
      <c r="H229" s="257">
        <v>0.00416</v>
      </c>
      <c r="I229" s="258">
        <f>E229*H229</f>
        <v>0.010816</v>
      </c>
      <c r="J229" s="257">
        <v>0</v>
      </c>
      <c r="K229" s="258">
        <f>E229*J229</f>
        <v>0</v>
      </c>
      <c r="O229" s="250">
        <v>2</v>
      </c>
      <c r="AA229" s="225">
        <v>1</v>
      </c>
      <c r="AB229" s="225">
        <v>7</v>
      </c>
      <c r="AC229" s="225">
        <v>7</v>
      </c>
      <c r="AZ229" s="225">
        <v>2</v>
      </c>
      <c r="BA229" s="225">
        <f>IF(AZ229=1,G229,0)</f>
        <v>0</v>
      </c>
      <c r="BB229" s="225">
        <f>IF(AZ229=2,G229,0)</f>
        <v>0</v>
      </c>
      <c r="BC229" s="225">
        <f>IF(AZ229=3,G229,0)</f>
        <v>0</v>
      </c>
      <c r="BD229" s="225">
        <f>IF(AZ229=4,G229,0)</f>
        <v>0</v>
      </c>
      <c r="BE229" s="225">
        <f>IF(AZ229=5,G229,0)</f>
        <v>0</v>
      </c>
      <c r="CA229" s="250">
        <v>1</v>
      </c>
      <c r="CB229" s="250">
        <v>7</v>
      </c>
    </row>
    <row r="230" spans="1:15" ht="12.75">
      <c r="A230" s="259"/>
      <c r="B230" s="263"/>
      <c r="C230" s="319" t="s">
        <v>655</v>
      </c>
      <c r="D230" s="320"/>
      <c r="E230" s="264">
        <v>2.6</v>
      </c>
      <c r="F230" s="265"/>
      <c r="G230" s="266"/>
      <c r="H230" s="267"/>
      <c r="I230" s="261"/>
      <c r="J230" s="268"/>
      <c r="K230" s="261"/>
      <c r="M230" s="262" t="s">
        <v>655</v>
      </c>
      <c r="O230" s="250"/>
    </row>
    <row r="231" spans="1:80" ht="22.5">
      <c r="A231" s="251">
        <v>64</v>
      </c>
      <c r="B231" s="252" t="s">
        <v>385</v>
      </c>
      <c r="C231" s="253" t="s">
        <v>386</v>
      </c>
      <c r="D231" s="254" t="s">
        <v>254</v>
      </c>
      <c r="E231" s="255">
        <v>13.5</v>
      </c>
      <c r="F231" s="255"/>
      <c r="G231" s="256">
        <f>E231*F231</f>
        <v>0</v>
      </c>
      <c r="H231" s="257">
        <v>0.00458</v>
      </c>
      <c r="I231" s="258">
        <f>E231*H231</f>
        <v>0.061829999999999996</v>
      </c>
      <c r="J231" s="257">
        <v>0</v>
      </c>
      <c r="K231" s="258">
        <f>E231*J231</f>
        <v>0</v>
      </c>
      <c r="O231" s="250">
        <v>2</v>
      </c>
      <c r="AA231" s="225">
        <v>1</v>
      </c>
      <c r="AB231" s="225">
        <v>7</v>
      </c>
      <c r="AC231" s="225">
        <v>7</v>
      </c>
      <c r="AZ231" s="225">
        <v>2</v>
      </c>
      <c r="BA231" s="225">
        <f>IF(AZ231=1,G231,0)</f>
        <v>0</v>
      </c>
      <c r="BB231" s="225">
        <f>IF(AZ231=2,G231,0)</f>
        <v>0</v>
      </c>
      <c r="BC231" s="225">
        <f>IF(AZ231=3,G231,0)</f>
        <v>0</v>
      </c>
      <c r="BD231" s="225">
        <f>IF(AZ231=4,G231,0)</f>
        <v>0</v>
      </c>
      <c r="BE231" s="225">
        <f>IF(AZ231=5,G231,0)</f>
        <v>0</v>
      </c>
      <c r="CA231" s="250">
        <v>1</v>
      </c>
      <c r="CB231" s="250">
        <v>7</v>
      </c>
    </row>
    <row r="232" spans="1:15" ht="12.75">
      <c r="A232" s="259"/>
      <c r="B232" s="263"/>
      <c r="C232" s="319" t="s">
        <v>656</v>
      </c>
      <c r="D232" s="320"/>
      <c r="E232" s="264">
        <v>13.5</v>
      </c>
      <c r="F232" s="265"/>
      <c r="G232" s="266"/>
      <c r="H232" s="267"/>
      <c r="I232" s="261"/>
      <c r="J232" s="268"/>
      <c r="K232" s="261"/>
      <c r="M232" s="262" t="s">
        <v>656</v>
      </c>
      <c r="O232" s="250"/>
    </row>
    <row r="233" spans="1:80" ht="12.75">
      <c r="A233" s="251">
        <v>65</v>
      </c>
      <c r="B233" s="252"/>
      <c r="C233" s="253"/>
      <c r="D233" s="254"/>
      <c r="E233" s="255"/>
      <c r="F233" s="255"/>
      <c r="G233" s="256"/>
      <c r="H233" s="257"/>
      <c r="I233" s="258"/>
      <c r="J233" s="257"/>
      <c r="K233" s="258"/>
      <c r="O233" s="250">
        <v>2</v>
      </c>
      <c r="AA233" s="225">
        <v>1</v>
      </c>
      <c r="AB233" s="225">
        <v>7</v>
      </c>
      <c r="AC233" s="225">
        <v>7</v>
      </c>
      <c r="AZ233" s="225">
        <v>2</v>
      </c>
      <c r="BA233" s="225">
        <f>IF(AZ233=1,G233,0)</f>
        <v>0</v>
      </c>
      <c r="BB233" s="225">
        <f>IF(AZ233=2,G233,0)</f>
        <v>0</v>
      </c>
      <c r="BC233" s="225">
        <f>IF(AZ233=3,G233,0)</f>
        <v>0</v>
      </c>
      <c r="BD233" s="225">
        <f>IF(AZ233=4,G233,0)</f>
        <v>0</v>
      </c>
      <c r="BE233" s="225">
        <f>IF(AZ233=5,G233,0)</f>
        <v>0</v>
      </c>
      <c r="CA233" s="250">
        <v>1</v>
      </c>
      <c r="CB233" s="250">
        <v>7</v>
      </c>
    </row>
    <row r="234" spans="1:80" ht="22.5">
      <c r="A234" s="251">
        <v>66</v>
      </c>
      <c r="B234" s="252" t="s">
        <v>387</v>
      </c>
      <c r="C234" s="253" t="s">
        <v>388</v>
      </c>
      <c r="D234" s="254" t="s">
        <v>254</v>
      </c>
      <c r="E234" s="255">
        <v>106.51</v>
      </c>
      <c r="F234" s="255"/>
      <c r="G234" s="256">
        <f>E234*F234</f>
        <v>0</v>
      </c>
      <c r="H234" s="257">
        <v>0.00359</v>
      </c>
      <c r="I234" s="258">
        <f>E234*H234</f>
        <v>0.3823709</v>
      </c>
      <c r="J234" s="257">
        <v>0</v>
      </c>
      <c r="K234" s="258">
        <f>E234*J234</f>
        <v>0</v>
      </c>
      <c r="O234" s="250">
        <v>2</v>
      </c>
      <c r="AA234" s="225">
        <v>1</v>
      </c>
      <c r="AB234" s="225">
        <v>7</v>
      </c>
      <c r="AC234" s="225">
        <v>7</v>
      </c>
      <c r="AZ234" s="225">
        <v>2</v>
      </c>
      <c r="BA234" s="225">
        <f>IF(AZ234=1,G234,0)</f>
        <v>0</v>
      </c>
      <c r="BB234" s="225">
        <f>IF(AZ234=2,G234,0)</f>
        <v>0</v>
      </c>
      <c r="BC234" s="225">
        <f>IF(AZ234=3,G234,0)</f>
        <v>0</v>
      </c>
      <c r="BD234" s="225">
        <f>IF(AZ234=4,G234,0)</f>
        <v>0</v>
      </c>
      <c r="BE234" s="225">
        <f>IF(AZ234=5,G234,0)</f>
        <v>0</v>
      </c>
      <c r="CA234" s="250">
        <v>1</v>
      </c>
      <c r="CB234" s="250">
        <v>7</v>
      </c>
    </row>
    <row r="235" spans="1:15" ht="12.75">
      <c r="A235" s="259"/>
      <c r="B235" s="260"/>
      <c r="C235" s="322" t="s">
        <v>2</v>
      </c>
      <c r="D235" s="323"/>
      <c r="E235" s="323"/>
      <c r="F235" s="323"/>
      <c r="G235" s="324"/>
      <c r="I235" s="261"/>
      <c r="K235" s="261"/>
      <c r="L235" s="262" t="s">
        <v>2</v>
      </c>
      <c r="O235" s="250">
        <v>3</v>
      </c>
    </row>
    <row r="236" spans="1:15" ht="12.75">
      <c r="A236" s="259"/>
      <c r="B236" s="263"/>
      <c r="C236" s="319" t="s">
        <v>635</v>
      </c>
      <c r="D236" s="320"/>
      <c r="E236" s="264">
        <v>93.61</v>
      </c>
      <c r="F236" s="265"/>
      <c r="G236" s="266"/>
      <c r="H236" s="267"/>
      <c r="I236" s="261"/>
      <c r="J236" s="268"/>
      <c r="K236" s="261"/>
      <c r="M236" s="262" t="s">
        <v>635</v>
      </c>
      <c r="O236" s="250"/>
    </row>
    <row r="237" spans="1:15" ht="12.75">
      <c r="A237" s="259"/>
      <c r="B237" s="263"/>
      <c r="C237" s="319" t="s">
        <v>638</v>
      </c>
      <c r="D237" s="320"/>
      <c r="E237" s="264">
        <v>12.9</v>
      </c>
      <c r="F237" s="265"/>
      <c r="G237" s="266"/>
      <c r="H237" s="267"/>
      <c r="I237" s="261"/>
      <c r="J237" s="268"/>
      <c r="K237" s="261"/>
      <c r="M237" s="262" t="s">
        <v>638</v>
      </c>
      <c r="O237" s="250"/>
    </row>
    <row r="238" spans="1:80" ht="22.5">
      <c r="A238" s="251">
        <v>67</v>
      </c>
      <c r="B238" s="252" t="s">
        <v>389</v>
      </c>
      <c r="C238" s="253" t="s">
        <v>390</v>
      </c>
      <c r="D238" s="254" t="s">
        <v>254</v>
      </c>
      <c r="E238" s="255">
        <v>10.35</v>
      </c>
      <c r="F238" s="255"/>
      <c r="G238" s="256">
        <f>E238*F238</f>
        <v>0</v>
      </c>
      <c r="H238" s="257">
        <v>0.00395</v>
      </c>
      <c r="I238" s="258">
        <f>E238*H238</f>
        <v>0.0408825</v>
      </c>
      <c r="J238" s="257">
        <v>0</v>
      </c>
      <c r="K238" s="258">
        <f>E238*J238</f>
        <v>0</v>
      </c>
      <c r="O238" s="250">
        <v>2</v>
      </c>
      <c r="AA238" s="225">
        <v>1</v>
      </c>
      <c r="AB238" s="225">
        <v>7</v>
      </c>
      <c r="AC238" s="225">
        <v>7</v>
      </c>
      <c r="AZ238" s="225">
        <v>2</v>
      </c>
      <c r="BA238" s="225">
        <f>IF(AZ238=1,G238,0)</f>
        <v>0</v>
      </c>
      <c r="BB238" s="225">
        <f>IF(AZ238=2,G238,0)</f>
        <v>0</v>
      </c>
      <c r="BC238" s="225">
        <f>IF(AZ238=3,G238,0)</f>
        <v>0</v>
      </c>
      <c r="BD238" s="225">
        <f>IF(AZ238=4,G238,0)</f>
        <v>0</v>
      </c>
      <c r="BE238" s="225">
        <f>IF(AZ238=5,G238,0)</f>
        <v>0</v>
      </c>
      <c r="CA238" s="250">
        <v>1</v>
      </c>
      <c r="CB238" s="250">
        <v>7</v>
      </c>
    </row>
    <row r="239" spans="1:15" ht="12.75">
      <c r="A239" s="259"/>
      <c r="B239" s="263"/>
      <c r="C239" s="319" t="s">
        <v>637</v>
      </c>
      <c r="D239" s="320"/>
      <c r="E239" s="264">
        <v>10.35</v>
      </c>
      <c r="F239" s="265"/>
      <c r="G239" s="266"/>
      <c r="H239" s="267"/>
      <c r="I239" s="261"/>
      <c r="J239" s="268"/>
      <c r="K239" s="261"/>
      <c r="M239" s="262" t="s">
        <v>637</v>
      </c>
      <c r="O239" s="250"/>
    </row>
    <row r="240" spans="1:80" ht="22.5">
      <c r="A240" s="251">
        <v>68</v>
      </c>
      <c r="B240" s="252" t="s">
        <v>391</v>
      </c>
      <c r="C240" s="253" t="s">
        <v>392</v>
      </c>
      <c r="D240" s="254" t="s">
        <v>254</v>
      </c>
      <c r="E240" s="255">
        <v>21.39</v>
      </c>
      <c r="F240" s="255"/>
      <c r="G240" s="256">
        <f>E240*F240</f>
        <v>0</v>
      </c>
      <c r="H240" s="257">
        <v>0.00509</v>
      </c>
      <c r="I240" s="258">
        <f>E240*H240</f>
        <v>0.1088751</v>
      </c>
      <c r="J240" s="257">
        <v>0</v>
      </c>
      <c r="K240" s="258">
        <f>E240*J240</f>
        <v>0</v>
      </c>
      <c r="O240" s="250">
        <v>2</v>
      </c>
      <c r="AA240" s="225">
        <v>1</v>
      </c>
      <c r="AB240" s="225">
        <v>7</v>
      </c>
      <c r="AC240" s="225">
        <v>7</v>
      </c>
      <c r="AZ240" s="225">
        <v>2</v>
      </c>
      <c r="BA240" s="225">
        <f>IF(AZ240=1,G240,0)</f>
        <v>0</v>
      </c>
      <c r="BB240" s="225">
        <f>IF(AZ240=2,G240,0)</f>
        <v>0</v>
      </c>
      <c r="BC240" s="225">
        <f>IF(AZ240=3,G240,0)</f>
        <v>0</v>
      </c>
      <c r="BD240" s="225">
        <f>IF(AZ240=4,G240,0)</f>
        <v>0</v>
      </c>
      <c r="BE240" s="225">
        <f>IF(AZ240=5,G240,0)</f>
        <v>0</v>
      </c>
      <c r="CA240" s="250">
        <v>1</v>
      </c>
      <c r="CB240" s="250">
        <v>7</v>
      </c>
    </row>
    <row r="241" spans="1:15" ht="12.75">
      <c r="A241" s="259"/>
      <c r="B241" s="263"/>
      <c r="C241" s="319" t="s">
        <v>636</v>
      </c>
      <c r="D241" s="320"/>
      <c r="E241" s="264">
        <v>11.49</v>
      </c>
      <c r="F241" s="265"/>
      <c r="G241" s="266"/>
      <c r="H241" s="267"/>
      <c r="I241" s="261"/>
      <c r="J241" s="268"/>
      <c r="K241" s="261"/>
      <c r="M241" s="262" t="s">
        <v>636</v>
      </c>
      <c r="O241" s="250"/>
    </row>
    <row r="242" spans="1:15" ht="12.75">
      <c r="A242" s="259"/>
      <c r="B242" s="263"/>
      <c r="C242" s="319" t="s">
        <v>639</v>
      </c>
      <c r="D242" s="320"/>
      <c r="E242" s="264">
        <v>9.9</v>
      </c>
      <c r="F242" s="265"/>
      <c r="G242" s="266"/>
      <c r="H242" s="267"/>
      <c r="I242" s="261"/>
      <c r="J242" s="268"/>
      <c r="K242" s="261"/>
      <c r="M242" s="262" t="s">
        <v>639</v>
      </c>
      <c r="O242" s="250"/>
    </row>
    <row r="243" spans="1:80" ht="22.5">
      <c r="A243" s="251">
        <v>69</v>
      </c>
      <c r="B243" s="252" t="s">
        <v>393</v>
      </c>
      <c r="C243" s="253" t="s">
        <v>394</v>
      </c>
      <c r="D243" s="254" t="s">
        <v>378</v>
      </c>
      <c r="E243" s="255">
        <v>37</v>
      </c>
      <c r="F243" s="255"/>
      <c r="G243" s="256">
        <f>E243*F243</f>
        <v>0</v>
      </c>
      <c r="H243" s="257">
        <v>4E-05</v>
      </c>
      <c r="I243" s="258">
        <f>E243*H243</f>
        <v>0.0014800000000000002</v>
      </c>
      <c r="J243" s="257">
        <v>0</v>
      </c>
      <c r="K243" s="258">
        <f>E243*J243</f>
        <v>0</v>
      </c>
      <c r="O243" s="250">
        <v>2</v>
      </c>
      <c r="AA243" s="225">
        <v>1</v>
      </c>
      <c r="AB243" s="225">
        <v>7</v>
      </c>
      <c r="AC243" s="225">
        <v>7</v>
      </c>
      <c r="AZ243" s="225">
        <v>2</v>
      </c>
      <c r="BA243" s="225">
        <f>IF(AZ243=1,G243,0)</f>
        <v>0</v>
      </c>
      <c r="BB243" s="225">
        <f>IF(AZ243=2,G243,0)</f>
        <v>0</v>
      </c>
      <c r="BC243" s="225">
        <f>IF(AZ243=3,G243,0)</f>
        <v>0</v>
      </c>
      <c r="BD243" s="225">
        <f>IF(AZ243=4,G243,0)</f>
        <v>0</v>
      </c>
      <c r="BE243" s="225">
        <f>IF(AZ243=5,G243,0)</f>
        <v>0</v>
      </c>
      <c r="CA243" s="250">
        <v>1</v>
      </c>
      <c r="CB243" s="250">
        <v>7</v>
      </c>
    </row>
    <row r="244" spans="1:15" ht="12.75">
      <c r="A244" s="259"/>
      <c r="B244" s="263"/>
      <c r="C244" s="319" t="s">
        <v>657</v>
      </c>
      <c r="D244" s="320"/>
      <c r="E244" s="264">
        <v>35</v>
      </c>
      <c r="F244" s="265"/>
      <c r="G244" s="266"/>
      <c r="H244" s="267"/>
      <c r="I244" s="261"/>
      <c r="J244" s="268"/>
      <c r="K244" s="261"/>
      <c r="M244" s="262" t="s">
        <v>657</v>
      </c>
      <c r="O244" s="250"/>
    </row>
    <row r="245" spans="1:15" ht="12.75">
      <c r="A245" s="259"/>
      <c r="B245" s="263"/>
      <c r="C245" s="319" t="s">
        <v>658</v>
      </c>
      <c r="D245" s="320"/>
      <c r="E245" s="264">
        <v>2</v>
      </c>
      <c r="F245" s="265"/>
      <c r="G245" s="266"/>
      <c r="H245" s="267"/>
      <c r="I245" s="261"/>
      <c r="J245" s="268"/>
      <c r="K245" s="261"/>
      <c r="M245" s="262" t="s">
        <v>658</v>
      </c>
      <c r="O245" s="250"/>
    </row>
    <row r="246" spans="1:80" ht="22.5">
      <c r="A246" s="251">
        <v>70</v>
      </c>
      <c r="B246" s="252" t="s">
        <v>398</v>
      </c>
      <c r="C246" s="253" t="s">
        <v>399</v>
      </c>
      <c r="D246" s="254" t="s">
        <v>378</v>
      </c>
      <c r="E246" s="255">
        <v>3</v>
      </c>
      <c r="F246" s="255"/>
      <c r="G246" s="256">
        <f>E246*F246</f>
        <v>0</v>
      </c>
      <c r="H246" s="257">
        <v>4E-05</v>
      </c>
      <c r="I246" s="258">
        <f>E246*H246</f>
        <v>0.00012000000000000002</v>
      </c>
      <c r="J246" s="257">
        <v>0</v>
      </c>
      <c r="K246" s="258">
        <f>E246*J246</f>
        <v>0</v>
      </c>
      <c r="O246" s="250">
        <v>2</v>
      </c>
      <c r="AA246" s="225">
        <v>1</v>
      </c>
      <c r="AB246" s="225">
        <v>7</v>
      </c>
      <c r="AC246" s="225">
        <v>7</v>
      </c>
      <c r="AZ246" s="225">
        <v>2</v>
      </c>
      <c r="BA246" s="225">
        <f>IF(AZ246=1,G246,0)</f>
        <v>0</v>
      </c>
      <c r="BB246" s="225">
        <f>IF(AZ246=2,G246,0)</f>
        <v>0</v>
      </c>
      <c r="BC246" s="225">
        <f>IF(AZ246=3,G246,0)</f>
        <v>0</v>
      </c>
      <c r="BD246" s="225">
        <f>IF(AZ246=4,G246,0)</f>
        <v>0</v>
      </c>
      <c r="BE246" s="225">
        <f>IF(AZ246=5,G246,0)</f>
        <v>0</v>
      </c>
      <c r="CA246" s="250">
        <v>1</v>
      </c>
      <c r="CB246" s="250">
        <v>7</v>
      </c>
    </row>
    <row r="247" spans="1:15" ht="12.75">
      <c r="A247" s="259"/>
      <c r="B247" s="260"/>
      <c r="C247" s="322" t="s">
        <v>400</v>
      </c>
      <c r="D247" s="323"/>
      <c r="E247" s="323"/>
      <c r="F247" s="323"/>
      <c r="G247" s="324"/>
      <c r="I247" s="261"/>
      <c r="K247" s="261"/>
      <c r="L247" s="262" t="s">
        <v>400</v>
      </c>
      <c r="O247" s="250">
        <v>3</v>
      </c>
    </row>
    <row r="248" spans="1:15" ht="12.75">
      <c r="A248" s="259"/>
      <c r="B248" s="263"/>
      <c r="C248" s="319" t="s">
        <v>659</v>
      </c>
      <c r="D248" s="320"/>
      <c r="E248" s="264">
        <v>2</v>
      </c>
      <c r="F248" s="265"/>
      <c r="G248" s="266"/>
      <c r="H248" s="267"/>
      <c r="I248" s="261"/>
      <c r="J248" s="268"/>
      <c r="K248" s="261"/>
      <c r="M248" s="262" t="s">
        <v>659</v>
      </c>
      <c r="O248" s="250"/>
    </row>
    <row r="249" spans="1:15" ht="12.75">
      <c r="A249" s="259"/>
      <c r="B249" s="263"/>
      <c r="C249" s="319" t="s">
        <v>660</v>
      </c>
      <c r="D249" s="320"/>
      <c r="E249" s="264">
        <v>1</v>
      </c>
      <c r="F249" s="265"/>
      <c r="G249" s="266"/>
      <c r="H249" s="267"/>
      <c r="I249" s="261"/>
      <c r="J249" s="268"/>
      <c r="K249" s="261"/>
      <c r="M249" s="262" t="s">
        <v>660</v>
      </c>
      <c r="O249" s="250"/>
    </row>
    <row r="250" spans="1:80" ht="12.75">
      <c r="A250" s="251">
        <v>71</v>
      </c>
      <c r="B250" s="252" t="s">
        <v>402</v>
      </c>
      <c r="C250" s="253" t="s">
        <v>403</v>
      </c>
      <c r="D250" s="254" t="s">
        <v>254</v>
      </c>
      <c r="E250" s="255">
        <v>83</v>
      </c>
      <c r="F250" s="255"/>
      <c r="G250" s="256">
        <f>E250*F250</f>
        <v>0</v>
      </c>
      <c r="H250" s="257">
        <v>0.00485</v>
      </c>
      <c r="I250" s="258">
        <f>E250*H250</f>
        <v>0.40255</v>
      </c>
      <c r="J250" s="257">
        <v>0</v>
      </c>
      <c r="K250" s="258">
        <f>E250*J250</f>
        <v>0</v>
      </c>
      <c r="O250" s="250">
        <v>2</v>
      </c>
      <c r="AA250" s="225">
        <v>1</v>
      </c>
      <c r="AB250" s="225">
        <v>7</v>
      </c>
      <c r="AC250" s="225">
        <v>7</v>
      </c>
      <c r="AZ250" s="225">
        <v>2</v>
      </c>
      <c r="BA250" s="225">
        <f>IF(AZ250=1,G250,0)</f>
        <v>0</v>
      </c>
      <c r="BB250" s="225">
        <f>IF(AZ250=2,G250,0)</f>
        <v>0</v>
      </c>
      <c r="BC250" s="225">
        <f>IF(AZ250=3,G250,0)</f>
        <v>0</v>
      </c>
      <c r="BD250" s="225">
        <f>IF(AZ250=4,G250,0)</f>
        <v>0</v>
      </c>
      <c r="BE250" s="225">
        <f>IF(AZ250=5,G250,0)</f>
        <v>0</v>
      </c>
      <c r="CA250" s="250">
        <v>1</v>
      </c>
      <c r="CB250" s="250">
        <v>7</v>
      </c>
    </row>
    <row r="251" spans="1:15" ht="12.75">
      <c r="A251" s="259"/>
      <c r="B251" s="263"/>
      <c r="C251" s="319" t="s">
        <v>640</v>
      </c>
      <c r="D251" s="320"/>
      <c r="E251" s="264">
        <v>83</v>
      </c>
      <c r="F251" s="265"/>
      <c r="G251" s="266"/>
      <c r="H251" s="267"/>
      <c r="I251" s="261"/>
      <c r="J251" s="268"/>
      <c r="K251" s="261"/>
      <c r="M251" s="262" t="s">
        <v>640</v>
      </c>
      <c r="O251" s="250"/>
    </row>
    <row r="252" spans="1:80" ht="22.5">
      <c r="A252" s="251">
        <v>72</v>
      </c>
      <c r="B252" s="252" t="s">
        <v>404</v>
      </c>
      <c r="C252" s="253" t="s">
        <v>405</v>
      </c>
      <c r="D252" s="254" t="s">
        <v>378</v>
      </c>
      <c r="E252" s="255">
        <v>5</v>
      </c>
      <c r="F252" s="255"/>
      <c r="G252" s="256">
        <f>E252*F252</f>
        <v>0</v>
      </c>
      <c r="H252" s="257">
        <v>0.00329</v>
      </c>
      <c r="I252" s="258">
        <f>E252*H252</f>
        <v>0.01645</v>
      </c>
      <c r="J252" s="257">
        <v>0</v>
      </c>
      <c r="K252" s="258">
        <f>E252*J252</f>
        <v>0</v>
      </c>
      <c r="O252" s="250">
        <v>2</v>
      </c>
      <c r="AA252" s="225">
        <v>1</v>
      </c>
      <c r="AB252" s="225">
        <v>7</v>
      </c>
      <c r="AC252" s="225">
        <v>7</v>
      </c>
      <c r="AZ252" s="225">
        <v>2</v>
      </c>
      <c r="BA252" s="225">
        <f>IF(AZ252=1,G252,0)</f>
        <v>0</v>
      </c>
      <c r="BB252" s="225">
        <f>IF(AZ252=2,G252,0)</f>
        <v>0</v>
      </c>
      <c r="BC252" s="225">
        <f>IF(AZ252=3,G252,0)</f>
        <v>0</v>
      </c>
      <c r="BD252" s="225">
        <f>IF(AZ252=4,G252,0)</f>
        <v>0</v>
      </c>
      <c r="BE252" s="225">
        <f>IF(AZ252=5,G252,0)</f>
        <v>0</v>
      </c>
      <c r="CA252" s="250">
        <v>1</v>
      </c>
      <c r="CB252" s="250">
        <v>7</v>
      </c>
    </row>
    <row r="253" spans="1:15" ht="12.75">
      <c r="A253" s="259"/>
      <c r="B253" s="263"/>
      <c r="C253" s="319" t="s">
        <v>661</v>
      </c>
      <c r="D253" s="320"/>
      <c r="E253" s="264">
        <v>5</v>
      </c>
      <c r="F253" s="265"/>
      <c r="G253" s="266"/>
      <c r="H253" s="267"/>
      <c r="I253" s="261"/>
      <c r="J253" s="268"/>
      <c r="K253" s="261"/>
      <c r="M253" s="262" t="s">
        <v>661</v>
      </c>
      <c r="O253" s="250"/>
    </row>
    <row r="254" spans="1:80" ht="22.5">
      <c r="A254" s="251">
        <v>73</v>
      </c>
      <c r="B254" s="252" t="s">
        <v>406</v>
      </c>
      <c r="C254" s="253" t="s">
        <v>407</v>
      </c>
      <c r="D254" s="254" t="s">
        <v>378</v>
      </c>
      <c r="E254" s="255">
        <v>4</v>
      </c>
      <c r="F254" s="255"/>
      <c r="G254" s="256">
        <f>E254*F254</f>
        <v>0</v>
      </c>
      <c r="H254" s="257">
        <v>0.00329</v>
      </c>
      <c r="I254" s="258">
        <f>E254*H254</f>
        <v>0.01316</v>
      </c>
      <c r="J254" s="257">
        <v>0</v>
      </c>
      <c r="K254" s="258">
        <f>E254*J254</f>
        <v>0</v>
      </c>
      <c r="O254" s="250">
        <v>2</v>
      </c>
      <c r="AA254" s="225">
        <v>1</v>
      </c>
      <c r="AB254" s="225">
        <v>7</v>
      </c>
      <c r="AC254" s="225">
        <v>7</v>
      </c>
      <c r="AZ254" s="225">
        <v>2</v>
      </c>
      <c r="BA254" s="225">
        <f>IF(AZ254=1,G254,0)</f>
        <v>0</v>
      </c>
      <c r="BB254" s="225">
        <f>IF(AZ254=2,G254,0)</f>
        <v>0</v>
      </c>
      <c r="BC254" s="225">
        <f>IF(AZ254=3,G254,0)</f>
        <v>0</v>
      </c>
      <c r="BD254" s="225">
        <f>IF(AZ254=4,G254,0)</f>
        <v>0</v>
      </c>
      <c r="BE254" s="225">
        <f>IF(AZ254=5,G254,0)</f>
        <v>0</v>
      </c>
      <c r="CA254" s="250">
        <v>1</v>
      </c>
      <c r="CB254" s="250">
        <v>7</v>
      </c>
    </row>
    <row r="255" spans="1:15" ht="12.75">
      <c r="A255" s="259"/>
      <c r="B255" s="263"/>
      <c r="C255" s="319" t="s">
        <v>662</v>
      </c>
      <c r="D255" s="320"/>
      <c r="E255" s="264">
        <v>4</v>
      </c>
      <c r="F255" s="265"/>
      <c r="G255" s="266"/>
      <c r="H255" s="267"/>
      <c r="I255" s="261"/>
      <c r="J255" s="268"/>
      <c r="K255" s="261"/>
      <c r="M255" s="262" t="s">
        <v>662</v>
      </c>
      <c r="O255" s="250"/>
    </row>
    <row r="256" spans="1:80" ht="22.5">
      <c r="A256" s="251">
        <v>74</v>
      </c>
      <c r="B256" s="252" t="s">
        <v>411</v>
      </c>
      <c r="C256" s="253" t="s">
        <v>412</v>
      </c>
      <c r="D256" s="254" t="s">
        <v>254</v>
      </c>
      <c r="E256" s="255">
        <v>68</v>
      </c>
      <c r="F256" s="255"/>
      <c r="G256" s="256">
        <f>E256*F256</f>
        <v>0</v>
      </c>
      <c r="H256" s="257">
        <v>0.00431</v>
      </c>
      <c r="I256" s="258">
        <f>E256*H256</f>
        <v>0.29307999999999995</v>
      </c>
      <c r="J256" s="257">
        <v>0</v>
      </c>
      <c r="K256" s="258">
        <f>E256*J256</f>
        <v>0</v>
      </c>
      <c r="O256" s="250">
        <v>2</v>
      </c>
      <c r="AA256" s="225">
        <v>1</v>
      </c>
      <c r="AB256" s="225">
        <v>7</v>
      </c>
      <c r="AC256" s="225">
        <v>7</v>
      </c>
      <c r="AZ256" s="225">
        <v>2</v>
      </c>
      <c r="BA256" s="225">
        <f>IF(AZ256=1,G256,0)</f>
        <v>0</v>
      </c>
      <c r="BB256" s="225">
        <f>IF(AZ256=2,G256,0)</f>
        <v>0</v>
      </c>
      <c r="BC256" s="225">
        <f>IF(AZ256=3,G256,0)</f>
        <v>0</v>
      </c>
      <c r="BD256" s="225">
        <f>IF(AZ256=4,G256,0)</f>
        <v>0</v>
      </c>
      <c r="BE256" s="225">
        <f>IF(AZ256=5,G256,0)</f>
        <v>0</v>
      </c>
      <c r="CA256" s="250">
        <v>1</v>
      </c>
      <c r="CB256" s="250">
        <v>7</v>
      </c>
    </row>
    <row r="257" spans="1:15" ht="12.75">
      <c r="A257" s="259"/>
      <c r="B257" s="263"/>
      <c r="C257" s="319" t="s">
        <v>642</v>
      </c>
      <c r="D257" s="320"/>
      <c r="E257" s="264">
        <v>54</v>
      </c>
      <c r="F257" s="265"/>
      <c r="G257" s="266"/>
      <c r="H257" s="267"/>
      <c r="I257" s="261"/>
      <c r="J257" s="268"/>
      <c r="K257" s="261"/>
      <c r="M257" s="262" t="s">
        <v>642</v>
      </c>
      <c r="O257" s="250"/>
    </row>
    <row r="258" spans="1:15" ht="12.75">
      <c r="A258" s="259"/>
      <c r="B258" s="263"/>
      <c r="C258" s="319" t="s">
        <v>643</v>
      </c>
      <c r="D258" s="320"/>
      <c r="E258" s="264">
        <v>14</v>
      </c>
      <c r="F258" s="265"/>
      <c r="G258" s="266"/>
      <c r="H258" s="267"/>
      <c r="I258" s="261"/>
      <c r="J258" s="268"/>
      <c r="K258" s="261"/>
      <c r="M258" s="262" t="s">
        <v>643</v>
      </c>
      <c r="O258" s="250"/>
    </row>
    <row r="259" spans="1:80" ht="12.75">
      <c r="A259" s="251">
        <v>75</v>
      </c>
      <c r="B259" s="252" t="s">
        <v>691</v>
      </c>
      <c r="C259" s="253" t="s">
        <v>413</v>
      </c>
      <c r="D259" s="254" t="s">
        <v>324</v>
      </c>
      <c r="E259" s="255">
        <v>1.8114305</v>
      </c>
      <c r="F259" s="255"/>
      <c r="G259" s="256">
        <f>E259*F259</f>
        <v>0</v>
      </c>
      <c r="H259" s="257">
        <v>0</v>
      </c>
      <c r="I259" s="258">
        <f>E259*H259</f>
        <v>0</v>
      </c>
      <c r="J259" s="257"/>
      <c r="K259" s="258">
        <f>E259*J259</f>
        <v>0</v>
      </c>
      <c r="O259" s="250">
        <v>2</v>
      </c>
      <c r="AA259" s="225">
        <v>7</v>
      </c>
      <c r="AB259" s="225">
        <v>1001</v>
      </c>
      <c r="AC259" s="225">
        <v>5</v>
      </c>
      <c r="AZ259" s="225">
        <v>2</v>
      </c>
      <c r="BA259" s="225">
        <f>IF(AZ259=1,G259,0)</f>
        <v>0</v>
      </c>
      <c r="BB259" s="225">
        <f>IF(AZ259=2,G259,0)</f>
        <v>0</v>
      </c>
      <c r="BC259" s="225">
        <f>IF(AZ259=3,G259,0)</f>
        <v>0</v>
      </c>
      <c r="BD259" s="225">
        <f>IF(AZ259=4,G259,0)</f>
        <v>0</v>
      </c>
      <c r="BE259" s="225">
        <f>IF(AZ259=5,G259,0)</f>
        <v>0</v>
      </c>
      <c r="CA259" s="250">
        <v>7</v>
      </c>
      <c r="CB259" s="250">
        <v>1001</v>
      </c>
    </row>
    <row r="260" spans="1:57" ht="12.75">
      <c r="A260" s="269"/>
      <c r="B260" s="270" t="s">
        <v>102</v>
      </c>
      <c r="C260" s="271" t="s">
        <v>336</v>
      </c>
      <c r="D260" s="272"/>
      <c r="E260" s="273"/>
      <c r="F260" s="274"/>
      <c r="G260" s="275">
        <f>SUM(G178:G259)</f>
        <v>0</v>
      </c>
      <c r="H260" s="276"/>
      <c r="I260" s="277">
        <f>SUM(I178:I259)</f>
        <v>1.8114305</v>
      </c>
      <c r="J260" s="276"/>
      <c r="K260" s="277">
        <f>SUM(K178:K259)</f>
        <v>-1.5796430000000001</v>
      </c>
      <c r="O260" s="250">
        <v>4</v>
      </c>
      <c r="BA260" s="278">
        <f>SUM(BA178:BA259)</f>
        <v>0</v>
      </c>
      <c r="BB260" s="278">
        <f>SUM(BB178:BB259)</f>
        <v>0</v>
      </c>
      <c r="BC260" s="278">
        <f>SUM(BC178:BC259)</f>
        <v>0</v>
      </c>
      <c r="BD260" s="278">
        <f>SUM(BD178:BD259)</f>
        <v>0</v>
      </c>
      <c r="BE260" s="278">
        <f>SUM(BE178:BE259)</f>
        <v>0</v>
      </c>
    </row>
    <row r="261" spans="1:15" ht="12.75">
      <c r="A261" s="240" t="s">
        <v>100</v>
      </c>
      <c r="B261" s="241" t="s">
        <v>414</v>
      </c>
      <c r="C261" s="242" t="s">
        <v>415</v>
      </c>
      <c r="D261" s="243"/>
      <c r="E261" s="244"/>
      <c r="F261" s="244"/>
      <c r="G261" s="245"/>
      <c r="H261" s="246"/>
      <c r="I261" s="247"/>
      <c r="J261" s="248"/>
      <c r="K261" s="249"/>
      <c r="O261" s="250">
        <v>1</v>
      </c>
    </row>
    <row r="262" spans="1:80" ht="12.75">
      <c r="A262" s="251">
        <v>76</v>
      </c>
      <c r="B262" s="252" t="s">
        <v>692</v>
      </c>
      <c r="C262" s="253" t="s">
        <v>417</v>
      </c>
      <c r="D262" s="254" t="s">
        <v>113</v>
      </c>
      <c r="E262" s="255">
        <v>16.875</v>
      </c>
      <c r="F262" s="255"/>
      <c r="G262" s="256">
        <f>E262*F262</f>
        <v>0</v>
      </c>
      <c r="H262" s="257">
        <v>0.0005</v>
      </c>
      <c r="I262" s="258">
        <f>E262*H262</f>
        <v>0.0084375</v>
      </c>
      <c r="J262" s="257">
        <v>0</v>
      </c>
      <c r="K262" s="258">
        <f>E262*J262</f>
        <v>0</v>
      </c>
      <c r="O262" s="250">
        <v>2</v>
      </c>
      <c r="AA262" s="225">
        <v>1</v>
      </c>
      <c r="AB262" s="225">
        <v>7</v>
      </c>
      <c r="AC262" s="225">
        <v>7</v>
      </c>
      <c r="AZ262" s="225">
        <v>2</v>
      </c>
      <c r="BA262" s="225">
        <f>IF(AZ262=1,G262,0)</f>
        <v>0</v>
      </c>
      <c r="BB262" s="225">
        <f>IF(AZ262=2,G262,0)</f>
        <v>0</v>
      </c>
      <c r="BC262" s="225">
        <f>IF(AZ262=3,G262,0)</f>
        <v>0</v>
      </c>
      <c r="BD262" s="225">
        <f>IF(AZ262=4,G262,0)</f>
        <v>0</v>
      </c>
      <c r="BE262" s="225">
        <f>IF(AZ262=5,G262,0)</f>
        <v>0</v>
      </c>
      <c r="CA262" s="250">
        <v>1</v>
      </c>
      <c r="CB262" s="250">
        <v>7</v>
      </c>
    </row>
    <row r="263" spans="1:15" ht="12.75">
      <c r="A263" s="259"/>
      <c r="B263" s="263"/>
      <c r="C263" s="319" t="s">
        <v>663</v>
      </c>
      <c r="D263" s="320"/>
      <c r="E263" s="264">
        <v>16.875</v>
      </c>
      <c r="F263" s="265"/>
      <c r="G263" s="266"/>
      <c r="H263" s="267"/>
      <c r="I263" s="261"/>
      <c r="J263" s="268"/>
      <c r="K263" s="261"/>
      <c r="M263" s="262" t="s">
        <v>663</v>
      </c>
      <c r="O263" s="250"/>
    </row>
    <row r="264" spans="1:80" ht="22.5">
      <c r="A264" s="251">
        <v>77</v>
      </c>
      <c r="B264" s="252" t="s">
        <v>693</v>
      </c>
      <c r="C264" s="253" t="s">
        <v>418</v>
      </c>
      <c r="D264" s="254" t="s">
        <v>419</v>
      </c>
      <c r="E264" s="255">
        <v>421.875</v>
      </c>
      <c r="F264" s="255"/>
      <c r="G264" s="256">
        <f>E264*F264</f>
        <v>0</v>
      </c>
      <c r="H264" s="257">
        <v>5E-05</v>
      </c>
      <c r="I264" s="258">
        <f>E264*H264</f>
        <v>0.02109375</v>
      </c>
      <c r="J264" s="257">
        <v>-0.001</v>
      </c>
      <c r="K264" s="258">
        <f>E264*J264</f>
        <v>-0.421875</v>
      </c>
      <c r="O264" s="250">
        <v>2</v>
      </c>
      <c r="AA264" s="225">
        <v>1</v>
      </c>
      <c r="AB264" s="225">
        <v>7</v>
      </c>
      <c r="AC264" s="225">
        <v>7</v>
      </c>
      <c r="AZ264" s="225">
        <v>2</v>
      </c>
      <c r="BA264" s="225">
        <f>IF(AZ264=1,G264,0)</f>
        <v>0</v>
      </c>
      <c r="BB264" s="225">
        <f>IF(AZ264=2,G264,0)</f>
        <v>0</v>
      </c>
      <c r="BC264" s="225">
        <f>IF(AZ264=3,G264,0)</f>
        <v>0</v>
      </c>
      <c r="BD264" s="225">
        <f>IF(AZ264=4,G264,0)</f>
        <v>0</v>
      </c>
      <c r="BE264" s="225">
        <f>IF(AZ264=5,G264,0)</f>
        <v>0</v>
      </c>
      <c r="CA264" s="250">
        <v>1</v>
      </c>
      <c r="CB264" s="250">
        <v>7</v>
      </c>
    </row>
    <row r="265" spans="1:15" ht="22.5">
      <c r="A265" s="259"/>
      <c r="B265" s="263"/>
      <c r="C265" s="319" t="s">
        <v>664</v>
      </c>
      <c r="D265" s="320"/>
      <c r="E265" s="264">
        <v>421.875</v>
      </c>
      <c r="F265" s="265"/>
      <c r="G265" s="266"/>
      <c r="H265" s="267"/>
      <c r="I265" s="261"/>
      <c r="J265" s="268"/>
      <c r="K265" s="261"/>
      <c r="M265" s="262" t="s">
        <v>664</v>
      </c>
      <c r="O265" s="250"/>
    </row>
    <row r="266" spans="1:80" ht="12.75">
      <c r="A266" s="251">
        <v>78</v>
      </c>
      <c r="B266" s="252" t="s">
        <v>420</v>
      </c>
      <c r="C266" s="253" t="s">
        <v>421</v>
      </c>
      <c r="D266" s="254" t="s">
        <v>113</v>
      </c>
      <c r="E266" s="255">
        <v>16.875</v>
      </c>
      <c r="F266" s="255"/>
      <c r="G266" s="256">
        <f>E266*F266</f>
        <v>0</v>
      </c>
      <c r="H266" s="257">
        <v>0</v>
      </c>
      <c r="I266" s="258">
        <f>E266*H266</f>
        <v>0</v>
      </c>
      <c r="J266" s="257"/>
      <c r="K266" s="258">
        <f>E266*J266</f>
        <v>0</v>
      </c>
      <c r="O266" s="250">
        <v>2</v>
      </c>
      <c r="AA266" s="225">
        <v>3</v>
      </c>
      <c r="AB266" s="225">
        <v>7</v>
      </c>
      <c r="AC266" s="225" t="s">
        <v>420</v>
      </c>
      <c r="AZ266" s="225">
        <v>2</v>
      </c>
      <c r="BA266" s="225">
        <f>IF(AZ266=1,G266,0)</f>
        <v>0</v>
      </c>
      <c r="BB266" s="225">
        <f>IF(AZ266=2,G266,0)</f>
        <v>0</v>
      </c>
      <c r="BC266" s="225">
        <f>IF(AZ266=3,G266,0)</f>
        <v>0</v>
      </c>
      <c r="BD266" s="225">
        <f>IF(AZ266=4,G266,0)</f>
        <v>0</v>
      </c>
      <c r="BE266" s="225">
        <f>IF(AZ266=5,G266,0)</f>
        <v>0</v>
      </c>
      <c r="CA266" s="250">
        <v>3</v>
      </c>
      <c r="CB266" s="250">
        <v>7</v>
      </c>
    </row>
    <row r="267" spans="1:15" ht="12.75">
      <c r="A267" s="259"/>
      <c r="B267" s="263"/>
      <c r="C267" s="319" t="s">
        <v>665</v>
      </c>
      <c r="D267" s="320"/>
      <c r="E267" s="264">
        <v>16.875</v>
      </c>
      <c r="F267" s="265"/>
      <c r="G267" s="266"/>
      <c r="H267" s="267"/>
      <c r="I267" s="261"/>
      <c r="J267" s="268"/>
      <c r="K267" s="261"/>
      <c r="M267" s="262" t="s">
        <v>665</v>
      </c>
      <c r="O267" s="250"/>
    </row>
    <row r="268" spans="1:80" ht="12.75">
      <c r="A268" s="251">
        <v>79</v>
      </c>
      <c r="B268" s="252" t="s">
        <v>694</v>
      </c>
      <c r="C268" s="253" t="s">
        <v>422</v>
      </c>
      <c r="D268" s="254" t="s">
        <v>324</v>
      </c>
      <c r="E268" s="255">
        <v>0.02953125</v>
      </c>
      <c r="F268" s="255"/>
      <c r="G268" s="256">
        <f>E268*F268</f>
        <v>0</v>
      </c>
      <c r="H268" s="257">
        <v>0</v>
      </c>
      <c r="I268" s="258">
        <f>E268*H268</f>
        <v>0</v>
      </c>
      <c r="J268" s="257"/>
      <c r="K268" s="258">
        <f>E268*J268</f>
        <v>0</v>
      </c>
      <c r="O268" s="250">
        <v>2</v>
      </c>
      <c r="AA268" s="225">
        <v>7</v>
      </c>
      <c r="AB268" s="225">
        <v>1001</v>
      </c>
      <c r="AC268" s="225">
        <v>5</v>
      </c>
      <c r="AZ268" s="225">
        <v>2</v>
      </c>
      <c r="BA268" s="225">
        <f>IF(AZ268=1,G268,0)</f>
        <v>0</v>
      </c>
      <c r="BB268" s="225">
        <f>IF(AZ268=2,G268,0)</f>
        <v>0</v>
      </c>
      <c r="BC268" s="225">
        <f>IF(AZ268=3,G268,0)</f>
        <v>0</v>
      </c>
      <c r="BD268" s="225">
        <f>IF(AZ268=4,G268,0)</f>
        <v>0</v>
      </c>
      <c r="BE268" s="225">
        <f>IF(AZ268=5,G268,0)</f>
        <v>0</v>
      </c>
      <c r="CA268" s="250">
        <v>7</v>
      </c>
      <c r="CB268" s="250">
        <v>1001</v>
      </c>
    </row>
    <row r="269" spans="1:57" ht="12.75">
      <c r="A269" s="269"/>
      <c r="B269" s="270" t="s">
        <v>102</v>
      </c>
      <c r="C269" s="271" t="s">
        <v>416</v>
      </c>
      <c r="D269" s="272"/>
      <c r="E269" s="273"/>
      <c r="F269" s="274"/>
      <c r="G269" s="275">
        <f>SUM(G261:G268)</f>
        <v>0</v>
      </c>
      <c r="H269" s="276"/>
      <c r="I269" s="277">
        <f>SUM(I261:I268)</f>
        <v>0.029531250000000002</v>
      </c>
      <c r="J269" s="276"/>
      <c r="K269" s="277">
        <f>SUM(K261:K268)</f>
        <v>-0.421875</v>
      </c>
      <c r="O269" s="250">
        <v>4</v>
      </c>
      <c r="BA269" s="278">
        <f>SUM(BA261:BA268)</f>
        <v>0</v>
      </c>
      <c r="BB269" s="278">
        <f>SUM(BB261:BB268)</f>
        <v>0</v>
      </c>
      <c r="BC269" s="278">
        <f>SUM(BC261:BC268)</f>
        <v>0</v>
      </c>
      <c r="BD269" s="278">
        <f>SUM(BD261:BD268)</f>
        <v>0</v>
      </c>
      <c r="BE269" s="278">
        <f>SUM(BE261:BE268)</f>
        <v>0</v>
      </c>
    </row>
    <row r="270" spans="1:15" ht="12.75">
      <c r="A270" s="240" t="s">
        <v>100</v>
      </c>
      <c r="B270" s="241" t="s">
        <v>423</v>
      </c>
      <c r="C270" s="242" t="s">
        <v>424</v>
      </c>
      <c r="D270" s="243"/>
      <c r="E270" s="244"/>
      <c r="F270" s="244"/>
      <c r="G270" s="245"/>
      <c r="H270" s="246"/>
      <c r="I270" s="247"/>
      <c r="J270" s="248"/>
      <c r="K270" s="249"/>
      <c r="O270" s="250">
        <v>1</v>
      </c>
    </row>
    <row r="271" spans="1:80" ht="22.5">
      <c r="A271" s="251">
        <v>80</v>
      </c>
      <c r="B271" s="252" t="s">
        <v>426</v>
      </c>
      <c r="C271" s="253" t="s">
        <v>427</v>
      </c>
      <c r="D271" s="254" t="s">
        <v>113</v>
      </c>
      <c r="E271" s="255">
        <v>11.501</v>
      </c>
      <c r="F271" s="255"/>
      <c r="G271" s="256">
        <f>E271*F271</f>
        <v>0</v>
      </c>
      <c r="H271" s="257">
        <v>7E-05</v>
      </c>
      <c r="I271" s="258">
        <f>E271*H271</f>
        <v>0.0008050699999999999</v>
      </c>
      <c r="J271" s="257">
        <v>0</v>
      </c>
      <c r="K271" s="258">
        <f>E271*J271</f>
        <v>0</v>
      </c>
      <c r="O271" s="250">
        <v>2</v>
      </c>
      <c r="AA271" s="225">
        <v>1</v>
      </c>
      <c r="AB271" s="225">
        <v>0</v>
      </c>
      <c r="AC271" s="225">
        <v>0</v>
      </c>
      <c r="AZ271" s="225">
        <v>2</v>
      </c>
      <c r="BA271" s="225">
        <f>IF(AZ271=1,G271,0)</f>
        <v>0</v>
      </c>
      <c r="BB271" s="225">
        <f>IF(AZ271=2,G271,0)</f>
        <v>0</v>
      </c>
      <c r="BC271" s="225">
        <f>IF(AZ271=3,G271,0)</f>
        <v>0</v>
      </c>
      <c r="BD271" s="225">
        <f>IF(AZ271=4,G271,0)</f>
        <v>0</v>
      </c>
      <c r="BE271" s="225">
        <f>IF(AZ271=5,G271,0)</f>
        <v>0</v>
      </c>
      <c r="CA271" s="250">
        <v>1</v>
      </c>
      <c r="CB271" s="250">
        <v>0</v>
      </c>
    </row>
    <row r="272" spans="1:15" ht="22.5">
      <c r="A272" s="259"/>
      <c r="B272" s="263"/>
      <c r="C272" s="319" t="s">
        <v>666</v>
      </c>
      <c r="D272" s="320"/>
      <c r="E272" s="264">
        <v>6.75</v>
      </c>
      <c r="F272" s="265"/>
      <c r="G272" s="266"/>
      <c r="H272" s="267"/>
      <c r="I272" s="261"/>
      <c r="J272" s="268"/>
      <c r="K272" s="261"/>
      <c r="M272" s="262" t="s">
        <v>666</v>
      </c>
      <c r="O272" s="250"/>
    </row>
    <row r="273" spans="1:15" ht="12.75">
      <c r="A273" s="259"/>
      <c r="B273" s="263"/>
      <c r="C273" s="319" t="s">
        <v>667</v>
      </c>
      <c r="D273" s="320"/>
      <c r="E273" s="264">
        <v>0.966</v>
      </c>
      <c r="F273" s="265"/>
      <c r="G273" s="266"/>
      <c r="H273" s="267"/>
      <c r="I273" s="261"/>
      <c r="J273" s="268"/>
      <c r="K273" s="261"/>
      <c r="M273" s="262" t="s">
        <v>667</v>
      </c>
      <c r="O273" s="250"/>
    </row>
    <row r="274" spans="1:15" ht="12.75">
      <c r="A274" s="259"/>
      <c r="B274" s="263"/>
      <c r="C274" s="319" t="s">
        <v>668</v>
      </c>
      <c r="D274" s="320"/>
      <c r="E274" s="264">
        <v>0.035</v>
      </c>
      <c r="F274" s="265"/>
      <c r="G274" s="266"/>
      <c r="H274" s="267"/>
      <c r="I274" s="261"/>
      <c r="J274" s="268"/>
      <c r="K274" s="261"/>
      <c r="M274" s="262" t="s">
        <v>668</v>
      </c>
      <c r="O274" s="250"/>
    </row>
    <row r="275" spans="1:15" ht="12.75">
      <c r="A275" s="259"/>
      <c r="B275" s="263"/>
      <c r="C275" s="319" t="s">
        <v>669</v>
      </c>
      <c r="D275" s="320"/>
      <c r="E275" s="264">
        <v>0.45</v>
      </c>
      <c r="F275" s="265"/>
      <c r="G275" s="266"/>
      <c r="H275" s="267"/>
      <c r="I275" s="261"/>
      <c r="J275" s="268"/>
      <c r="K275" s="261"/>
      <c r="M275" s="262" t="s">
        <v>669</v>
      </c>
      <c r="O275" s="250"/>
    </row>
    <row r="276" spans="1:15" ht="12.75">
      <c r="A276" s="259"/>
      <c r="B276" s="263"/>
      <c r="C276" s="319" t="s">
        <v>670</v>
      </c>
      <c r="D276" s="320"/>
      <c r="E276" s="264">
        <v>3.3</v>
      </c>
      <c r="F276" s="265"/>
      <c r="G276" s="266"/>
      <c r="H276" s="267"/>
      <c r="I276" s="261"/>
      <c r="J276" s="268"/>
      <c r="K276" s="261"/>
      <c r="M276" s="262" t="s">
        <v>670</v>
      </c>
      <c r="O276" s="250"/>
    </row>
    <row r="277" spans="1:80" ht="22.5">
      <c r="A277" s="251">
        <v>81</v>
      </c>
      <c r="B277" s="252" t="s">
        <v>430</v>
      </c>
      <c r="C277" s="253" t="s">
        <v>431</v>
      </c>
      <c r="D277" s="254" t="s">
        <v>113</v>
      </c>
      <c r="E277" s="255">
        <v>11.501</v>
      </c>
      <c r="F277" s="255"/>
      <c r="G277" s="256">
        <f>E277*F277</f>
        <v>0</v>
      </c>
      <c r="H277" s="257">
        <v>7E-05</v>
      </c>
      <c r="I277" s="258">
        <f>E277*H277</f>
        <v>0.0008050699999999999</v>
      </c>
      <c r="J277" s="257">
        <v>0</v>
      </c>
      <c r="K277" s="258">
        <f>E277*J277</f>
        <v>0</v>
      </c>
      <c r="O277" s="250">
        <v>2</v>
      </c>
      <c r="AA277" s="225">
        <v>1</v>
      </c>
      <c r="AB277" s="225">
        <v>0</v>
      </c>
      <c r="AC277" s="225">
        <v>0</v>
      </c>
      <c r="AZ277" s="225">
        <v>2</v>
      </c>
      <c r="BA277" s="225">
        <f>IF(AZ277=1,G277,0)</f>
        <v>0</v>
      </c>
      <c r="BB277" s="225">
        <f>IF(AZ277=2,G277,0)</f>
        <v>0</v>
      </c>
      <c r="BC277" s="225">
        <f>IF(AZ277=3,G277,0)</f>
        <v>0</v>
      </c>
      <c r="BD277" s="225">
        <f>IF(AZ277=4,G277,0)</f>
        <v>0</v>
      </c>
      <c r="BE277" s="225">
        <f>IF(AZ277=5,G277,0)</f>
        <v>0</v>
      </c>
      <c r="CA277" s="250">
        <v>1</v>
      </c>
      <c r="CB277" s="250">
        <v>0</v>
      </c>
    </row>
    <row r="278" spans="1:15" ht="22.5">
      <c r="A278" s="259"/>
      <c r="B278" s="263"/>
      <c r="C278" s="319" t="s">
        <v>666</v>
      </c>
      <c r="D278" s="320"/>
      <c r="E278" s="264">
        <v>6.75</v>
      </c>
      <c r="F278" s="265"/>
      <c r="G278" s="266"/>
      <c r="H278" s="267"/>
      <c r="I278" s="261"/>
      <c r="J278" s="268"/>
      <c r="K278" s="261"/>
      <c r="M278" s="262" t="s">
        <v>666</v>
      </c>
      <c r="O278" s="250"/>
    </row>
    <row r="279" spans="1:15" ht="12.75">
      <c r="A279" s="259"/>
      <c r="B279" s="263"/>
      <c r="C279" s="319" t="s">
        <v>667</v>
      </c>
      <c r="D279" s="320"/>
      <c r="E279" s="264">
        <v>0.966</v>
      </c>
      <c r="F279" s="265"/>
      <c r="G279" s="266"/>
      <c r="H279" s="267"/>
      <c r="I279" s="261"/>
      <c r="J279" s="268"/>
      <c r="K279" s="261"/>
      <c r="M279" s="262" t="s">
        <v>667</v>
      </c>
      <c r="O279" s="250"/>
    </row>
    <row r="280" spans="1:15" ht="12.75">
      <c r="A280" s="259"/>
      <c r="B280" s="263"/>
      <c r="C280" s="319" t="s">
        <v>668</v>
      </c>
      <c r="D280" s="320"/>
      <c r="E280" s="264">
        <v>0.035</v>
      </c>
      <c r="F280" s="265"/>
      <c r="G280" s="266"/>
      <c r="H280" s="267"/>
      <c r="I280" s="261"/>
      <c r="J280" s="268"/>
      <c r="K280" s="261"/>
      <c r="M280" s="262" t="s">
        <v>668</v>
      </c>
      <c r="O280" s="250"/>
    </row>
    <row r="281" spans="1:15" ht="12.75">
      <c r="A281" s="259"/>
      <c r="B281" s="263"/>
      <c r="C281" s="319" t="s">
        <v>669</v>
      </c>
      <c r="D281" s="320"/>
      <c r="E281" s="264">
        <v>0.45</v>
      </c>
      <c r="F281" s="265"/>
      <c r="G281" s="266"/>
      <c r="H281" s="267"/>
      <c r="I281" s="261"/>
      <c r="J281" s="268"/>
      <c r="K281" s="261"/>
      <c r="M281" s="262" t="s">
        <v>669</v>
      </c>
      <c r="O281" s="250"/>
    </row>
    <row r="282" spans="1:15" ht="12.75">
      <c r="A282" s="259"/>
      <c r="B282" s="263"/>
      <c r="C282" s="319" t="s">
        <v>670</v>
      </c>
      <c r="D282" s="320"/>
      <c r="E282" s="264">
        <v>3.3</v>
      </c>
      <c r="F282" s="265"/>
      <c r="G282" s="266"/>
      <c r="H282" s="267"/>
      <c r="I282" s="261"/>
      <c r="J282" s="268"/>
      <c r="K282" s="261"/>
      <c r="M282" s="262" t="s">
        <v>670</v>
      </c>
      <c r="O282" s="250"/>
    </row>
    <row r="283" spans="1:80" ht="22.5">
      <c r="A283" s="251">
        <v>82</v>
      </c>
      <c r="B283" s="252" t="s">
        <v>432</v>
      </c>
      <c r="C283" s="253" t="s">
        <v>433</v>
      </c>
      <c r="D283" s="254" t="s">
        <v>113</v>
      </c>
      <c r="E283" s="255">
        <v>11.501</v>
      </c>
      <c r="F283" s="255"/>
      <c r="G283" s="256">
        <f>E283*F283</f>
        <v>0</v>
      </c>
      <c r="H283" s="257">
        <v>7E-05</v>
      </c>
      <c r="I283" s="258">
        <f>E283*H283</f>
        <v>0.0008050699999999999</v>
      </c>
      <c r="J283" s="257">
        <v>0</v>
      </c>
      <c r="K283" s="258">
        <f>E283*J283</f>
        <v>0</v>
      </c>
      <c r="O283" s="250">
        <v>2</v>
      </c>
      <c r="AA283" s="225">
        <v>1</v>
      </c>
      <c r="AB283" s="225">
        <v>0</v>
      </c>
      <c r="AC283" s="225">
        <v>0</v>
      </c>
      <c r="AZ283" s="225">
        <v>2</v>
      </c>
      <c r="BA283" s="225">
        <f>IF(AZ283=1,G283,0)</f>
        <v>0</v>
      </c>
      <c r="BB283" s="225">
        <f>IF(AZ283=2,G283,0)</f>
        <v>0</v>
      </c>
      <c r="BC283" s="225">
        <f>IF(AZ283=3,G283,0)</f>
        <v>0</v>
      </c>
      <c r="BD283" s="225">
        <f>IF(AZ283=4,G283,0)</f>
        <v>0</v>
      </c>
      <c r="BE283" s="225">
        <f>IF(AZ283=5,G283,0)</f>
        <v>0</v>
      </c>
      <c r="CA283" s="250">
        <v>1</v>
      </c>
      <c r="CB283" s="250">
        <v>0</v>
      </c>
    </row>
    <row r="284" spans="1:15" ht="22.5">
      <c r="A284" s="259"/>
      <c r="B284" s="263"/>
      <c r="C284" s="319" t="s">
        <v>666</v>
      </c>
      <c r="D284" s="320"/>
      <c r="E284" s="264">
        <v>6.75</v>
      </c>
      <c r="F284" s="265"/>
      <c r="G284" s="266"/>
      <c r="H284" s="267"/>
      <c r="I284" s="261"/>
      <c r="J284" s="268"/>
      <c r="K284" s="261"/>
      <c r="M284" s="262" t="s">
        <v>666</v>
      </c>
      <c r="O284" s="250"/>
    </row>
    <row r="285" spans="1:15" ht="12.75">
      <c r="A285" s="259"/>
      <c r="B285" s="263"/>
      <c r="C285" s="319" t="s">
        <v>667</v>
      </c>
      <c r="D285" s="320"/>
      <c r="E285" s="264">
        <v>0.966</v>
      </c>
      <c r="F285" s="265"/>
      <c r="G285" s="266"/>
      <c r="H285" s="267"/>
      <c r="I285" s="261"/>
      <c r="J285" s="268"/>
      <c r="K285" s="261"/>
      <c r="M285" s="262" t="s">
        <v>667</v>
      </c>
      <c r="O285" s="250"/>
    </row>
    <row r="286" spans="1:15" ht="12.75">
      <c r="A286" s="259"/>
      <c r="B286" s="263"/>
      <c r="C286" s="319" t="s">
        <v>668</v>
      </c>
      <c r="D286" s="320"/>
      <c r="E286" s="264">
        <v>0.035</v>
      </c>
      <c r="F286" s="265"/>
      <c r="G286" s="266"/>
      <c r="H286" s="267"/>
      <c r="I286" s="261"/>
      <c r="J286" s="268"/>
      <c r="K286" s="261"/>
      <c r="M286" s="262" t="s">
        <v>668</v>
      </c>
      <c r="O286" s="250"/>
    </row>
    <row r="287" spans="1:15" ht="12.75">
      <c r="A287" s="259"/>
      <c r="B287" s="263"/>
      <c r="C287" s="319" t="s">
        <v>669</v>
      </c>
      <c r="D287" s="320"/>
      <c r="E287" s="264">
        <v>0.45</v>
      </c>
      <c r="F287" s="265"/>
      <c r="G287" s="266"/>
      <c r="H287" s="267"/>
      <c r="I287" s="261"/>
      <c r="J287" s="268"/>
      <c r="K287" s="261"/>
      <c r="M287" s="262" t="s">
        <v>669</v>
      </c>
      <c r="O287" s="250"/>
    </row>
    <row r="288" spans="1:15" ht="12.75">
      <c r="A288" s="259"/>
      <c r="B288" s="263"/>
      <c r="C288" s="319" t="s">
        <v>670</v>
      </c>
      <c r="D288" s="320"/>
      <c r="E288" s="264">
        <v>3.3</v>
      </c>
      <c r="F288" s="265"/>
      <c r="G288" s="266"/>
      <c r="H288" s="267"/>
      <c r="I288" s="261"/>
      <c r="J288" s="268"/>
      <c r="K288" s="261"/>
      <c r="M288" s="262" t="s">
        <v>670</v>
      </c>
      <c r="O288" s="250"/>
    </row>
    <row r="289" spans="1:80" ht="12.75">
      <c r="A289" s="251">
        <v>83</v>
      </c>
      <c r="B289" s="252"/>
      <c r="C289" s="253"/>
      <c r="D289" s="254"/>
      <c r="E289" s="255"/>
      <c r="F289" s="255"/>
      <c r="G289" s="256"/>
      <c r="H289" s="257"/>
      <c r="I289" s="258"/>
      <c r="J289" s="257"/>
      <c r="K289" s="258"/>
      <c r="O289" s="250">
        <v>2</v>
      </c>
      <c r="AA289" s="225">
        <v>1</v>
      </c>
      <c r="AB289" s="225">
        <v>7</v>
      </c>
      <c r="AC289" s="225">
        <v>7</v>
      </c>
      <c r="AZ289" s="225">
        <v>2</v>
      </c>
      <c r="BA289" s="225">
        <f>IF(AZ289=1,G289,0)</f>
        <v>0</v>
      </c>
      <c r="BB289" s="225">
        <f>IF(AZ289=2,G289,0)</f>
        <v>0</v>
      </c>
      <c r="BC289" s="225">
        <f>IF(AZ289=3,G289,0)</f>
        <v>0</v>
      </c>
      <c r="BD289" s="225">
        <f>IF(AZ289=4,G289,0)</f>
        <v>0</v>
      </c>
      <c r="BE289" s="225">
        <f>IF(AZ289=5,G289,0)</f>
        <v>0</v>
      </c>
      <c r="CA289" s="250">
        <v>1</v>
      </c>
      <c r="CB289" s="250">
        <v>7</v>
      </c>
    </row>
    <row r="290" spans="1:80" ht="12.75">
      <c r="A290" s="251">
        <v>84</v>
      </c>
      <c r="B290" s="252" t="s">
        <v>436</v>
      </c>
      <c r="C290" s="253" t="s">
        <v>437</v>
      </c>
      <c r="D290" s="254" t="s">
        <v>113</v>
      </c>
      <c r="E290" s="255">
        <v>273.1815</v>
      </c>
      <c r="F290" s="255"/>
      <c r="G290" s="256">
        <f>E290*F290</f>
        <v>0</v>
      </c>
      <c r="H290" s="257">
        <v>1E-05</v>
      </c>
      <c r="I290" s="258">
        <f>E290*H290</f>
        <v>0.0027318150000000007</v>
      </c>
      <c r="J290" s="257">
        <v>0</v>
      </c>
      <c r="K290" s="258">
        <f>E290*J290</f>
        <v>0</v>
      </c>
      <c r="O290" s="250">
        <v>2</v>
      </c>
      <c r="AA290" s="225">
        <v>1</v>
      </c>
      <c r="AB290" s="225">
        <v>7</v>
      </c>
      <c r="AC290" s="225">
        <v>7</v>
      </c>
      <c r="AZ290" s="225">
        <v>2</v>
      </c>
      <c r="BA290" s="225">
        <f>IF(AZ290=1,G290,0)</f>
        <v>0</v>
      </c>
      <c r="BB290" s="225">
        <f>IF(AZ290=2,G290,0)</f>
        <v>0</v>
      </c>
      <c r="BC290" s="225">
        <f>IF(AZ290=3,G290,0)</f>
        <v>0</v>
      </c>
      <c r="BD290" s="225">
        <f>IF(AZ290=4,G290,0)</f>
        <v>0</v>
      </c>
      <c r="BE290" s="225">
        <f>IF(AZ290=5,G290,0)</f>
        <v>0</v>
      </c>
      <c r="CA290" s="250">
        <v>1</v>
      </c>
      <c r="CB290" s="250">
        <v>7</v>
      </c>
    </row>
    <row r="291" spans="1:15" ht="12.75">
      <c r="A291" s="259"/>
      <c r="B291" s="263"/>
      <c r="C291" s="319" t="s">
        <v>671</v>
      </c>
      <c r="D291" s="320"/>
      <c r="E291" s="264">
        <v>0</v>
      </c>
      <c r="F291" s="265"/>
      <c r="G291" s="266"/>
      <c r="H291" s="267"/>
      <c r="I291" s="261"/>
      <c r="J291" s="268"/>
      <c r="K291" s="261"/>
      <c r="M291" s="262" t="s">
        <v>671</v>
      </c>
      <c r="O291" s="250"/>
    </row>
    <row r="292" spans="1:15" ht="22.5">
      <c r="A292" s="259"/>
      <c r="B292" s="263"/>
      <c r="C292" s="319" t="s">
        <v>672</v>
      </c>
      <c r="D292" s="320"/>
      <c r="E292" s="264">
        <v>78.638</v>
      </c>
      <c r="F292" s="265"/>
      <c r="G292" s="266"/>
      <c r="H292" s="267"/>
      <c r="I292" s="261"/>
      <c r="J292" s="268"/>
      <c r="K292" s="261"/>
      <c r="M292" s="262" t="s">
        <v>672</v>
      </c>
      <c r="O292" s="250"/>
    </row>
    <row r="293" spans="1:15" ht="33.75">
      <c r="A293" s="259"/>
      <c r="B293" s="263"/>
      <c r="C293" s="319" t="s">
        <v>673</v>
      </c>
      <c r="D293" s="320"/>
      <c r="E293" s="264">
        <v>70.2075</v>
      </c>
      <c r="F293" s="265"/>
      <c r="G293" s="266"/>
      <c r="H293" s="267"/>
      <c r="I293" s="261"/>
      <c r="J293" s="268"/>
      <c r="K293" s="261"/>
      <c r="M293" s="262" t="s">
        <v>673</v>
      </c>
      <c r="O293" s="250"/>
    </row>
    <row r="294" spans="1:15" ht="12.75">
      <c r="A294" s="259"/>
      <c r="B294" s="263"/>
      <c r="C294" s="319" t="s">
        <v>674</v>
      </c>
      <c r="D294" s="320"/>
      <c r="E294" s="264">
        <v>68.1435</v>
      </c>
      <c r="F294" s="265"/>
      <c r="G294" s="266"/>
      <c r="H294" s="267"/>
      <c r="I294" s="261"/>
      <c r="J294" s="268"/>
      <c r="K294" s="261"/>
      <c r="M294" s="262" t="s">
        <v>674</v>
      </c>
      <c r="O294" s="250"/>
    </row>
    <row r="295" spans="1:15" ht="12.75">
      <c r="A295" s="259"/>
      <c r="B295" s="263"/>
      <c r="C295" s="319" t="s">
        <v>675</v>
      </c>
      <c r="D295" s="320"/>
      <c r="E295" s="264">
        <v>11.49</v>
      </c>
      <c r="F295" s="265"/>
      <c r="G295" s="266"/>
      <c r="H295" s="267"/>
      <c r="I295" s="261"/>
      <c r="J295" s="268"/>
      <c r="K295" s="261"/>
      <c r="M295" s="262" t="s">
        <v>675</v>
      </c>
      <c r="O295" s="250"/>
    </row>
    <row r="296" spans="1:15" ht="12.75">
      <c r="A296" s="259"/>
      <c r="B296" s="263"/>
      <c r="C296" s="319" t="s">
        <v>676</v>
      </c>
      <c r="D296" s="320"/>
      <c r="E296" s="264">
        <v>4.536</v>
      </c>
      <c r="F296" s="265"/>
      <c r="G296" s="266"/>
      <c r="H296" s="267"/>
      <c r="I296" s="261"/>
      <c r="J296" s="268"/>
      <c r="K296" s="261"/>
      <c r="M296" s="262" t="s">
        <v>676</v>
      </c>
      <c r="O296" s="250"/>
    </row>
    <row r="297" spans="1:15" ht="12.75">
      <c r="A297" s="259"/>
      <c r="B297" s="263"/>
      <c r="C297" s="319" t="s">
        <v>677</v>
      </c>
      <c r="D297" s="320"/>
      <c r="E297" s="264">
        <v>8.487</v>
      </c>
      <c r="F297" s="265"/>
      <c r="G297" s="266"/>
      <c r="H297" s="267"/>
      <c r="I297" s="261"/>
      <c r="J297" s="268"/>
      <c r="K297" s="261"/>
      <c r="M297" s="262" t="s">
        <v>677</v>
      </c>
      <c r="O297" s="250"/>
    </row>
    <row r="298" spans="1:15" ht="12.75">
      <c r="A298" s="259"/>
      <c r="B298" s="263"/>
      <c r="C298" s="319" t="s">
        <v>678</v>
      </c>
      <c r="D298" s="320"/>
      <c r="E298" s="264">
        <v>4.5675</v>
      </c>
      <c r="F298" s="265"/>
      <c r="G298" s="266"/>
      <c r="H298" s="267"/>
      <c r="I298" s="261"/>
      <c r="J298" s="268"/>
      <c r="K298" s="261"/>
      <c r="M298" s="262" t="s">
        <v>678</v>
      </c>
      <c r="O298" s="250"/>
    </row>
    <row r="299" spans="1:15" ht="12.75">
      <c r="A299" s="259"/>
      <c r="B299" s="263"/>
      <c r="C299" s="321" t="s">
        <v>127</v>
      </c>
      <c r="D299" s="320"/>
      <c r="E299" s="289">
        <v>246.06950000000003</v>
      </c>
      <c r="F299" s="265"/>
      <c r="G299" s="266"/>
      <c r="H299" s="267"/>
      <c r="I299" s="261"/>
      <c r="J299" s="268"/>
      <c r="K299" s="261"/>
      <c r="M299" s="262" t="s">
        <v>127</v>
      </c>
      <c r="O299" s="250"/>
    </row>
    <row r="300" spans="1:15" ht="12.75">
      <c r="A300" s="259"/>
      <c r="B300" s="263"/>
      <c r="C300" s="319" t="s">
        <v>679</v>
      </c>
      <c r="D300" s="320"/>
      <c r="E300" s="264">
        <v>0</v>
      </c>
      <c r="F300" s="265"/>
      <c r="G300" s="266"/>
      <c r="H300" s="267"/>
      <c r="I300" s="261"/>
      <c r="J300" s="268"/>
      <c r="K300" s="261"/>
      <c r="M300" s="262" t="s">
        <v>679</v>
      </c>
      <c r="O300" s="250"/>
    </row>
    <row r="301" spans="1:15" ht="12.75">
      <c r="A301" s="259"/>
      <c r="B301" s="263"/>
      <c r="C301" s="319" t="s">
        <v>680</v>
      </c>
      <c r="D301" s="320"/>
      <c r="E301" s="264">
        <v>3.526</v>
      </c>
      <c r="F301" s="265"/>
      <c r="G301" s="266"/>
      <c r="H301" s="267"/>
      <c r="I301" s="261"/>
      <c r="J301" s="268"/>
      <c r="K301" s="261"/>
      <c r="M301" s="262" t="s">
        <v>680</v>
      </c>
      <c r="O301" s="250"/>
    </row>
    <row r="302" spans="1:15" ht="12.75">
      <c r="A302" s="259"/>
      <c r="B302" s="263"/>
      <c r="C302" s="319" t="s">
        <v>681</v>
      </c>
      <c r="D302" s="320"/>
      <c r="E302" s="264">
        <v>9.675</v>
      </c>
      <c r="F302" s="265"/>
      <c r="G302" s="266"/>
      <c r="H302" s="267"/>
      <c r="I302" s="261"/>
      <c r="J302" s="268"/>
      <c r="K302" s="261"/>
      <c r="M302" s="262" t="s">
        <v>681</v>
      </c>
      <c r="O302" s="250"/>
    </row>
    <row r="303" spans="1:15" ht="12.75">
      <c r="A303" s="259"/>
      <c r="B303" s="263"/>
      <c r="C303" s="319" t="s">
        <v>682</v>
      </c>
      <c r="D303" s="320"/>
      <c r="E303" s="264">
        <v>9.9</v>
      </c>
      <c r="F303" s="265"/>
      <c r="G303" s="266"/>
      <c r="H303" s="267"/>
      <c r="I303" s="261"/>
      <c r="J303" s="268"/>
      <c r="K303" s="261"/>
      <c r="M303" s="262" t="s">
        <v>682</v>
      </c>
      <c r="O303" s="250"/>
    </row>
    <row r="304" spans="1:15" ht="12.75">
      <c r="A304" s="259"/>
      <c r="B304" s="263"/>
      <c r="C304" s="319" t="s">
        <v>683</v>
      </c>
      <c r="D304" s="320"/>
      <c r="E304" s="264">
        <v>4.011</v>
      </c>
      <c r="F304" s="265"/>
      <c r="G304" s="266"/>
      <c r="H304" s="267"/>
      <c r="I304" s="261"/>
      <c r="J304" s="268"/>
      <c r="K304" s="261"/>
      <c r="M304" s="262" t="s">
        <v>683</v>
      </c>
      <c r="O304" s="250"/>
    </row>
    <row r="305" spans="1:15" ht="12.75">
      <c r="A305" s="259"/>
      <c r="B305" s="263"/>
      <c r="C305" s="321" t="s">
        <v>127</v>
      </c>
      <c r="D305" s="320"/>
      <c r="E305" s="289">
        <v>27.112</v>
      </c>
      <c r="F305" s="265"/>
      <c r="G305" s="266"/>
      <c r="H305" s="267"/>
      <c r="I305" s="261"/>
      <c r="J305" s="268"/>
      <c r="K305" s="261"/>
      <c r="M305" s="262" t="s">
        <v>127</v>
      </c>
      <c r="O305" s="250"/>
    </row>
    <row r="306" spans="1:80" ht="22.5">
      <c r="A306" s="251">
        <v>85</v>
      </c>
      <c r="B306" s="252" t="s">
        <v>457</v>
      </c>
      <c r="C306" s="253" t="s">
        <v>458</v>
      </c>
      <c r="D306" s="254" t="s">
        <v>254</v>
      </c>
      <c r="E306" s="255">
        <v>273.1815</v>
      </c>
      <c r="F306" s="255"/>
      <c r="G306" s="256">
        <f>E306*F306</f>
        <v>0</v>
      </c>
      <c r="H306" s="257">
        <v>0</v>
      </c>
      <c r="I306" s="258">
        <f>E306*H306</f>
        <v>0</v>
      </c>
      <c r="J306" s="257">
        <v>0</v>
      </c>
      <c r="K306" s="258">
        <f>E306*J306</f>
        <v>0</v>
      </c>
      <c r="O306" s="250">
        <v>2</v>
      </c>
      <c r="AA306" s="225">
        <v>1</v>
      </c>
      <c r="AB306" s="225">
        <v>1</v>
      </c>
      <c r="AC306" s="225">
        <v>1</v>
      </c>
      <c r="AZ306" s="225">
        <v>2</v>
      </c>
      <c r="BA306" s="225">
        <f>IF(AZ306=1,G306,0)</f>
        <v>0</v>
      </c>
      <c r="BB306" s="225">
        <f>IF(AZ306=2,G306,0)</f>
        <v>0</v>
      </c>
      <c r="BC306" s="225">
        <f>IF(AZ306=3,G306,0)</f>
        <v>0</v>
      </c>
      <c r="BD306" s="225">
        <f>IF(AZ306=4,G306,0)</f>
        <v>0</v>
      </c>
      <c r="BE306" s="225">
        <f>IF(AZ306=5,G306,0)</f>
        <v>0</v>
      </c>
      <c r="CA306" s="250">
        <v>1</v>
      </c>
      <c r="CB306" s="250">
        <v>1</v>
      </c>
    </row>
    <row r="307" spans="1:15" ht="12.75">
      <c r="A307" s="259"/>
      <c r="B307" s="263"/>
      <c r="C307" s="319" t="s">
        <v>459</v>
      </c>
      <c r="D307" s="320"/>
      <c r="E307" s="264">
        <v>0</v>
      </c>
      <c r="F307" s="265"/>
      <c r="G307" s="266"/>
      <c r="H307" s="267"/>
      <c r="I307" s="261"/>
      <c r="J307" s="268"/>
      <c r="K307" s="261"/>
      <c r="M307" s="262" t="s">
        <v>459</v>
      </c>
      <c r="O307" s="250"/>
    </row>
    <row r="308" spans="1:15" ht="12.75">
      <c r="A308" s="259"/>
      <c r="B308" s="263"/>
      <c r="C308" s="319" t="s">
        <v>602</v>
      </c>
      <c r="D308" s="320"/>
      <c r="E308" s="264">
        <v>246.0695</v>
      </c>
      <c r="F308" s="265"/>
      <c r="G308" s="266"/>
      <c r="H308" s="267"/>
      <c r="I308" s="261"/>
      <c r="J308" s="268"/>
      <c r="K308" s="261"/>
      <c r="M308" s="262" t="s">
        <v>602</v>
      </c>
      <c r="O308" s="250"/>
    </row>
    <row r="309" spans="1:15" ht="12.75">
      <c r="A309" s="259"/>
      <c r="B309" s="263"/>
      <c r="C309" s="319" t="s">
        <v>603</v>
      </c>
      <c r="D309" s="320"/>
      <c r="E309" s="264">
        <v>27.112</v>
      </c>
      <c r="F309" s="265"/>
      <c r="G309" s="266"/>
      <c r="H309" s="267"/>
      <c r="I309" s="261"/>
      <c r="J309" s="268"/>
      <c r="K309" s="261"/>
      <c r="M309" s="262" t="s">
        <v>603</v>
      </c>
      <c r="O309" s="250"/>
    </row>
    <row r="310" spans="1:80" ht="22.5">
      <c r="A310" s="251">
        <v>86</v>
      </c>
      <c r="B310" s="252" t="s">
        <v>460</v>
      </c>
      <c r="C310" s="253" t="s">
        <v>461</v>
      </c>
      <c r="D310" s="254" t="s">
        <v>113</v>
      </c>
      <c r="E310" s="255">
        <v>273.1815</v>
      </c>
      <c r="F310" s="255"/>
      <c r="G310" s="256">
        <f>E310*F310</f>
        <v>0</v>
      </c>
      <c r="H310" s="257">
        <v>0.00061</v>
      </c>
      <c r="I310" s="258">
        <f>E310*H310</f>
        <v>0.16664071500000002</v>
      </c>
      <c r="J310" s="257">
        <v>0</v>
      </c>
      <c r="K310" s="258">
        <f>E310*J310</f>
        <v>0</v>
      </c>
      <c r="O310" s="250">
        <v>2</v>
      </c>
      <c r="AA310" s="225">
        <v>1</v>
      </c>
      <c r="AB310" s="225">
        <v>7</v>
      </c>
      <c r="AC310" s="225">
        <v>7</v>
      </c>
      <c r="AZ310" s="225">
        <v>2</v>
      </c>
      <c r="BA310" s="225">
        <f>IF(AZ310=1,G310,0)</f>
        <v>0</v>
      </c>
      <c r="BB310" s="225">
        <f>IF(AZ310=2,G310,0)</f>
        <v>0</v>
      </c>
      <c r="BC310" s="225">
        <f>IF(AZ310=3,G310,0)</f>
        <v>0</v>
      </c>
      <c r="BD310" s="225">
        <f>IF(AZ310=4,G310,0)</f>
        <v>0</v>
      </c>
      <c r="BE310" s="225">
        <f>IF(AZ310=5,G310,0)</f>
        <v>0</v>
      </c>
      <c r="CA310" s="250">
        <v>1</v>
      </c>
      <c r="CB310" s="250">
        <v>7</v>
      </c>
    </row>
    <row r="311" spans="1:15" ht="12.75">
      <c r="A311" s="259"/>
      <c r="B311" s="263"/>
      <c r="C311" s="319" t="s">
        <v>602</v>
      </c>
      <c r="D311" s="320"/>
      <c r="E311" s="264">
        <v>246.0695</v>
      </c>
      <c r="F311" s="265"/>
      <c r="G311" s="266"/>
      <c r="H311" s="267"/>
      <c r="I311" s="261"/>
      <c r="J311" s="268"/>
      <c r="K311" s="261"/>
      <c r="M311" s="262" t="s">
        <v>602</v>
      </c>
      <c r="O311" s="250"/>
    </row>
    <row r="312" spans="1:15" ht="12.75">
      <c r="A312" s="259"/>
      <c r="B312" s="263"/>
      <c r="C312" s="319" t="s">
        <v>603</v>
      </c>
      <c r="D312" s="320"/>
      <c r="E312" s="264">
        <v>27.112</v>
      </c>
      <c r="F312" s="265"/>
      <c r="G312" s="266"/>
      <c r="H312" s="267"/>
      <c r="I312" s="261"/>
      <c r="J312" s="268"/>
      <c r="K312" s="261"/>
      <c r="M312" s="262" t="s">
        <v>603</v>
      </c>
      <c r="O312" s="250"/>
    </row>
    <row r="313" spans="1:80" ht="12.75">
      <c r="A313" s="251">
        <v>87</v>
      </c>
      <c r="B313" s="252" t="s">
        <v>462</v>
      </c>
      <c r="C313" s="253" t="s">
        <v>463</v>
      </c>
      <c r="D313" s="254" t="s">
        <v>113</v>
      </c>
      <c r="E313" s="255">
        <v>273.1815</v>
      </c>
      <c r="F313" s="255"/>
      <c r="G313" s="256">
        <f>E313*F313</f>
        <v>0</v>
      </c>
      <c r="H313" s="257">
        <v>0.00061</v>
      </c>
      <c r="I313" s="258">
        <f>E313*H313</f>
        <v>0.16664071500000002</v>
      </c>
      <c r="J313" s="257">
        <v>0</v>
      </c>
      <c r="K313" s="258">
        <f>E313*J313</f>
        <v>0</v>
      </c>
      <c r="O313" s="250">
        <v>2</v>
      </c>
      <c r="AA313" s="225">
        <v>1</v>
      </c>
      <c r="AB313" s="225">
        <v>7</v>
      </c>
      <c r="AC313" s="225">
        <v>7</v>
      </c>
      <c r="AZ313" s="225">
        <v>2</v>
      </c>
      <c r="BA313" s="225">
        <f>IF(AZ313=1,G313,0)</f>
        <v>0</v>
      </c>
      <c r="BB313" s="225">
        <f>IF(AZ313=2,G313,0)</f>
        <v>0</v>
      </c>
      <c r="BC313" s="225">
        <f>IF(AZ313=3,G313,0)</f>
        <v>0</v>
      </c>
      <c r="BD313" s="225">
        <f>IF(AZ313=4,G313,0)</f>
        <v>0</v>
      </c>
      <c r="BE313" s="225">
        <f>IF(AZ313=5,G313,0)</f>
        <v>0</v>
      </c>
      <c r="CA313" s="250">
        <v>1</v>
      </c>
      <c r="CB313" s="250">
        <v>7</v>
      </c>
    </row>
    <row r="314" spans="1:15" ht="12.75">
      <c r="A314" s="259"/>
      <c r="B314" s="263"/>
      <c r="C314" s="319" t="s">
        <v>602</v>
      </c>
      <c r="D314" s="320"/>
      <c r="E314" s="264">
        <v>246.0695</v>
      </c>
      <c r="F314" s="265"/>
      <c r="G314" s="266"/>
      <c r="H314" s="267"/>
      <c r="I314" s="261"/>
      <c r="J314" s="268"/>
      <c r="K314" s="261"/>
      <c r="M314" s="262" t="s">
        <v>602</v>
      </c>
      <c r="O314" s="250"/>
    </row>
    <row r="315" spans="1:15" ht="12.75">
      <c r="A315" s="259"/>
      <c r="B315" s="263"/>
      <c r="C315" s="319" t="s">
        <v>603</v>
      </c>
      <c r="D315" s="320"/>
      <c r="E315" s="264">
        <v>27.112</v>
      </c>
      <c r="F315" s="265"/>
      <c r="G315" s="266"/>
      <c r="H315" s="267"/>
      <c r="I315" s="261"/>
      <c r="J315" s="268"/>
      <c r="K315" s="261"/>
      <c r="M315" s="262" t="s">
        <v>603</v>
      </c>
      <c r="O315" s="250"/>
    </row>
    <row r="316" spans="1:80" ht="22.5">
      <c r="A316" s="251">
        <v>88</v>
      </c>
      <c r="B316" s="252" t="s">
        <v>464</v>
      </c>
      <c r="C316" s="253" t="s">
        <v>465</v>
      </c>
      <c r="D316" s="254" t="s">
        <v>113</v>
      </c>
      <c r="E316" s="255">
        <v>273.1815</v>
      </c>
      <c r="F316" s="255"/>
      <c r="G316" s="256">
        <f>E316*F316</f>
        <v>0</v>
      </c>
      <c r="H316" s="257">
        <v>0.00061</v>
      </c>
      <c r="I316" s="258">
        <f>E316*H316</f>
        <v>0.16664071500000002</v>
      </c>
      <c r="J316" s="257">
        <v>0</v>
      </c>
      <c r="K316" s="258">
        <f>E316*J316</f>
        <v>0</v>
      </c>
      <c r="O316" s="250">
        <v>2</v>
      </c>
      <c r="AA316" s="225">
        <v>1</v>
      </c>
      <c r="AB316" s="225">
        <v>7</v>
      </c>
      <c r="AC316" s="225">
        <v>7</v>
      </c>
      <c r="AZ316" s="225">
        <v>2</v>
      </c>
      <c r="BA316" s="225">
        <f>IF(AZ316=1,G316,0)</f>
        <v>0</v>
      </c>
      <c r="BB316" s="225">
        <f>IF(AZ316=2,G316,0)</f>
        <v>0</v>
      </c>
      <c r="BC316" s="225">
        <f>IF(AZ316=3,G316,0)</f>
        <v>0</v>
      </c>
      <c r="BD316" s="225">
        <f>IF(AZ316=4,G316,0)</f>
        <v>0</v>
      </c>
      <c r="BE316" s="225">
        <f>IF(AZ316=5,G316,0)</f>
        <v>0</v>
      </c>
      <c r="CA316" s="250">
        <v>1</v>
      </c>
      <c r="CB316" s="250">
        <v>7</v>
      </c>
    </row>
    <row r="317" spans="1:15" ht="12.75">
      <c r="A317" s="259"/>
      <c r="B317" s="263"/>
      <c r="C317" s="319" t="s">
        <v>602</v>
      </c>
      <c r="D317" s="320"/>
      <c r="E317" s="264">
        <v>246.0695</v>
      </c>
      <c r="F317" s="265"/>
      <c r="G317" s="266"/>
      <c r="H317" s="267"/>
      <c r="I317" s="261"/>
      <c r="J317" s="268"/>
      <c r="K317" s="261"/>
      <c r="M317" s="262" t="s">
        <v>602</v>
      </c>
      <c r="O317" s="250"/>
    </row>
    <row r="318" spans="1:15" ht="12.75">
      <c r="A318" s="259"/>
      <c r="B318" s="263"/>
      <c r="C318" s="319" t="s">
        <v>603</v>
      </c>
      <c r="D318" s="320"/>
      <c r="E318" s="264">
        <v>27.112</v>
      </c>
      <c r="F318" s="265"/>
      <c r="G318" s="266"/>
      <c r="H318" s="267"/>
      <c r="I318" s="261"/>
      <c r="J318" s="268"/>
      <c r="K318" s="261"/>
      <c r="M318" s="262" t="s">
        <v>603</v>
      </c>
      <c r="O318" s="250"/>
    </row>
    <row r="319" spans="1:57" ht="12.75">
      <c r="A319" s="269"/>
      <c r="B319" s="270" t="s">
        <v>102</v>
      </c>
      <c r="C319" s="271" t="s">
        <v>425</v>
      </c>
      <c r="D319" s="272"/>
      <c r="E319" s="273"/>
      <c r="F319" s="274"/>
      <c r="G319" s="275">
        <f>SUM(G270:G318)</f>
        <v>0</v>
      </c>
      <c r="H319" s="276"/>
      <c r="I319" s="277">
        <f>SUM(I270:I318)</f>
        <v>0.5050691700000001</v>
      </c>
      <c r="J319" s="276"/>
      <c r="K319" s="277">
        <f>SUM(K270:K318)</f>
        <v>0</v>
      </c>
      <c r="O319" s="250">
        <v>4</v>
      </c>
      <c r="BA319" s="278">
        <f>SUM(BA270:BA318)</f>
        <v>0</v>
      </c>
      <c r="BB319" s="278">
        <f>SUM(BB270:BB318)</f>
        <v>0</v>
      </c>
      <c r="BC319" s="278">
        <f>SUM(BC270:BC318)</f>
        <v>0</v>
      </c>
      <c r="BD319" s="278">
        <f>SUM(BD270:BD318)</f>
        <v>0</v>
      </c>
      <c r="BE319" s="278">
        <f>SUM(BE270:BE318)</f>
        <v>0</v>
      </c>
    </row>
    <row r="320" spans="1:15" ht="12.75">
      <c r="A320" s="240" t="s">
        <v>100</v>
      </c>
      <c r="B320" s="241" t="s">
        <v>466</v>
      </c>
      <c r="C320" s="242" t="s">
        <v>467</v>
      </c>
      <c r="D320" s="243"/>
      <c r="E320" s="244"/>
      <c r="F320" s="244"/>
      <c r="G320" s="245"/>
      <c r="H320" s="246"/>
      <c r="I320" s="247"/>
      <c r="J320" s="248"/>
      <c r="K320" s="249"/>
      <c r="O320" s="250">
        <v>1</v>
      </c>
    </row>
    <row r="321" spans="1:80" ht="22.5">
      <c r="A321" s="251">
        <v>89</v>
      </c>
      <c r="B321" s="252" t="s">
        <v>469</v>
      </c>
      <c r="C321" s="253" t="s">
        <v>470</v>
      </c>
      <c r="D321" s="254" t="s">
        <v>324</v>
      </c>
      <c r="E321" s="255">
        <v>82.086345</v>
      </c>
      <c r="F321" s="255"/>
      <c r="G321" s="256">
        <f>E321*F321</f>
        <v>0</v>
      </c>
      <c r="H321" s="257">
        <v>0</v>
      </c>
      <c r="I321" s="258">
        <f>E321*H321</f>
        <v>0</v>
      </c>
      <c r="J321" s="257"/>
      <c r="K321" s="258">
        <f>E321*J321</f>
        <v>0</v>
      </c>
      <c r="O321" s="250">
        <v>2</v>
      </c>
      <c r="AA321" s="225">
        <v>8</v>
      </c>
      <c r="AB321" s="225">
        <v>0</v>
      </c>
      <c r="AC321" s="225">
        <v>3</v>
      </c>
      <c r="AZ321" s="225">
        <v>1</v>
      </c>
      <c r="BA321" s="225">
        <f>IF(AZ321=1,G321,0)</f>
        <v>0</v>
      </c>
      <c r="BB321" s="225">
        <f>IF(AZ321=2,G321,0)</f>
        <v>0</v>
      </c>
      <c r="BC321" s="225">
        <f>IF(AZ321=3,G321,0)</f>
        <v>0</v>
      </c>
      <c r="BD321" s="225">
        <f>IF(AZ321=4,G321,0)</f>
        <v>0</v>
      </c>
      <c r="BE321" s="225">
        <f>IF(AZ321=5,G321,0)</f>
        <v>0</v>
      </c>
      <c r="CA321" s="250">
        <v>8</v>
      </c>
      <c r="CB321" s="250">
        <v>0</v>
      </c>
    </row>
    <row r="322" spans="1:80" ht="22.5">
      <c r="A322" s="251">
        <v>90</v>
      </c>
      <c r="B322" s="252" t="s">
        <v>471</v>
      </c>
      <c r="C322" s="253" t="s">
        <v>472</v>
      </c>
      <c r="D322" s="254" t="s">
        <v>324</v>
      </c>
      <c r="E322" s="255">
        <v>82.086345</v>
      </c>
      <c r="F322" s="255"/>
      <c r="G322" s="256">
        <f>E322*F322</f>
        <v>0</v>
      </c>
      <c r="H322" s="257">
        <v>0</v>
      </c>
      <c r="I322" s="258">
        <f>E322*H322</f>
        <v>0</v>
      </c>
      <c r="J322" s="257"/>
      <c r="K322" s="258">
        <f>E322*J322</f>
        <v>0</v>
      </c>
      <c r="O322" s="250">
        <v>2</v>
      </c>
      <c r="AA322" s="225">
        <v>8</v>
      </c>
      <c r="AB322" s="225">
        <v>0</v>
      </c>
      <c r="AC322" s="225">
        <v>3</v>
      </c>
      <c r="AZ322" s="225">
        <v>1</v>
      </c>
      <c r="BA322" s="225">
        <f>IF(AZ322=1,G322,0)</f>
        <v>0</v>
      </c>
      <c r="BB322" s="225">
        <f>IF(AZ322=2,G322,0)</f>
        <v>0</v>
      </c>
      <c r="BC322" s="225">
        <f>IF(AZ322=3,G322,0)</f>
        <v>0</v>
      </c>
      <c r="BD322" s="225">
        <f>IF(AZ322=4,G322,0)</f>
        <v>0</v>
      </c>
      <c r="BE322" s="225">
        <f>IF(AZ322=5,G322,0)</f>
        <v>0</v>
      </c>
      <c r="CA322" s="250">
        <v>8</v>
      </c>
      <c r="CB322" s="250">
        <v>0</v>
      </c>
    </row>
    <row r="323" spans="1:80" ht="22.5">
      <c r="A323" s="251">
        <v>91</v>
      </c>
      <c r="B323" s="252" t="s">
        <v>473</v>
      </c>
      <c r="C323" s="253" t="s">
        <v>474</v>
      </c>
      <c r="D323" s="254" t="s">
        <v>324</v>
      </c>
      <c r="E323" s="255">
        <v>820.86345</v>
      </c>
      <c r="F323" s="255"/>
      <c r="G323" s="256">
        <f>E323*F323</f>
        <v>0</v>
      </c>
      <c r="H323" s="257">
        <v>0</v>
      </c>
      <c r="I323" s="258">
        <f>E323*H323</f>
        <v>0</v>
      </c>
      <c r="J323" s="257"/>
      <c r="K323" s="258">
        <f>E323*J323</f>
        <v>0</v>
      </c>
      <c r="O323" s="250">
        <v>2</v>
      </c>
      <c r="AA323" s="225">
        <v>8</v>
      </c>
      <c r="AB323" s="225">
        <v>0</v>
      </c>
      <c r="AC323" s="225">
        <v>3</v>
      </c>
      <c r="AZ323" s="225">
        <v>1</v>
      </c>
      <c r="BA323" s="225">
        <f>IF(AZ323=1,G323,0)</f>
        <v>0</v>
      </c>
      <c r="BB323" s="225">
        <f>IF(AZ323=2,G323,0)</f>
        <v>0</v>
      </c>
      <c r="BC323" s="225">
        <f>IF(AZ323=3,G323,0)</f>
        <v>0</v>
      </c>
      <c r="BD323" s="225">
        <f>IF(AZ323=4,G323,0)</f>
        <v>0</v>
      </c>
      <c r="BE323" s="225">
        <f>IF(AZ323=5,G323,0)</f>
        <v>0</v>
      </c>
      <c r="CA323" s="250">
        <v>8</v>
      </c>
      <c r="CB323" s="250">
        <v>0</v>
      </c>
    </row>
    <row r="324" spans="1:80" ht="12.75">
      <c r="A324" s="251">
        <v>92</v>
      </c>
      <c r="B324" s="252" t="s">
        <v>475</v>
      </c>
      <c r="C324" s="253" t="s">
        <v>476</v>
      </c>
      <c r="D324" s="254" t="s">
        <v>324</v>
      </c>
      <c r="E324" s="255">
        <v>82.086345</v>
      </c>
      <c r="F324" s="255"/>
      <c r="G324" s="256">
        <f>E324*F324</f>
        <v>0</v>
      </c>
      <c r="H324" s="257">
        <v>0</v>
      </c>
      <c r="I324" s="258">
        <f>E324*H324</f>
        <v>0</v>
      </c>
      <c r="J324" s="257"/>
      <c r="K324" s="258">
        <f>E324*J324</f>
        <v>0</v>
      </c>
      <c r="O324" s="250">
        <v>2</v>
      </c>
      <c r="AA324" s="225">
        <v>8</v>
      </c>
      <c r="AB324" s="225">
        <v>0</v>
      </c>
      <c r="AC324" s="225">
        <v>3</v>
      </c>
      <c r="AZ324" s="225">
        <v>1</v>
      </c>
      <c r="BA324" s="225">
        <f>IF(AZ324=1,G324,0)</f>
        <v>0</v>
      </c>
      <c r="BB324" s="225">
        <f>IF(AZ324=2,G324,0)</f>
        <v>0</v>
      </c>
      <c r="BC324" s="225">
        <f>IF(AZ324=3,G324,0)</f>
        <v>0</v>
      </c>
      <c r="BD324" s="225">
        <f>IF(AZ324=4,G324,0)</f>
        <v>0</v>
      </c>
      <c r="BE324" s="225">
        <f>IF(AZ324=5,G324,0)</f>
        <v>0</v>
      </c>
      <c r="CA324" s="250">
        <v>8</v>
      </c>
      <c r="CB324" s="250">
        <v>0</v>
      </c>
    </row>
    <row r="325" spans="1:57" ht="12.75">
      <c r="A325" s="269"/>
      <c r="B325" s="270" t="s">
        <v>102</v>
      </c>
      <c r="C325" s="271" t="s">
        <v>468</v>
      </c>
      <c r="D325" s="272"/>
      <c r="E325" s="273"/>
      <c r="F325" s="274"/>
      <c r="G325" s="275">
        <f>SUM(G320:G324)</f>
        <v>0</v>
      </c>
      <c r="H325" s="276"/>
      <c r="I325" s="277">
        <f>SUM(I320:I324)</f>
        <v>0</v>
      </c>
      <c r="J325" s="276"/>
      <c r="K325" s="277">
        <f>SUM(K320:K324)</f>
        <v>0</v>
      </c>
      <c r="O325" s="250">
        <v>4</v>
      </c>
      <c r="BA325" s="278">
        <f>SUM(BA320:BA324)</f>
        <v>0</v>
      </c>
      <c r="BB325" s="278">
        <f>SUM(BB320:BB324)</f>
        <v>0</v>
      </c>
      <c r="BC325" s="278">
        <f>SUM(BC320:BC324)</f>
        <v>0</v>
      </c>
      <c r="BD325" s="278">
        <f>SUM(BD320:BD324)</f>
        <v>0</v>
      </c>
      <c r="BE325" s="278">
        <f>SUM(BE320:BE324)</f>
        <v>0</v>
      </c>
    </row>
    <row r="326" ht="12.75">
      <c r="E326" s="225"/>
    </row>
    <row r="327" ht="12.75">
      <c r="E327" s="225"/>
    </row>
    <row r="328" ht="12.75">
      <c r="E328" s="225"/>
    </row>
    <row r="329" ht="12.75">
      <c r="E329" s="225"/>
    </row>
    <row r="330" ht="12.75">
      <c r="E330" s="225"/>
    </row>
    <row r="331" ht="12.75">
      <c r="E331" s="225"/>
    </row>
    <row r="332" ht="12.75">
      <c r="E332" s="225"/>
    </row>
    <row r="333" ht="12.75">
      <c r="E333" s="225"/>
    </row>
    <row r="334" ht="12.75">
      <c r="E334" s="225"/>
    </row>
    <row r="335" ht="12.75">
      <c r="E335" s="225"/>
    </row>
    <row r="336" ht="12.75">
      <c r="E336" s="225"/>
    </row>
    <row r="337" ht="12.75">
      <c r="E337" s="225"/>
    </row>
    <row r="338" ht="12.75">
      <c r="E338" s="225"/>
    </row>
    <row r="339" ht="12.75">
      <c r="E339" s="225"/>
    </row>
    <row r="340" ht="12.75">
      <c r="E340" s="225"/>
    </row>
    <row r="341" ht="12.75">
      <c r="E341" s="225"/>
    </row>
    <row r="342" ht="12.75">
      <c r="E342" s="225"/>
    </row>
    <row r="343" ht="12.75">
      <c r="E343" s="225"/>
    </row>
    <row r="344" ht="12.75">
      <c r="E344" s="225"/>
    </row>
    <row r="345" ht="12.75">
      <c r="E345" s="225"/>
    </row>
    <row r="346" ht="12.75">
      <c r="E346" s="225"/>
    </row>
    <row r="347" ht="12.75">
      <c r="E347" s="225"/>
    </row>
    <row r="348" ht="12.75">
      <c r="E348" s="225"/>
    </row>
    <row r="349" spans="1:7" ht="12.75">
      <c r="A349" s="268"/>
      <c r="B349" s="268"/>
      <c r="C349" s="268"/>
      <c r="D349" s="268"/>
      <c r="E349" s="268"/>
      <c r="F349" s="268"/>
      <c r="G349" s="268"/>
    </row>
    <row r="350" spans="1:7" ht="12.75">
      <c r="A350" s="268"/>
      <c r="B350" s="268"/>
      <c r="C350" s="268"/>
      <c r="D350" s="268"/>
      <c r="E350" s="268"/>
      <c r="F350" s="268"/>
      <c r="G350" s="268"/>
    </row>
    <row r="351" spans="1:7" ht="12.75">
      <c r="A351" s="268"/>
      <c r="B351" s="268"/>
      <c r="C351" s="268"/>
      <c r="D351" s="268"/>
      <c r="E351" s="268"/>
      <c r="F351" s="268"/>
      <c r="G351" s="268"/>
    </row>
    <row r="352" spans="1:7" ht="12.75">
      <c r="A352" s="268"/>
      <c r="B352" s="268"/>
      <c r="C352" s="268"/>
      <c r="D352" s="268"/>
      <c r="E352" s="268"/>
      <c r="F352" s="268"/>
      <c r="G352" s="268"/>
    </row>
    <row r="353" ht="12.75">
      <c r="E353" s="225"/>
    </row>
    <row r="354" ht="12.75">
      <c r="E354" s="225"/>
    </row>
    <row r="355" ht="12.75">
      <c r="E355" s="225"/>
    </row>
    <row r="356" ht="12.75">
      <c r="E356" s="225"/>
    </row>
    <row r="357" ht="12.75">
      <c r="E357" s="225"/>
    </row>
    <row r="358" ht="12.75">
      <c r="E358" s="225"/>
    </row>
    <row r="359" ht="12.75">
      <c r="E359" s="225"/>
    </row>
    <row r="360" ht="12.75">
      <c r="E360" s="225"/>
    </row>
    <row r="361" ht="12.75">
      <c r="E361" s="225"/>
    </row>
    <row r="362" ht="12.75">
      <c r="E362" s="225"/>
    </row>
    <row r="363" ht="12.75">
      <c r="E363" s="225"/>
    </row>
    <row r="364" ht="12.75">
      <c r="E364" s="225"/>
    </row>
    <row r="365" ht="12.75">
      <c r="E365" s="225"/>
    </row>
    <row r="366" ht="12.75">
      <c r="E366" s="225"/>
    </row>
    <row r="367" ht="12.75">
      <c r="E367" s="225"/>
    </row>
    <row r="368" ht="12.75">
      <c r="E368" s="225"/>
    </row>
    <row r="369" ht="12.75">
      <c r="E369" s="225"/>
    </row>
    <row r="370" ht="12.75">
      <c r="E370" s="225"/>
    </row>
    <row r="371" ht="12.75">
      <c r="E371" s="225"/>
    </row>
    <row r="372" ht="12.75">
      <c r="E372" s="225"/>
    </row>
    <row r="373" ht="12.75">
      <c r="E373" s="225"/>
    </row>
    <row r="374" ht="12.75">
      <c r="E374" s="225"/>
    </row>
    <row r="375" ht="12.75">
      <c r="E375" s="225"/>
    </row>
    <row r="376" ht="12.75">
      <c r="E376" s="225"/>
    </row>
    <row r="377" ht="12.75">
      <c r="E377" s="225"/>
    </row>
    <row r="378" ht="12.75">
      <c r="E378" s="225"/>
    </row>
    <row r="379" ht="12.75">
      <c r="E379" s="225"/>
    </row>
    <row r="380" ht="12.75">
      <c r="E380" s="225"/>
    </row>
    <row r="381" ht="12.75">
      <c r="E381" s="225"/>
    </row>
    <row r="382" ht="12.75">
      <c r="E382" s="225"/>
    </row>
    <row r="383" ht="12.75">
      <c r="E383" s="225"/>
    </row>
    <row r="384" spans="1:2" ht="12.75">
      <c r="A384" s="279"/>
      <c r="B384" s="279"/>
    </row>
    <row r="385" spans="1:7" ht="12.75">
      <c r="A385" s="268"/>
      <c r="B385" s="268"/>
      <c r="C385" s="280"/>
      <c r="D385" s="280"/>
      <c r="E385" s="281"/>
      <c r="F385" s="280"/>
      <c r="G385" s="282"/>
    </row>
    <row r="386" spans="1:7" ht="12.75">
      <c r="A386" s="283"/>
      <c r="B386" s="283"/>
      <c r="C386" s="268"/>
      <c r="D386" s="268"/>
      <c r="E386" s="284"/>
      <c r="F386" s="268"/>
      <c r="G386" s="268"/>
    </row>
    <row r="387" spans="1:7" ht="12.75">
      <c r="A387" s="268"/>
      <c r="B387" s="268"/>
      <c r="C387" s="268"/>
      <c r="D387" s="268"/>
      <c r="E387" s="284"/>
      <c r="F387" s="268"/>
      <c r="G387" s="268"/>
    </row>
    <row r="388" spans="1:7" ht="12.75">
      <c r="A388" s="268"/>
      <c r="B388" s="268"/>
      <c r="C388" s="268"/>
      <c r="D388" s="268"/>
      <c r="E388" s="284"/>
      <c r="F388" s="268"/>
      <c r="G388" s="268"/>
    </row>
    <row r="389" spans="1:7" ht="12.75">
      <c r="A389" s="268"/>
      <c r="B389" s="268"/>
      <c r="C389" s="268"/>
      <c r="D389" s="268"/>
      <c r="E389" s="284"/>
      <c r="F389" s="268"/>
      <c r="G389" s="268"/>
    </row>
    <row r="390" spans="1:7" ht="12.75">
      <c r="A390" s="268"/>
      <c r="B390" s="268"/>
      <c r="C390" s="268"/>
      <c r="D390" s="268"/>
      <c r="E390" s="284"/>
      <c r="F390" s="268"/>
      <c r="G390" s="268"/>
    </row>
    <row r="391" spans="1:7" ht="12.75">
      <c r="A391" s="268"/>
      <c r="B391" s="268"/>
      <c r="C391" s="268"/>
      <c r="D391" s="268"/>
      <c r="E391" s="284"/>
      <c r="F391" s="268"/>
      <c r="G391" s="268"/>
    </row>
    <row r="392" spans="1:7" ht="12.75">
      <c r="A392" s="268"/>
      <c r="B392" s="268"/>
      <c r="C392" s="268"/>
      <c r="D392" s="268"/>
      <c r="E392" s="284"/>
      <c r="F392" s="268"/>
      <c r="G392" s="268"/>
    </row>
    <row r="393" spans="1:7" ht="12.75">
      <c r="A393" s="268"/>
      <c r="B393" s="268"/>
      <c r="C393" s="268"/>
      <c r="D393" s="268"/>
      <c r="E393" s="284"/>
      <c r="F393" s="268"/>
      <c r="G393" s="268"/>
    </row>
    <row r="394" spans="1:7" ht="12.75">
      <c r="A394" s="268"/>
      <c r="B394" s="268"/>
      <c r="C394" s="268"/>
      <c r="D394" s="268"/>
      <c r="E394" s="284"/>
      <c r="F394" s="268"/>
      <c r="G394" s="268"/>
    </row>
    <row r="395" spans="1:7" ht="12.75">
      <c r="A395" s="268"/>
      <c r="B395" s="268"/>
      <c r="C395" s="268"/>
      <c r="D395" s="268"/>
      <c r="E395" s="284"/>
      <c r="F395" s="268"/>
      <c r="G395" s="268"/>
    </row>
    <row r="396" spans="1:7" ht="12.75">
      <c r="A396" s="268"/>
      <c r="B396" s="268"/>
      <c r="C396" s="268"/>
      <c r="D396" s="268"/>
      <c r="E396" s="284"/>
      <c r="F396" s="268"/>
      <c r="G396" s="268"/>
    </row>
    <row r="397" spans="1:7" ht="12.75">
      <c r="A397" s="268"/>
      <c r="B397" s="268"/>
      <c r="C397" s="268"/>
      <c r="D397" s="268"/>
      <c r="E397" s="284"/>
      <c r="F397" s="268"/>
      <c r="G397" s="268"/>
    </row>
    <row r="398" spans="1:7" ht="12.75">
      <c r="A398" s="268"/>
      <c r="B398" s="268"/>
      <c r="C398" s="268"/>
      <c r="D398" s="268"/>
      <c r="E398" s="284"/>
      <c r="F398" s="268"/>
      <c r="G398" s="268"/>
    </row>
  </sheetData>
  <mergeCells count="209">
    <mergeCell ref="C17:D17"/>
    <mergeCell ref="C18:D18"/>
    <mergeCell ref="C19:D19"/>
    <mergeCell ref="C20:D20"/>
    <mergeCell ref="C21:D21"/>
    <mergeCell ref="C22:D22"/>
    <mergeCell ref="A1:G1"/>
    <mergeCell ref="A3:B3"/>
    <mergeCell ref="A4:B4"/>
    <mergeCell ref="E4:G4"/>
    <mergeCell ref="C9:D9"/>
    <mergeCell ref="C11:D11"/>
    <mergeCell ref="C12:D12"/>
    <mergeCell ref="C15:D15"/>
    <mergeCell ref="C30:D30"/>
    <mergeCell ref="C31:D31"/>
    <mergeCell ref="C32:D32"/>
    <mergeCell ref="C33:D33"/>
    <mergeCell ref="C34:D34"/>
    <mergeCell ref="C35:D35"/>
    <mergeCell ref="C23:D23"/>
    <mergeCell ref="C25:D25"/>
    <mergeCell ref="C26:D26"/>
    <mergeCell ref="C27:D27"/>
    <mergeCell ref="C28:D28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5:D55"/>
    <mergeCell ref="C56:D56"/>
    <mergeCell ref="C57:D57"/>
    <mergeCell ref="C58:D58"/>
    <mergeCell ref="C59:D59"/>
    <mergeCell ref="C61:D61"/>
    <mergeCell ref="C48:D48"/>
    <mergeCell ref="C50:D50"/>
    <mergeCell ref="C51:D51"/>
    <mergeCell ref="C52:D52"/>
    <mergeCell ref="C53:D53"/>
    <mergeCell ref="C54:D54"/>
    <mergeCell ref="C69:D69"/>
    <mergeCell ref="C71:D71"/>
    <mergeCell ref="C72:D72"/>
    <mergeCell ref="C73:D73"/>
    <mergeCell ref="C74:D74"/>
    <mergeCell ref="C75:D75"/>
    <mergeCell ref="C62:D62"/>
    <mergeCell ref="C63:D63"/>
    <mergeCell ref="C64:D64"/>
    <mergeCell ref="C65:D65"/>
    <mergeCell ref="C66:D66"/>
    <mergeCell ref="C68:D68"/>
    <mergeCell ref="C83:D83"/>
    <mergeCell ref="C84:D84"/>
    <mergeCell ref="C85:D85"/>
    <mergeCell ref="C86:D86"/>
    <mergeCell ref="C87:D87"/>
    <mergeCell ref="C88:D88"/>
    <mergeCell ref="C76:D76"/>
    <mergeCell ref="C78:D78"/>
    <mergeCell ref="C79:D79"/>
    <mergeCell ref="C80:D80"/>
    <mergeCell ref="C81:D81"/>
    <mergeCell ref="C82:D82"/>
    <mergeCell ref="C96:D96"/>
    <mergeCell ref="C100:D100"/>
    <mergeCell ref="C102:D102"/>
    <mergeCell ref="C119:D119"/>
    <mergeCell ref="C121:D121"/>
    <mergeCell ref="C122:D122"/>
    <mergeCell ref="C124:D124"/>
    <mergeCell ref="C89:D89"/>
    <mergeCell ref="C90:D90"/>
    <mergeCell ref="C91:D91"/>
    <mergeCell ref="C92:D92"/>
    <mergeCell ref="C93:D93"/>
    <mergeCell ref="C95:D95"/>
    <mergeCell ref="C126:D126"/>
    <mergeCell ref="C128:D128"/>
    <mergeCell ref="C130:D130"/>
    <mergeCell ref="C132:D132"/>
    <mergeCell ref="C133:D133"/>
    <mergeCell ref="C135:D135"/>
    <mergeCell ref="C106:D106"/>
    <mergeCell ref="C107:D107"/>
    <mergeCell ref="C109:D109"/>
    <mergeCell ref="C110:D110"/>
    <mergeCell ref="C112:D112"/>
    <mergeCell ref="C113:D113"/>
    <mergeCell ref="C115:D115"/>
    <mergeCell ref="C116:D116"/>
    <mergeCell ref="C118:D118"/>
    <mergeCell ref="C161:D161"/>
    <mergeCell ref="C162:D162"/>
    <mergeCell ref="C163:D163"/>
    <mergeCell ref="C164:D164"/>
    <mergeCell ref="C165:D165"/>
    <mergeCell ref="C166:D166"/>
    <mergeCell ref="C167:D167"/>
    <mergeCell ref="C136:D136"/>
    <mergeCell ref="C140:D140"/>
    <mergeCell ref="C145:G145"/>
    <mergeCell ref="C180:D180"/>
    <mergeCell ref="C181:D181"/>
    <mergeCell ref="C183:D183"/>
    <mergeCell ref="C184:D184"/>
    <mergeCell ref="C185:D185"/>
    <mergeCell ref="C187:D187"/>
    <mergeCell ref="C188:D188"/>
    <mergeCell ref="C189:D189"/>
    <mergeCell ref="C174:D174"/>
    <mergeCell ref="C175:D175"/>
    <mergeCell ref="C198:D198"/>
    <mergeCell ref="C199:D199"/>
    <mergeCell ref="C201:D201"/>
    <mergeCell ref="C202:D202"/>
    <mergeCell ref="C204:D204"/>
    <mergeCell ref="C206:D206"/>
    <mergeCell ref="C190:D190"/>
    <mergeCell ref="C191:D191"/>
    <mergeCell ref="C192:D192"/>
    <mergeCell ref="C193:D193"/>
    <mergeCell ref="C195:D195"/>
    <mergeCell ref="C196:D196"/>
    <mergeCell ref="C217:D217"/>
    <mergeCell ref="C219:D219"/>
    <mergeCell ref="C221:D221"/>
    <mergeCell ref="C222:D222"/>
    <mergeCell ref="C223:D223"/>
    <mergeCell ref="C224:D224"/>
    <mergeCell ref="C208:D208"/>
    <mergeCell ref="C209:D209"/>
    <mergeCell ref="C212:D212"/>
    <mergeCell ref="C213:D213"/>
    <mergeCell ref="C214:D214"/>
    <mergeCell ref="C216:G216"/>
    <mergeCell ref="C236:D236"/>
    <mergeCell ref="C237:D237"/>
    <mergeCell ref="C239:D239"/>
    <mergeCell ref="C241:D241"/>
    <mergeCell ref="C242:D242"/>
    <mergeCell ref="C244:D244"/>
    <mergeCell ref="C225:D225"/>
    <mergeCell ref="C226:D226"/>
    <mergeCell ref="C227:D227"/>
    <mergeCell ref="C230:D230"/>
    <mergeCell ref="C232:D232"/>
    <mergeCell ref="C235:G235"/>
    <mergeCell ref="C255:D255"/>
    <mergeCell ref="C257:D257"/>
    <mergeCell ref="C258:D258"/>
    <mergeCell ref="C263:D263"/>
    <mergeCell ref="C265:D265"/>
    <mergeCell ref="C267:D267"/>
    <mergeCell ref="C245:D245"/>
    <mergeCell ref="C247:G247"/>
    <mergeCell ref="C248:D248"/>
    <mergeCell ref="C249:D249"/>
    <mergeCell ref="C251:D251"/>
    <mergeCell ref="C253:D253"/>
    <mergeCell ref="C281:D281"/>
    <mergeCell ref="C282:D282"/>
    <mergeCell ref="C284:D284"/>
    <mergeCell ref="C285:D285"/>
    <mergeCell ref="C286:D286"/>
    <mergeCell ref="C287:D287"/>
    <mergeCell ref="C272:D272"/>
    <mergeCell ref="C273:D273"/>
    <mergeCell ref="C274:D274"/>
    <mergeCell ref="C275:D275"/>
    <mergeCell ref="C276:D276"/>
    <mergeCell ref="C278:D278"/>
    <mergeCell ref="C279:D279"/>
    <mergeCell ref="C280:D280"/>
    <mergeCell ref="C296:D296"/>
    <mergeCell ref="C297:D297"/>
    <mergeCell ref="C298:D298"/>
    <mergeCell ref="C299:D299"/>
    <mergeCell ref="C300:D300"/>
    <mergeCell ref="C301:D301"/>
    <mergeCell ref="C288:D288"/>
    <mergeCell ref="C291:D291"/>
    <mergeCell ref="C292:D292"/>
    <mergeCell ref="C293:D293"/>
    <mergeCell ref="C294:D294"/>
    <mergeCell ref="C295:D295"/>
    <mergeCell ref="C318:D318"/>
    <mergeCell ref="C309:D309"/>
    <mergeCell ref="C311:D311"/>
    <mergeCell ref="C312:D312"/>
    <mergeCell ref="C314:D314"/>
    <mergeCell ref="C315:D315"/>
    <mergeCell ref="C317:D317"/>
    <mergeCell ref="C302:D302"/>
    <mergeCell ref="C303:D303"/>
    <mergeCell ref="C304:D304"/>
    <mergeCell ref="C305:D305"/>
    <mergeCell ref="C307:D307"/>
    <mergeCell ref="C308:D308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BE51"/>
  <sheetViews>
    <sheetView workbookViewId="0" topLeftCell="A1">
      <selection activeCell="N23" sqref="N23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87" t="s">
        <v>33</v>
      </c>
      <c r="B1" s="88"/>
      <c r="C1" s="88"/>
      <c r="D1" s="88"/>
      <c r="E1" s="88"/>
      <c r="F1" s="88"/>
      <c r="G1" s="88"/>
    </row>
    <row r="2" spans="1:7" ht="12.75" customHeight="1">
      <c r="A2" s="89" t="s">
        <v>34</v>
      </c>
      <c r="B2" s="90"/>
      <c r="C2" s="91">
        <v>1</v>
      </c>
      <c r="D2" s="91" t="s">
        <v>107</v>
      </c>
      <c r="E2" s="90"/>
      <c r="F2" s="92" t="s">
        <v>35</v>
      </c>
      <c r="G2" s="93"/>
    </row>
    <row r="3" spans="1:7" ht="3" customHeight="1" hidden="1">
      <c r="A3" s="94"/>
      <c r="B3" s="95"/>
      <c r="C3" s="96"/>
      <c r="D3" s="96"/>
      <c r="E3" s="95"/>
      <c r="F3" s="97"/>
      <c r="G3" s="98"/>
    </row>
    <row r="4" spans="1:7" ht="12" customHeight="1">
      <c r="A4" s="99" t="s">
        <v>36</v>
      </c>
      <c r="B4" s="95"/>
      <c r="C4" s="96"/>
      <c r="D4" s="96"/>
      <c r="E4" s="95"/>
      <c r="F4" s="97" t="s">
        <v>37</v>
      </c>
      <c r="G4" s="100"/>
    </row>
    <row r="5" spans="1:7" ht="12.95" customHeight="1">
      <c r="A5" s="101" t="s">
        <v>103</v>
      </c>
      <c r="B5" s="102"/>
      <c r="C5" s="103" t="s">
        <v>104</v>
      </c>
      <c r="D5" s="104"/>
      <c r="E5" s="105"/>
      <c r="F5" s="97" t="s">
        <v>38</v>
      </c>
      <c r="G5" s="98"/>
    </row>
    <row r="6" spans="1:15" ht="12.95" customHeight="1">
      <c r="A6" s="99" t="s">
        <v>39</v>
      </c>
      <c r="B6" s="95"/>
      <c r="C6" s="96"/>
      <c r="D6" s="96"/>
      <c r="E6" s="95"/>
      <c r="F6" s="106" t="s">
        <v>40</v>
      </c>
      <c r="G6" s="107">
        <v>0</v>
      </c>
      <c r="O6" s="108"/>
    </row>
    <row r="7" spans="1:7" ht="12.95" customHeight="1">
      <c r="A7" s="109" t="s">
        <v>103</v>
      </c>
      <c r="B7" s="110"/>
      <c r="C7" s="111" t="s">
        <v>689</v>
      </c>
      <c r="D7" s="112"/>
      <c r="E7" s="112"/>
      <c r="F7" s="113" t="s">
        <v>41</v>
      </c>
      <c r="G7" s="107">
        <f>IF(G6=0,,ROUND((F30+F32)/G6,1))</f>
        <v>0</v>
      </c>
    </row>
    <row r="8" spans="1:9" ht="12.75">
      <c r="A8" s="114" t="s">
        <v>42</v>
      </c>
      <c r="B8" s="97"/>
      <c r="C8" s="307" t="s">
        <v>685</v>
      </c>
      <c r="D8" s="307"/>
      <c r="E8" s="308"/>
      <c r="F8" s="115" t="s">
        <v>43</v>
      </c>
      <c r="G8" s="116"/>
      <c r="H8" s="117"/>
      <c r="I8" s="118"/>
    </row>
    <row r="9" spans="1:8" ht="12.75">
      <c r="A9" s="114" t="s">
        <v>44</v>
      </c>
      <c r="B9" s="97"/>
      <c r="C9" s="307"/>
      <c r="D9" s="307"/>
      <c r="E9" s="308"/>
      <c r="F9" s="97"/>
      <c r="G9" s="119"/>
      <c r="H9" s="120"/>
    </row>
    <row r="10" spans="1:8" ht="12.75">
      <c r="A10" s="114" t="s">
        <v>45</v>
      </c>
      <c r="B10" s="97"/>
      <c r="C10" s="307" t="s">
        <v>686</v>
      </c>
      <c r="D10" s="307"/>
      <c r="E10" s="307"/>
      <c r="F10" s="121"/>
      <c r="G10" s="122"/>
      <c r="H10" s="123"/>
    </row>
    <row r="11" spans="1:57" ht="13.5" customHeight="1">
      <c r="A11" s="114" t="s">
        <v>46</v>
      </c>
      <c r="B11" s="97"/>
      <c r="C11" s="307"/>
      <c r="D11" s="307"/>
      <c r="E11" s="307"/>
      <c r="F11" s="124" t="s">
        <v>47</v>
      </c>
      <c r="G11" s="125"/>
      <c r="H11" s="120"/>
      <c r="BA11" s="126"/>
      <c r="BB11" s="126"/>
      <c r="BC11" s="126"/>
      <c r="BD11" s="126"/>
      <c r="BE11" s="126"/>
    </row>
    <row r="12" spans="1:8" ht="12.75" customHeight="1">
      <c r="A12" s="127" t="s">
        <v>48</v>
      </c>
      <c r="B12" s="95"/>
      <c r="C12" s="309"/>
      <c r="D12" s="309"/>
      <c r="E12" s="309"/>
      <c r="F12" s="128" t="s">
        <v>49</v>
      </c>
      <c r="G12" s="129"/>
      <c r="H12" s="120"/>
    </row>
    <row r="13" spans="1:8" ht="28.5" customHeight="1" thickBot="1">
      <c r="A13" s="130" t="s">
        <v>50</v>
      </c>
      <c r="B13" s="131"/>
      <c r="C13" s="131"/>
      <c r="D13" s="131"/>
      <c r="E13" s="132"/>
      <c r="F13" s="132"/>
      <c r="G13" s="133"/>
      <c r="H13" s="120"/>
    </row>
    <row r="14" spans="1:7" ht="17.25" customHeight="1" thickBot="1">
      <c r="A14" s="134" t="s">
        <v>51</v>
      </c>
      <c r="B14" s="135"/>
      <c r="C14" s="136"/>
      <c r="D14" s="137" t="s">
        <v>52</v>
      </c>
      <c r="E14" s="138"/>
      <c r="F14" s="138"/>
      <c r="G14" s="136"/>
    </row>
    <row r="15" spans="1:7" ht="15.95" customHeight="1">
      <c r="A15" s="139"/>
      <c r="B15" s="140" t="s">
        <v>53</v>
      </c>
      <c r="C15" s="141">
        <f>'01 001 Rek'!E18</f>
        <v>0</v>
      </c>
      <c r="D15" s="142" t="str">
        <f>'01 001 Rek'!A23</f>
        <v>Geodetické práce včetně vytyčení sítí</v>
      </c>
      <c r="E15" s="143"/>
      <c r="F15" s="144"/>
      <c r="G15" s="141">
        <f>'01 001 Rek'!I23</f>
        <v>0</v>
      </c>
    </row>
    <row r="16" spans="1:7" ht="15.95" customHeight="1">
      <c r="A16" s="139" t="s">
        <v>54</v>
      </c>
      <c r="B16" s="140" t="s">
        <v>55</v>
      </c>
      <c r="C16" s="141">
        <f>'01 001 Rek'!F18</f>
        <v>0</v>
      </c>
      <c r="D16" s="94" t="str">
        <f>'01 001 Rek'!A24</f>
        <v>Dokumentace skutečného provedení stavby</v>
      </c>
      <c r="E16" s="145"/>
      <c r="F16" s="146"/>
      <c r="G16" s="141">
        <f>'01 001 Rek'!I24</f>
        <v>0</v>
      </c>
    </row>
    <row r="17" spans="1:7" ht="15.95" customHeight="1">
      <c r="A17" s="139" t="s">
        <v>56</v>
      </c>
      <c r="B17" s="140" t="s">
        <v>57</v>
      </c>
      <c r="C17" s="141">
        <f>'01 001 Rek'!H18</f>
        <v>0</v>
      </c>
      <c r="D17" s="94" t="str">
        <f>'01 001 Rek'!A25</f>
        <v>Passport budovy</v>
      </c>
      <c r="E17" s="145"/>
      <c r="F17" s="146"/>
      <c r="G17" s="141">
        <f>'01 001 Rek'!I25</f>
        <v>0</v>
      </c>
    </row>
    <row r="18" spans="1:7" ht="15.95" customHeight="1">
      <c r="A18" s="147" t="s">
        <v>58</v>
      </c>
      <c r="B18" s="148" t="s">
        <v>59</v>
      </c>
      <c r="C18" s="141">
        <f>'01 001 Rek'!G18</f>
        <v>0</v>
      </c>
      <c r="D18" s="94" t="str">
        <f>'01 001 Rek'!A26</f>
        <v>Zařízení staveniště</v>
      </c>
      <c r="E18" s="145"/>
      <c r="F18" s="146"/>
      <c r="G18" s="141">
        <f>'01 001 Rek'!I26</f>
        <v>0</v>
      </c>
    </row>
    <row r="19" spans="1:7" ht="15.95" customHeight="1">
      <c r="A19" s="149" t="s">
        <v>60</v>
      </c>
      <c r="B19" s="140"/>
      <c r="C19" s="141">
        <f>SUM(C15:C18)</f>
        <v>0</v>
      </c>
      <c r="D19" s="94" t="str">
        <f>'01 001 Rek'!A27</f>
        <v>Oplocení staveniště</v>
      </c>
      <c r="E19" s="145"/>
      <c r="F19" s="146"/>
      <c r="G19" s="141">
        <f>'01 001 Rek'!I27</f>
        <v>0</v>
      </c>
    </row>
    <row r="20" spans="1:7" ht="15.95" customHeight="1">
      <c r="A20" s="149"/>
      <c r="B20" s="140"/>
      <c r="C20" s="141"/>
      <c r="D20" s="94" t="str">
        <f>'01 001 Rek'!A28</f>
        <v>Skládky na staveništi, skladování materiálu</v>
      </c>
      <c r="E20" s="145"/>
      <c r="F20" s="146"/>
      <c r="G20" s="141">
        <f>'01 001 Rek'!I28</f>
        <v>0</v>
      </c>
    </row>
    <row r="21" spans="1:7" ht="15.95" customHeight="1">
      <c r="A21" s="149" t="s">
        <v>30</v>
      </c>
      <c r="B21" s="140"/>
      <c r="C21" s="141">
        <f>'01 001 Rek'!I18</f>
        <v>0</v>
      </c>
      <c r="D21" s="94" t="str">
        <f>'01 001 Rek'!A29</f>
        <v>Náklady na provoz a údržbu vybavení staveniště, sp</v>
      </c>
      <c r="E21" s="145"/>
      <c r="F21" s="146"/>
      <c r="G21" s="141">
        <f>'01 001 Rek'!I29</f>
        <v>0</v>
      </c>
    </row>
    <row r="22" spans="1:7" ht="15.95" customHeight="1">
      <c r="A22" s="150" t="s">
        <v>61</v>
      </c>
      <c r="B22" s="120"/>
      <c r="C22" s="141">
        <f>C19+C21</f>
        <v>0</v>
      </c>
      <c r="D22" s="94" t="s">
        <v>62</v>
      </c>
      <c r="E22" s="145"/>
      <c r="F22" s="146"/>
      <c r="G22" s="141">
        <f>G23-SUM(G15:G21)</f>
        <v>0</v>
      </c>
    </row>
    <row r="23" spans="1:7" ht="15.95" customHeight="1" thickBot="1">
      <c r="A23" s="305" t="s">
        <v>63</v>
      </c>
      <c r="B23" s="306"/>
      <c r="C23" s="151">
        <f>C22+G23</f>
        <v>0</v>
      </c>
      <c r="D23" s="152" t="s">
        <v>64</v>
      </c>
      <c r="E23" s="153"/>
      <c r="F23" s="154"/>
      <c r="G23" s="141">
        <f>'01 001 Rek'!H38</f>
        <v>0</v>
      </c>
    </row>
    <row r="24" spans="1:7" ht="12.75">
      <c r="A24" s="155" t="s">
        <v>65</v>
      </c>
      <c r="B24" s="156"/>
      <c r="C24" s="157"/>
      <c r="D24" s="156" t="s">
        <v>66</v>
      </c>
      <c r="E24" s="156"/>
      <c r="F24" s="158" t="s">
        <v>67</v>
      </c>
      <c r="G24" s="159"/>
    </row>
    <row r="25" spans="1:7" ht="12.75">
      <c r="A25" s="150" t="s">
        <v>68</v>
      </c>
      <c r="B25" s="120"/>
      <c r="C25" s="160"/>
      <c r="D25" s="120" t="s">
        <v>68</v>
      </c>
      <c r="F25" s="161" t="s">
        <v>68</v>
      </c>
      <c r="G25" s="162"/>
    </row>
    <row r="26" spans="1:7" ht="37.5" customHeight="1">
      <c r="A26" s="150" t="s">
        <v>69</v>
      </c>
      <c r="B26" s="163"/>
      <c r="C26" s="160"/>
      <c r="D26" s="120" t="s">
        <v>69</v>
      </c>
      <c r="F26" s="161" t="s">
        <v>69</v>
      </c>
      <c r="G26" s="162"/>
    </row>
    <row r="27" spans="1:7" ht="12.75">
      <c r="A27" s="150"/>
      <c r="B27" s="164"/>
      <c r="C27" s="160"/>
      <c r="D27" s="120"/>
      <c r="F27" s="161"/>
      <c r="G27" s="162"/>
    </row>
    <row r="28" spans="1:7" ht="12.75">
      <c r="A28" s="150" t="s">
        <v>70</v>
      </c>
      <c r="B28" s="120"/>
      <c r="C28" s="160"/>
      <c r="D28" s="161" t="s">
        <v>71</v>
      </c>
      <c r="E28" s="160"/>
      <c r="F28" s="165" t="s">
        <v>71</v>
      </c>
      <c r="G28" s="162"/>
    </row>
    <row r="29" spans="1:7" ht="69" customHeight="1">
      <c r="A29" s="150"/>
      <c r="B29" s="120"/>
      <c r="C29" s="166"/>
      <c r="D29" s="167"/>
      <c r="E29" s="166"/>
      <c r="F29" s="120"/>
      <c r="G29" s="162"/>
    </row>
    <row r="30" spans="1:7" ht="12.75">
      <c r="A30" s="168" t="s">
        <v>12</v>
      </c>
      <c r="B30" s="169"/>
      <c r="C30" s="170">
        <v>21</v>
      </c>
      <c r="D30" s="169" t="s">
        <v>72</v>
      </c>
      <c r="E30" s="171"/>
      <c r="F30" s="300">
        <f>C23-F32</f>
        <v>0</v>
      </c>
      <c r="G30" s="301"/>
    </row>
    <row r="31" spans="1:7" ht="12.75">
      <c r="A31" s="168" t="s">
        <v>73</v>
      </c>
      <c r="B31" s="169"/>
      <c r="C31" s="170">
        <f>C30</f>
        <v>21</v>
      </c>
      <c r="D31" s="169" t="s">
        <v>74</v>
      </c>
      <c r="E31" s="171"/>
      <c r="F31" s="300">
        <f>ROUND(PRODUCT(F30,C31/100),0)</f>
        <v>0</v>
      </c>
      <c r="G31" s="301"/>
    </row>
    <row r="32" spans="1:7" ht="12.75">
      <c r="A32" s="168" t="s">
        <v>12</v>
      </c>
      <c r="B32" s="169"/>
      <c r="C32" s="170">
        <v>0</v>
      </c>
      <c r="D32" s="169" t="s">
        <v>74</v>
      </c>
      <c r="E32" s="171"/>
      <c r="F32" s="300">
        <v>0</v>
      </c>
      <c r="G32" s="301"/>
    </row>
    <row r="33" spans="1:7" ht="12.75">
      <c r="A33" s="168" t="s">
        <v>73</v>
      </c>
      <c r="B33" s="172"/>
      <c r="C33" s="173">
        <f>C32</f>
        <v>0</v>
      </c>
      <c r="D33" s="169" t="s">
        <v>74</v>
      </c>
      <c r="E33" s="146"/>
      <c r="F33" s="300">
        <f>ROUND(PRODUCT(F32,C33/100),0)</f>
        <v>0</v>
      </c>
      <c r="G33" s="301"/>
    </row>
    <row r="34" spans="1:7" s="177" customFormat="1" ht="19.5" customHeight="1" thickBot="1">
      <c r="A34" s="174" t="s">
        <v>75</v>
      </c>
      <c r="B34" s="175"/>
      <c r="C34" s="175"/>
      <c r="D34" s="175"/>
      <c r="E34" s="176"/>
      <c r="F34" s="302">
        <f>ROUND(SUM(F30:F33),0)</f>
        <v>0</v>
      </c>
      <c r="G34" s="303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4" t="s">
        <v>688</v>
      </c>
      <c r="C37" s="304"/>
      <c r="D37" s="304"/>
      <c r="E37" s="304"/>
      <c r="F37" s="304"/>
      <c r="G37" s="304"/>
      <c r="H37" s="1" t="s">
        <v>2</v>
      </c>
    </row>
    <row r="38" spans="1:8" ht="12.75" customHeight="1">
      <c r="A38" s="178"/>
      <c r="B38" s="304"/>
      <c r="C38" s="304"/>
      <c r="D38" s="304"/>
      <c r="E38" s="304"/>
      <c r="F38" s="304"/>
      <c r="G38" s="304"/>
      <c r="H38" s="1" t="s">
        <v>2</v>
      </c>
    </row>
    <row r="39" spans="1:8" ht="12.75">
      <c r="A39" s="178"/>
      <c r="B39" s="304"/>
      <c r="C39" s="304"/>
      <c r="D39" s="304"/>
      <c r="E39" s="304"/>
      <c r="F39" s="304"/>
      <c r="G39" s="304"/>
      <c r="H39" s="1" t="s">
        <v>2</v>
      </c>
    </row>
    <row r="40" spans="1:8" ht="12.75">
      <c r="A40" s="178"/>
      <c r="B40" s="304"/>
      <c r="C40" s="304"/>
      <c r="D40" s="304"/>
      <c r="E40" s="304"/>
      <c r="F40" s="304"/>
      <c r="G40" s="304"/>
      <c r="H40" s="1" t="s">
        <v>2</v>
      </c>
    </row>
    <row r="41" spans="1:8" ht="12.75">
      <c r="A41" s="178"/>
      <c r="B41" s="304"/>
      <c r="C41" s="304"/>
      <c r="D41" s="304"/>
      <c r="E41" s="304"/>
      <c r="F41" s="304"/>
      <c r="G41" s="304"/>
      <c r="H41" s="1" t="s">
        <v>2</v>
      </c>
    </row>
    <row r="42" spans="1:8" ht="12.75">
      <c r="A42" s="178"/>
      <c r="B42" s="304"/>
      <c r="C42" s="304"/>
      <c r="D42" s="304"/>
      <c r="E42" s="304"/>
      <c r="F42" s="304"/>
      <c r="G42" s="304"/>
      <c r="H42" s="1" t="s">
        <v>2</v>
      </c>
    </row>
    <row r="43" spans="1:8" ht="12.75">
      <c r="A43" s="178"/>
      <c r="B43" s="304"/>
      <c r="C43" s="304"/>
      <c r="D43" s="304"/>
      <c r="E43" s="304"/>
      <c r="F43" s="304"/>
      <c r="G43" s="304"/>
      <c r="H43" s="1" t="s">
        <v>2</v>
      </c>
    </row>
    <row r="44" spans="1:8" ht="12.75" customHeight="1">
      <c r="A44" s="178"/>
      <c r="B44" s="304"/>
      <c r="C44" s="304"/>
      <c r="D44" s="304"/>
      <c r="E44" s="304"/>
      <c r="F44" s="304"/>
      <c r="G44" s="304"/>
      <c r="H44" s="1" t="s">
        <v>2</v>
      </c>
    </row>
    <row r="45" spans="1:8" ht="12.75" customHeight="1">
      <c r="A45" s="178"/>
      <c r="B45" s="304"/>
      <c r="C45" s="304"/>
      <c r="D45" s="304"/>
      <c r="E45" s="304"/>
      <c r="F45" s="304"/>
      <c r="G45" s="304"/>
      <c r="H45" s="1" t="s">
        <v>2</v>
      </c>
    </row>
    <row r="46" spans="2:7" ht="12.75">
      <c r="B46" s="299"/>
      <c r="C46" s="299"/>
      <c r="D46" s="299"/>
      <c r="E46" s="299"/>
      <c r="F46" s="299"/>
      <c r="G46" s="299"/>
    </row>
    <row r="47" spans="2:7" ht="12.75">
      <c r="B47" s="299"/>
      <c r="C47" s="299"/>
      <c r="D47" s="299"/>
      <c r="E47" s="299"/>
      <c r="F47" s="299"/>
      <c r="G47" s="299"/>
    </row>
    <row r="48" spans="2:7" ht="12.75">
      <c r="B48" s="299"/>
      <c r="C48" s="299"/>
      <c r="D48" s="299"/>
      <c r="E48" s="299"/>
      <c r="F48" s="299"/>
      <c r="G48" s="299"/>
    </row>
    <row r="49" spans="2:7" ht="12.75">
      <c r="B49" s="299"/>
      <c r="C49" s="299"/>
      <c r="D49" s="299"/>
      <c r="E49" s="299"/>
      <c r="F49" s="299"/>
      <c r="G49" s="299"/>
    </row>
    <row r="50" spans="2:7" ht="12.75">
      <c r="B50" s="299"/>
      <c r="C50" s="299"/>
      <c r="D50" s="299"/>
      <c r="E50" s="299"/>
      <c r="F50" s="299"/>
      <c r="G50" s="299"/>
    </row>
    <row r="51" spans="2:7" ht="12.75">
      <c r="B51" s="299"/>
      <c r="C51" s="299"/>
      <c r="D51" s="299"/>
      <c r="E51" s="299"/>
      <c r="F51" s="299"/>
      <c r="G51" s="29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IV89"/>
  <sheetViews>
    <sheetView workbookViewId="0" topLeftCell="A10">
      <selection activeCell="G38" sqref="G3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310" t="s">
        <v>3</v>
      </c>
      <c r="B1" s="311"/>
      <c r="C1" s="179" t="s">
        <v>690</v>
      </c>
      <c r="D1" s="180"/>
      <c r="E1" s="181"/>
      <c r="F1" s="180"/>
      <c r="G1" s="182" t="s">
        <v>77</v>
      </c>
      <c r="H1" s="183">
        <v>1</v>
      </c>
      <c r="I1" s="184"/>
    </row>
    <row r="2" spans="1:9" ht="13.5" thickBot="1">
      <c r="A2" s="312" t="s">
        <v>78</v>
      </c>
      <c r="B2" s="313"/>
      <c r="C2" s="185" t="s">
        <v>105</v>
      </c>
      <c r="D2" s="186"/>
      <c r="E2" s="187"/>
      <c r="F2" s="186"/>
      <c r="G2" s="314" t="s">
        <v>107</v>
      </c>
      <c r="H2" s="315"/>
      <c r="I2" s="316"/>
    </row>
    <row r="3" ht="13.5" thickTop="1">
      <c r="F3" s="120"/>
    </row>
    <row r="4" spans="1:9" ht="19.5" customHeight="1">
      <c r="A4" s="188" t="s">
        <v>79</v>
      </c>
      <c r="B4" s="189"/>
      <c r="C4" s="189"/>
      <c r="D4" s="189"/>
      <c r="E4" s="190"/>
      <c r="F4" s="189"/>
      <c r="G4" s="189"/>
      <c r="H4" s="189"/>
      <c r="I4" s="189"/>
    </row>
    <row r="5" ht="13.5" thickBot="1"/>
    <row r="6" spans="1:9" s="120" customFormat="1" ht="13.5" thickBot="1">
      <c r="A6" s="191"/>
      <c r="B6" s="192" t="s">
        <v>80</v>
      </c>
      <c r="C6" s="192"/>
      <c r="D6" s="193"/>
      <c r="E6" s="194" t="s">
        <v>26</v>
      </c>
      <c r="F6" s="195" t="s">
        <v>27</v>
      </c>
      <c r="G6" s="195" t="s">
        <v>28</v>
      </c>
      <c r="H6" s="195" t="s">
        <v>29</v>
      </c>
      <c r="I6" s="196" t="s">
        <v>30</v>
      </c>
    </row>
    <row r="7" spans="1:9" s="120" customFormat="1" ht="12.75">
      <c r="A7" s="285" t="str">
        <f>'01 001 Pol'!B7</f>
        <v>62</v>
      </c>
      <c r="B7" s="62" t="str">
        <f>'01 001 Pol'!C7</f>
        <v>Úpravy povrchů vnější</v>
      </c>
      <c r="D7" s="197"/>
      <c r="E7" s="286">
        <f>'01 001 Pol'!BA143</f>
        <v>0</v>
      </c>
      <c r="F7" s="287">
        <f>'01 001 Pol'!BB143</f>
        <v>0</v>
      </c>
      <c r="G7" s="287">
        <f>'01 001 Pol'!BC143</f>
        <v>0</v>
      </c>
      <c r="H7" s="287">
        <f>'01 001 Pol'!BD143</f>
        <v>0</v>
      </c>
      <c r="I7" s="288">
        <f>'01 001 Pol'!BE143</f>
        <v>0</v>
      </c>
    </row>
    <row r="8" spans="1:9" s="120" customFormat="1" ht="12.75">
      <c r="A8" s="285" t="str">
        <f>'01 001 Pol'!B144</f>
        <v>63</v>
      </c>
      <c r="B8" s="62" t="str">
        <f>'01 001 Pol'!C144</f>
        <v>Podlahy a podlahové konstrukce</v>
      </c>
      <c r="D8" s="197"/>
      <c r="E8" s="286">
        <f>'01 001 Pol'!BA147</f>
        <v>0</v>
      </c>
      <c r="F8" s="287">
        <f>'01 001 Pol'!BB147</f>
        <v>0</v>
      </c>
      <c r="G8" s="287">
        <f>'01 001 Pol'!BC147</f>
        <v>0</v>
      </c>
      <c r="H8" s="287">
        <f>'01 001 Pol'!BD147</f>
        <v>0</v>
      </c>
      <c r="I8" s="288">
        <f>'01 001 Pol'!BE147</f>
        <v>0</v>
      </c>
    </row>
    <row r="9" spans="1:9" s="120" customFormat="1" ht="12.75">
      <c r="A9" s="285" t="str">
        <f>'01 001 Pol'!B148</f>
        <v>94</v>
      </c>
      <c r="B9" s="62" t="str">
        <f>'01 001 Pol'!C148</f>
        <v>Lešení a stavební výtahy</v>
      </c>
      <c r="D9" s="197"/>
      <c r="E9" s="286">
        <f>'01 001 Pol'!BA193</f>
        <v>0</v>
      </c>
      <c r="F9" s="287">
        <f>'01 001 Pol'!BB193</f>
        <v>0</v>
      </c>
      <c r="G9" s="287">
        <f>'01 001 Pol'!BC193</f>
        <v>0</v>
      </c>
      <c r="H9" s="287">
        <f>'01 001 Pol'!BD193</f>
        <v>0</v>
      </c>
      <c r="I9" s="288">
        <f>'01 001 Pol'!BE193</f>
        <v>0</v>
      </c>
    </row>
    <row r="10" spans="1:9" s="120" customFormat="1" ht="12.75">
      <c r="A10" s="285" t="str">
        <f>'01 001 Pol'!B194</f>
        <v>95</v>
      </c>
      <c r="B10" s="62" t="str">
        <f>'01 001 Pol'!C194</f>
        <v>Dokončovací konstrukce na pozemních stavbách</v>
      </c>
      <c r="D10" s="197"/>
      <c r="E10" s="286">
        <f>'01 001 Pol'!BA213</f>
        <v>0</v>
      </c>
      <c r="F10" s="287">
        <f>'01 001 Pol'!BB213</f>
        <v>0</v>
      </c>
      <c r="G10" s="287">
        <f>'01 001 Pol'!BC213</f>
        <v>0</v>
      </c>
      <c r="H10" s="287">
        <f>'01 001 Pol'!BD213</f>
        <v>0</v>
      </c>
      <c r="I10" s="288">
        <f>'01 001 Pol'!BE213</f>
        <v>0</v>
      </c>
    </row>
    <row r="11" spans="1:9" s="120" customFormat="1" ht="12.75">
      <c r="A11" s="285" t="str">
        <f>'01 001 Pol'!B214</f>
        <v>97</v>
      </c>
      <c r="B11" s="62" t="str">
        <f>'01 001 Pol'!C214</f>
        <v>Prorážení otvorů</v>
      </c>
      <c r="D11" s="197"/>
      <c r="E11" s="286">
        <f>'01 001 Pol'!BA229</f>
        <v>0</v>
      </c>
      <c r="F11" s="287">
        <f>'01 001 Pol'!BB229</f>
        <v>0</v>
      </c>
      <c r="G11" s="287">
        <f>'01 001 Pol'!BC229</f>
        <v>0</v>
      </c>
      <c r="H11" s="287">
        <f>'01 001 Pol'!BD229</f>
        <v>0</v>
      </c>
      <c r="I11" s="288">
        <f>'01 001 Pol'!BE229</f>
        <v>0</v>
      </c>
    </row>
    <row r="12" spans="1:9" s="120" customFormat="1" ht="12.75">
      <c r="A12" s="285" t="str">
        <f>'01 001 Pol'!B230</f>
        <v>99</v>
      </c>
      <c r="B12" s="62" t="str">
        <f>'01 001 Pol'!C230</f>
        <v>Staveništní přesun hmot</v>
      </c>
      <c r="D12" s="197"/>
      <c r="E12" s="286">
        <f>'01 001 Pol'!BA232</f>
        <v>0</v>
      </c>
      <c r="F12" s="287">
        <f>'01 001 Pol'!BB232</f>
        <v>0</v>
      </c>
      <c r="G12" s="287">
        <f>'01 001 Pol'!BC232</f>
        <v>0</v>
      </c>
      <c r="H12" s="287">
        <f>'01 001 Pol'!BD232</f>
        <v>0</v>
      </c>
      <c r="I12" s="288">
        <f>'01 001 Pol'!BE232</f>
        <v>0</v>
      </c>
    </row>
    <row r="13" spans="1:9" s="120" customFormat="1" ht="12.75">
      <c r="A13" s="285" t="str">
        <f>'01 001 Pol'!B233</f>
        <v>721</v>
      </c>
      <c r="B13" s="62" t="str">
        <f>'01 001 Pol'!C233</f>
        <v>Vnitřní kanalizace</v>
      </c>
      <c r="D13" s="197"/>
      <c r="E13" s="286">
        <f>'01 001 Pol'!BA240</f>
        <v>0</v>
      </c>
      <c r="F13" s="287">
        <f>'01 001 Pol'!BB240</f>
        <v>0</v>
      </c>
      <c r="G13" s="287">
        <f>'01 001 Pol'!BC240</f>
        <v>0</v>
      </c>
      <c r="H13" s="287">
        <f>'01 001 Pol'!BD240</f>
        <v>0</v>
      </c>
      <c r="I13" s="288">
        <f>'01 001 Pol'!BE240</f>
        <v>0</v>
      </c>
    </row>
    <row r="14" spans="1:9" s="120" customFormat="1" ht="12.75">
      <c r="A14" s="285" t="str">
        <f>'01 001 Pol'!B241</f>
        <v>764</v>
      </c>
      <c r="B14" s="62" t="str">
        <f>'01 001 Pol'!C241</f>
        <v>Konstrukce klempířské</v>
      </c>
      <c r="D14" s="197"/>
      <c r="E14" s="286">
        <f>'01 001 Pol'!BA308</f>
        <v>0</v>
      </c>
      <c r="F14" s="287">
        <f>'01 001 Pol'!BB308</f>
        <v>0</v>
      </c>
      <c r="G14" s="287">
        <f>'01 001 Pol'!BC308</f>
        <v>0</v>
      </c>
      <c r="H14" s="287">
        <f>'01 001 Pol'!BD308</f>
        <v>0</v>
      </c>
      <c r="I14" s="288">
        <f>'01 001 Pol'!BE308</f>
        <v>0</v>
      </c>
    </row>
    <row r="15" spans="1:9" s="120" customFormat="1" ht="12.75">
      <c r="A15" s="285" t="str">
        <f>'01 001 Pol'!B309</f>
        <v>767</v>
      </c>
      <c r="B15" s="62" t="str">
        <f>'01 001 Pol'!C309</f>
        <v>Konstrukce zámečnické</v>
      </c>
      <c r="D15" s="197"/>
      <c r="E15" s="286">
        <f>'01 001 Pol'!BA314</f>
        <v>0</v>
      </c>
      <c r="F15" s="287">
        <f>'01 001 Pol'!BB314</f>
        <v>0</v>
      </c>
      <c r="G15" s="287">
        <f>'01 001 Pol'!BC314</f>
        <v>0</v>
      </c>
      <c r="H15" s="287">
        <f>'01 001 Pol'!BD314</f>
        <v>0</v>
      </c>
      <c r="I15" s="288">
        <f>'01 001 Pol'!BE314</f>
        <v>0</v>
      </c>
    </row>
    <row r="16" spans="1:9" s="120" customFormat="1" ht="12.75">
      <c r="A16" s="285" t="str">
        <f>'01 001 Pol'!B315</f>
        <v>783</v>
      </c>
      <c r="B16" s="62" t="str">
        <f>'01 001 Pol'!C315</f>
        <v>Nátěry</v>
      </c>
      <c r="D16" s="197"/>
      <c r="E16" s="286">
        <f>'01 001 Pol'!BA371</f>
        <v>0</v>
      </c>
      <c r="F16" s="287">
        <f>'01 001 Pol'!BB371</f>
        <v>0</v>
      </c>
      <c r="G16" s="287">
        <f>'01 001 Pol'!BC371</f>
        <v>0</v>
      </c>
      <c r="H16" s="287">
        <f>'01 001 Pol'!BD371</f>
        <v>0</v>
      </c>
      <c r="I16" s="288">
        <f>'01 001 Pol'!BE371</f>
        <v>0</v>
      </c>
    </row>
    <row r="17" spans="1:9" s="120" customFormat="1" ht="13.5" thickBot="1">
      <c r="A17" s="285" t="str">
        <f>'01 001 Pol'!B372</f>
        <v>D96</v>
      </c>
      <c r="B17" s="62" t="str">
        <f>'01 001 Pol'!C372</f>
        <v>Přesuny suti a vybouraných hmot</v>
      </c>
      <c r="D17" s="197"/>
      <c r="E17" s="286">
        <f>'01 001 Pol'!BA377</f>
        <v>0</v>
      </c>
      <c r="F17" s="287">
        <f>'01 001 Pol'!BB377</f>
        <v>0</v>
      </c>
      <c r="G17" s="287">
        <f>'01 001 Pol'!BC377</f>
        <v>0</v>
      </c>
      <c r="H17" s="287">
        <f>'01 001 Pol'!BD377</f>
        <v>0</v>
      </c>
      <c r="I17" s="288">
        <f>'01 001 Pol'!BE377</f>
        <v>0</v>
      </c>
    </row>
    <row r="18" spans="1:256" ht="13.5" thickBot="1">
      <c r="A18" s="198"/>
      <c r="B18" s="199" t="s">
        <v>81</v>
      </c>
      <c r="C18" s="199"/>
      <c r="D18" s="200"/>
      <c r="E18" s="201">
        <f>SUM(E7:E17)</f>
        <v>0</v>
      </c>
      <c r="F18" s="202">
        <f>SUM(F7:F17)</f>
        <v>0</v>
      </c>
      <c r="G18" s="202">
        <f>SUM(G7:G17)</f>
        <v>0</v>
      </c>
      <c r="H18" s="202">
        <f>SUM(H7:H17)</f>
        <v>0</v>
      </c>
      <c r="I18" s="203">
        <f>SUM(I7:I17)</f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9" ht="12.75">
      <c r="A19" s="120"/>
      <c r="B19" s="120"/>
      <c r="C19" s="120"/>
      <c r="D19" s="120"/>
      <c r="E19" s="120"/>
      <c r="F19" s="120"/>
      <c r="G19" s="120"/>
      <c r="H19" s="120"/>
      <c r="I19" s="120"/>
    </row>
    <row r="20" spans="1:57" ht="18">
      <c r="A20" s="189" t="s">
        <v>82</v>
      </c>
      <c r="B20" s="189"/>
      <c r="C20" s="189"/>
      <c r="D20" s="189"/>
      <c r="E20" s="189"/>
      <c r="F20" s="189"/>
      <c r="G20" s="204"/>
      <c r="H20" s="189"/>
      <c r="I20" s="189"/>
      <c r="BA20" s="126"/>
      <c r="BB20" s="126"/>
      <c r="BC20" s="126"/>
      <c r="BD20" s="126"/>
      <c r="BE20" s="126"/>
    </row>
    <row r="21" ht="13.5" thickBot="1"/>
    <row r="22" spans="1:9" ht="12.75">
      <c r="A22" s="155" t="s">
        <v>83</v>
      </c>
      <c r="B22" s="156"/>
      <c r="C22" s="156"/>
      <c r="D22" s="205"/>
      <c r="E22" s="206" t="s">
        <v>84</v>
      </c>
      <c r="F22" s="207" t="s">
        <v>13</v>
      </c>
      <c r="G22" s="208" t="s">
        <v>85</v>
      </c>
      <c r="H22" s="209"/>
      <c r="I22" s="210" t="s">
        <v>84</v>
      </c>
    </row>
    <row r="23" spans="1:53" ht="12.75">
      <c r="A23" s="149" t="s">
        <v>477</v>
      </c>
      <c r="B23" s="140"/>
      <c r="C23" s="140"/>
      <c r="D23" s="211"/>
      <c r="E23" s="212">
        <v>0</v>
      </c>
      <c r="F23" s="213">
        <v>0</v>
      </c>
      <c r="G23" s="214">
        <v>0</v>
      </c>
      <c r="H23" s="215"/>
      <c r="I23" s="216">
        <f aca="true" t="shared" si="0" ref="I23:I37">E23+F23*G23/100</f>
        <v>0</v>
      </c>
      <c r="BA23" s="1">
        <v>2</v>
      </c>
    </row>
    <row r="24" spans="1:53" ht="12.75">
      <c r="A24" s="149" t="s">
        <v>478</v>
      </c>
      <c r="B24" s="140"/>
      <c r="C24" s="140"/>
      <c r="D24" s="211"/>
      <c r="E24" s="212">
        <v>0</v>
      </c>
      <c r="F24" s="213">
        <v>0</v>
      </c>
      <c r="G24" s="214">
        <v>0</v>
      </c>
      <c r="H24" s="215"/>
      <c r="I24" s="216">
        <f t="shared" si="0"/>
        <v>0</v>
      </c>
      <c r="BA24" s="1">
        <v>1</v>
      </c>
    </row>
    <row r="25" spans="1:53" ht="12.75">
      <c r="A25" s="149" t="s">
        <v>479</v>
      </c>
      <c r="B25" s="140"/>
      <c r="C25" s="140"/>
      <c r="D25" s="211"/>
      <c r="E25" s="212">
        <v>0</v>
      </c>
      <c r="F25" s="213">
        <v>0</v>
      </c>
      <c r="G25" s="214">
        <v>0</v>
      </c>
      <c r="H25" s="215"/>
      <c r="I25" s="216">
        <f t="shared" si="0"/>
        <v>0</v>
      </c>
      <c r="BA25" s="1">
        <v>2</v>
      </c>
    </row>
    <row r="26" spans="1:53" ht="12.75">
      <c r="A26" s="149" t="s">
        <v>480</v>
      </c>
      <c r="B26" s="140"/>
      <c r="C26" s="140"/>
      <c r="D26" s="211"/>
      <c r="E26" s="212">
        <v>0</v>
      </c>
      <c r="F26" s="213">
        <v>0</v>
      </c>
      <c r="G26" s="214">
        <v>0</v>
      </c>
      <c r="H26" s="215"/>
      <c r="I26" s="216">
        <f t="shared" si="0"/>
        <v>0</v>
      </c>
      <c r="BA26" s="1">
        <v>2</v>
      </c>
    </row>
    <row r="27" spans="1:53" ht="12.75">
      <c r="A27" s="149" t="s">
        <v>481</v>
      </c>
      <c r="B27" s="140"/>
      <c r="C27" s="140"/>
      <c r="D27" s="211"/>
      <c r="E27" s="212">
        <v>0</v>
      </c>
      <c r="F27" s="213">
        <v>0</v>
      </c>
      <c r="G27" s="214">
        <v>0</v>
      </c>
      <c r="H27" s="215"/>
      <c r="I27" s="216">
        <f t="shared" si="0"/>
        <v>0</v>
      </c>
      <c r="BA27" s="1">
        <v>2</v>
      </c>
    </row>
    <row r="28" spans="1:53" ht="12.75">
      <c r="A28" s="149" t="s">
        <v>482</v>
      </c>
      <c r="B28" s="140"/>
      <c r="C28" s="140"/>
      <c r="D28" s="211"/>
      <c r="E28" s="212">
        <v>0</v>
      </c>
      <c r="F28" s="213">
        <v>0</v>
      </c>
      <c r="G28" s="214">
        <v>0</v>
      </c>
      <c r="H28" s="215"/>
      <c r="I28" s="216">
        <f t="shared" si="0"/>
        <v>0</v>
      </c>
      <c r="BA28" s="1">
        <v>2</v>
      </c>
    </row>
    <row r="29" spans="1:53" ht="12.75">
      <c r="A29" s="149" t="s">
        <v>483</v>
      </c>
      <c r="B29" s="140"/>
      <c r="C29" s="140"/>
      <c r="D29" s="211"/>
      <c r="E29" s="212">
        <v>0</v>
      </c>
      <c r="F29" s="213">
        <v>0</v>
      </c>
      <c r="G29" s="214">
        <v>0</v>
      </c>
      <c r="H29" s="215"/>
      <c r="I29" s="216">
        <f t="shared" si="0"/>
        <v>0</v>
      </c>
      <c r="BA29" s="1">
        <v>2</v>
      </c>
    </row>
    <row r="30" spans="1:53" ht="12.75">
      <c r="A30" s="149" t="s">
        <v>484</v>
      </c>
      <c r="B30" s="140"/>
      <c r="C30" s="140"/>
      <c r="D30" s="211"/>
      <c r="E30" s="212">
        <v>0</v>
      </c>
      <c r="F30" s="213">
        <v>0</v>
      </c>
      <c r="G30" s="214">
        <v>0</v>
      </c>
      <c r="H30" s="215"/>
      <c r="I30" s="216">
        <f t="shared" si="0"/>
        <v>0</v>
      </c>
      <c r="BA30" s="1">
        <v>2</v>
      </c>
    </row>
    <row r="31" spans="1:53" ht="12.75">
      <c r="A31" s="149" t="s">
        <v>485</v>
      </c>
      <c r="B31" s="140"/>
      <c r="C31" s="140"/>
      <c r="D31" s="211"/>
      <c r="E31" s="212">
        <v>0</v>
      </c>
      <c r="F31" s="213">
        <v>0</v>
      </c>
      <c r="G31" s="214">
        <v>0</v>
      </c>
      <c r="H31" s="215"/>
      <c r="I31" s="216">
        <f t="shared" si="0"/>
        <v>0</v>
      </c>
      <c r="BA31" s="1">
        <v>2</v>
      </c>
    </row>
    <row r="32" spans="1:53" ht="12.75">
      <c r="A32" s="149" t="s">
        <v>486</v>
      </c>
      <c r="B32" s="140"/>
      <c r="C32" s="140"/>
      <c r="D32" s="211"/>
      <c r="E32" s="212">
        <v>0</v>
      </c>
      <c r="F32" s="213">
        <v>0</v>
      </c>
      <c r="G32" s="214">
        <v>0</v>
      </c>
      <c r="H32" s="215"/>
      <c r="I32" s="216">
        <f t="shared" si="0"/>
        <v>0</v>
      </c>
      <c r="BA32" s="1">
        <v>2</v>
      </c>
    </row>
    <row r="33" spans="1:53" ht="12.75">
      <c r="A33" s="149" t="s">
        <v>487</v>
      </c>
      <c r="B33" s="140"/>
      <c r="C33" s="140"/>
      <c r="D33" s="211"/>
      <c r="E33" s="212">
        <v>0</v>
      </c>
      <c r="F33" s="213">
        <v>0</v>
      </c>
      <c r="G33" s="214">
        <v>0</v>
      </c>
      <c r="H33" s="215"/>
      <c r="I33" s="216">
        <f t="shared" si="0"/>
        <v>0</v>
      </c>
      <c r="BA33" s="1">
        <v>2</v>
      </c>
    </row>
    <row r="34" spans="1:53" ht="12.75">
      <c r="A34" s="149" t="s">
        <v>488</v>
      </c>
      <c r="B34" s="140"/>
      <c r="C34" s="140"/>
      <c r="D34" s="211"/>
      <c r="E34" s="212">
        <v>0</v>
      </c>
      <c r="F34" s="213">
        <v>0</v>
      </c>
      <c r="G34" s="214">
        <v>0</v>
      </c>
      <c r="H34" s="215"/>
      <c r="I34" s="216">
        <f t="shared" si="0"/>
        <v>0</v>
      </c>
      <c r="BA34" s="1">
        <v>2</v>
      </c>
    </row>
    <row r="35" spans="1:53" ht="12.75">
      <c r="A35" s="149" t="s">
        <v>489</v>
      </c>
      <c r="B35" s="140"/>
      <c r="C35" s="140"/>
      <c r="D35" s="211"/>
      <c r="E35" s="212">
        <v>0</v>
      </c>
      <c r="F35" s="213">
        <v>0</v>
      </c>
      <c r="G35" s="214">
        <v>0</v>
      </c>
      <c r="H35" s="215"/>
      <c r="I35" s="216">
        <f t="shared" si="0"/>
        <v>0</v>
      </c>
      <c r="BA35" s="1">
        <v>2</v>
      </c>
    </row>
    <row r="36" spans="1:53" ht="12.75">
      <c r="A36" s="149" t="s">
        <v>490</v>
      </c>
      <c r="B36" s="140"/>
      <c r="C36" s="140"/>
      <c r="D36" s="211"/>
      <c r="E36" s="212">
        <v>0</v>
      </c>
      <c r="F36" s="213">
        <v>0</v>
      </c>
      <c r="G36" s="214">
        <v>0</v>
      </c>
      <c r="H36" s="215"/>
      <c r="I36" s="216">
        <f t="shared" si="0"/>
        <v>0</v>
      </c>
      <c r="BA36" s="1">
        <v>2</v>
      </c>
    </row>
    <row r="37" spans="1:53" ht="12.75">
      <c r="A37" s="149" t="s">
        <v>491</v>
      </c>
      <c r="B37" s="140"/>
      <c r="C37" s="140"/>
      <c r="D37" s="211"/>
      <c r="E37" s="212">
        <v>0</v>
      </c>
      <c r="F37" s="213">
        <v>0</v>
      </c>
      <c r="G37" s="214">
        <v>0</v>
      </c>
      <c r="H37" s="215"/>
      <c r="I37" s="216">
        <f t="shared" si="0"/>
        <v>0</v>
      </c>
      <c r="BA37" s="1">
        <v>2</v>
      </c>
    </row>
    <row r="38" spans="1:9" ht="13.5" thickBot="1">
      <c r="A38" s="217"/>
      <c r="B38" s="218" t="s">
        <v>86</v>
      </c>
      <c r="C38" s="219"/>
      <c r="D38" s="220"/>
      <c r="E38" s="221"/>
      <c r="F38" s="222"/>
      <c r="G38" s="222"/>
      <c r="H38" s="317">
        <f>SUM(I23:I37)</f>
        <v>0</v>
      </c>
      <c r="I38" s="318"/>
    </row>
    <row r="40" spans="1:8" ht="12.75">
      <c r="A40" s="2" t="s">
        <v>76</v>
      </c>
      <c r="B40" s="2"/>
      <c r="C40" s="2"/>
      <c r="D40" s="2"/>
      <c r="E40" s="2"/>
      <c r="F40" s="2"/>
      <c r="G40" s="2"/>
      <c r="H40" s="1" t="s">
        <v>2</v>
      </c>
    </row>
    <row r="41" spans="1:9" ht="14.25" customHeight="1">
      <c r="A41" s="304" t="s">
        <v>687</v>
      </c>
      <c r="B41" s="304"/>
      <c r="C41" s="304"/>
      <c r="D41" s="304"/>
      <c r="E41" s="304"/>
      <c r="F41" s="304"/>
      <c r="G41" s="304"/>
      <c r="H41" s="304"/>
      <c r="I41" s="304"/>
    </row>
    <row r="42" spans="1:9" ht="12.75" customHeight="1">
      <c r="A42" s="304"/>
      <c r="B42" s="304"/>
      <c r="C42" s="304"/>
      <c r="D42" s="304"/>
      <c r="E42" s="304"/>
      <c r="F42" s="304"/>
      <c r="G42" s="304"/>
      <c r="H42" s="304"/>
      <c r="I42" s="304"/>
    </row>
    <row r="43" spans="1:9" ht="12.75">
      <c r="A43" s="304"/>
      <c r="B43" s="304"/>
      <c r="C43" s="304"/>
      <c r="D43" s="304"/>
      <c r="E43" s="304"/>
      <c r="F43" s="304"/>
      <c r="G43" s="304"/>
      <c r="H43" s="304"/>
      <c r="I43" s="304"/>
    </row>
    <row r="44" spans="1:8" ht="12.75">
      <c r="A44" s="178"/>
      <c r="B44" s="290"/>
      <c r="C44" s="290"/>
      <c r="D44" s="290"/>
      <c r="E44" s="290"/>
      <c r="F44" s="290"/>
      <c r="G44" s="290"/>
      <c r="H44" s="1" t="s">
        <v>2</v>
      </c>
    </row>
    <row r="45" spans="1:8" ht="12.75">
      <c r="A45" s="178"/>
      <c r="B45" s="290"/>
      <c r="C45" s="290"/>
      <c r="D45" s="290"/>
      <c r="E45" s="290"/>
      <c r="F45" s="290"/>
      <c r="G45" s="290"/>
      <c r="H45" s="1" t="s">
        <v>2</v>
      </c>
    </row>
    <row r="46" spans="1:8" ht="12.75">
      <c r="A46" s="178"/>
      <c r="B46" s="290"/>
      <c r="C46" s="290"/>
      <c r="D46" s="290"/>
      <c r="E46" s="290"/>
      <c r="F46" s="290"/>
      <c r="G46" s="290"/>
      <c r="H46" s="1" t="s">
        <v>2</v>
      </c>
    </row>
    <row r="47" spans="1:8" ht="12.75">
      <c r="A47" s="178"/>
      <c r="B47" s="290"/>
      <c r="C47" s="290"/>
      <c r="D47" s="290"/>
      <c r="E47" s="290"/>
      <c r="F47" s="290"/>
      <c r="G47" s="290"/>
      <c r="H47" s="1" t="s">
        <v>2</v>
      </c>
    </row>
    <row r="48" spans="1:8" ht="12.75" customHeight="1">
      <c r="A48" s="178"/>
      <c r="B48" s="290"/>
      <c r="C48" s="290"/>
      <c r="D48" s="290"/>
      <c r="E48" s="290"/>
      <c r="F48" s="290"/>
      <c r="G48" s="290"/>
      <c r="H48" s="1" t="s">
        <v>2</v>
      </c>
    </row>
    <row r="49" spans="1:8" ht="12.75" customHeight="1">
      <c r="A49" s="178"/>
      <c r="B49" s="290"/>
      <c r="C49" s="290"/>
      <c r="D49" s="290"/>
      <c r="E49" s="290"/>
      <c r="F49" s="290"/>
      <c r="G49" s="290"/>
      <c r="H49" s="1" t="s">
        <v>2</v>
      </c>
    </row>
    <row r="50" spans="2:7" ht="12.75">
      <c r="B50" s="299"/>
      <c r="C50" s="299"/>
      <c r="D50" s="299"/>
      <c r="E50" s="299"/>
      <c r="F50" s="299"/>
      <c r="G50" s="299"/>
    </row>
    <row r="51" spans="6:9" ht="12.75">
      <c r="F51" s="223"/>
      <c r="G51" s="224"/>
      <c r="H51" s="224"/>
      <c r="I51" s="46"/>
    </row>
    <row r="52" spans="6:9" ht="12.75">
      <c r="F52" s="223"/>
      <c r="G52" s="224"/>
      <c r="H52" s="224"/>
      <c r="I52" s="46"/>
    </row>
    <row r="53" spans="6:9" ht="12.75">
      <c r="F53" s="223"/>
      <c r="G53" s="224"/>
      <c r="H53" s="224"/>
      <c r="I53" s="46"/>
    </row>
    <row r="54" spans="6:9" ht="12.75">
      <c r="F54" s="223"/>
      <c r="G54" s="224"/>
      <c r="H54" s="224"/>
      <c r="I54" s="46"/>
    </row>
    <row r="55" spans="6:9" ht="12.75">
      <c r="F55" s="223"/>
      <c r="G55" s="224"/>
      <c r="H55" s="224"/>
      <c r="I55" s="46"/>
    </row>
    <row r="56" spans="6:9" ht="12.75">
      <c r="F56" s="223"/>
      <c r="G56" s="224"/>
      <c r="H56" s="224"/>
      <c r="I56" s="46"/>
    </row>
    <row r="57" spans="6:9" ht="12.75">
      <c r="F57" s="223"/>
      <c r="G57" s="224"/>
      <c r="H57" s="224"/>
      <c r="I57" s="46"/>
    </row>
    <row r="58" spans="6:9" ht="12.75">
      <c r="F58" s="223"/>
      <c r="G58" s="224"/>
      <c r="H58" s="224"/>
      <c r="I58" s="46"/>
    </row>
    <row r="59" spans="6:9" ht="12.75">
      <c r="F59" s="223"/>
      <c r="G59" s="224"/>
      <c r="H59" s="224"/>
      <c r="I59" s="46"/>
    </row>
    <row r="60" spans="6:9" ht="12.75">
      <c r="F60" s="223"/>
      <c r="G60" s="224"/>
      <c r="H60" s="224"/>
      <c r="I60" s="46"/>
    </row>
    <row r="61" spans="6:9" ht="12.75">
      <c r="F61" s="223"/>
      <c r="G61" s="224"/>
      <c r="H61" s="224"/>
      <c r="I61" s="46"/>
    </row>
    <row r="62" spans="6:9" ht="12.75">
      <c r="F62" s="223"/>
      <c r="G62" s="224"/>
      <c r="H62" s="224"/>
      <c r="I62" s="46"/>
    </row>
    <row r="63" spans="6:9" ht="12.75">
      <c r="F63" s="223"/>
      <c r="G63" s="224"/>
      <c r="H63" s="224"/>
      <c r="I63" s="46"/>
    </row>
    <row r="64" spans="6:9" ht="12.75">
      <c r="F64" s="223"/>
      <c r="G64" s="224"/>
      <c r="H64" s="224"/>
      <c r="I64" s="46"/>
    </row>
    <row r="65" spans="6:9" ht="12.75">
      <c r="F65" s="223"/>
      <c r="G65" s="224"/>
      <c r="H65" s="224"/>
      <c r="I65" s="46"/>
    </row>
    <row r="66" spans="6:9" ht="12.75">
      <c r="F66" s="223"/>
      <c r="G66" s="224"/>
      <c r="H66" s="224"/>
      <c r="I66" s="46"/>
    </row>
    <row r="67" spans="6:9" ht="12.75">
      <c r="F67" s="223"/>
      <c r="G67" s="224"/>
      <c r="H67" s="224"/>
      <c r="I67" s="46"/>
    </row>
    <row r="68" spans="6:9" ht="12.75">
      <c r="F68" s="223"/>
      <c r="G68" s="224"/>
      <c r="H68" s="224"/>
      <c r="I68" s="46"/>
    </row>
    <row r="69" spans="6:9" ht="12.75">
      <c r="F69" s="223"/>
      <c r="G69" s="224"/>
      <c r="H69" s="224"/>
      <c r="I69" s="46"/>
    </row>
    <row r="70" spans="6:9" ht="12.75">
      <c r="F70" s="223"/>
      <c r="G70" s="224"/>
      <c r="H70" s="224"/>
      <c r="I70" s="46"/>
    </row>
    <row r="71" spans="6:9" ht="12.75">
      <c r="F71" s="223"/>
      <c r="G71" s="224"/>
      <c r="H71" s="224"/>
      <c r="I71" s="46"/>
    </row>
    <row r="72" spans="6:9" ht="12.75">
      <c r="F72" s="223"/>
      <c r="G72" s="224"/>
      <c r="H72" s="224"/>
      <c r="I72" s="46"/>
    </row>
    <row r="73" spans="6:9" ht="12.75">
      <c r="F73" s="223"/>
      <c r="G73" s="224"/>
      <c r="H73" s="224"/>
      <c r="I73" s="46"/>
    </row>
    <row r="74" spans="6:9" ht="12.75">
      <c r="F74" s="223"/>
      <c r="G74" s="224"/>
      <c r="H74" s="224"/>
      <c r="I74" s="46"/>
    </row>
    <row r="75" spans="6:9" ht="12.75">
      <c r="F75" s="223"/>
      <c r="G75" s="224"/>
      <c r="H75" s="224"/>
      <c r="I75" s="46"/>
    </row>
    <row r="76" spans="6:9" ht="12.75">
      <c r="F76" s="223"/>
      <c r="G76" s="224"/>
      <c r="H76" s="224"/>
      <c r="I76" s="46"/>
    </row>
    <row r="77" spans="6:9" ht="12.75">
      <c r="F77" s="223"/>
      <c r="G77" s="224"/>
      <c r="H77" s="224"/>
      <c r="I77" s="46"/>
    </row>
    <row r="78" spans="6:9" ht="12.75">
      <c r="F78" s="223"/>
      <c r="G78" s="224"/>
      <c r="H78" s="224"/>
      <c r="I78" s="46"/>
    </row>
    <row r="79" spans="6:9" ht="12.75">
      <c r="F79" s="223"/>
      <c r="G79" s="224"/>
      <c r="H79" s="224"/>
      <c r="I79" s="46"/>
    </row>
    <row r="80" spans="6:9" ht="12.75">
      <c r="F80" s="223"/>
      <c r="G80" s="224"/>
      <c r="H80" s="224"/>
      <c r="I80" s="46"/>
    </row>
    <row r="81" spans="6:9" ht="12.75">
      <c r="F81" s="223"/>
      <c r="G81" s="224"/>
      <c r="H81" s="224"/>
      <c r="I81" s="46"/>
    </row>
    <row r="82" spans="6:9" ht="12.75">
      <c r="F82" s="223"/>
      <c r="G82" s="224"/>
      <c r="H82" s="224"/>
      <c r="I82" s="46"/>
    </row>
    <row r="83" spans="6:9" ht="12.75">
      <c r="F83" s="223"/>
      <c r="G83" s="224"/>
      <c r="H83" s="224"/>
      <c r="I83" s="46"/>
    </row>
    <row r="84" spans="6:9" ht="12.75">
      <c r="F84" s="223"/>
      <c r="G84" s="224"/>
      <c r="H84" s="224"/>
      <c r="I84" s="46"/>
    </row>
    <row r="85" spans="6:9" ht="12.75">
      <c r="F85" s="223"/>
      <c r="G85" s="224"/>
      <c r="H85" s="224"/>
      <c r="I85" s="46"/>
    </row>
    <row r="86" spans="6:9" ht="12.75">
      <c r="F86" s="223"/>
      <c r="G86" s="224"/>
      <c r="H86" s="224"/>
      <c r="I86" s="46"/>
    </row>
    <row r="87" spans="6:9" ht="12.75">
      <c r="F87" s="223"/>
      <c r="G87" s="224"/>
      <c r="H87" s="224"/>
      <c r="I87" s="46"/>
    </row>
    <row r="88" spans="6:9" ht="12.75">
      <c r="F88" s="223"/>
      <c r="G88" s="224"/>
      <c r="H88" s="224"/>
      <c r="I88" s="46"/>
    </row>
    <row r="89" spans="6:9" ht="12.75">
      <c r="F89" s="223"/>
      <c r="G89" s="224"/>
      <c r="H89" s="224"/>
      <c r="I89" s="46"/>
    </row>
  </sheetData>
  <mergeCells count="6">
    <mergeCell ref="A1:B1"/>
    <mergeCell ref="A2:B2"/>
    <mergeCell ref="G2:I2"/>
    <mergeCell ref="H38:I38"/>
    <mergeCell ref="B50:G50"/>
    <mergeCell ref="A41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CB450"/>
  <sheetViews>
    <sheetView showGridLines="0" showZeros="0" zoomScaleSheetLayoutView="100" workbookViewId="0" topLeftCell="A385">
      <selection activeCell="F24" sqref="F10:F24"/>
    </sheetView>
  </sheetViews>
  <sheetFormatPr defaultColWidth="9.00390625" defaultRowHeight="12.75"/>
  <cols>
    <col min="1" max="1" width="4.375" style="225" customWidth="1"/>
    <col min="2" max="2" width="11.625" style="225" customWidth="1"/>
    <col min="3" max="3" width="40.375" style="225" customWidth="1"/>
    <col min="4" max="4" width="5.625" style="225" customWidth="1"/>
    <col min="5" max="5" width="8.625" style="233" customWidth="1"/>
    <col min="6" max="6" width="9.875" style="225" customWidth="1"/>
    <col min="7" max="7" width="13.875" style="225" customWidth="1"/>
    <col min="8" max="8" width="11.75390625" style="225" customWidth="1"/>
    <col min="9" max="9" width="11.625" style="225" customWidth="1"/>
    <col min="10" max="10" width="11.00390625" style="225" customWidth="1"/>
    <col min="11" max="11" width="10.375" style="225" customWidth="1"/>
    <col min="12" max="12" width="75.375" style="225" customWidth="1"/>
    <col min="13" max="13" width="45.25390625" style="225" customWidth="1"/>
    <col min="14" max="256" width="9.125" style="225" customWidth="1"/>
    <col min="257" max="257" width="4.375" style="225" customWidth="1"/>
    <col min="258" max="258" width="11.625" style="225" customWidth="1"/>
    <col min="259" max="259" width="40.375" style="225" customWidth="1"/>
    <col min="260" max="260" width="5.625" style="225" customWidth="1"/>
    <col min="261" max="261" width="8.625" style="225" customWidth="1"/>
    <col min="262" max="262" width="9.875" style="225" customWidth="1"/>
    <col min="263" max="263" width="13.875" style="225" customWidth="1"/>
    <col min="264" max="264" width="11.75390625" style="225" customWidth="1"/>
    <col min="265" max="265" width="11.625" style="225" customWidth="1"/>
    <col min="266" max="266" width="11.00390625" style="225" customWidth="1"/>
    <col min="267" max="267" width="10.375" style="225" customWidth="1"/>
    <col min="268" max="268" width="75.375" style="225" customWidth="1"/>
    <col min="269" max="269" width="45.25390625" style="225" customWidth="1"/>
    <col min="270" max="512" width="9.125" style="225" customWidth="1"/>
    <col min="513" max="513" width="4.375" style="225" customWidth="1"/>
    <col min="514" max="514" width="11.625" style="225" customWidth="1"/>
    <col min="515" max="515" width="40.375" style="225" customWidth="1"/>
    <col min="516" max="516" width="5.625" style="225" customWidth="1"/>
    <col min="517" max="517" width="8.625" style="225" customWidth="1"/>
    <col min="518" max="518" width="9.875" style="225" customWidth="1"/>
    <col min="519" max="519" width="13.875" style="225" customWidth="1"/>
    <col min="520" max="520" width="11.75390625" style="225" customWidth="1"/>
    <col min="521" max="521" width="11.625" style="225" customWidth="1"/>
    <col min="522" max="522" width="11.00390625" style="225" customWidth="1"/>
    <col min="523" max="523" width="10.375" style="225" customWidth="1"/>
    <col min="524" max="524" width="75.375" style="225" customWidth="1"/>
    <col min="525" max="525" width="45.25390625" style="225" customWidth="1"/>
    <col min="526" max="768" width="9.125" style="225" customWidth="1"/>
    <col min="769" max="769" width="4.375" style="225" customWidth="1"/>
    <col min="770" max="770" width="11.625" style="225" customWidth="1"/>
    <col min="771" max="771" width="40.375" style="225" customWidth="1"/>
    <col min="772" max="772" width="5.625" style="225" customWidth="1"/>
    <col min="773" max="773" width="8.625" style="225" customWidth="1"/>
    <col min="774" max="774" width="9.875" style="225" customWidth="1"/>
    <col min="775" max="775" width="13.875" style="225" customWidth="1"/>
    <col min="776" max="776" width="11.75390625" style="225" customWidth="1"/>
    <col min="777" max="777" width="11.625" style="225" customWidth="1"/>
    <col min="778" max="778" width="11.00390625" style="225" customWidth="1"/>
    <col min="779" max="779" width="10.375" style="225" customWidth="1"/>
    <col min="780" max="780" width="75.375" style="225" customWidth="1"/>
    <col min="781" max="781" width="45.25390625" style="225" customWidth="1"/>
    <col min="782" max="1024" width="9.125" style="225" customWidth="1"/>
    <col min="1025" max="1025" width="4.375" style="225" customWidth="1"/>
    <col min="1026" max="1026" width="11.625" style="225" customWidth="1"/>
    <col min="1027" max="1027" width="40.375" style="225" customWidth="1"/>
    <col min="1028" max="1028" width="5.625" style="225" customWidth="1"/>
    <col min="1029" max="1029" width="8.625" style="225" customWidth="1"/>
    <col min="1030" max="1030" width="9.875" style="225" customWidth="1"/>
    <col min="1031" max="1031" width="13.875" style="225" customWidth="1"/>
    <col min="1032" max="1032" width="11.75390625" style="225" customWidth="1"/>
    <col min="1033" max="1033" width="11.625" style="225" customWidth="1"/>
    <col min="1034" max="1034" width="11.00390625" style="225" customWidth="1"/>
    <col min="1035" max="1035" width="10.375" style="225" customWidth="1"/>
    <col min="1036" max="1036" width="75.375" style="225" customWidth="1"/>
    <col min="1037" max="1037" width="45.25390625" style="225" customWidth="1"/>
    <col min="1038" max="1280" width="9.125" style="225" customWidth="1"/>
    <col min="1281" max="1281" width="4.375" style="225" customWidth="1"/>
    <col min="1282" max="1282" width="11.625" style="225" customWidth="1"/>
    <col min="1283" max="1283" width="40.375" style="225" customWidth="1"/>
    <col min="1284" max="1284" width="5.625" style="225" customWidth="1"/>
    <col min="1285" max="1285" width="8.625" style="225" customWidth="1"/>
    <col min="1286" max="1286" width="9.875" style="225" customWidth="1"/>
    <col min="1287" max="1287" width="13.875" style="225" customWidth="1"/>
    <col min="1288" max="1288" width="11.75390625" style="225" customWidth="1"/>
    <col min="1289" max="1289" width="11.625" style="225" customWidth="1"/>
    <col min="1290" max="1290" width="11.00390625" style="225" customWidth="1"/>
    <col min="1291" max="1291" width="10.375" style="225" customWidth="1"/>
    <col min="1292" max="1292" width="75.375" style="225" customWidth="1"/>
    <col min="1293" max="1293" width="45.25390625" style="225" customWidth="1"/>
    <col min="1294" max="1536" width="9.125" style="225" customWidth="1"/>
    <col min="1537" max="1537" width="4.375" style="225" customWidth="1"/>
    <col min="1538" max="1538" width="11.625" style="225" customWidth="1"/>
    <col min="1539" max="1539" width="40.375" style="225" customWidth="1"/>
    <col min="1540" max="1540" width="5.625" style="225" customWidth="1"/>
    <col min="1541" max="1541" width="8.625" style="225" customWidth="1"/>
    <col min="1542" max="1542" width="9.875" style="225" customWidth="1"/>
    <col min="1543" max="1543" width="13.875" style="225" customWidth="1"/>
    <col min="1544" max="1544" width="11.75390625" style="225" customWidth="1"/>
    <col min="1545" max="1545" width="11.625" style="225" customWidth="1"/>
    <col min="1546" max="1546" width="11.00390625" style="225" customWidth="1"/>
    <col min="1547" max="1547" width="10.375" style="225" customWidth="1"/>
    <col min="1548" max="1548" width="75.375" style="225" customWidth="1"/>
    <col min="1549" max="1549" width="45.25390625" style="225" customWidth="1"/>
    <col min="1550" max="1792" width="9.125" style="225" customWidth="1"/>
    <col min="1793" max="1793" width="4.375" style="225" customWidth="1"/>
    <col min="1794" max="1794" width="11.625" style="225" customWidth="1"/>
    <col min="1795" max="1795" width="40.375" style="225" customWidth="1"/>
    <col min="1796" max="1796" width="5.625" style="225" customWidth="1"/>
    <col min="1797" max="1797" width="8.625" style="225" customWidth="1"/>
    <col min="1798" max="1798" width="9.875" style="225" customWidth="1"/>
    <col min="1799" max="1799" width="13.875" style="225" customWidth="1"/>
    <col min="1800" max="1800" width="11.75390625" style="225" customWidth="1"/>
    <col min="1801" max="1801" width="11.625" style="225" customWidth="1"/>
    <col min="1802" max="1802" width="11.00390625" style="225" customWidth="1"/>
    <col min="1803" max="1803" width="10.375" style="225" customWidth="1"/>
    <col min="1804" max="1804" width="75.375" style="225" customWidth="1"/>
    <col min="1805" max="1805" width="45.25390625" style="225" customWidth="1"/>
    <col min="1806" max="2048" width="9.125" style="225" customWidth="1"/>
    <col min="2049" max="2049" width="4.375" style="225" customWidth="1"/>
    <col min="2050" max="2050" width="11.625" style="225" customWidth="1"/>
    <col min="2051" max="2051" width="40.375" style="225" customWidth="1"/>
    <col min="2052" max="2052" width="5.625" style="225" customWidth="1"/>
    <col min="2053" max="2053" width="8.625" style="225" customWidth="1"/>
    <col min="2054" max="2054" width="9.875" style="225" customWidth="1"/>
    <col min="2055" max="2055" width="13.875" style="225" customWidth="1"/>
    <col min="2056" max="2056" width="11.75390625" style="225" customWidth="1"/>
    <col min="2057" max="2057" width="11.625" style="225" customWidth="1"/>
    <col min="2058" max="2058" width="11.00390625" style="225" customWidth="1"/>
    <col min="2059" max="2059" width="10.375" style="225" customWidth="1"/>
    <col min="2060" max="2060" width="75.375" style="225" customWidth="1"/>
    <col min="2061" max="2061" width="45.25390625" style="225" customWidth="1"/>
    <col min="2062" max="2304" width="9.125" style="225" customWidth="1"/>
    <col min="2305" max="2305" width="4.375" style="225" customWidth="1"/>
    <col min="2306" max="2306" width="11.625" style="225" customWidth="1"/>
    <col min="2307" max="2307" width="40.375" style="225" customWidth="1"/>
    <col min="2308" max="2308" width="5.625" style="225" customWidth="1"/>
    <col min="2309" max="2309" width="8.625" style="225" customWidth="1"/>
    <col min="2310" max="2310" width="9.875" style="225" customWidth="1"/>
    <col min="2311" max="2311" width="13.875" style="225" customWidth="1"/>
    <col min="2312" max="2312" width="11.75390625" style="225" customWidth="1"/>
    <col min="2313" max="2313" width="11.625" style="225" customWidth="1"/>
    <col min="2314" max="2314" width="11.00390625" style="225" customWidth="1"/>
    <col min="2315" max="2315" width="10.375" style="225" customWidth="1"/>
    <col min="2316" max="2316" width="75.375" style="225" customWidth="1"/>
    <col min="2317" max="2317" width="45.25390625" style="225" customWidth="1"/>
    <col min="2318" max="2560" width="9.125" style="225" customWidth="1"/>
    <col min="2561" max="2561" width="4.375" style="225" customWidth="1"/>
    <col min="2562" max="2562" width="11.625" style="225" customWidth="1"/>
    <col min="2563" max="2563" width="40.375" style="225" customWidth="1"/>
    <col min="2564" max="2564" width="5.625" style="225" customWidth="1"/>
    <col min="2565" max="2565" width="8.625" style="225" customWidth="1"/>
    <col min="2566" max="2566" width="9.875" style="225" customWidth="1"/>
    <col min="2567" max="2567" width="13.875" style="225" customWidth="1"/>
    <col min="2568" max="2568" width="11.75390625" style="225" customWidth="1"/>
    <col min="2569" max="2569" width="11.625" style="225" customWidth="1"/>
    <col min="2570" max="2570" width="11.00390625" style="225" customWidth="1"/>
    <col min="2571" max="2571" width="10.375" style="225" customWidth="1"/>
    <col min="2572" max="2572" width="75.375" style="225" customWidth="1"/>
    <col min="2573" max="2573" width="45.25390625" style="225" customWidth="1"/>
    <col min="2574" max="2816" width="9.125" style="225" customWidth="1"/>
    <col min="2817" max="2817" width="4.375" style="225" customWidth="1"/>
    <col min="2818" max="2818" width="11.625" style="225" customWidth="1"/>
    <col min="2819" max="2819" width="40.375" style="225" customWidth="1"/>
    <col min="2820" max="2820" width="5.625" style="225" customWidth="1"/>
    <col min="2821" max="2821" width="8.625" style="225" customWidth="1"/>
    <col min="2822" max="2822" width="9.875" style="225" customWidth="1"/>
    <col min="2823" max="2823" width="13.875" style="225" customWidth="1"/>
    <col min="2824" max="2824" width="11.75390625" style="225" customWidth="1"/>
    <col min="2825" max="2825" width="11.625" style="225" customWidth="1"/>
    <col min="2826" max="2826" width="11.00390625" style="225" customWidth="1"/>
    <col min="2827" max="2827" width="10.375" style="225" customWidth="1"/>
    <col min="2828" max="2828" width="75.375" style="225" customWidth="1"/>
    <col min="2829" max="2829" width="45.25390625" style="225" customWidth="1"/>
    <col min="2830" max="3072" width="9.125" style="225" customWidth="1"/>
    <col min="3073" max="3073" width="4.375" style="225" customWidth="1"/>
    <col min="3074" max="3074" width="11.625" style="225" customWidth="1"/>
    <col min="3075" max="3075" width="40.375" style="225" customWidth="1"/>
    <col min="3076" max="3076" width="5.625" style="225" customWidth="1"/>
    <col min="3077" max="3077" width="8.625" style="225" customWidth="1"/>
    <col min="3078" max="3078" width="9.875" style="225" customWidth="1"/>
    <col min="3079" max="3079" width="13.875" style="225" customWidth="1"/>
    <col min="3080" max="3080" width="11.75390625" style="225" customWidth="1"/>
    <col min="3081" max="3081" width="11.625" style="225" customWidth="1"/>
    <col min="3082" max="3082" width="11.00390625" style="225" customWidth="1"/>
    <col min="3083" max="3083" width="10.375" style="225" customWidth="1"/>
    <col min="3084" max="3084" width="75.375" style="225" customWidth="1"/>
    <col min="3085" max="3085" width="45.25390625" style="225" customWidth="1"/>
    <col min="3086" max="3328" width="9.125" style="225" customWidth="1"/>
    <col min="3329" max="3329" width="4.375" style="225" customWidth="1"/>
    <col min="3330" max="3330" width="11.625" style="225" customWidth="1"/>
    <col min="3331" max="3331" width="40.375" style="225" customWidth="1"/>
    <col min="3332" max="3332" width="5.625" style="225" customWidth="1"/>
    <col min="3333" max="3333" width="8.625" style="225" customWidth="1"/>
    <col min="3334" max="3334" width="9.875" style="225" customWidth="1"/>
    <col min="3335" max="3335" width="13.875" style="225" customWidth="1"/>
    <col min="3336" max="3336" width="11.75390625" style="225" customWidth="1"/>
    <col min="3337" max="3337" width="11.625" style="225" customWidth="1"/>
    <col min="3338" max="3338" width="11.00390625" style="225" customWidth="1"/>
    <col min="3339" max="3339" width="10.375" style="225" customWidth="1"/>
    <col min="3340" max="3340" width="75.375" style="225" customWidth="1"/>
    <col min="3341" max="3341" width="45.25390625" style="225" customWidth="1"/>
    <col min="3342" max="3584" width="9.125" style="225" customWidth="1"/>
    <col min="3585" max="3585" width="4.375" style="225" customWidth="1"/>
    <col min="3586" max="3586" width="11.625" style="225" customWidth="1"/>
    <col min="3587" max="3587" width="40.375" style="225" customWidth="1"/>
    <col min="3588" max="3588" width="5.625" style="225" customWidth="1"/>
    <col min="3589" max="3589" width="8.625" style="225" customWidth="1"/>
    <col min="3590" max="3590" width="9.875" style="225" customWidth="1"/>
    <col min="3591" max="3591" width="13.875" style="225" customWidth="1"/>
    <col min="3592" max="3592" width="11.75390625" style="225" customWidth="1"/>
    <col min="3593" max="3593" width="11.625" style="225" customWidth="1"/>
    <col min="3594" max="3594" width="11.00390625" style="225" customWidth="1"/>
    <col min="3595" max="3595" width="10.375" style="225" customWidth="1"/>
    <col min="3596" max="3596" width="75.375" style="225" customWidth="1"/>
    <col min="3597" max="3597" width="45.25390625" style="225" customWidth="1"/>
    <col min="3598" max="3840" width="9.125" style="225" customWidth="1"/>
    <col min="3841" max="3841" width="4.375" style="225" customWidth="1"/>
    <col min="3842" max="3842" width="11.625" style="225" customWidth="1"/>
    <col min="3843" max="3843" width="40.375" style="225" customWidth="1"/>
    <col min="3844" max="3844" width="5.625" style="225" customWidth="1"/>
    <col min="3845" max="3845" width="8.625" style="225" customWidth="1"/>
    <col min="3846" max="3846" width="9.875" style="225" customWidth="1"/>
    <col min="3847" max="3847" width="13.875" style="225" customWidth="1"/>
    <col min="3848" max="3848" width="11.75390625" style="225" customWidth="1"/>
    <col min="3849" max="3849" width="11.625" style="225" customWidth="1"/>
    <col min="3850" max="3850" width="11.00390625" style="225" customWidth="1"/>
    <col min="3851" max="3851" width="10.375" style="225" customWidth="1"/>
    <col min="3852" max="3852" width="75.375" style="225" customWidth="1"/>
    <col min="3853" max="3853" width="45.25390625" style="225" customWidth="1"/>
    <col min="3854" max="4096" width="9.125" style="225" customWidth="1"/>
    <col min="4097" max="4097" width="4.375" style="225" customWidth="1"/>
    <col min="4098" max="4098" width="11.625" style="225" customWidth="1"/>
    <col min="4099" max="4099" width="40.375" style="225" customWidth="1"/>
    <col min="4100" max="4100" width="5.625" style="225" customWidth="1"/>
    <col min="4101" max="4101" width="8.625" style="225" customWidth="1"/>
    <col min="4102" max="4102" width="9.875" style="225" customWidth="1"/>
    <col min="4103" max="4103" width="13.875" style="225" customWidth="1"/>
    <col min="4104" max="4104" width="11.75390625" style="225" customWidth="1"/>
    <col min="4105" max="4105" width="11.625" style="225" customWidth="1"/>
    <col min="4106" max="4106" width="11.00390625" style="225" customWidth="1"/>
    <col min="4107" max="4107" width="10.375" style="225" customWidth="1"/>
    <col min="4108" max="4108" width="75.375" style="225" customWidth="1"/>
    <col min="4109" max="4109" width="45.25390625" style="225" customWidth="1"/>
    <col min="4110" max="4352" width="9.125" style="225" customWidth="1"/>
    <col min="4353" max="4353" width="4.375" style="225" customWidth="1"/>
    <col min="4354" max="4354" width="11.625" style="225" customWidth="1"/>
    <col min="4355" max="4355" width="40.375" style="225" customWidth="1"/>
    <col min="4356" max="4356" width="5.625" style="225" customWidth="1"/>
    <col min="4357" max="4357" width="8.625" style="225" customWidth="1"/>
    <col min="4358" max="4358" width="9.875" style="225" customWidth="1"/>
    <col min="4359" max="4359" width="13.875" style="225" customWidth="1"/>
    <col min="4360" max="4360" width="11.75390625" style="225" customWidth="1"/>
    <col min="4361" max="4361" width="11.625" style="225" customWidth="1"/>
    <col min="4362" max="4362" width="11.00390625" style="225" customWidth="1"/>
    <col min="4363" max="4363" width="10.375" style="225" customWidth="1"/>
    <col min="4364" max="4364" width="75.375" style="225" customWidth="1"/>
    <col min="4365" max="4365" width="45.25390625" style="225" customWidth="1"/>
    <col min="4366" max="4608" width="9.125" style="225" customWidth="1"/>
    <col min="4609" max="4609" width="4.375" style="225" customWidth="1"/>
    <col min="4610" max="4610" width="11.625" style="225" customWidth="1"/>
    <col min="4611" max="4611" width="40.375" style="225" customWidth="1"/>
    <col min="4612" max="4612" width="5.625" style="225" customWidth="1"/>
    <col min="4613" max="4613" width="8.625" style="225" customWidth="1"/>
    <col min="4614" max="4614" width="9.875" style="225" customWidth="1"/>
    <col min="4615" max="4615" width="13.875" style="225" customWidth="1"/>
    <col min="4616" max="4616" width="11.75390625" style="225" customWidth="1"/>
    <col min="4617" max="4617" width="11.625" style="225" customWidth="1"/>
    <col min="4618" max="4618" width="11.00390625" style="225" customWidth="1"/>
    <col min="4619" max="4619" width="10.375" style="225" customWidth="1"/>
    <col min="4620" max="4620" width="75.375" style="225" customWidth="1"/>
    <col min="4621" max="4621" width="45.25390625" style="225" customWidth="1"/>
    <col min="4622" max="4864" width="9.125" style="225" customWidth="1"/>
    <col min="4865" max="4865" width="4.375" style="225" customWidth="1"/>
    <col min="4866" max="4866" width="11.625" style="225" customWidth="1"/>
    <col min="4867" max="4867" width="40.375" style="225" customWidth="1"/>
    <col min="4868" max="4868" width="5.625" style="225" customWidth="1"/>
    <col min="4869" max="4869" width="8.625" style="225" customWidth="1"/>
    <col min="4870" max="4870" width="9.875" style="225" customWidth="1"/>
    <col min="4871" max="4871" width="13.875" style="225" customWidth="1"/>
    <col min="4872" max="4872" width="11.75390625" style="225" customWidth="1"/>
    <col min="4873" max="4873" width="11.625" style="225" customWidth="1"/>
    <col min="4874" max="4874" width="11.00390625" style="225" customWidth="1"/>
    <col min="4875" max="4875" width="10.375" style="225" customWidth="1"/>
    <col min="4876" max="4876" width="75.375" style="225" customWidth="1"/>
    <col min="4877" max="4877" width="45.25390625" style="225" customWidth="1"/>
    <col min="4878" max="5120" width="9.125" style="225" customWidth="1"/>
    <col min="5121" max="5121" width="4.375" style="225" customWidth="1"/>
    <col min="5122" max="5122" width="11.625" style="225" customWidth="1"/>
    <col min="5123" max="5123" width="40.375" style="225" customWidth="1"/>
    <col min="5124" max="5124" width="5.625" style="225" customWidth="1"/>
    <col min="5125" max="5125" width="8.625" style="225" customWidth="1"/>
    <col min="5126" max="5126" width="9.875" style="225" customWidth="1"/>
    <col min="5127" max="5127" width="13.875" style="225" customWidth="1"/>
    <col min="5128" max="5128" width="11.75390625" style="225" customWidth="1"/>
    <col min="5129" max="5129" width="11.625" style="225" customWidth="1"/>
    <col min="5130" max="5130" width="11.00390625" style="225" customWidth="1"/>
    <col min="5131" max="5131" width="10.375" style="225" customWidth="1"/>
    <col min="5132" max="5132" width="75.375" style="225" customWidth="1"/>
    <col min="5133" max="5133" width="45.25390625" style="225" customWidth="1"/>
    <col min="5134" max="5376" width="9.125" style="225" customWidth="1"/>
    <col min="5377" max="5377" width="4.375" style="225" customWidth="1"/>
    <col min="5378" max="5378" width="11.625" style="225" customWidth="1"/>
    <col min="5379" max="5379" width="40.375" style="225" customWidth="1"/>
    <col min="5380" max="5380" width="5.625" style="225" customWidth="1"/>
    <col min="5381" max="5381" width="8.625" style="225" customWidth="1"/>
    <col min="5382" max="5382" width="9.875" style="225" customWidth="1"/>
    <col min="5383" max="5383" width="13.875" style="225" customWidth="1"/>
    <col min="5384" max="5384" width="11.75390625" style="225" customWidth="1"/>
    <col min="5385" max="5385" width="11.625" style="225" customWidth="1"/>
    <col min="5386" max="5386" width="11.00390625" style="225" customWidth="1"/>
    <col min="5387" max="5387" width="10.375" style="225" customWidth="1"/>
    <col min="5388" max="5388" width="75.375" style="225" customWidth="1"/>
    <col min="5389" max="5389" width="45.25390625" style="225" customWidth="1"/>
    <col min="5390" max="5632" width="9.125" style="225" customWidth="1"/>
    <col min="5633" max="5633" width="4.375" style="225" customWidth="1"/>
    <col min="5634" max="5634" width="11.625" style="225" customWidth="1"/>
    <col min="5635" max="5635" width="40.375" style="225" customWidth="1"/>
    <col min="5636" max="5636" width="5.625" style="225" customWidth="1"/>
    <col min="5637" max="5637" width="8.625" style="225" customWidth="1"/>
    <col min="5638" max="5638" width="9.875" style="225" customWidth="1"/>
    <col min="5639" max="5639" width="13.875" style="225" customWidth="1"/>
    <col min="5640" max="5640" width="11.75390625" style="225" customWidth="1"/>
    <col min="5641" max="5641" width="11.625" style="225" customWidth="1"/>
    <col min="5642" max="5642" width="11.00390625" style="225" customWidth="1"/>
    <col min="5643" max="5643" width="10.375" style="225" customWidth="1"/>
    <col min="5644" max="5644" width="75.375" style="225" customWidth="1"/>
    <col min="5645" max="5645" width="45.25390625" style="225" customWidth="1"/>
    <col min="5646" max="5888" width="9.125" style="225" customWidth="1"/>
    <col min="5889" max="5889" width="4.375" style="225" customWidth="1"/>
    <col min="5890" max="5890" width="11.625" style="225" customWidth="1"/>
    <col min="5891" max="5891" width="40.375" style="225" customWidth="1"/>
    <col min="5892" max="5892" width="5.625" style="225" customWidth="1"/>
    <col min="5893" max="5893" width="8.625" style="225" customWidth="1"/>
    <col min="5894" max="5894" width="9.875" style="225" customWidth="1"/>
    <col min="5895" max="5895" width="13.875" style="225" customWidth="1"/>
    <col min="5896" max="5896" width="11.75390625" style="225" customWidth="1"/>
    <col min="5897" max="5897" width="11.625" style="225" customWidth="1"/>
    <col min="5898" max="5898" width="11.00390625" style="225" customWidth="1"/>
    <col min="5899" max="5899" width="10.375" style="225" customWidth="1"/>
    <col min="5900" max="5900" width="75.375" style="225" customWidth="1"/>
    <col min="5901" max="5901" width="45.25390625" style="225" customWidth="1"/>
    <col min="5902" max="6144" width="9.125" style="225" customWidth="1"/>
    <col min="6145" max="6145" width="4.375" style="225" customWidth="1"/>
    <col min="6146" max="6146" width="11.625" style="225" customWidth="1"/>
    <col min="6147" max="6147" width="40.375" style="225" customWidth="1"/>
    <col min="6148" max="6148" width="5.625" style="225" customWidth="1"/>
    <col min="6149" max="6149" width="8.625" style="225" customWidth="1"/>
    <col min="6150" max="6150" width="9.875" style="225" customWidth="1"/>
    <col min="6151" max="6151" width="13.875" style="225" customWidth="1"/>
    <col min="6152" max="6152" width="11.75390625" style="225" customWidth="1"/>
    <col min="6153" max="6153" width="11.625" style="225" customWidth="1"/>
    <col min="6154" max="6154" width="11.00390625" style="225" customWidth="1"/>
    <col min="6155" max="6155" width="10.375" style="225" customWidth="1"/>
    <col min="6156" max="6156" width="75.375" style="225" customWidth="1"/>
    <col min="6157" max="6157" width="45.25390625" style="225" customWidth="1"/>
    <col min="6158" max="6400" width="9.125" style="225" customWidth="1"/>
    <col min="6401" max="6401" width="4.375" style="225" customWidth="1"/>
    <col min="6402" max="6402" width="11.625" style="225" customWidth="1"/>
    <col min="6403" max="6403" width="40.375" style="225" customWidth="1"/>
    <col min="6404" max="6404" width="5.625" style="225" customWidth="1"/>
    <col min="6405" max="6405" width="8.625" style="225" customWidth="1"/>
    <col min="6406" max="6406" width="9.875" style="225" customWidth="1"/>
    <col min="6407" max="6407" width="13.875" style="225" customWidth="1"/>
    <col min="6408" max="6408" width="11.75390625" style="225" customWidth="1"/>
    <col min="6409" max="6409" width="11.625" style="225" customWidth="1"/>
    <col min="6410" max="6410" width="11.00390625" style="225" customWidth="1"/>
    <col min="6411" max="6411" width="10.375" style="225" customWidth="1"/>
    <col min="6412" max="6412" width="75.375" style="225" customWidth="1"/>
    <col min="6413" max="6413" width="45.25390625" style="225" customWidth="1"/>
    <col min="6414" max="6656" width="9.125" style="225" customWidth="1"/>
    <col min="6657" max="6657" width="4.375" style="225" customWidth="1"/>
    <col min="6658" max="6658" width="11.625" style="225" customWidth="1"/>
    <col min="6659" max="6659" width="40.375" style="225" customWidth="1"/>
    <col min="6660" max="6660" width="5.625" style="225" customWidth="1"/>
    <col min="6661" max="6661" width="8.625" style="225" customWidth="1"/>
    <col min="6662" max="6662" width="9.875" style="225" customWidth="1"/>
    <col min="6663" max="6663" width="13.875" style="225" customWidth="1"/>
    <col min="6664" max="6664" width="11.75390625" style="225" customWidth="1"/>
    <col min="6665" max="6665" width="11.625" style="225" customWidth="1"/>
    <col min="6666" max="6666" width="11.00390625" style="225" customWidth="1"/>
    <col min="6667" max="6667" width="10.375" style="225" customWidth="1"/>
    <col min="6668" max="6668" width="75.375" style="225" customWidth="1"/>
    <col min="6669" max="6669" width="45.25390625" style="225" customWidth="1"/>
    <col min="6670" max="6912" width="9.125" style="225" customWidth="1"/>
    <col min="6913" max="6913" width="4.375" style="225" customWidth="1"/>
    <col min="6914" max="6914" width="11.625" style="225" customWidth="1"/>
    <col min="6915" max="6915" width="40.375" style="225" customWidth="1"/>
    <col min="6916" max="6916" width="5.625" style="225" customWidth="1"/>
    <col min="6917" max="6917" width="8.625" style="225" customWidth="1"/>
    <col min="6918" max="6918" width="9.875" style="225" customWidth="1"/>
    <col min="6919" max="6919" width="13.875" style="225" customWidth="1"/>
    <col min="6920" max="6920" width="11.75390625" style="225" customWidth="1"/>
    <col min="6921" max="6921" width="11.625" style="225" customWidth="1"/>
    <col min="6922" max="6922" width="11.00390625" style="225" customWidth="1"/>
    <col min="6923" max="6923" width="10.375" style="225" customWidth="1"/>
    <col min="6924" max="6924" width="75.375" style="225" customWidth="1"/>
    <col min="6925" max="6925" width="45.25390625" style="225" customWidth="1"/>
    <col min="6926" max="7168" width="9.125" style="225" customWidth="1"/>
    <col min="7169" max="7169" width="4.375" style="225" customWidth="1"/>
    <col min="7170" max="7170" width="11.625" style="225" customWidth="1"/>
    <col min="7171" max="7171" width="40.375" style="225" customWidth="1"/>
    <col min="7172" max="7172" width="5.625" style="225" customWidth="1"/>
    <col min="7173" max="7173" width="8.625" style="225" customWidth="1"/>
    <col min="7174" max="7174" width="9.875" style="225" customWidth="1"/>
    <col min="7175" max="7175" width="13.875" style="225" customWidth="1"/>
    <col min="7176" max="7176" width="11.75390625" style="225" customWidth="1"/>
    <col min="7177" max="7177" width="11.625" style="225" customWidth="1"/>
    <col min="7178" max="7178" width="11.00390625" style="225" customWidth="1"/>
    <col min="7179" max="7179" width="10.375" style="225" customWidth="1"/>
    <col min="7180" max="7180" width="75.375" style="225" customWidth="1"/>
    <col min="7181" max="7181" width="45.25390625" style="225" customWidth="1"/>
    <col min="7182" max="7424" width="9.125" style="225" customWidth="1"/>
    <col min="7425" max="7425" width="4.375" style="225" customWidth="1"/>
    <col min="7426" max="7426" width="11.625" style="225" customWidth="1"/>
    <col min="7427" max="7427" width="40.375" style="225" customWidth="1"/>
    <col min="7428" max="7428" width="5.625" style="225" customWidth="1"/>
    <col min="7429" max="7429" width="8.625" style="225" customWidth="1"/>
    <col min="7430" max="7430" width="9.875" style="225" customWidth="1"/>
    <col min="7431" max="7431" width="13.875" style="225" customWidth="1"/>
    <col min="7432" max="7432" width="11.75390625" style="225" customWidth="1"/>
    <col min="7433" max="7433" width="11.625" style="225" customWidth="1"/>
    <col min="7434" max="7434" width="11.00390625" style="225" customWidth="1"/>
    <col min="7435" max="7435" width="10.375" style="225" customWidth="1"/>
    <col min="7436" max="7436" width="75.375" style="225" customWidth="1"/>
    <col min="7437" max="7437" width="45.25390625" style="225" customWidth="1"/>
    <col min="7438" max="7680" width="9.125" style="225" customWidth="1"/>
    <col min="7681" max="7681" width="4.375" style="225" customWidth="1"/>
    <col min="7682" max="7682" width="11.625" style="225" customWidth="1"/>
    <col min="7683" max="7683" width="40.375" style="225" customWidth="1"/>
    <col min="7684" max="7684" width="5.625" style="225" customWidth="1"/>
    <col min="7685" max="7685" width="8.625" style="225" customWidth="1"/>
    <col min="7686" max="7686" width="9.875" style="225" customWidth="1"/>
    <col min="7687" max="7687" width="13.875" style="225" customWidth="1"/>
    <col min="7688" max="7688" width="11.75390625" style="225" customWidth="1"/>
    <col min="7689" max="7689" width="11.625" style="225" customWidth="1"/>
    <col min="7690" max="7690" width="11.00390625" style="225" customWidth="1"/>
    <col min="7691" max="7691" width="10.375" style="225" customWidth="1"/>
    <col min="7692" max="7692" width="75.375" style="225" customWidth="1"/>
    <col min="7693" max="7693" width="45.25390625" style="225" customWidth="1"/>
    <col min="7694" max="7936" width="9.125" style="225" customWidth="1"/>
    <col min="7937" max="7937" width="4.375" style="225" customWidth="1"/>
    <col min="7938" max="7938" width="11.625" style="225" customWidth="1"/>
    <col min="7939" max="7939" width="40.375" style="225" customWidth="1"/>
    <col min="7940" max="7940" width="5.625" style="225" customWidth="1"/>
    <col min="7941" max="7941" width="8.625" style="225" customWidth="1"/>
    <col min="7942" max="7942" width="9.875" style="225" customWidth="1"/>
    <col min="7943" max="7943" width="13.875" style="225" customWidth="1"/>
    <col min="7944" max="7944" width="11.75390625" style="225" customWidth="1"/>
    <col min="7945" max="7945" width="11.625" style="225" customWidth="1"/>
    <col min="7946" max="7946" width="11.00390625" style="225" customWidth="1"/>
    <col min="7947" max="7947" width="10.375" style="225" customWidth="1"/>
    <col min="7948" max="7948" width="75.375" style="225" customWidth="1"/>
    <col min="7949" max="7949" width="45.25390625" style="225" customWidth="1"/>
    <col min="7950" max="8192" width="9.125" style="225" customWidth="1"/>
    <col min="8193" max="8193" width="4.375" style="225" customWidth="1"/>
    <col min="8194" max="8194" width="11.625" style="225" customWidth="1"/>
    <col min="8195" max="8195" width="40.375" style="225" customWidth="1"/>
    <col min="8196" max="8196" width="5.625" style="225" customWidth="1"/>
    <col min="8197" max="8197" width="8.625" style="225" customWidth="1"/>
    <col min="8198" max="8198" width="9.875" style="225" customWidth="1"/>
    <col min="8199" max="8199" width="13.875" style="225" customWidth="1"/>
    <col min="8200" max="8200" width="11.75390625" style="225" customWidth="1"/>
    <col min="8201" max="8201" width="11.625" style="225" customWidth="1"/>
    <col min="8202" max="8202" width="11.00390625" style="225" customWidth="1"/>
    <col min="8203" max="8203" width="10.375" style="225" customWidth="1"/>
    <col min="8204" max="8204" width="75.375" style="225" customWidth="1"/>
    <col min="8205" max="8205" width="45.25390625" style="225" customWidth="1"/>
    <col min="8206" max="8448" width="9.125" style="225" customWidth="1"/>
    <col min="8449" max="8449" width="4.375" style="225" customWidth="1"/>
    <col min="8450" max="8450" width="11.625" style="225" customWidth="1"/>
    <col min="8451" max="8451" width="40.375" style="225" customWidth="1"/>
    <col min="8452" max="8452" width="5.625" style="225" customWidth="1"/>
    <col min="8453" max="8453" width="8.625" style="225" customWidth="1"/>
    <col min="8454" max="8454" width="9.875" style="225" customWidth="1"/>
    <col min="8455" max="8455" width="13.875" style="225" customWidth="1"/>
    <col min="8456" max="8456" width="11.75390625" style="225" customWidth="1"/>
    <col min="8457" max="8457" width="11.625" style="225" customWidth="1"/>
    <col min="8458" max="8458" width="11.00390625" style="225" customWidth="1"/>
    <col min="8459" max="8459" width="10.375" style="225" customWidth="1"/>
    <col min="8460" max="8460" width="75.375" style="225" customWidth="1"/>
    <col min="8461" max="8461" width="45.25390625" style="225" customWidth="1"/>
    <col min="8462" max="8704" width="9.125" style="225" customWidth="1"/>
    <col min="8705" max="8705" width="4.375" style="225" customWidth="1"/>
    <col min="8706" max="8706" width="11.625" style="225" customWidth="1"/>
    <col min="8707" max="8707" width="40.375" style="225" customWidth="1"/>
    <col min="8708" max="8708" width="5.625" style="225" customWidth="1"/>
    <col min="8709" max="8709" width="8.625" style="225" customWidth="1"/>
    <col min="8710" max="8710" width="9.875" style="225" customWidth="1"/>
    <col min="8711" max="8711" width="13.875" style="225" customWidth="1"/>
    <col min="8712" max="8712" width="11.75390625" style="225" customWidth="1"/>
    <col min="8713" max="8713" width="11.625" style="225" customWidth="1"/>
    <col min="8714" max="8714" width="11.00390625" style="225" customWidth="1"/>
    <col min="8715" max="8715" width="10.375" style="225" customWidth="1"/>
    <col min="8716" max="8716" width="75.375" style="225" customWidth="1"/>
    <col min="8717" max="8717" width="45.25390625" style="225" customWidth="1"/>
    <col min="8718" max="8960" width="9.125" style="225" customWidth="1"/>
    <col min="8961" max="8961" width="4.375" style="225" customWidth="1"/>
    <col min="8962" max="8962" width="11.625" style="225" customWidth="1"/>
    <col min="8963" max="8963" width="40.375" style="225" customWidth="1"/>
    <col min="8964" max="8964" width="5.625" style="225" customWidth="1"/>
    <col min="8965" max="8965" width="8.625" style="225" customWidth="1"/>
    <col min="8966" max="8966" width="9.875" style="225" customWidth="1"/>
    <col min="8967" max="8967" width="13.875" style="225" customWidth="1"/>
    <col min="8968" max="8968" width="11.75390625" style="225" customWidth="1"/>
    <col min="8969" max="8969" width="11.625" style="225" customWidth="1"/>
    <col min="8970" max="8970" width="11.00390625" style="225" customWidth="1"/>
    <col min="8971" max="8971" width="10.375" style="225" customWidth="1"/>
    <col min="8972" max="8972" width="75.375" style="225" customWidth="1"/>
    <col min="8973" max="8973" width="45.25390625" style="225" customWidth="1"/>
    <col min="8974" max="9216" width="9.125" style="225" customWidth="1"/>
    <col min="9217" max="9217" width="4.375" style="225" customWidth="1"/>
    <col min="9218" max="9218" width="11.625" style="225" customWidth="1"/>
    <col min="9219" max="9219" width="40.375" style="225" customWidth="1"/>
    <col min="9220" max="9220" width="5.625" style="225" customWidth="1"/>
    <col min="9221" max="9221" width="8.625" style="225" customWidth="1"/>
    <col min="9222" max="9222" width="9.875" style="225" customWidth="1"/>
    <col min="9223" max="9223" width="13.875" style="225" customWidth="1"/>
    <col min="9224" max="9224" width="11.75390625" style="225" customWidth="1"/>
    <col min="9225" max="9225" width="11.625" style="225" customWidth="1"/>
    <col min="9226" max="9226" width="11.00390625" style="225" customWidth="1"/>
    <col min="9227" max="9227" width="10.375" style="225" customWidth="1"/>
    <col min="9228" max="9228" width="75.375" style="225" customWidth="1"/>
    <col min="9229" max="9229" width="45.25390625" style="225" customWidth="1"/>
    <col min="9230" max="9472" width="9.125" style="225" customWidth="1"/>
    <col min="9473" max="9473" width="4.375" style="225" customWidth="1"/>
    <col min="9474" max="9474" width="11.625" style="225" customWidth="1"/>
    <col min="9475" max="9475" width="40.375" style="225" customWidth="1"/>
    <col min="9476" max="9476" width="5.625" style="225" customWidth="1"/>
    <col min="9477" max="9477" width="8.625" style="225" customWidth="1"/>
    <col min="9478" max="9478" width="9.875" style="225" customWidth="1"/>
    <col min="9479" max="9479" width="13.875" style="225" customWidth="1"/>
    <col min="9480" max="9480" width="11.75390625" style="225" customWidth="1"/>
    <col min="9481" max="9481" width="11.625" style="225" customWidth="1"/>
    <col min="9482" max="9482" width="11.00390625" style="225" customWidth="1"/>
    <col min="9483" max="9483" width="10.375" style="225" customWidth="1"/>
    <col min="9484" max="9484" width="75.375" style="225" customWidth="1"/>
    <col min="9485" max="9485" width="45.25390625" style="225" customWidth="1"/>
    <col min="9486" max="9728" width="9.125" style="225" customWidth="1"/>
    <col min="9729" max="9729" width="4.375" style="225" customWidth="1"/>
    <col min="9730" max="9730" width="11.625" style="225" customWidth="1"/>
    <col min="9731" max="9731" width="40.375" style="225" customWidth="1"/>
    <col min="9732" max="9732" width="5.625" style="225" customWidth="1"/>
    <col min="9733" max="9733" width="8.625" style="225" customWidth="1"/>
    <col min="9734" max="9734" width="9.875" style="225" customWidth="1"/>
    <col min="9735" max="9735" width="13.875" style="225" customWidth="1"/>
    <col min="9736" max="9736" width="11.75390625" style="225" customWidth="1"/>
    <col min="9737" max="9737" width="11.625" style="225" customWidth="1"/>
    <col min="9738" max="9738" width="11.00390625" style="225" customWidth="1"/>
    <col min="9739" max="9739" width="10.375" style="225" customWidth="1"/>
    <col min="9740" max="9740" width="75.375" style="225" customWidth="1"/>
    <col min="9741" max="9741" width="45.25390625" style="225" customWidth="1"/>
    <col min="9742" max="9984" width="9.125" style="225" customWidth="1"/>
    <col min="9985" max="9985" width="4.375" style="225" customWidth="1"/>
    <col min="9986" max="9986" width="11.625" style="225" customWidth="1"/>
    <col min="9987" max="9987" width="40.375" style="225" customWidth="1"/>
    <col min="9988" max="9988" width="5.625" style="225" customWidth="1"/>
    <col min="9989" max="9989" width="8.625" style="225" customWidth="1"/>
    <col min="9990" max="9990" width="9.875" style="225" customWidth="1"/>
    <col min="9991" max="9991" width="13.875" style="225" customWidth="1"/>
    <col min="9992" max="9992" width="11.75390625" style="225" customWidth="1"/>
    <col min="9993" max="9993" width="11.625" style="225" customWidth="1"/>
    <col min="9994" max="9994" width="11.00390625" style="225" customWidth="1"/>
    <col min="9995" max="9995" width="10.375" style="225" customWidth="1"/>
    <col min="9996" max="9996" width="75.375" style="225" customWidth="1"/>
    <col min="9997" max="9997" width="45.25390625" style="225" customWidth="1"/>
    <col min="9998" max="10240" width="9.125" style="225" customWidth="1"/>
    <col min="10241" max="10241" width="4.375" style="225" customWidth="1"/>
    <col min="10242" max="10242" width="11.625" style="225" customWidth="1"/>
    <col min="10243" max="10243" width="40.375" style="225" customWidth="1"/>
    <col min="10244" max="10244" width="5.625" style="225" customWidth="1"/>
    <col min="10245" max="10245" width="8.625" style="225" customWidth="1"/>
    <col min="10246" max="10246" width="9.875" style="225" customWidth="1"/>
    <col min="10247" max="10247" width="13.875" style="225" customWidth="1"/>
    <col min="10248" max="10248" width="11.75390625" style="225" customWidth="1"/>
    <col min="10249" max="10249" width="11.625" style="225" customWidth="1"/>
    <col min="10250" max="10250" width="11.00390625" style="225" customWidth="1"/>
    <col min="10251" max="10251" width="10.375" style="225" customWidth="1"/>
    <col min="10252" max="10252" width="75.375" style="225" customWidth="1"/>
    <col min="10253" max="10253" width="45.25390625" style="225" customWidth="1"/>
    <col min="10254" max="10496" width="9.125" style="225" customWidth="1"/>
    <col min="10497" max="10497" width="4.375" style="225" customWidth="1"/>
    <col min="10498" max="10498" width="11.625" style="225" customWidth="1"/>
    <col min="10499" max="10499" width="40.375" style="225" customWidth="1"/>
    <col min="10500" max="10500" width="5.625" style="225" customWidth="1"/>
    <col min="10501" max="10501" width="8.625" style="225" customWidth="1"/>
    <col min="10502" max="10502" width="9.875" style="225" customWidth="1"/>
    <col min="10503" max="10503" width="13.875" style="225" customWidth="1"/>
    <col min="10504" max="10504" width="11.75390625" style="225" customWidth="1"/>
    <col min="10505" max="10505" width="11.625" style="225" customWidth="1"/>
    <col min="10506" max="10506" width="11.00390625" style="225" customWidth="1"/>
    <col min="10507" max="10507" width="10.375" style="225" customWidth="1"/>
    <col min="10508" max="10508" width="75.375" style="225" customWidth="1"/>
    <col min="10509" max="10509" width="45.25390625" style="225" customWidth="1"/>
    <col min="10510" max="10752" width="9.125" style="225" customWidth="1"/>
    <col min="10753" max="10753" width="4.375" style="225" customWidth="1"/>
    <col min="10754" max="10754" width="11.625" style="225" customWidth="1"/>
    <col min="10755" max="10755" width="40.375" style="225" customWidth="1"/>
    <col min="10756" max="10756" width="5.625" style="225" customWidth="1"/>
    <col min="10757" max="10757" width="8.625" style="225" customWidth="1"/>
    <col min="10758" max="10758" width="9.875" style="225" customWidth="1"/>
    <col min="10759" max="10759" width="13.875" style="225" customWidth="1"/>
    <col min="10760" max="10760" width="11.75390625" style="225" customWidth="1"/>
    <col min="10761" max="10761" width="11.625" style="225" customWidth="1"/>
    <col min="10762" max="10762" width="11.00390625" style="225" customWidth="1"/>
    <col min="10763" max="10763" width="10.375" style="225" customWidth="1"/>
    <col min="10764" max="10764" width="75.375" style="225" customWidth="1"/>
    <col min="10765" max="10765" width="45.25390625" style="225" customWidth="1"/>
    <col min="10766" max="11008" width="9.125" style="225" customWidth="1"/>
    <col min="11009" max="11009" width="4.375" style="225" customWidth="1"/>
    <col min="11010" max="11010" width="11.625" style="225" customWidth="1"/>
    <col min="11011" max="11011" width="40.375" style="225" customWidth="1"/>
    <col min="11012" max="11012" width="5.625" style="225" customWidth="1"/>
    <col min="11013" max="11013" width="8.625" style="225" customWidth="1"/>
    <col min="11014" max="11014" width="9.875" style="225" customWidth="1"/>
    <col min="11015" max="11015" width="13.875" style="225" customWidth="1"/>
    <col min="11016" max="11016" width="11.75390625" style="225" customWidth="1"/>
    <col min="11017" max="11017" width="11.625" style="225" customWidth="1"/>
    <col min="11018" max="11018" width="11.00390625" style="225" customWidth="1"/>
    <col min="11019" max="11019" width="10.375" style="225" customWidth="1"/>
    <col min="11020" max="11020" width="75.375" style="225" customWidth="1"/>
    <col min="11021" max="11021" width="45.25390625" style="225" customWidth="1"/>
    <col min="11022" max="11264" width="9.125" style="225" customWidth="1"/>
    <col min="11265" max="11265" width="4.375" style="225" customWidth="1"/>
    <col min="11266" max="11266" width="11.625" style="225" customWidth="1"/>
    <col min="11267" max="11267" width="40.375" style="225" customWidth="1"/>
    <col min="11268" max="11268" width="5.625" style="225" customWidth="1"/>
    <col min="11269" max="11269" width="8.625" style="225" customWidth="1"/>
    <col min="11270" max="11270" width="9.875" style="225" customWidth="1"/>
    <col min="11271" max="11271" width="13.875" style="225" customWidth="1"/>
    <col min="11272" max="11272" width="11.75390625" style="225" customWidth="1"/>
    <col min="11273" max="11273" width="11.625" style="225" customWidth="1"/>
    <col min="11274" max="11274" width="11.00390625" style="225" customWidth="1"/>
    <col min="11275" max="11275" width="10.375" style="225" customWidth="1"/>
    <col min="11276" max="11276" width="75.375" style="225" customWidth="1"/>
    <col min="11277" max="11277" width="45.25390625" style="225" customWidth="1"/>
    <col min="11278" max="11520" width="9.125" style="225" customWidth="1"/>
    <col min="11521" max="11521" width="4.375" style="225" customWidth="1"/>
    <col min="11522" max="11522" width="11.625" style="225" customWidth="1"/>
    <col min="11523" max="11523" width="40.375" style="225" customWidth="1"/>
    <col min="11524" max="11524" width="5.625" style="225" customWidth="1"/>
    <col min="11525" max="11525" width="8.625" style="225" customWidth="1"/>
    <col min="11526" max="11526" width="9.875" style="225" customWidth="1"/>
    <col min="11527" max="11527" width="13.875" style="225" customWidth="1"/>
    <col min="11528" max="11528" width="11.75390625" style="225" customWidth="1"/>
    <col min="11529" max="11529" width="11.625" style="225" customWidth="1"/>
    <col min="11530" max="11530" width="11.00390625" style="225" customWidth="1"/>
    <col min="11531" max="11531" width="10.375" style="225" customWidth="1"/>
    <col min="11532" max="11532" width="75.375" style="225" customWidth="1"/>
    <col min="11533" max="11533" width="45.25390625" style="225" customWidth="1"/>
    <col min="11534" max="11776" width="9.125" style="225" customWidth="1"/>
    <col min="11777" max="11777" width="4.375" style="225" customWidth="1"/>
    <col min="11778" max="11778" width="11.625" style="225" customWidth="1"/>
    <col min="11779" max="11779" width="40.375" style="225" customWidth="1"/>
    <col min="11780" max="11780" width="5.625" style="225" customWidth="1"/>
    <col min="11781" max="11781" width="8.625" style="225" customWidth="1"/>
    <col min="11782" max="11782" width="9.875" style="225" customWidth="1"/>
    <col min="11783" max="11783" width="13.875" style="225" customWidth="1"/>
    <col min="11784" max="11784" width="11.75390625" style="225" customWidth="1"/>
    <col min="11785" max="11785" width="11.625" style="225" customWidth="1"/>
    <col min="11786" max="11786" width="11.00390625" style="225" customWidth="1"/>
    <col min="11787" max="11787" width="10.375" style="225" customWidth="1"/>
    <col min="11788" max="11788" width="75.375" style="225" customWidth="1"/>
    <col min="11789" max="11789" width="45.25390625" style="225" customWidth="1"/>
    <col min="11790" max="12032" width="9.125" style="225" customWidth="1"/>
    <col min="12033" max="12033" width="4.375" style="225" customWidth="1"/>
    <col min="12034" max="12034" width="11.625" style="225" customWidth="1"/>
    <col min="12035" max="12035" width="40.375" style="225" customWidth="1"/>
    <col min="12036" max="12036" width="5.625" style="225" customWidth="1"/>
    <col min="12037" max="12037" width="8.625" style="225" customWidth="1"/>
    <col min="12038" max="12038" width="9.875" style="225" customWidth="1"/>
    <col min="12039" max="12039" width="13.875" style="225" customWidth="1"/>
    <col min="12040" max="12040" width="11.75390625" style="225" customWidth="1"/>
    <col min="12041" max="12041" width="11.625" style="225" customWidth="1"/>
    <col min="12042" max="12042" width="11.00390625" style="225" customWidth="1"/>
    <col min="12043" max="12043" width="10.375" style="225" customWidth="1"/>
    <col min="12044" max="12044" width="75.375" style="225" customWidth="1"/>
    <col min="12045" max="12045" width="45.25390625" style="225" customWidth="1"/>
    <col min="12046" max="12288" width="9.125" style="225" customWidth="1"/>
    <col min="12289" max="12289" width="4.375" style="225" customWidth="1"/>
    <col min="12290" max="12290" width="11.625" style="225" customWidth="1"/>
    <col min="12291" max="12291" width="40.375" style="225" customWidth="1"/>
    <col min="12292" max="12292" width="5.625" style="225" customWidth="1"/>
    <col min="12293" max="12293" width="8.625" style="225" customWidth="1"/>
    <col min="12294" max="12294" width="9.875" style="225" customWidth="1"/>
    <col min="12295" max="12295" width="13.875" style="225" customWidth="1"/>
    <col min="12296" max="12296" width="11.75390625" style="225" customWidth="1"/>
    <col min="12297" max="12297" width="11.625" style="225" customWidth="1"/>
    <col min="12298" max="12298" width="11.00390625" style="225" customWidth="1"/>
    <col min="12299" max="12299" width="10.375" style="225" customWidth="1"/>
    <col min="12300" max="12300" width="75.375" style="225" customWidth="1"/>
    <col min="12301" max="12301" width="45.25390625" style="225" customWidth="1"/>
    <col min="12302" max="12544" width="9.125" style="225" customWidth="1"/>
    <col min="12545" max="12545" width="4.375" style="225" customWidth="1"/>
    <col min="12546" max="12546" width="11.625" style="225" customWidth="1"/>
    <col min="12547" max="12547" width="40.375" style="225" customWidth="1"/>
    <col min="12548" max="12548" width="5.625" style="225" customWidth="1"/>
    <col min="12549" max="12549" width="8.625" style="225" customWidth="1"/>
    <col min="12550" max="12550" width="9.875" style="225" customWidth="1"/>
    <col min="12551" max="12551" width="13.875" style="225" customWidth="1"/>
    <col min="12552" max="12552" width="11.75390625" style="225" customWidth="1"/>
    <col min="12553" max="12553" width="11.625" style="225" customWidth="1"/>
    <col min="12554" max="12554" width="11.00390625" style="225" customWidth="1"/>
    <col min="12555" max="12555" width="10.375" style="225" customWidth="1"/>
    <col min="12556" max="12556" width="75.375" style="225" customWidth="1"/>
    <col min="12557" max="12557" width="45.25390625" style="225" customWidth="1"/>
    <col min="12558" max="12800" width="9.125" style="225" customWidth="1"/>
    <col min="12801" max="12801" width="4.375" style="225" customWidth="1"/>
    <col min="12802" max="12802" width="11.625" style="225" customWidth="1"/>
    <col min="12803" max="12803" width="40.375" style="225" customWidth="1"/>
    <col min="12804" max="12804" width="5.625" style="225" customWidth="1"/>
    <col min="12805" max="12805" width="8.625" style="225" customWidth="1"/>
    <col min="12806" max="12806" width="9.875" style="225" customWidth="1"/>
    <col min="12807" max="12807" width="13.875" style="225" customWidth="1"/>
    <col min="12808" max="12808" width="11.75390625" style="225" customWidth="1"/>
    <col min="12809" max="12809" width="11.625" style="225" customWidth="1"/>
    <col min="12810" max="12810" width="11.00390625" style="225" customWidth="1"/>
    <col min="12811" max="12811" width="10.375" style="225" customWidth="1"/>
    <col min="12812" max="12812" width="75.375" style="225" customWidth="1"/>
    <col min="12813" max="12813" width="45.25390625" style="225" customWidth="1"/>
    <col min="12814" max="13056" width="9.125" style="225" customWidth="1"/>
    <col min="13057" max="13057" width="4.375" style="225" customWidth="1"/>
    <col min="13058" max="13058" width="11.625" style="225" customWidth="1"/>
    <col min="13059" max="13059" width="40.375" style="225" customWidth="1"/>
    <col min="13060" max="13060" width="5.625" style="225" customWidth="1"/>
    <col min="13061" max="13061" width="8.625" style="225" customWidth="1"/>
    <col min="13062" max="13062" width="9.875" style="225" customWidth="1"/>
    <col min="13063" max="13063" width="13.875" style="225" customWidth="1"/>
    <col min="13064" max="13064" width="11.75390625" style="225" customWidth="1"/>
    <col min="13065" max="13065" width="11.625" style="225" customWidth="1"/>
    <col min="13066" max="13066" width="11.00390625" style="225" customWidth="1"/>
    <col min="13067" max="13067" width="10.375" style="225" customWidth="1"/>
    <col min="13068" max="13068" width="75.375" style="225" customWidth="1"/>
    <col min="13069" max="13069" width="45.25390625" style="225" customWidth="1"/>
    <col min="13070" max="13312" width="9.125" style="225" customWidth="1"/>
    <col min="13313" max="13313" width="4.375" style="225" customWidth="1"/>
    <col min="13314" max="13314" width="11.625" style="225" customWidth="1"/>
    <col min="13315" max="13315" width="40.375" style="225" customWidth="1"/>
    <col min="13316" max="13316" width="5.625" style="225" customWidth="1"/>
    <col min="13317" max="13317" width="8.625" style="225" customWidth="1"/>
    <col min="13318" max="13318" width="9.875" style="225" customWidth="1"/>
    <col min="13319" max="13319" width="13.875" style="225" customWidth="1"/>
    <col min="13320" max="13320" width="11.75390625" style="225" customWidth="1"/>
    <col min="13321" max="13321" width="11.625" style="225" customWidth="1"/>
    <col min="13322" max="13322" width="11.00390625" style="225" customWidth="1"/>
    <col min="13323" max="13323" width="10.375" style="225" customWidth="1"/>
    <col min="13324" max="13324" width="75.375" style="225" customWidth="1"/>
    <col min="13325" max="13325" width="45.25390625" style="225" customWidth="1"/>
    <col min="13326" max="13568" width="9.125" style="225" customWidth="1"/>
    <col min="13569" max="13569" width="4.375" style="225" customWidth="1"/>
    <col min="13570" max="13570" width="11.625" style="225" customWidth="1"/>
    <col min="13571" max="13571" width="40.375" style="225" customWidth="1"/>
    <col min="13572" max="13572" width="5.625" style="225" customWidth="1"/>
    <col min="13573" max="13573" width="8.625" style="225" customWidth="1"/>
    <col min="13574" max="13574" width="9.875" style="225" customWidth="1"/>
    <col min="13575" max="13575" width="13.875" style="225" customWidth="1"/>
    <col min="13576" max="13576" width="11.75390625" style="225" customWidth="1"/>
    <col min="13577" max="13577" width="11.625" style="225" customWidth="1"/>
    <col min="13578" max="13578" width="11.00390625" style="225" customWidth="1"/>
    <col min="13579" max="13579" width="10.375" style="225" customWidth="1"/>
    <col min="13580" max="13580" width="75.375" style="225" customWidth="1"/>
    <col min="13581" max="13581" width="45.25390625" style="225" customWidth="1"/>
    <col min="13582" max="13824" width="9.125" style="225" customWidth="1"/>
    <col min="13825" max="13825" width="4.375" style="225" customWidth="1"/>
    <col min="13826" max="13826" width="11.625" style="225" customWidth="1"/>
    <col min="13827" max="13827" width="40.375" style="225" customWidth="1"/>
    <col min="13828" max="13828" width="5.625" style="225" customWidth="1"/>
    <col min="13829" max="13829" width="8.625" style="225" customWidth="1"/>
    <col min="13830" max="13830" width="9.875" style="225" customWidth="1"/>
    <col min="13831" max="13831" width="13.875" style="225" customWidth="1"/>
    <col min="13832" max="13832" width="11.75390625" style="225" customWidth="1"/>
    <col min="13833" max="13833" width="11.625" style="225" customWidth="1"/>
    <col min="13834" max="13834" width="11.00390625" style="225" customWidth="1"/>
    <col min="13835" max="13835" width="10.375" style="225" customWidth="1"/>
    <col min="13836" max="13836" width="75.375" style="225" customWidth="1"/>
    <col min="13837" max="13837" width="45.25390625" style="225" customWidth="1"/>
    <col min="13838" max="14080" width="9.125" style="225" customWidth="1"/>
    <col min="14081" max="14081" width="4.375" style="225" customWidth="1"/>
    <col min="14082" max="14082" width="11.625" style="225" customWidth="1"/>
    <col min="14083" max="14083" width="40.375" style="225" customWidth="1"/>
    <col min="14084" max="14084" width="5.625" style="225" customWidth="1"/>
    <col min="14085" max="14085" width="8.625" style="225" customWidth="1"/>
    <col min="14086" max="14086" width="9.875" style="225" customWidth="1"/>
    <col min="14087" max="14087" width="13.875" style="225" customWidth="1"/>
    <col min="14088" max="14088" width="11.75390625" style="225" customWidth="1"/>
    <col min="14089" max="14089" width="11.625" style="225" customWidth="1"/>
    <col min="14090" max="14090" width="11.00390625" style="225" customWidth="1"/>
    <col min="14091" max="14091" width="10.375" style="225" customWidth="1"/>
    <col min="14092" max="14092" width="75.375" style="225" customWidth="1"/>
    <col min="14093" max="14093" width="45.25390625" style="225" customWidth="1"/>
    <col min="14094" max="14336" width="9.125" style="225" customWidth="1"/>
    <col min="14337" max="14337" width="4.375" style="225" customWidth="1"/>
    <col min="14338" max="14338" width="11.625" style="225" customWidth="1"/>
    <col min="14339" max="14339" width="40.375" style="225" customWidth="1"/>
    <col min="14340" max="14340" width="5.625" style="225" customWidth="1"/>
    <col min="14341" max="14341" width="8.625" style="225" customWidth="1"/>
    <col min="14342" max="14342" width="9.875" style="225" customWidth="1"/>
    <col min="14343" max="14343" width="13.875" style="225" customWidth="1"/>
    <col min="14344" max="14344" width="11.75390625" style="225" customWidth="1"/>
    <col min="14345" max="14345" width="11.625" style="225" customWidth="1"/>
    <col min="14346" max="14346" width="11.00390625" style="225" customWidth="1"/>
    <col min="14347" max="14347" width="10.375" style="225" customWidth="1"/>
    <col min="14348" max="14348" width="75.375" style="225" customWidth="1"/>
    <col min="14349" max="14349" width="45.25390625" style="225" customWidth="1"/>
    <col min="14350" max="14592" width="9.125" style="225" customWidth="1"/>
    <col min="14593" max="14593" width="4.375" style="225" customWidth="1"/>
    <col min="14594" max="14594" width="11.625" style="225" customWidth="1"/>
    <col min="14595" max="14595" width="40.375" style="225" customWidth="1"/>
    <col min="14596" max="14596" width="5.625" style="225" customWidth="1"/>
    <col min="14597" max="14597" width="8.625" style="225" customWidth="1"/>
    <col min="14598" max="14598" width="9.875" style="225" customWidth="1"/>
    <col min="14599" max="14599" width="13.875" style="225" customWidth="1"/>
    <col min="14600" max="14600" width="11.75390625" style="225" customWidth="1"/>
    <col min="14601" max="14601" width="11.625" style="225" customWidth="1"/>
    <col min="14602" max="14602" width="11.00390625" style="225" customWidth="1"/>
    <col min="14603" max="14603" width="10.375" style="225" customWidth="1"/>
    <col min="14604" max="14604" width="75.375" style="225" customWidth="1"/>
    <col min="14605" max="14605" width="45.25390625" style="225" customWidth="1"/>
    <col min="14606" max="14848" width="9.125" style="225" customWidth="1"/>
    <col min="14849" max="14849" width="4.375" style="225" customWidth="1"/>
    <col min="14850" max="14850" width="11.625" style="225" customWidth="1"/>
    <col min="14851" max="14851" width="40.375" style="225" customWidth="1"/>
    <col min="14852" max="14852" width="5.625" style="225" customWidth="1"/>
    <col min="14853" max="14853" width="8.625" style="225" customWidth="1"/>
    <col min="14854" max="14854" width="9.875" style="225" customWidth="1"/>
    <col min="14855" max="14855" width="13.875" style="225" customWidth="1"/>
    <col min="14856" max="14856" width="11.75390625" style="225" customWidth="1"/>
    <col min="14857" max="14857" width="11.625" style="225" customWidth="1"/>
    <col min="14858" max="14858" width="11.00390625" style="225" customWidth="1"/>
    <col min="14859" max="14859" width="10.375" style="225" customWidth="1"/>
    <col min="14860" max="14860" width="75.375" style="225" customWidth="1"/>
    <col min="14861" max="14861" width="45.25390625" style="225" customWidth="1"/>
    <col min="14862" max="15104" width="9.125" style="225" customWidth="1"/>
    <col min="15105" max="15105" width="4.375" style="225" customWidth="1"/>
    <col min="15106" max="15106" width="11.625" style="225" customWidth="1"/>
    <col min="15107" max="15107" width="40.375" style="225" customWidth="1"/>
    <col min="15108" max="15108" width="5.625" style="225" customWidth="1"/>
    <col min="15109" max="15109" width="8.625" style="225" customWidth="1"/>
    <col min="15110" max="15110" width="9.875" style="225" customWidth="1"/>
    <col min="15111" max="15111" width="13.875" style="225" customWidth="1"/>
    <col min="15112" max="15112" width="11.75390625" style="225" customWidth="1"/>
    <col min="15113" max="15113" width="11.625" style="225" customWidth="1"/>
    <col min="15114" max="15114" width="11.00390625" style="225" customWidth="1"/>
    <col min="15115" max="15115" width="10.375" style="225" customWidth="1"/>
    <col min="15116" max="15116" width="75.375" style="225" customWidth="1"/>
    <col min="15117" max="15117" width="45.25390625" style="225" customWidth="1"/>
    <col min="15118" max="15360" width="9.125" style="225" customWidth="1"/>
    <col min="15361" max="15361" width="4.375" style="225" customWidth="1"/>
    <col min="15362" max="15362" width="11.625" style="225" customWidth="1"/>
    <col min="15363" max="15363" width="40.375" style="225" customWidth="1"/>
    <col min="15364" max="15364" width="5.625" style="225" customWidth="1"/>
    <col min="15365" max="15365" width="8.625" style="225" customWidth="1"/>
    <col min="15366" max="15366" width="9.875" style="225" customWidth="1"/>
    <col min="15367" max="15367" width="13.875" style="225" customWidth="1"/>
    <col min="15368" max="15368" width="11.75390625" style="225" customWidth="1"/>
    <col min="15369" max="15369" width="11.625" style="225" customWidth="1"/>
    <col min="15370" max="15370" width="11.00390625" style="225" customWidth="1"/>
    <col min="15371" max="15371" width="10.375" style="225" customWidth="1"/>
    <col min="15372" max="15372" width="75.375" style="225" customWidth="1"/>
    <col min="15373" max="15373" width="45.25390625" style="225" customWidth="1"/>
    <col min="15374" max="15616" width="9.125" style="225" customWidth="1"/>
    <col min="15617" max="15617" width="4.375" style="225" customWidth="1"/>
    <col min="15618" max="15618" width="11.625" style="225" customWidth="1"/>
    <col min="15619" max="15619" width="40.375" style="225" customWidth="1"/>
    <col min="15620" max="15620" width="5.625" style="225" customWidth="1"/>
    <col min="15621" max="15621" width="8.625" style="225" customWidth="1"/>
    <col min="15622" max="15622" width="9.875" style="225" customWidth="1"/>
    <col min="15623" max="15623" width="13.875" style="225" customWidth="1"/>
    <col min="15624" max="15624" width="11.75390625" style="225" customWidth="1"/>
    <col min="15625" max="15625" width="11.625" style="225" customWidth="1"/>
    <col min="15626" max="15626" width="11.00390625" style="225" customWidth="1"/>
    <col min="15627" max="15627" width="10.375" style="225" customWidth="1"/>
    <col min="15628" max="15628" width="75.375" style="225" customWidth="1"/>
    <col min="15629" max="15629" width="45.25390625" style="225" customWidth="1"/>
    <col min="15630" max="15872" width="9.125" style="225" customWidth="1"/>
    <col min="15873" max="15873" width="4.375" style="225" customWidth="1"/>
    <col min="15874" max="15874" width="11.625" style="225" customWidth="1"/>
    <col min="15875" max="15875" width="40.375" style="225" customWidth="1"/>
    <col min="15876" max="15876" width="5.625" style="225" customWidth="1"/>
    <col min="15877" max="15877" width="8.625" style="225" customWidth="1"/>
    <col min="15878" max="15878" width="9.875" style="225" customWidth="1"/>
    <col min="15879" max="15879" width="13.875" style="225" customWidth="1"/>
    <col min="15880" max="15880" width="11.75390625" style="225" customWidth="1"/>
    <col min="15881" max="15881" width="11.625" style="225" customWidth="1"/>
    <col min="15882" max="15882" width="11.00390625" style="225" customWidth="1"/>
    <col min="15883" max="15883" width="10.375" style="225" customWidth="1"/>
    <col min="15884" max="15884" width="75.375" style="225" customWidth="1"/>
    <col min="15885" max="15885" width="45.25390625" style="225" customWidth="1"/>
    <col min="15886" max="16128" width="9.125" style="225" customWidth="1"/>
    <col min="16129" max="16129" width="4.375" style="225" customWidth="1"/>
    <col min="16130" max="16130" width="11.625" style="225" customWidth="1"/>
    <col min="16131" max="16131" width="40.375" style="225" customWidth="1"/>
    <col min="16132" max="16132" width="5.625" style="225" customWidth="1"/>
    <col min="16133" max="16133" width="8.625" style="225" customWidth="1"/>
    <col min="16134" max="16134" width="9.875" style="225" customWidth="1"/>
    <col min="16135" max="16135" width="13.875" style="225" customWidth="1"/>
    <col min="16136" max="16136" width="11.75390625" style="225" customWidth="1"/>
    <col min="16137" max="16137" width="11.625" style="225" customWidth="1"/>
    <col min="16138" max="16138" width="11.00390625" style="225" customWidth="1"/>
    <col min="16139" max="16139" width="10.375" style="225" customWidth="1"/>
    <col min="16140" max="16140" width="75.375" style="225" customWidth="1"/>
    <col min="16141" max="16141" width="45.25390625" style="225" customWidth="1"/>
    <col min="16142" max="16384" width="9.125" style="225" customWidth="1"/>
  </cols>
  <sheetData>
    <row r="1" spans="1:7" ht="15.75">
      <c r="A1" s="325" t="s">
        <v>87</v>
      </c>
      <c r="B1" s="325"/>
      <c r="C1" s="325"/>
      <c r="D1" s="325"/>
      <c r="E1" s="325"/>
      <c r="F1" s="325"/>
      <c r="G1" s="325"/>
    </row>
    <row r="2" spans="2:7" ht="14.25" customHeight="1" thickBot="1">
      <c r="B2" s="226"/>
      <c r="C2" s="227"/>
      <c r="D2" s="227"/>
      <c r="E2" s="228"/>
      <c r="F2" s="227"/>
      <c r="G2" s="227"/>
    </row>
    <row r="3" spans="1:7" ht="13.5" thickTop="1">
      <c r="A3" s="310" t="s">
        <v>3</v>
      </c>
      <c r="B3" s="311"/>
      <c r="C3" s="179" t="s">
        <v>690</v>
      </c>
      <c r="D3" s="180"/>
      <c r="E3" s="229" t="s">
        <v>88</v>
      </c>
      <c r="F3" s="230">
        <f>'01 001 Rek'!H1</f>
        <v>1</v>
      </c>
      <c r="G3" s="231"/>
    </row>
    <row r="4" spans="1:7" ht="13.5" thickBot="1">
      <c r="A4" s="326" t="s">
        <v>78</v>
      </c>
      <c r="B4" s="313"/>
      <c r="C4" s="185" t="s">
        <v>105</v>
      </c>
      <c r="D4" s="186"/>
      <c r="E4" s="327" t="str">
        <f>'01 001 Rek'!G2</f>
        <v>fasády JV1, JV2, SZ1, SZ2</v>
      </c>
      <c r="F4" s="328"/>
      <c r="G4" s="329"/>
    </row>
    <row r="5" spans="1:7" ht="13.5" thickTop="1">
      <c r="A5" s="232"/>
      <c r="G5" s="234"/>
    </row>
    <row r="6" spans="1:11" ht="27" customHeight="1">
      <c r="A6" s="235" t="s">
        <v>89</v>
      </c>
      <c r="B6" s="236" t="s">
        <v>90</v>
      </c>
      <c r="C6" s="236" t="s">
        <v>91</v>
      </c>
      <c r="D6" s="236" t="s">
        <v>92</v>
      </c>
      <c r="E6" s="237" t="s">
        <v>93</v>
      </c>
      <c r="F6" s="236" t="s">
        <v>94</v>
      </c>
      <c r="G6" s="238" t="s">
        <v>95</v>
      </c>
      <c r="H6" s="239" t="s">
        <v>96</v>
      </c>
      <c r="I6" s="239" t="s">
        <v>97</v>
      </c>
      <c r="J6" s="239" t="s">
        <v>98</v>
      </c>
      <c r="K6" s="239" t="s">
        <v>99</v>
      </c>
    </row>
    <row r="7" spans="1:15" ht="12.75">
      <c r="A7" s="240" t="s">
        <v>100</v>
      </c>
      <c r="B7" s="241" t="s">
        <v>108</v>
      </c>
      <c r="C7" s="242" t="s">
        <v>109</v>
      </c>
      <c r="D7" s="243"/>
      <c r="E7" s="244"/>
      <c r="F7" s="244"/>
      <c r="G7" s="245"/>
      <c r="H7" s="246"/>
      <c r="I7" s="247"/>
      <c r="J7" s="248"/>
      <c r="K7" s="249"/>
      <c r="O7" s="250">
        <v>1</v>
      </c>
    </row>
    <row r="8" spans="1:80" ht="12.75">
      <c r="A8" s="251">
        <v>1</v>
      </c>
      <c r="B8" s="252"/>
      <c r="C8" s="253"/>
      <c r="D8" s="254"/>
      <c r="E8" s="255"/>
      <c r="F8" s="255"/>
      <c r="G8" s="256"/>
      <c r="H8" s="257"/>
      <c r="I8" s="258"/>
      <c r="J8" s="257"/>
      <c r="K8" s="258"/>
      <c r="O8" s="250">
        <v>2</v>
      </c>
      <c r="AA8" s="225">
        <v>1</v>
      </c>
      <c r="AB8" s="225">
        <v>1</v>
      </c>
      <c r="AC8" s="225">
        <v>1</v>
      </c>
      <c r="AZ8" s="225">
        <v>1</v>
      </c>
      <c r="BA8" s="225">
        <f>IF(AZ8=1,G8,0)</f>
        <v>0</v>
      </c>
      <c r="BB8" s="225">
        <f>IF(AZ8=2,G8,0)</f>
        <v>0</v>
      </c>
      <c r="BC8" s="225">
        <f>IF(AZ8=3,G8,0)</f>
        <v>0</v>
      </c>
      <c r="BD8" s="225">
        <f>IF(AZ8=4,G8,0)</f>
        <v>0</v>
      </c>
      <c r="BE8" s="225">
        <f>IF(AZ8=5,G8,0)</f>
        <v>0</v>
      </c>
      <c r="CA8" s="250">
        <v>1</v>
      </c>
      <c r="CB8" s="250">
        <v>1</v>
      </c>
    </row>
    <row r="9" spans="1:80" ht="12.75">
      <c r="A9" s="251">
        <v>2</v>
      </c>
      <c r="B9" s="252"/>
      <c r="C9" s="253"/>
      <c r="D9" s="254"/>
      <c r="E9" s="255"/>
      <c r="F9" s="255"/>
      <c r="G9" s="256"/>
      <c r="H9" s="257"/>
      <c r="I9" s="258"/>
      <c r="J9" s="257"/>
      <c r="K9" s="258"/>
      <c r="O9" s="250">
        <v>2</v>
      </c>
      <c r="AA9" s="225">
        <v>1</v>
      </c>
      <c r="AB9" s="225">
        <v>1</v>
      </c>
      <c r="AC9" s="225">
        <v>1</v>
      </c>
      <c r="AZ9" s="225">
        <v>1</v>
      </c>
      <c r="BA9" s="225">
        <f>IF(AZ9=1,G9,0)</f>
        <v>0</v>
      </c>
      <c r="BB9" s="225">
        <f>IF(AZ9=2,G9,0)</f>
        <v>0</v>
      </c>
      <c r="BC9" s="225">
        <f>IF(AZ9=3,G9,0)</f>
        <v>0</v>
      </c>
      <c r="BD9" s="225">
        <f>IF(AZ9=4,G9,0)</f>
        <v>0</v>
      </c>
      <c r="BE9" s="225">
        <f>IF(AZ9=5,G9,0)</f>
        <v>0</v>
      </c>
      <c r="CA9" s="250">
        <v>1</v>
      </c>
      <c r="CB9" s="250">
        <v>1</v>
      </c>
    </row>
    <row r="10" spans="1:80" ht="12.75">
      <c r="A10" s="251">
        <v>3</v>
      </c>
      <c r="B10" s="252"/>
      <c r="C10" s="253"/>
      <c r="D10" s="254"/>
      <c r="E10" s="255"/>
      <c r="F10" s="255"/>
      <c r="G10" s="256"/>
      <c r="H10" s="257"/>
      <c r="I10" s="258"/>
      <c r="J10" s="257"/>
      <c r="K10" s="258"/>
      <c r="O10" s="250">
        <v>2</v>
      </c>
      <c r="AA10" s="225">
        <v>1</v>
      </c>
      <c r="AB10" s="225">
        <v>1</v>
      </c>
      <c r="AC10" s="225">
        <v>1</v>
      </c>
      <c r="AZ10" s="225">
        <v>1</v>
      </c>
      <c r="BA10" s="225">
        <f>IF(AZ10=1,G10,0)</f>
        <v>0</v>
      </c>
      <c r="BB10" s="225">
        <f>IF(AZ10=2,G10,0)</f>
        <v>0</v>
      </c>
      <c r="BC10" s="225">
        <f>IF(AZ10=3,G10,0)</f>
        <v>0</v>
      </c>
      <c r="BD10" s="225">
        <f>IF(AZ10=4,G10,0)</f>
        <v>0</v>
      </c>
      <c r="BE10" s="225">
        <f>IF(AZ10=5,G10,0)</f>
        <v>0</v>
      </c>
      <c r="CA10" s="250">
        <v>1</v>
      </c>
      <c r="CB10" s="250">
        <v>1</v>
      </c>
    </row>
    <row r="11" spans="1:80" ht="12.75">
      <c r="A11" s="251">
        <v>4</v>
      </c>
      <c r="B11" s="252"/>
      <c r="C11" s="253"/>
      <c r="D11" s="254"/>
      <c r="E11" s="255"/>
      <c r="F11" s="255"/>
      <c r="G11" s="256"/>
      <c r="H11" s="257"/>
      <c r="I11" s="258"/>
      <c r="J11" s="257"/>
      <c r="K11" s="258"/>
      <c r="O11" s="250">
        <v>2</v>
      </c>
      <c r="AA11" s="225">
        <v>1</v>
      </c>
      <c r="AB11" s="225">
        <v>1</v>
      </c>
      <c r="AC11" s="225">
        <v>1</v>
      </c>
      <c r="AZ11" s="225">
        <v>1</v>
      </c>
      <c r="BA11" s="225">
        <f>IF(AZ11=1,G11,0)</f>
        <v>0</v>
      </c>
      <c r="BB11" s="225">
        <f>IF(AZ11=2,G11,0)</f>
        <v>0</v>
      </c>
      <c r="BC11" s="225">
        <f>IF(AZ11=3,G11,0)</f>
        <v>0</v>
      </c>
      <c r="BD11" s="225">
        <f>IF(AZ11=4,G11,0)</f>
        <v>0</v>
      </c>
      <c r="BE11" s="225">
        <f>IF(AZ11=5,G11,0)</f>
        <v>0</v>
      </c>
      <c r="CA11" s="250">
        <v>1</v>
      </c>
      <c r="CB11" s="250">
        <v>1</v>
      </c>
    </row>
    <row r="12" spans="1:80" ht="12.75">
      <c r="A12" s="251">
        <v>5</v>
      </c>
      <c r="B12" s="252" t="s">
        <v>120</v>
      </c>
      <c r="C12" s="253" t="s">
        <v>121</v>
      </c>
      <c r="D12" s="254" t="s">
        <v>113</v>
      </c>
      <c r="E12" s="255">
        <v>1164.27</v>
      </c>
      <c r="F12" s="255"/>
      <c r="G12" s="256">
        <f>E12*F12</f>
        <v>0</v>
      </c>
      <c r="H12" s="257">
        <v>0.00047</v>
      </c>
      <c r="I12" s="258">
        <f>E12*H12</f>
        <v>0.5472068999999999</v>
      </c>
      <c r="J12" s="257">
        <v>0</v>
      </c>
      <c r="K12" s="258">
        <f>E12*J12</f>
        <v>0</v>
      </c>
      <c r="O12" s="250">
        <v>2</v>
      </c>
      <c r="AA12" s="225">
        <v>1</v>
      </c>
      <c r="AB12" s="225">
        <v>1</v>
      </c>
      <c r="AC12" s="225">
        <v>1</v>
      </c>
      <c r="AZ12" s="225">
        <v>1</v>
      </c>
      <c r="BA12" s="225">
        <f>IF(AZ12=1,G12,0)</f>
        <v>0</v>
      </c>
      <c r="BB12" s="225">
        <f>IF(AZ12=2,G12,0)</f>
        <v>0</v>
      </c>
      <c r="BC12" s="225">
        <f>IF(AZ12=3,G12,0)</f>
        <v>0</v>
      </c>
      <c r="BD12" s="225">
        <f>IF(AZ12=4,G12,0)</f>
        <v>0</v>
      </c>
      <c r="BE12" s="225">
        <f>IF(AZ12=5,G12,0)</f>
        <v>0</v>
      </c>
      <c r="CA12" s="250">
        <v>1</v>
      </c>
      <c r="CB12" s="250">
        <v>1</v>
      </c>
    </row>
    <row r="13" spans="1:15" ht="12.75">
      <c r="A13" s="259"/>
      <c r="B13" s="263"/>
      <c r="C13" s="319" t="s">
        <v>122</v>
      </c>
      <c r="D13" s="320"/>
      <c r="E13" s="264">
        <v>0</v>
      </c>
      <c r="F13" s="265"/>
      <c r="G13" s="266"/>
      <c r="H13" s="267"/>
      <c r="I13" s="261"/>
      <c r="J13" s="268"/>
      <c r="K13" s="261"/>
      <c r="M13" s="262" t="s">
        <v>122</v>
      </c>
      <c r="O13" s="250"/>
    </row>
    <row r="14" spans="1:15" ht="12.75">
      <c r="A14" s="259"/>
      <c r="B14" s="263"/>
      <c r="C14" s="319" t="s">
        <v>123</v>
      </c>
      <c r="D14" s="320"/>
      <c r="E14" s="264">
        <v>382.2615</v>
      </c>
      <c r="F14" s="265"/>
      <c r="G14" s="266"/>
      <c r="H14" s="267"/>
      <c r="I14" s="261"/>
      <c r="J14" s="268"/>
      <c r="K14" s="261"/>
      <c r="M14" s="262" t="s">
        <v>123</v>
      </c>
      <c r="O14" s="250"/>
    </row>
    <row r="15" spans="1:15" ht="12.75">
      <c r="A15" s="259"/>
      <c r="B15" s="263"/>
      <c r="C15" s="319" t="s">
        <v>124</v>
      </c>
      <c r="D15" s="320"/>
      <c r="E15" s="264">
        <v>209.9785</v>
      </c>
      <c r="F15" s="265"/>
      <c r="G15" s="266"/>
      <c r="H15" s="267"/>
      <c r="I15" s="261"/>
      <c r="J15" s="268"/>
      <c r="K15" s="261"/>
      <c r="M15" s="262" t="s">
        <v>124</v>
      </c>
      <c r="O15" s="250"/>
    </row>
    <row r="16" spans="1:15" ht="12.75">
      <c r="A16" s="259"/>
      <c r="B16" s="263"/>
      <c r="C16" s="319" t="s">
        <v>125</v>
      </c>
      <c r="D16" s="320"/>
      <c r="E16" s="264">
        <v>238.6575</v>
      </c>
      <c r="F16" s="265"/>
      <c r="G16" s="266"/>
      <c r="H16" s="267"/>
      <c r="I16" s="261"/>
      <c r="J16" s="268"/>
      <c r="K16" s="261"/>
      <c r="M16" s="262" t="s">
        <v>125</v>
      </c>
      <c r="O16" s="250"/>
    </row>
    <row r="17" spans="1:15" ht="12.75">
      <c r="A17" s="259"/>
      <c r="B17" s="263"/>
      <c r="C17" s="319" t="s">
        <v>126</v>
      </c>
      <c r="D17" s="320"/>
      <c r="E17" s="264">
        <v>267.5395</v>
      </c>
      <c r="F17" s="265"/>
      <c r="G17" s="266"/>
      <c r="H17" s="267"/>
      <c r="I17" s="261"/>
      <c r="J17" s="268"/>
      <c r="K17" s="261"/>
      <c r="M17" s="262" t="s">
        <v>126</v>
      </c>
      <c r="O17" s="250"/>
    </row>
    <row r="18" spans="1:15" ht="12.75">
      <c r="A18" s="259"/>
      <c r="B18" s="263"/>
      <c r="C18" s="321" t="s">
        <v>127</v>
      </c>
      <c r="D18" s="320"/>
      <c r="E18" s="289">
        <v>1098.437</v>
      </c>
      <c r="F18" s="265"/>
      <c r="G18" s="266"/>
      <c r="H18" s="267"/>
      <c r="I18" s="261"/>
      <c r="J18" s="268"/>
      <c r="K18" s="261"/>
      <c r="M18" s="262" t="s">
        <v>127</v>
      </c>
      <c r="O18" s="250"/>
    </row>
    <row r="19" spans="1:15" ht="12.75">
      <c r="A19" s="259"/>
      <c r="B19" s="263"/>
      <c r="C19" s="319" t="s">
        <v>128</v>
      </c>
      <c r="D19" s="320"/>
      <c r="E19" s="264">
        <v>22.407</v>
      </c>
      <c r="F19" s="265"/>
      <c r="G19" s="266"/>
      <c r="H19" s="267"/>
      <c r="I19" s="261"/>
      <c r="J19" s="268"/>
      <c r="K19" s="261"/>
      <c r="M19" s="262" t="s">
        <v>128</v>
      </c>
      <c r="O19" s="250"/>
    </row>
    <row r="20" spans="1:15" ht="12.75">
      <c r="A20" s="259"/>
      <c r="B20" s="263"/>
      <c r="C20" s="319" t="s">
        <v>129</v>
      </c>
      <c r="D20" s="320"/>
      <c r="E20" s="264">
        <v>9.756</v>
      </c>
      <c r="F20" s="265"/>
      <c r="G20" s="266"/>
      <c r="H20" s="267"/>
      <c r="I20" s="261"/>
      <c r="J20" s="268"/>
      <c r="K20" s="261"/>
      <c r="M20" s="262" t="s">
        <v>129</v>
      </c>
      <c r="O20" s="250"/>
    </row>
    <row r="21" spans="1:15" ht="12.75">
      <c r="A21" s="259"/>
      <c r="B21" s="263"/>
      <c r="C21" s="319" t="s">
        <v>130</v>
      </c>
      <c r="D21" s="320"/>
      <c r="E21" s="264">
        <v>19.69</v>
      </c>
      <c r="F21" s="265"/>
      <c r="G21" s="266"/>
      <c r="H21" s="267"/>
      <c r="I21" s="261"/>
      <c r="J21" s="268"/>
      <c r="K21" s="261"/>
      <c r="M21" s="262" t="s">
        <v>130</v>
      </c>
      <c r="O21" s="250"/>
    </row>
    <row r="22" spans="1:15" ht="12.75">
      <c r="A22" s="259"/>
      <c r="B22" s="263"/>
      <c r="C22" s="319" t="s">
        <v>131</v>
      </c>
      <c r="D22" s="320"/>
      <c r="E22" s="264">
        <v>13.98</v>
      </c>
      <c r="F22" s="265"/>
      <c r="G22" s="266"/>
      <c r="H22" s="267"/>
      <c r="I22" s="261"/>
      <c r="J22" s="268"/>
      <c r="K22" s="261"/>
      <c r="M22" s="262" t="s">
        <v>131</v>
      </c>
      <c r="O22" s="250"/>
    </row>
    <row r="23" spans="1:15" ht="12.75">
      <c r="A23" s="259"/>
      <c r="B23" s="263"/>
      <c r="C23" s="321" t="s">
        <v>127</v>
      </c>
      <c r="D23" s="320"/>
      <c r="E23" s="289">
        <v>65.833</v>
      </c>
      <c r="F23" s="265"/>
      <c r="G23" s="266"/>
      <c r="H23" s="267"/>
      <c r="I23" s="261"/>
      <c r="J23" s="268"/>
      <c r="K23" s="261"/>
      <c r="M23" s="262" t="s">
        <v>127</v>
      </c>
      <c r="O23" s="250"/>
    </row>
    <row r="24" spans="1:80" ht="22.5">
      <c r="A24" s="251">
        <v>6</v>
      </c>
      <c r="B24" s="252" t="s">
        <v>132</v>
      </c>
      <c r="C24" s="253" t="s">
        <v>133</v>
      </c>
      <c r="D24" s="254" t="s">
        <v>113</v>
      </c>
      <c r="E24" s="255">
        <v>1098.437</v>
      </c>
      <c r="F24" s="255"/>
      <c r="G24" s="256">
        <f>E24*F24</f>
        <v>0</v>
      </c>
      <c r="H24" s="257">
        <v>0.03465</v>
      </c>
      <c r="I24" s="258">
        <f>E24*H24</f>
        <v>38.06084205</v>
      </c>
      <c r="J24" s="257">
        <v>0</v>
      </c>
      <c r="K24" s="258">
        <f>E24*J24</f>
        <v>0</v>
      </c>
      <c r="O24" s="250">
        <v>2</v>
      </c>
      <c r="AA24" s="225">
        <v>1</v>
      </c>
      <c r="AB24" s="225">
        <v>0</v>
      </c>
      <c r="AC24" s="225">
        <v>0</v>
      </c>
      <c r="AZ24" s="225">
        <v>1</v>
      </c>
      <c r="BA24" s="225">
        <f>IF(AZ24=1,G24,0)</f>
        <v>0</v>
      </c>
      <c r="BB24" s="225">
        <f>IF(AZ24=2,G24,0)</f>
        <v>0</v>
      </c>
      <c r="BC24" s="225">
        <f>IF(AZ24=3,G24,0)</f>
        <v>0</v>
      </c>
      <c r="BD24" s="225">
        <f>IF(AZ24=4,G24,0)</f>
        <v>0</v>
      </c>
      <c r="BE24" s="225">
        <f>IF(AZ24=5,G24,0)</f>
        <v>0</v>
      </c>
      <c r="CA24" s="250">
        <v>1</v>
      </c>
      <c r="CB24" s="250">
        <v>0</v>
      </c>
    </row>
    <row r="25" spans="1:15" ht="12.75">
      <c r="A25" s="259"/>
      <c r="B25" s="263"/>
      <c r="C25" s="319" t="s">
        <v>134</v>
      </c>
      <c r="D25" s="320"/>
      <c r="E25" s="264">
        <v>0</v>
      </c>
      <c r="F25" s="265"/>
      <c r="G25" s="266"/>
      <c r="H25" s="267"/>
      <c r="I25" s="261"/>
      <c r="J25" s="268"/>
      <c r="K25" s="261"/>
      <c r="M25" s="262" t="s">
        <v>134</v>
      </c>
      <c r="O25" s="250"/>
    </row>
    <row r="26" spans="1:15" ht="12.75">
      <c r="A26" s="259"/>
      <c r="B26" s="263"/>
      <c r="C26" s="319" t="s">
        <v>135</v>
      </c>
      <c r="D26" s="320"/>
      <c r="E26" s="264">
        <v>423.8</v>
      </c>
      <c r="F26" s="265"/>
      <c r="G26" s="266"/>
      <c r="H26" s="267"/>
      <c r="I26" s="261"/>
      <c r="J26" s="268"/>
      <c r="K26" s="261"/>
      <c r="M26" s="262" t="s">
        <v>135</v>
      </c>
      <c r="O26" s="250"/>
    </row>
    <row r="27" spans="1:15" ht="12.75">
      <c r="A27" s="259"/>
      <c r="B27" s="263"/>
      <c r="C27" s="319" t="s">
        <v>136</v>
      </c>
      <c r="D27" s="320"/>
      <c r="E27" s="264">
        <v>-23.6</v>
      </c>
      <c r="F27" s="265"/>
      <c r="G27" s="266"/>
      <c r="H27" s="267"/>
      <c r="I27" s="261"/>
      <c r="J27" s="268"/>
      <c r="K27" s="261"/>
      <c r="M27" s="262" t="s">
        <v>136</v>
      </c>
      <c r="O27" s="250"/>
    </row>
    <row r="28" spans="1:15" ht="12.75">
      <c r="A28" s="259"/>
      <c r="B28" s="263"/>
      <c r="C28" s="319" t="s">
        <v>137</v>
      </c>
      <c r="D28" s="320"/>
      <c r="E28" s="264">
        <v>-2.52</v>
      </c>
      <c r="F28" s="265"/>
      <c r="G28" s="266"/>
      <c r="H28" s="267"/>
      <c r="I28" s="261"/>
      <c r="J28" s="268"/>
      <c r="K28" s="261"/>
      <c r="M28" s="262" t="s">
        <v>137</v>
      </c>
      <c r="O28" s="250"/>
    </row>
    <row r="29" spans="1:15" ht="12.75">
      <c r="A29" s="259"/>
      <c r="B29" s="263"/>
      <c r="C29" s="319" t="s">
        <v>138</v>
      </c>
      <c r="D29" s="320"/>
      <c r="E29" s="264">
        <v>-11.13</v>
      </c>
      <c r="F29" s="265"/>
      <c r="G29" s="266"/>
      <c r="H29" s="267"/>
      <c r="I29" s="261"/>
      <c r="J29" s="268"/>
      <c r="K29" s="261"/>
      <c r="M29" s="262" t="s">
        <v>138</v>
      </c>
      <c r="O29" s="250"/>
    </row>
    <row r="30" spans="1:15" ht="12.75">
      <c r="A30" s="259"/>
      <c r="B30" s="263"/>
      <c r="C30" s="319" t="s">
        <v>139</v>
      </c>
      <c r="D30" s="320"/>
      <c r="E30" s="264">
        <v>-7.803</v>
      </c>
      <c r="F30" s="265"/>
      <c r="G30" s="266"/>
      <c r="H30" s="267"/>
      <c r="I30" s="261"/>
      <c r="J30" s="268"/>
      <c r="K30" s="261"/>
      <c r="M30" s="262" t="s">
        <v>139</v>
      </c>
      <c r="O30" s="250"/>
    </row>
    <row r="31" spans="1:15" ht="12.75">
      <c r="A31" s="259"/>
      <c r="B31" s="263"/>
      <c r="C31" s="319" t="s">
        <v>140</v>
      </c>
      <c r="D31" s="320"/>
      <c r="E31" s="264">
        <v>-7.325</v>
      </c>
      <c r="F31" s="265"/>
      <c r="G31" s="266"/>
      <c r="H31" s="267"/>
      <c r="I31" s="261"/>
      <c r="J31" s="268"/>
      <c r="K31" s="261"/>
      <c r="M31" s="262" t="s">
        <v>140</v>
      </c>
      <c r="O31" s="250"/>
    </row>
    <row r="32" spans="1:15" ht="12.75">
      <c r="A32" s="259"/>
      <c r="B32" s="263"/>
      <c r="C32" s="319" t="s">
        <v>141</v>
      </c>
      <c r="D32" s="320"/>
      <c r="E32" s="264">
        <v>-2.79</v>
      </c>
      <c r="F32" s="265"/>
      <c r="G32" s="266"/>
      <c r="H32" s="267"/>
      <c r="I32" s="261"/>
      <c r="J32" s="268"/>
      <c r="K32" s="261"/>
      <c r="M32" s="262" t="s">
        <v>141</v>
      </c>
      <c r="O32" s="250"/>
    </row>
    <row r="33" spans="1:15" ht="12.75">
      <c r="A33" s="259"/>
      <c r="B33" s="263"/>
      <c r="C33" s="319" t="s">
        <v>142</v>
      </c>
      <c r="D33" s="320"/>
      <c r="E33" s="264">
        <v>-5.3055</v>
      </c>
      <c r="F33" s="265"/>
      <c r="G33" s="266"/>
      <c r="H33" s="267"/>
      <c r="I33" s="261"/>
      <c r="J33" s="268"/>
      <c r="K33" s="261"/>
      <c r="M33" s="262" t="s">
        <v>142</v>
      </c>
      <c r="O33" s="250"/>
    </row>
    <row r="34" spans="1:15" ht="12.75">
      <c r="A34" s="259"/>
      <c r="B34" s="263"/>
      <c r="C34" s="319" t="s">
        <v>143</v>
      </c>
      <c r="D34" s="320"/>
      <c r="E34" s="264">
        <v>-3.955</v>
      </c>
      <c r="F34" s="265"/>
      <c r="G34" s="266"/>
      <c r="H34" s="267"/>
      <c r="I34" s="261"/>
      <c r="J34" s="268"/>
      <c r="K34" s="261"/>
      <c r="M34" s="262" t="s">
        <v>143</v>
      </c>
      <c r="O34" s="250"/>
    </row>
    <row r="35" spans="1:15" ht="33.75">
      <c r="A35" s="259"/>
      <c r="B35" s="263"/>
      <c r="C35" s="319" t="s">
        <v>144</v>
      </c>
      <c r="D35" s="320"/>
      <c r="E35" s="264">
        <v>15.21</v>
      </c>
      <c r="F35" s="265"/>
      <c r="G35" s="266"/>
      <c r="H35" s="267"/>
      <c r="I35" s="261"/>
      <c r="J35" s="268"/>
      <c r="K35" s="261"/>
      <c r="M35" s="262" t="s">
        <v>144</v>
      </c>
      <c r="O35" s="250"/>
    </row>
    <row r="36" spans="1:15" ht="12.75">
      <c r="A36" s="259"/>
      <c r="B36" s="263"/>
      <c r="C36" s="319" t="s">
        <v>145</v>
      </c>
      <c r="D36" s="320"/>
      <c r="E36" s="264">
        <v>7.68</v>
      </c>
      <c r="F36" s="265"/>
      <c r="G36" s="266"/>
      <c r="H36" s="267"/>
      <c r="I36" s="261"/>
      <c r="J36" s="268"/>
      <c r="K36" s="261"/>
      <c r="M36" s="262" t="s">
        <v>145</v>
      </c>
      <c r="O36" s="250"/>
    </row>
    <row r="37" spans="1:15" ht="12.75">
      <c r="A37" s="259"/>
      <c r="B37" s="263"/>
      <c r="C37" s="321" t="s">
        <v>127</v>
      </c>
      <c r="D37" s="320"/>
      <c r="E37" s="289">
        <v>382.2615</v>
      </c>
      <c r="F37" s="265"/>
      <c r="G37" s="266"/>
      <c r="H37" s="267"/>
      <c r="I37" s="261"/>
      <c r="J37" s="268"/>
      <c r="K37" s="261"/>
      <c r="M37" s="262" t="s">
        <v>127</v>
      </c>
      <c r="O37" s="250"/>
    </row>
    <row r="38" spans="1:15" ht="12.75">
      <c r="A38" s="259"/>
      <c r="B38" s="263"/>
      <c r="C38" s="319" t="s">
        <v>146</v>
      </c>
      <c r="D38" s="320"/>
      <c r="E38" s="264">
        <v>0</v>
      </c>
      <c r="F38" s="265"/>
      <c r="G38" s="266"/>
      <c r="H38" s="267"/>
      <c r="I38" s="261"/>
      <c r="J38" s="268"/>
      <c r="K38" s="261"/>
      <c r="M38" s="262" t="s">
        <v>146</v>
      </c>
      <c r="O38" s="250"/>
    </row>
    <row r="39" spans="1:15" ht="12.75">
      <c r="A39" s="259"/>
      <c r="B39" s="263"/>
      <c r="C39" s="319" t="s">
        <v>147</v>
      </c>
      <c r="D39" s="320"/>
      <c r="E39" s="264">
        <v>222</v>
      </c>
      <c r="F39" s="265"/>
      <c r="G39" s="266"/>
      <c r="H39" s="267"/>
      <c r="I39" s="261"/>
      <c r="J39" s="268"/>
      <c r="K39" s="261"/>
      <c r="M39" s="262" t="s">
        <v>147</v>
      </c>
      <c r="O39" s="250"/>
    </row>
    <row r="40" spans="1:15" ht="12.75">
      <c r="A40" s="259"/>
      <c r="B40" s="263"/>
      <c r="C40" s="319" t="s">
        <v>148</v>
      </c>
      <c r="D40" s="320"/>
      <c r="E40" s="264">
        <v>-14</v>
      </c>
      <c r="F40" s="265"/>
      <c r="G40" s="266"/>
      <c r="H40" s="267"/>
      <c r="I40" s="261"/>
      <c r="J40" s="268"/>
      <c r="K40" s="261"/>
      <c r="M40" s="262" t="s">
        <v>148</v>
      </c>
      <c r="O40" s="250"/>
    </row>
    <row r="41" spans="1:15" ht="12.75">
      <c r="A41" s="259"/>
      <c r="B41" s="263"/>
      <c r="C41" s="319" t="s">
        <v>149</v>
      </c>
      <c r="D41" s="320"/>
      <c r="E41" s="264">
        <v>-5.271</v>
      </c>
      <c r="F41" s="265"/>
      <c r="G41" s="266"/>
      <c r="H41" s="267"/>
      <c r="I41" s="261"/>
      <c r="J41" s="268"/>
      <c r="K41" s="261"/>
      <c r="M41" s="262" t="s">
        <v>149</v>
      </c>
      <c r="O41" s="250"/>
    </row>
    <row r="42" spans="1:15" ht="12.75">
      <c r="A42" s="259"/>
      <c r="B42" s="263"/>
      <c r="C42" s="319" t="s">
        <v>150</v>
      </c>
      <c r="D42" s="320"/>
      <c r="E42" s="264">
        <v>-10.3005</v>
      </c>
      <c r="F42" s="265"/>
      <c r="G42" s="266"/>
      <c r="H42" s="267"/>
      <c r="I42" s="261"/>
      <c r="J42" s="268"/>
      <c r="K42" s="261"/>
      <c r="M42" s="262" t="s">
        <v>150</v>
      </c>
      <c r="O42" s="250"/>
    </row>
    <row r="43" spans="1:15" ht="22.5">
      <c r="A43" s="259"/>
      <c r="B43" s="263"/>
      <c r="C43" s="319" t="s">
        <v>151</v>
      </c>
      <c r="D43" s="320"/>
      <c r="E43" s="264">
        <v>7.35</v>
      </c>
      <c r="F43" s="265"/>
      <c r="G43" s="266"/>
      <c r="H43" s="267"/>
      <c r="I43" s="261"/>
      <c r="J43" s="268"/>
      <c r="K43" s="261"/>
      <c r="M43" s="262" t="s">
        <v>151</v>
      </c>
      <c r="O43" s="250"/>
    </row>
    <row r="44" spans="1:15" ht="12.75">
      <c r="A44" s="259"/>
      <c r="B44" s="263"/>
      <c r="C44" s="319" t="s">
        <v>152</v>
      </c>
      <c r="D44" s="320"/>
      <c r="E44" s="264">
        <v>10.2</v>
      </c>
      <c r="F44" s="265"/>
      <c r="G44" s="266"/>
      <c r="H44" s="267"/>
      <c r="I44" s="261"/>
      <c r="J44" s="268"/>
      <c r="K44" s="261"/>
      <c r="M44" s="262" t="s">
        <v>152</v>
      </c>
      <c r="O44" s="250"/>
    </row>
    <row r="45" spans="1:15" ht="12.75">
      <c r="A45" s="259"/>
      <c r="B45" s="263"/>
      <c r="C45" s="321" t="s">
        <v>127</v>
      </c>
      <c r="D45" s="320"/>
      <c r="E45" s="289">
        <v>209.9785</v>
      </c>
      <c r="F45" s="265"/>
      <c r="G45" s="266"/>
      <c r="H45" s="267"/>
      <c r="I45" s="261"/>
      <c r="J45" s="268"/>
      <c r="K45" s="261"/>
      <c r="M45" s="262" t="s">
        <v>127</v>
      </c>
      <c r="O45" s="250"/>
    </row>
    <row r="46" spans="1:15" ht="12.75">
      <c r="A46" s="259"/>
      <c r="B46" s="263"/>
      <c r="C46" s="319" t="s">
        <v>153</v>
      </c>
      <c r="D46" s="320"/>
      <c r="E46" s="264">
        <v>0</v>
      </c>
      <c r="F46" s="265"/>
      <c r="G46" s="266"/>
      <c r="H46" s="267"/>
      <c r="I46" s="261"/>
      <c r="J46" s="268"/>
      <c r="K46" s="261"/>
      <c r="M46" s="262" t="s">
        <v>153</v>
      </c>
      <c r="O46" s="250"/>
    </row>
    <row r="47" spans="1:15" ht="12.75">
      <c r="A47" s="259"/>
      <c r="B47" s="263"/>
      <c r="C47" s="319" t="s">
        <v>154</v>
      </c>
      <c r="D47" s="320"/>
      <c r="E47" s="264">
        <v>266.6</v>
      </c>
      <c r="F47" s="265"/>
      <c r="G47" s="266"/>
      <c r="H47" s="267"/>
      <c r="I47" s="261"/>
      <c r="J47" s="268"/>
      <c r="K47" s="261"/>
      <c r="M47" s="262" t="s">
        <v>154</v>
      </c>
      <c r="O47" s="250"/>
    </row>
    <row r="48" spans="1:15" ht="12.75">
      <c r="A48" s="259"/>
      <c r="B48" s="263"/>
      <c r="C48" s="319" t="s">
        <v>155</v>
      </c>
      <c r="D48" s="320"/>
      <c r="E48" s="264">
        <v>-18.8</v>
      </c>
      <c r="F48" s="265"/>
      <c r="G48" s="266"/>
      <c r="H48" s="267"/>
      <c r="I48" s="261"/>
      <c r="J48" s="268"/>
      <c r="K48" s="261"/>
      <c r="M48" s="262" t="s">
        <v>155</v>
      </c>
      <c r="O48" s="250"/>
    </row>
    <row r="49" spans="1:15" ht="12.75">
      <c r="A49" s="259"/>
      <c r="B49" s="263"/>
      <c r="C49" s="319" t="s">
        <v>156</v>
      </c>
      <c r="D49" s="320"/>
      <c r="E49" s="264">
        <v>-3.63</v>
      </c>
      <c r="F49" s="265"/>
      <c r="G49" s="266"/>
      <c r="H49" s="267"/>
      <c r="I49" s="261"/>
      <c r="J49" s="268"/>
      <c r="K49" s="261"/>
      <c r="M49" s="262" t="s">
        <v>156</v>
      </c>
      <c r="O49" s="250"/>
    </row>
    <row r="50" spans="1:15" ht="12.75">
      <c r="A50" s="259"/>
      <c r="B50" s="263"/>
      <c r="C50" s="319" t="s">
        <v>157</v>
      </c>
      <c r="D50" s="320"/>
      <c r="E50" s="264">
        <v>-13.37</v>
      </c>
      <c r="F50" s="265"/>
      <c r="G50" s="266"/>
      <c r="H50" s="267"/>
      <c r="I50" s="261"/>
      <c r="J50" s="268"/>
      <c r="K50" s="261"/>
      <c r="M50" s="262" t="s">
        <v>157</v>
      </c>
      <c r="O50" s="250"/>
    </row>
    <row r="51" spans="1:15" ht="12.75">
      <c r="A51" s="259"/>
      <c r="B51" s="263"/>
      <c r="C51" s="319" t="s">
        <v>158</v>
      </c>
      <c r="D51" s="320"/>
      <c r="E51" s="264">
        <v>-7.3125</v>
      </c>
      <c r="F51" s="265"/>
      <c r="G51" s="266"/>
      <c r="H51" s="267"/>
      <c r="I51" s="261"/>
      <c r="J51" s="268"/>
      <c r="K51" s="261"/>
      <c r="M51" s="262" t="s">
        <v>158</v>
      </c>
      <c r="O51" s="250"/>
    </row>
    <row r="52" spans="1:15" ht="12.75">
      <c r="A52" s="259"/>
      <c r="B52" s="263"/>
      <c r="C52" s="319" t="s">
        <v>159</v>
      </c>
      <c r="D52" s="320"/>
      <c r="E52" s="264">
        <v>7.92</v>
      </c>
      <c r="F52" s="265"/>
      <c r="G52" s="266"/>
      <c r="H52" s="267"/>
      <c r="I52" s="261"/>
      <c r="J52" s="268"/>
      <c r="K52" s="261"/>
      <c r="M52" s="262" t="s">
        <v>159</v>
      </c>
      <c r="O52" s="250"/>
    </row>
    <row r="53" spans="1:15" ht="12.75">
      <c r="A53" s="259"/>
      <c r="B53" s="263"/>
      <c r="C53" s="319" t="s">
        <v>160</v>
      </c>
      <c r="D53" s="320"/>
      <c r="E53" s="264">
        <v>7.25</v>
      </c>
      <c r="F53" s="265"/>
      <c r="G53" s="266"/>
      <c r="H53" s="267"/>
      <c r="I53" s="261"/>
      <c r="J53" s="268"/>
      <c r="K53" s="261"/>
      <c r="M53" s="262" t="s">
        <v>160</v>
      </c>
      <c r="O53" s="250"/>
    </row>
    <row r="54" spans="1:15" ht="12.75">
      <c r="A54" s="259"/>
      <c r="B54" s="263"/>
      <c r="C54" s="321" t="s">
        <v>127</v>
      </c>
      <c r="D54" s="320"/>
      <c r="E54" s="289">
        <v>238.6575</v>
      </c>
      <c r="F54" s="265"/>
      <c r="G54" s="266"/>
      <c r="H54" s="267"/>
      <c r="I54" s="261"/>
      <c r="J54" s="268"/>
      <c r="K54" s="261"/>
      <c r="M54" s="262" t="s">
        <v>127</v>
      </c>
      <c r="O54" s="250"/>
    </row>
    <row r="55" spans="1:15" ht="12.75">
      <c r="A55" s="259"/>
      <c r="B55" s="263"/>
      <c r="C55" s="319" t="s">
        <v>161</v>
      </c>
      <c r="D55" s="320"/>
      <c r="E55" s="264">
        <v>0</v>
      </c>
      <c r="F55" s="265"/>
      <c r="G55" s="266"/>
      <c r="H55" s="267"/>
      <c r="I55" s="261"/>
      <c r="J55" s="268"/>
      <c r="K55" s="261"/>
      <c r="M55" s="262" t="s">
        <v>161</v>
      </c>
      <c r="O55" s="250"/>
    </row>
    <row r="56" spans="1:15" ht="12.75">
      <c r="A56" s="259"/>
      <c r="B56" s="263"/>
      <c r="C56" s="319" t="s">
        <v>162</v>
      </c>
      <c r="D56" s="320"/>
      <c r="E56" s="264">
        <v>284.8</v>
      </c>
      <c r="F56" s="265"/>
      <c r="G56" s="266"/>
      <c r="H56" s="267"/>
      <c r="I56" s="261"/>
      <c r="J56" s="268"/>
      <c r="K56" s="261"/>
      <c r="M56" s="262" t="s">
        <v>162</v>
      </c>
      <c r="O56" s="250"/>
    </row>
    <row r="57" spans="1:15" ht="12.75">
      <c r="A57" s="259"/>
      <c r="B57" s="263"/>
      <c r="C57" s="319" t="s">
        <v>163</v>
      </c>
      <c r="D57" s="320"/>
      <c r="E57" s="264">
        <v>-22.2</v>
      </c>
      <c r="F57" s="265"/>
      <c r="G57" s="266"/>
      <c r="H57" s="267"/>
      <c r="I57" s="261"/>
      <c r="J57" s="268"/>
      <c r="K57" s="261"/>
      <c r="M57" s="262" t="s">
        <v>163</v>
      </c>
      <c r="O57" s="250"/>
    </row>
    <row r="58" spans="1:15" ht="12.75">
      <c r="A58" s="259"/>
      <c r="B58" s="263"/>
      <c r="C58" s="319" t="s">
        <v>164</v>
      </c>
      <c r="D58" s="320"/>
      <c r="E58" s="264">
        <v>-3.51</v>
      </c>
      <c r="F58" s="265"/>
      <c r="G58" s="266"/>
      <c r="H58" s="267"/>
      <c r="I58" s="261"/>
      <c r="J58" s="268"/>
      <c r="K58" s="261"/>
      <c r="M58" s="262" t="s">
        <v>164</v>
      </c>
      <c r="O58" s="250"/>
    </row>
    <row r="59" spans="1:15" ht="12.75">
      <c r="A59" s="259"/>
      <c r="B59" s="263"/>
      <c r="C59" s="319" t="s">
        <v>165</v>
      </c>
      <c r="D59" s="320"/>
      <c r="E59" s="264">
        <v>-2.835</v>
      </c>
      <c r="F59" s="265"/>
      <c r="G59" s="266"/>
      <c r="H59" s="267"/>
      <c r="I59" s="261"/>
      <c r="J59" s="268"/>
      <c r="K59" s="261"/>
      <c r="M59" s="262" t="s">
        <v>165</v>
      </c>
      <c r="O59" s="250"/>
    </row>
    <row r="60" spans="1:15" ht="12.75">
      <c r="A60" s="259"/>
      <c r="B60" s="263"/>
      <c r="C60" s="319" t="s">
        <v>166</v>
      </c>
      <c r="D60" s="320"/>
      <c r="E60" s="264">
        <v>-10.3005</v>
      </c>
      <c r="F60" s="265"/>
      <c r="G60" s="266"/>
      <c r="H60" s="267"/>
      <c r="I60" s="261"/>
      <c r="J60" s="268"/>
      <c r="K60" s="261"/>
      <c r="M60" s="262" t="s">
        <v>166</v>
      </c>
      <c r="O60" s="250"/>
    </row>
    <row r="61" spans="1:15" ht="22.5">
      <c r="A61" s="259"/>
      <c r="B61" s="263"/>
      <c r="C61" s="319" t="s">
        <v>167</v>
      </c>
      <c r="D61" s="320"/>
      <c r="E61" s="264">
        <v>10.275</v>
      </c>
      <c r="F61" s="265"/>
      <c r="G61" s="266"/>
      <c r="H61" s="267"/>
      <c r="I61" s="261"/>
      <c r="J61" s="268"/>
      <c r="K61" s="261"/>
      <c r="M61" s="262" t="s">
        <v>167</v>
      </c>
      <c r="O61" s="250"/>
    </row>
    <row r="62" spans="1:15" ht="12.75">
      <c r="A62" s="259"/>
      <c r="B62" s="263"/>
      <c r="C62" s="319" t="s">
        <v>168</v>
      </c>
      <c r="D62" s="320"/>
      <c r="E62" s="264">
        <v>11.31</v>
      </c>
      <c r="F62" s="265"/>
      <c r="G62" s="266"/>
      <c r="H62" s="267"/>
      <c r="I62" s="261"/>
      <c r="J62" s="268"/>
      <c r="K62" s="261"/>
      <c r="M62" s="262" t="s">
        <v>168</v>
      </c>
      <c r="O62" s="250"/>
    </row>
    <row r="63" spans="1:15" ht="12.75">
      <c r="A63" s="259"/>
      <c r="B63" s="263"/>
      <c r="C63" s="321" t="s">
        <v>127</v>
      </c>
      <c r="D63" s="320"/>
      <c r="E63" s="289">
        <v>267.53950000000003</v>
      </c>
      <c r="F63" s="265"/>
      <c r="G63" s="266"/>
      <c r="H63" s="267"/>
      <c r="I63" s="261"/>
      <c r="J63" s="268"/>
      <c r="K63" s="261"/>
      <c r="M63" s="262" t="s">
        <v>127</v>
      </c>
      <c r="O63" s="250"/>
    </row>
    <row r="64" spans="1:80" ht="22.5">
      <c r="A64" s="251">
        <v>7</v>
      </c>
      <c r="B64" s="252" t="s">
        <v>169</v>
      </c>
      <c r="C64" s="253" t="s">
        <v>170</v>
      </c>
      <c r="D64" s="254" t="s">
        <v>113</v>
      </c>
      <c r="E64" s="255">
        <v>65.833</v>
      </c>
      <c r="F64" s="255"/>
      <c r="G64" s="256">
        <f>E64*F64</f>
        <v>0</v>
      </c>
      <c r="H64" s="257">
        <v>0.03465</v>
      </c>
      <c r="I64" s="258">
        <f>E64*H64</f>
        <v>2.28111345</v>
      </c>
      <c r="J64" s="257">
        <v>0</v>
      </c>
      <c r="K64" s="258">
        <f>E64*J64</f>
        <v>0</v>
      </c>
      <c r="O64" s="250">
        <v>2</v>
      </c>
      <c r="AA64" s="225">
        <v>1</v>
      </c>
      <c r="AB64" s="225">
        <v>1</v>
      </c>
      <c r="AC64" s="225">
        <v>1</v>
      </c>
      <c r="AZ64" s="225">
        <v>1</v>
      </c>
      <c r="BA64" s="225">
        <f>IF(AZ64=1,G64,0)</f>
        <v>0</v>
      </c>
      <c r="BB64" s="225">
        <f>IF(AZ64=2,G64,0)</f>
        <v>0</v>
      </c>
      <c r="BC64" s="225">
        <f>IF(AZ64=3,G64,0)</f>
        <v>0</v>
      </c>
      <c r="BD64" s="225">
        <f>IF(AZ64=4,G64,0)</f>
        <v>0</v>
      </c>
      <c r="BE64" s="225">
        <f>IF(AZ64=5,G64,0)</f>
        <v>0</v>
      </c>
      <c r="CA64" s="250">
        <v>1</v>
      </c>
      <c r="CB64" s="250">
        <v>1</v>
      </c>
    </row>
    <row r="65" spans="1:15" ht="12.75">
      <c r="A65" s="259"/>
      <c r="B65" s="263"/>
      <c r="C65" s="319" t="s">
        <v>171</v>
      </c>
      <c r="D65" s="320"/>
      <c r="E65" s="264">
        <v>0</v>
      </c>
      <c r="F65" s="265"/>
      <c r="G65" s="266"/>
      <c r="H65" s="267"/>
      <c r="I65" s="261"/>
      <c r="J65" s="268"/>
      <c r="K65" s="261"/>
      <c r="M65" s="262" t="s">
        <v>171</v>
      </c>
      <c r="O65" s="250"/>
    </row>
    <row r="66" spans="1:15" ht="12.75">
      <c r="A66" s="259"/>
      <c r="B66" s="263"/>
      <c r="C66" s="319" t="s">
        <v>172</v>
      </c>
      <c r="D66" s="320"/>
      <c r="E66" s="264">
        <v>24.35</v>
      </c>
      <c r="F66" s="265"/>
      <c r="G66" s="266"/>
      <c r="H66" s="267"/>
      <c r="I66" s="261"/>
      <c r="J66" s="268"/>
      <c r="K66" s="261"/>
      <c r="M66" s="262" t="s">
        <v>172</v>
      </c>
      <c r="O66" s="250"/>
    </row>
    <row r="67" spans="1:15" ht="12.75">
      <c r="A67" s="259"/>
      <c r="B67" s="263"/>
      <c r="C67" s="319" t="s">
        <v>173</v>
      </c>
      <c r="D67" s="320"/>
      <c r="E67" s="264">
        <v>-3.77</v>
      </c>
      <c r="F67" s="265"/>
      <c r="G67" s="266"/>
      <c r="H67" s="267"/>
      <c r="I67" s="261"/>
      <c r="J67" s="268"/>
      <c r="K67" s="261"/>
      <c r="M67" s="262" t="s">
        <v>173</v>
      </c>
      <c r="O67" s="250"/>
    </row>
    <row r="68" spans="1:15" ht="12.75">
      <c r="A68" s="259"/>
      <c r="B68" s="263"/>
      <c r="C68" s="319" t="s">
        <v>174</v>
      </c>
      <c r="D68" s="320"/>
      <c r="E68" s="264">
        <v>1.827</v>
      </c>
      <c r="F68" s="265"/>
      <c r="G68" s="266"/>
      <c r="H68" s="267"/>
      <c r="I68" s="261"/>
      <c r="J68" s="268"/>
      <c r="K68" s="261"/>
      <c r="M68" s="262" t="s">
        <v>174</v>
      </c>
      <c r="O68" s="250"/>
    </row>
    <row r="69" spans="1:15" ht="12.75">
      <c r="A69" s="259"/>
      <c r="B69" s="263"/>
      <c r="C69" s="321" t="s">
        <v>127</v>
      </c>
      <c r="D69" s="320"/>
      <c r="E69" s="289">
        <v>22.407000000000004</v>
      </c>
      <c r="F69" s="265"/>
      <c r="G69" s="266"/>
      <c r="H69" s="267"/>
      <c r="I69" s="261"/>
      <c r="J69" s="268"/>
      <c r="K69" s="261"/>
      <c r="M69" s="262" t="s">
        <v>127</v>
      </c>
      <c r="O69" s="250"/>
    </row>
    <row r="70" spans="1:15" ht="12.75">
      <c r="A70" s="259"/>
      <c r="B70" s="263"/>
      <c r="C70" s="319" t="s">
        <v>175</v>
      </c>
      <c r="D70" s="320"/>
      <c r="E70" s="264">
        <v>0</v>
      </c>
      <c r="F70" s="265"/>
      <c r="G70" s="266"/>
      <c r="H70" s="267"/>
      <c r="I70" s="261"/>
      <c r="J70" s="268"/>
      <c r="K70" s="261"/>
      <c r="M70" s="262" t="s">
        <v>175</v>
      </c>
      <c r="O70" s="250"/>
    </row>
    <row r="71" spans="1:15" ht="12.75">
      <c r="A71" s="259"/>
      <c r="B71" s="263"/>
      <c r="C71" s="319" t="s">
        <v>176</v>
      </c>
      <c r="D71" s="320"/>
      <c r="E71" s="264">
        <v>10.55</v>
      </c>
      <c r="F71" s="265"/>
      <c r="G71" s="266"/>
      <c r="H71" s="267"/>
      <c r="I71" s="261"/>
      <c r="J71" s="268"/>
      <c r="K71" s="261"/>
      <c r="M71" s="262" t="s">
        <v>176</v>
      </c>
      <c r="O71" s="250"/>
    </row>
    <row r="72" spans="1:15" ht="12.75">
      <c r="A72" s="259"/>
      <c r="B72" s="263"/>
      <c r="C72" s="319" t="s">
        <v>177</v>
      </c>
      <c r="D72" s="320"/>
      <c r="E72" s="264">
        <v>-1.07</v>
      </c>
      <c r="F72" s="265"/>
      <c r="G72" s="266"/>
      <c r="H72" s="267"/>
      <c r="I72" s="261"/>
      <c r="J72" s="268"/>
      <c r="K72" s="261"/>
      <c r="M72" s="262" t="s">
        <v>177</v>
      </c>
      <c r="O72" s="250"/>
    </row>
    <row r="73" spans="1:15" ht="12.75">
      <c r="A73" s="259"/>
      <c r="B73" s="263"/>
      <c r="C73" s="319" t="s">
        <v>178</v>
      </c>
      <c r="D73" s="320"/>
      <c r="E73" s="264">
        <v>0.276</v>
      </c>
      <c r="F73" s="265"/>
      <c r="G73" s="266"/>
      <c r="H73" s="267"/>
      <c r="I73" s="261"/>
      <c r="J73" s="268"/>
      <c r="K73" s="261"/>
      <c r="M73" s="262" t="s">
        <v>178</v>
      </c>
      <c r="O73" s="250"/>
    </row>
    <row r="74" spans="1:15" ht="12.75">
      <c r="A74" s="259"/>
      <c r="B74" s="263"/>
      <c r="C74" s="321" t="s">
        <v>127</v>
      </c>
      <c r="D74" s="320"/>
      <c r="E74" s="289">
        <v>9.756</v>
      </c>
      <c r="F74" s="265"/>
      <c r="G74" s="266"/>
      <c r="H74" s="267"/>
      <c r="I74" s="261"/>
      <c r="J74" s="268"/>
      <c r="K74" s="261"/>
      <c r="M74" s="262" t="s">
        <v>127</v>
      </c>
      <c r="O74" s="250"/>
    </row>
    <row r="75" spans="1:15" ht="12.75">
      <c r="A75" s="259"/>
      <c r="B75" s="263"/>
      <c r="C75" s="319" t="s">
        <v>179</v>
      </c>
      <c r="D75" s="320"/>
      <c r="E75" s="264">
        <v>0</v>
      </c>
      <c r="F75" s="265"/>
      <c r="G75" s="266"/>
      <c r="H75" s="267"/>
      <c r="I75" s="261"/>
      <c r="J75" s="268"/>
      <c r="K75" s="261"/>
      <c r="M75" s="262" t="s">
        <v>179</v>
      </c>
      <c r="O75" s="250"/>
    </row>
    <row r="76" spans="1:15" ht="12.75">
      <c r="A76" s="259"/>
      <c r="B76" s="263"/>
      <c r="C76" s="319" t="s">
        <v>180</v>
      </c>
      <c r="D76" s="320"/>
      <c r="E76" s="264">
        <v>20.09</v>
      </c>
      <c r="F76" s="265"/>
      <c r="G76" s="266"/>
      <c r="H76" s="267"/>
      <c r="I76" s="261"/>
      <c r="J76" s="268"/>
      <c r="K76" s="261"/>
      <c r="M76" s="262" t="s">
        <v>180</v>
      </c>
      <c r="O76" s="250"/>
    </row>
    <row r="77" spans="1:15" ht="12.75">
      <c r="A77" s="259"/>
      <c r="B77" s="263"/>
      <c r="C77" s="319" t="s">
        <v>181</v>
      </c>
      <c r="D77" s="320"/>
      <c r="E77" s="264">
        <v>-0.4</v>
      </c>
      <c r="F77" s="265"/>
      <c r="G77" s="266"/>
      <c r="H77" s="267"/>
      <c r="I77" s="261"/>
      <c r="J77" s="268"/>
      <c r="K77" s="261"/>
      <c r="M77" s="262" t="s">
        <v>181</v>
      </c>
      <c r="O77" s="250"/>
    </row>
    <row r="78" spans="1:15" ht="12.75">
      <c r="A78" s="259"/>
      <c r="B78" s="263"/>
      <c r="C78" s="319" t="s">
        <v>182</v>
      </c>
      <c r="D78" s="320"/>
      <c r="E78" s="264">
        <v>0</v>
      </c>
      <c r="F78" s="265"/>
      <c r="G78" s="266"/>
      <c r="H78" s="267"/>
      <c r="I78" s="261"/>
      <c r="J78" s="268"/>
      <c r="K78" s="261"/>
      <c r="M78" s="262" t="s">
        <v>182</v>
      </c>
      <c r="O78" s="250"/>
    </row>
    <row r="79" spans="1:15" ht="12.75">
      <c r="A79" s="259"/>
      <c r="B79" s="263"/>
      <c r="C79" s="321" t="s">
        <v>127</v>
      </c>
      <c r="D79" s="320"/>
      <c r="E79" s="289">
        <v>19.69</v>
      </c>
      <c r="F79" s="265"/>
      <c r="G79" s="266"/>
      <c r="H79" s="267"/>
      <c r="I79" s="261"/>
      <c r="J79" s="268"/>
      <c r="K79" s="261"/>
      <c r="M79" s="262" t="s">
        <v>127</v>
      </c>
      <c r="O79" s="250"/>
    </row>
    <row r="80" spans="1:15" ht="12.75">
      <c r="A80" s="259"/>
      <c r="B80" s="263"/>
      <c r="C80" s="319" t="s">
        <v>183</v>
      </c>
      <c r="D80" s="320"/>
      <c r="E80" s="264">
        <v>0</v>
      </c>
      <c r="F80" s="265"/>
      <c r="G80" s="266"/>
      <c r="H80" s="267"/>
      <c r="I80" s="261"/>
      <c r="J80" s="268"/>
      <c r="K80" s="261"/>
      <c r="M80" s="262" t="s">
        <v>183</v>
      </c>
      <c r="O80" s="250"/>
    </row>
    <row r="81" spans="1:15" ht="12.75">
      <c r="A81" s="259"/>
      <c r="B81" s="263"/>
      <c r="C81" s="319" t="s">
        <v>184</v>
      </c>
      <c r="D81" s="320"/>
      <c r="E81" s="264">
        <v>13.98</v>
      </c>
      <c r="F81" s="265"/>
      <c r="G81" s="266"/>
      <c r="H81" s="267"/>
      <c r="I81" s="261"/>
      <c r="J81" s="268"/>
      <c r="K81" s="261"/>
      <c r="M81" s="262" t="s">
        <v>184</v>
      </c>
      <c r="O81" s="250"/>
    </row>
    <row r="82" spans="1:15" ht="12.75">
      <c r="A82" s="259"/>
      <c r="B82" s="263"/>
      <c r="C82" s="319" t="s">
        <v>185</v>
      </c>
      <c r="D82" s="320"/>
      <c r="E82" s="264">
        <v>0</v>
      </c>
      <c r="F82" s="265"/>
      <c r="G82" s="266"/>
      <c r="H82" s="267"/>
      <c r="I82" s="261"/>
      <c r="J82" s="268"/>
      <c r="K82" s="261"/>
      <c r="M82" s="262" t="s">
        <v>185</v>
      </c>
      <c r="O82" s="250"/>
    </row>
    <row r="83" spans="1:15" ht="12.75">
      <c r="A83" s="259"/>
      <c r="B83" s="263"/>
      <c r="C83" s="319" t="s">
        <v>186</v>
      </c>
      <c r="D83" s="320"/>
      <c r="E83" s="264">
        <v>0</v>
      </c>
      <c r="F83" s="265"/>
      <c r="G83" s="266"/>
      <c r="H83" s="267"/>
      <c r="I83" s="261"/>
      <c r="J83" s="268"/>
      <c r="K83" s="261"/>
      <c r="M83" s="262" t="s">
        <v>186</v>
      </c>
      <c r="O83" s="250"/>
    </row>
    <row r="84" spans="1:15" ht="12.75">
      <c r="A84" s="259"/>
      <c r="B84" s="263"/>
      <c r="C84" s="321" t="s">
        <v>127</v>
      </c>
      <c r="D84" s="320"/>
      <c r="E84" s="289">
        <v>13.98</v>
      </c>
      <c r="F84" s="265"/>
      <c r="G84" s="266"/>
      <c r="H84" s="267"/>
      <c r="I84" s="261"/>
      <c r="J84" s="268"/>
      <c r="K84" s="261"/>
      <c r="M84" s="262" t="s">
        <v>127</v>
      </c>
      <c r="O84" s="250"/>
    </row>
    <row r="85" spans="1:80" ht="22.5">
      <c r="A85" s="251">
        <v>8</v>
      </c>
      <c r="B85" s="252" t="s">
        <v>187</v>
      </c>
      <c r="C85" s="253" t="s">
        <v>188</v>
      </c>
      <c r="D85" s="254" t="s">
        <v>113</v>
      </c>
      <c r="E85" s="255">
        <v>1164.27</v>
      </c>
      <c r="F85" s="255"/>
      <c r="G85" s="256">
        <f>E85*F85</f>
        <v>0</v>
      </c>
      <c r="H85" s="257">
        <v>0.0079</v>
      </c>
      <c r="I85" s="258">
        <f>E85*H85</f>
        <v>9.197733000000001</v>
      </c>
      <c r="J85" s="257">
        <v>0</v>
      </c>
      <c r="K85" s="258">
        <f>E85*J85</f>
        <v>0</v>
      </c>
      <c r="O85" s="250">
        <v>2</v>
      </c>
      <c r="AA85" s="225">
        <v>1</v>
      </c>
      <c r="AB85" s="225">
        <v>1</v>
      </c>
      <c r="AC85" s="225">
        <v>1</v>
      </c>
      <c r="AZ85" s="225">
        <v>1</v>
      </c>
      <c r="BA85" s="225">
        <f>IF(AZ85=1,G85,0)</f>
        <v>0</v>
      </c>
      <c r="BB85" s="225">
        <f>IF(AZ85=2,G85,0)</f>
        <v>0</v>
      </c>
      <c r="BC85" s="225">
        <f>IF(AZ85=3,G85,0)</f>
        <v>0</v>
      </c>
      <c r="BD85" s="225">
        <f>IF(AZ85=4,G85,0)</f>
        <v>0</v>
      </c>
      <c r="BE85" s="225">
        <f>IF(AZ85=5,G85,0)</f>
        <v>0</v>
      </c>
      <c r="CA85" s="250">
        <v>1</v>
      </c>
      <c r="CB85" s="250">
        <v>1</v>
      </c>
    </row>
    <row r="86" spans="1:15" ht="12.75">
      <c r="A86" s="259"/>
      <c r="B86" s="263"/>
      <c r="C86" s="319" t="s">
        <v>123</v>
      </c>
      <c r="D86" s="320"/>
      <c r="E86" s="264">
        <v>382.2615</v>
      </c>
      <c r="F86" s="265"/>
      <c r="G86" s="266"/>
      <c r="H86" s="267"/>
      <c r="I86" s="261"/>
      <c r="J86" s="268"/>
      <c r="K86" s="261"/>
      <c r="M86" s="262" t="s">
        <v>123</v>
      </c>
      <c r="O86" s="250"/>
    </row>
    <row r="87" spans="1:15" ht="12.75">
      <c r="A87" s="259"/>
      <c r="B87" s="263"/>
      <c r="C87" s="319" t="s">
        <v>124</v>
      </c>
      <c r="D87" s="320"/>
      <c r="E87" s="264">
        <v>209.9785</v>
      </c>
      <c r="F87" s="265"/>
      <c r="G87" s="266"/>
      <c r="H87" s="267"/>
      <c r="I87" s="261"/>
      <c r="J87" s="268"/>
      <c r="K87" s="261"/>
      <c r="M87" s="262" t="s">
        <v>124</v>
      </c>
      <c r="O87" s="250"/>
    </row>
    <row r="88" spans="1:15" ht="12.75">
      <c r="A88" s="259"/>
      <c r="B88" s="263"/>
      <c r="C88" s="319" t="s">
        <v>125</v>
      </c>
      <c r="D88" s="320"/>
      <c r="E88" s="264">
        <v>238.6575</v>
      </c>
      <c r="F88" s="265"/>
      <c r="G88" s="266"/>
      <c r="H88" s="267"/>
      <c r="I88" s="261"/>
      <c r="J88" s="268"/>
      <c r="K88" s="261"/>
      <c r="M88" s="262" t="s">
        <v>125</v>
      </c>
      <c r="O88" s="250"/>
    </row>
    <row r="89" spans="1:15" ht="12.75">
      <c r="A89" s="259"/>
      <c r="B89" s="263"/>
      <c r="C89" s="319" t="s">
        <v>126</v>
      </c>
      <c r="D89" s="320"/>
      <c r="E89" s="264">
        <v>267.5395</v>
      </c>
      <c r="F89" s="265"/>
      <c r="G89" s="266"/>
      <c r="H89" s="267"/>
      <c r="I89" s="261"/>
      <c r="J89" s="268"/>
      <c r="K89" s="261"/>
      <c r="M89" s="262" t="s">
        <v>126</v>
      </c>
      <c r="O89" s="250"/>
    </row>
    <row r="90" spans="1:15" ht="12.75">
      <c r="A90" s="259"/>
      <c r="B90" s="263"/>
      <c r="C90" s="321" t="s">
        <v>127</v>
      </c>
      <c r="D90" s="320"/>
      <c r="E90" s="289">
        <v>1098.437</v>
      </c>
      <c r="F90" s="265"/>
      <c r="G90" s="266"/>
      <c r="H90" s="267"/>
      <c r="I90" s="261"/>
      <c r="J90" s="268"/>
      <c r="K90" s="261"/>
      <c r="M90" s="262" t="s">
        <v>127</v>
      </c>
      <c r="O90" s="250"/>
    </row>
    <row r="91" spans="1:15" ht="12.75">
      <c r="A91" s="259"/>
      <c r="B91" s="263"/>
      <c r="C91" s="319" t="s">
        <v>128</v>
      </c>
      <c r="D91" s="320"/>
      <c r="E91" s="264">
        <v>22.407</v>
      </c>
      <c r="F91" s="265"/>
      <c r="G91" s="266"/>
      <c r="H91" s="267"/>
      <c r="I91" s="261"/>
      <c r="J91" s="268"/>
      <c r="K91" s="261"/>
      <c r="M91" s="262" t="s">
        <v>128</v>
      </c>
      <c r="O91" s="250"/>
    </row>
    <row r="92" spans="1:15" ht="12.75">
      <c r="A92" s="259"/>
      <c r="B92" s="263"/>
      <c r="C92" s="319" t="s">
        <v>129</v>
      </c>
      <c r="D92" s="320"/>
      <c r="E92" s="264">
        <v>9.756</v>
      </c>
      <c r="F92" s="265"/>
      <c r="G92" s="266"/>
      <c r="H92" s="267"/>
      <c r="I92" s="261"/>
      <c r="J92" s="268"/>
      <c r="K92" s="261"/>
      <c r="M92" s="262" t="s">
        <v>129</v>
      </c>
      <c r="O92" s="250"/>
    </row>
    <row r="93" spans="1:15" ht="12.75">
      <c r="A93" s="259"/>
      <c r="B93" s="263"/>
      <c r="C93" s="319" t="s">
        <v>130</v>
      </c>
      <c r="D93" s="320"/>
      <c r="E93" s="264">
        <v>19.69</v>
      </c>
      <c r="F93" s="265"/>
      <c r="G93" s="266"/>
      <c r="H93" s="267"/>
      <c r="I93" s="261"/>
      <c r="J93" s="268"/>
      <c r="K93" s="261"/>
      <c r="M93" s="262" t="s">
        <v>130</v>
      </c>
      <c r="O93" s="250"/>
    </row>
    <row r="94" spans="1:15" ht="12.75">
      <c r="A94" s="259"/>
      <c r="B94" s="263"/>
      <c r="C94" s="319" t="s">
        <v>131</v>
      </c>
      <c r="D94" s="320"/>
      <c r="E94" s="264">
        <v>13.98</v>
      </c>
      <c r="F94" s="265"/>
      <c r="G94" s="266"/>
      <c r="H94" s="267"/>
      <c r="I94" s="261"/>
      <c r="J94" s="268"/>
      <c r="K94" s="261"/>
      <c r="M94" s="262" t="s">
        <v>131</v>
      </c>
      <c r="O94" s="250"/>
    </row>
    <row r="95" spans="1:15" ht="12.75">
      <c r="A95" s="259"/>
      <c r="B95" s="263"/>
      <c r="C95" s="321" t="s">
        <v>127</v>
      </c>
      <c r="D95" s="320"/>
      <c r="E95" s="289">
        <v>65.833</v>
      </c>
      <c r="F95" s="265"/>
      <c r="G95" s="266"/>
      <c r="H95" s="267"/>
      <c r="I95" s="261"/>
      <c r="J95" s="268"/>
      <c r="K95" s="261"/>
      <c r="M95" s="262" t="s">
        <v>127</v>
      </c>
      <c r="O95" s="250"/>
    </row>
    <row r="96" spans="1:80" ht="22.5">
      <c r="A96" s="251">
        <v>9</v>
      </c>
      <c r="B96" s="252" t="s">
        <v>189</v>
      </c>
      <c r="C96" s="253" t="s">
        <v>190</v>
      </c>
      <c r="D96" s="254" t="s">
        <v>113</v>
      </c>
      <c r="E96" s="255">
        <v>158.8003</v>
      </c>
      <c r="F96" s="255"/>
      <c r="G96" s="256">
        <f>E96*F96</f>
        <v>0</v>
      </c>
      <c r="H96" s="257">
        <v>0.00328</v>
      </c>
      <c r="I96" s="258">
        <f>E96*H96</f>
        <v>0.5208649839999999</v>
      </c>
      <c r="J96" s="257">
        <v>0</v>
      </c>
      <c r="K96" s="258">
        <f>E96*J96</f>
        <v>0</v>
      </c>
      <c r="O96" s="250">
        <v>2</v>
      </c>
      <c r="AA96" s="225">
        <v>1</v>
      </c>
      <c r="AB96" s="225">
        <v>1</v>
      </c>
      <c r="AC96" s="225">
        <v>1</v>
      </c>
      <c r="AZ96" s="225">
        <v>1</v>
      </c>
      <c r="BA96" s="225">
        <f>IF(AZ96=1,G96,0)</f>
        <v>0</v>
      </c>
      <c r="BB96" s="225">
        <f>IF(AZ96=2,G96,0)</f>
        <v>0</v>
      </c>
      <c r="BC96" s="225">
        <f>IF(AZ96=3,G96,0)</f>
        <v>0</v>
      </c>
      <c r="BD96" s="225">
        <f>IF(AZ96=4,G96,0)</f>
        <v>0</v>
      </c>
      <c r="BE96" s="225">
        <f>IF(AZ96=5,G96,0)</f>
        <v>0</v>
      </c>
      <c r="CA96" s="250">
        <v>1</v>
      </c>
      <c r="CB96" s="250">
        <v>1</v>
      </c>
    </row>
    <row r="97" spans="1:15" ht="12.75">
      <c r="A97" s="259"/>
      <c r="B97" s="263"/>
      <c r="C97" s="319" t="s">
        <v>191</v>
      </c>
      <c r="D97" s="320"/>
      <c r="E97" s="264">
        <v>67.1038</v>
      </c>
      <c r="F97" s="265"/>
      <c r="G97" s="266"/>
      <c r="H97" s="267"/>
      <c r="I97" s="261"/>
      <c r="J97" s="268"/>
      <c r="K97" s="261"/>
      <c r="M97" s="262" t="s">
        <v>191</v>
      </c>
      <c r="O97" s="250"/>
    </row>
    <row r="98" spans="1:15" ht="12.75">
      <c r="A98" s="259"/>
      <c r="B98" s="263"/>
      <c r="C98" s="319" t="s">
        <v>192</v>
      </c>
      <c r="D98" s="320"/>
      <c r="E98" s="264">
        <v>27.393</v>
      </c>
      <c r="F98" s="265"/>
      <c r="G98" s="266"/>
      <c r="H98" s="267"/>
      <c r="I98" s="261"/>
      <c r="J98" s="268"/>
      <c r="K98" s="261"/>
      <c r="M98" s="262" t="s">
        <v>192</v>
      </c>
      <c r="O98" s="250"/>
    </row>
    <row r="99" spans="1:15" ht="12.75">
      <c r="A99" s="259"/>
      <c r="B99" s="263"/>
      <c r="C99" s="319" t="s">
        <v>193</v>
      </c>
      <c r="D99" s="320"/>
      <c r="E99" s="264">
        <v>34.7235</v>
      </c>
      <c r="F99" s="265"/>
      <c r="G99" s="266"/>
      <c r="H99" s="267"/>
      <c r="I99" s="261"/>
      <c r="J99" s="268"/>
      <c r="K99" s="261"/>
      <c r="M99" s="262" t="s">
        <v>193</v>
      </c>
      <c r="O99" s="250"/>
    </row>
    <row r="100" spans="1:15" ht="12.75">
      <c r="A100" s="259"/>
      <c r="B100" s="263"/>
      <c r="C100" s="319" t="s">
        <v>194</v>
      </c>
      <c r="D100" s="320"/>
      <c r="E100" s="264">
        <v>29.58</v>
      </c>
      <c r="F100" s="265"/>
      <c r="G100" s="266"/>
      <c r="H100" s="267"/>
      <c r="I100" s="261"/>
      <c r="J100" s="268"/>
      <c r="K100" s="261"/>
      <c r="M100" s="262" t="s">
        <v>194</v>
      </c>
      <c r="O100" s="250"/>
    </row>
    <row r="101" spans="1:80" ht="22.5">
      <c r="A101" s="251">
        <v>10</v>
      </c>
      <c r="B101" s="252" t="s">
        <v>195</v>
      </c>
      <c r="C101" s="253" t="s">
        <v>196</v>
      </c>
      <c r="D101" s="254" t="s">
        <v>113</v>
      </c>
      <c r="E101" s="255">
        <v>1164.27</v>
      </c>
      <c r="F101" s="255"/>
      <c r="G101" s="256">
        <f>E101*F101</f>
        <v>0</v>
      </c>
      <c r="H101" s="257">
        <v>0.0286</v>
      </c>
      <c r="I101" s="258">
        <f>E101*H101</f>
        <v>33.298122</v>
      </c>
      <c r="J101" s="257">
        <v>0</v>
      </c>
      <c r="K101" s="258">
        <f>E101*J101</f>
        <v>0</v>
      </c>
      <c r="O101" s="250">
        <v>2</v>
      </c>
      <c r="AA101" s="225">
        <v>1</v>
      </c>
      <c r="AB101" s="225">
        <v>0</v>
      </c>
      <c r="AC101" s="225">
        <v>0</v>
      </c>
      <c r="AZ101" s="225">
        <v>1</v>
      </c>
      <c r="BA101" s="225">
        <f>IF(AZ101=1,G101,0)</f>
        <v>0</v>
      </c>
      <c r="BB101" s="225">
        <f>IF(AZ101=2,G101,0)</f>
        <v>0</v>
      </c>
      <c r="BC101" s="225">
        <f>IF(AZ101=3,G101,0)</f>
        <v>0</v>
      </c>
      <c r="BD101" s="225">
        <f>IF(AZ101=4,G101,0)</f>
        <v>0</v>
      </c>
      <c r="BE101" s="225">
        <f>IF(AZ101=5,G101,0)</f>
        <v>0</v>
      </c>
      <c r="CA101" s="250">
        <v>1</v>
      </c>
      <c r="CB101" s="250">
        <v>0</v>
      </c>
    </row>
    <row r="102" spans="1:15" ht="12.75">
      <c r="A102" s="259"/>
      <c r="B102" s="263"/>
      <c r="C102" s="319" t="s">
        <v>123</v>
      </c>
      <c r="D102" s="320"/>
      <c r="E102" s="264">
        <v>382.2615</v>
      </c>
      <c r="F102" s="265"/>
      <c r="G102" s="266"/>
      <c r="H102" s="267"/>
      <c r="I102" s="261"/>
      <c r="J102" s="268"/>
      <c r="K102" s="261"/>
      <c r="M102" s="262" t="s">
        <v>123</v>
      </c>
      <c r="O102" s="250"/>
    </row>
    <row r="103" spans="1:15" ht="12.75">
      <c r="A103" s="259"/>
      <c r="B103" s="263"/>
      <c r="C103" s="319" t="s">
        <v>124</v>
      </c>
      <c r="D103" s="320"/>
      <c r="E103" s="264">
        <v>209.9785</v>
      </c>
      <c r="F103" s="265"/>
      <c r="G103" s="266"/>
      <c r="H103" s="267"/>
      <c r="I103" s="261"/>
      <c r="J103" s="268"/>
      <c r="K103" s="261"/>
      <c r="M103" s="262" t="s">
        <v>124</v>
      </c>
      <c r="O103" s="250"/>
    </row>
    <row r="104" spans="1:15" ht="12.75">
      <c r="A104" s="259"/>
      <c r="B104" s="263"/>
      <c r="C104" s="319" t="s">
        <v>125</v>
      </c>
      <c r="D104" s="320"/>
      <c r="E104" s="264">
        <v>238.6575</v>
      </c>
      <c r="F104" s="265"/>
      <c r="G104" s="266"/>
      <c r="H104" s="267"/>
      <c r="I104" s="261"/>
      <c r="J104" s="268"/>
      <c r="K104" s="261"/>
      <c r="M104" s="262" t="s">
        <v>125</v>
      </c>
      <c r="O104" s="250"/>
    </row>
    <row r="105" spans="1:15" ht="12.75">
      <c r="A105" s="259"/>
      <c r="B105" s="263"/>
      <c r="C105" s="319" t="s">
        <v>126</v>
      </c>
      <c r="D105" s="320"/>
      <c r="E105" s="264">
        <v>267.5395</v>
      </c>
      <c r="F105" s="265"/>
      <c r="G105" s="266"/>
      <c r="H105" s="267"/>
      <c r="I105" s="261"/>
      <c r="J105" s="268"/>
      <c r="K105" s="261"/>
      <c r="M105" s="262" t="s">
        <v>126</v>
      </c>
      <c r="O105" s="250"/>
    </row>
    <row r="106" spans="1:15" ht="12.75">
      <c r="A106" s="259"/>
      <c r="B106" s="263"/>
      <c r="C106" s="321" t="s">
        <v>127</v>
      </c>
      <c r="D106" s="320"/>
      <c r="E106" s="289">
        <v>1098.437</v>
      </c>
      <c r="F106" s="265"/>
      <c r="G106" s="266"/>
      <c r="H106" s="267"/>
      <c r="I106" s="261"/>
      <c r="J106" s="268"/>
      <c r="K106" s="261"/>
      <c r="M106" s="262" t="s">
        <v>127</v>
      </c>
      <c r="O106" s="250"/>
    </row>
    <row r="107" spans="1:15" ht="12.75">
      <c r="A107" s="259"/>
      <c r="B107" s="263"/>
      <c r="C107" s="319" t="s">
        <v>128</v>
      </c>
      <c r="D107" s="320"/>
      <c r="E107" s="264">
        <v>22.407</v>
      </c>
      <c r="F107" s="265"/>
      <c r="G107" s="266"/>
      <c r="H107" s="267"/>
      <c r="I107" s="261"/>
      <c r="J107" s="268"/>
      <c r="K107" s="261"/>
      <c r="M107" s="262" t="s">
        <v>128</v>
      </c>
      <c r="O107" s="250"/>
    </row>
    <row r="108" spans="1:15" ht="12.75">
      <c r="A108" s="259"/>
      <c r="B108" s="263"/>
      <c r="C108" s="319" t="s">
        <v>129</v>
      </c>
      <c r="D108" s="320"/>
      <c r="E108" s="264">
        <v>9.756</v>
      </c>
      <c r="F108" s="265"/>
      <c r="G108" s="266"/>
      <c r="H108" s="267"/>
      <c r="I108" s="261"/>
      <c r="J108" s="268"/>
      <c r="K108" s="261"/>
      <c r="M108" s="262" t="s">
        <v>129</v>
      </c>
      <c r="O108" s="250"/>
    </row>
    <row r="109" spans="1:15" ht="12.75">
      <c r="A109" s="259"/>
      <c r="B109" s="263"/>
      <c r="C109" s="319" t="s">
        <v>130</v>
      </c>
      <c r="D109" s="320"/>
      <c r="E109" s="264">
        <v>19.69</v>
      </c>
      <c r="F109" s="265"/>
      <c r="G109" s="266"/>
      <c r="H109" s="267"/>
      <c r="I109" s="261"/>
      <c r="J109" s="268"/>
      <c r="K109" s="261"/>
      <c r="M109" s="262" t="s">
        <v>130</v>
      </c>
      <c r="O109" s="250"/>
    </row>
    <row r="110" spans="1:15" ht="12.75">
      <c r="A110" s="259"/>
      <c r="B110" s="263"/>
      <c r="C110" s="319" t="s">
        <v>131</v>
      </c>
      <c r="D110" s="320"/>
      <c r="E110" s="264">
        <v>13.98</v>
      </c>
      <c r="F110" s="265"/>
      <c r="G110" s="266"/>
      <c r="H110" s="267"/>
      <c r="I110" s="261"/>
      <c r="J110" s="268"/>
      <c r="K110" s="261"/>
      <c r="M110" s="262" t="s">
        <v>131</v>
      </c>
      <c r="O110" s="250"/>
    </row>
    <row r="111" spans="1:15" ht="12.75">
      <c r="A111" s="259"/>
      <c r="B111" s="263"/>
      <c r="C111" s="321" t="s">
        <v>127</v>
      </c>
      <c r="D111" s="320"/>
      <c r="E111" s="289">
        <v>65.833</v>
      </c>
      <c r="F111" s="265"/>
      <c r="G111" s="266"/>
      <c r="H111" s="267"/>
      <c r="I111" s="261"/>
      <c r="J111" s="268"/>
      <c r="K111" s="261"/>
      <c r="M111" s="262" t="s">
        <v>127</v>
      </c>
      <c r="O111" s="250"/>
    </row>
    <row r="112" spans="1:80" ht="22.5">
      <c r="A112" s="251">
        <v>11</v>
      </c>
      <c r="B112" s="252" t="s">
        <v>197</v>
      </c>
      <c r="C112" s="253" t="s">
        <v>198</v>
      </c>
      <c r="D112" s="254" t="s">
        <v>113</v>
      </c>
      <c r="E112" s="255">
        <v>166.02</v>
      </c>
      <c r="F112" s="255"/>
      <c r="G112" s="256">
        <f>E112*F112</f>
        <v>0</v>
      </c>
      <c r="H112" s="257">
        <v>0.00012</v>
      </c>
      <c r="I112" s="258">
        <f>E112*H112</f>
        <v>0.019922400000000003</v>
      </c>
      <c r="J112" s="257">
        <v>0</v>
      </c>
      <c r="K112" s="258">
        <f>E112*J112</f>
        <v>0</v>
      </c>
      <c r="O112" s="250">
        <v>2</v>
      </c>
      <c r="AA112" s="225">
        <v>1</v>
      </c>
      <c r="AB112" s="225">
        <v>1</v>
      </c>
      <c r="AC112" s="225">
        <v>1</v>
      </c>
      <c r="AZ112" s="225">
        <v>1</v>
      </c>
      <c r="BA112" s="225">
        <f>IF(AZ112=1,G112,0)</f>
        <v>0</v>
      </c>
      <c r="BB112" s="225">
        <f>IF(AZ112=2,G112,0)</f>
        <v>0</v>
      </c>
      <c r="BC112" s="225">
        <f>IF(AZ112=3,G112,0)</f>
        <v>0</v>
      </c>
      <c r="BD112" s="225">
        <f>IF(AZ112=4,G112,0)</f>
        <v>0</v>
      </c>
      <c r="BE112" s="225">
        <f>IF(AZ112=5,G112,0)</f>
        <v>0</v>
      </c>
      <c r="CA112" s="250">
        <v>1</v>
      </c>
      <c r="CB112" s="250">
        <v>1</v>
      </c>
    </row>
    <row r="113" spans="1:15" ht="12.75">
      <c r="A113" s="259"/>
      <c r="B113" s="263"/>
      <c r="C113" s="319" t="s">
        <v>199</v>
      </c>
      <c r="D113" s="320"/>
      <c r="E113" s="264">
        <v>23.6</v>
      </c>
      <c r="F113" s="265"/>
      <c r="G113" s="266"/>
      <c r="H113" s="267"/>
      <c r="I113" s="261"/>
      <c r="J113" s="268"/>
      <c r="K113" s="261"/>
      <c r="M113" s="262" t="s">
        <v>199</v>
      </c>
      <c r="O113" s="250"/>
    </row>
    <row r="114" spans="1:15" ht="12.75">
      <c r="A114" s="259"/>
      <c r="B114" s="263"/>
      <c r="C114" s="319" t="s">
        <v>200</v>
      </c>
      <c r="D114" s="320"/>
      <c r="E114" s="264">
        <v>3.36</v>
      </c>
      <c r="F114" s="265"/>
      <c r="G114" s="266"/>
      <c r="H114" s="267"/>
      <c r="I114" s="261"/>
      <c r="J114" s="268"/>
      <c r="K114" s="261"/>
      <c r="M114" s="262" t="s">
        <v>200</v>
      </c>
      <c r="O114" s="250"/>
    </row>
    <row r="115" spans="1:15" ht="12.75">
      <c r="A115" s="259"/>
      <c r="B115" s="263"/>
      <c r="C115" s="319" t="s">
        <v>201</v>
      </c>
      <c r="D115" s="320"/>
      <c r="E115" s="264">
        <v>3.975</v>
      </c>
      <c r="F115" s="265"/>
      <c r="G115" s="266"/>
      <c r="H115" s="267"/>
      <c r="I115" s="261"/>
      <c r="J115" s="268"/>
      <c r="K115" s="261"/>
      <c r="M115" s="262" t="s">
        <v>201</v>
      </c>
      <c r="O115" s="250"/>
    </row>
    <row r="116" spans="1:15" ht="12.75">
      <c r="A116" s="259"/>
      <c r="B116" s="263"/>
      <c r="C116" s="319" t="s">
        <v>202</v>
      </c>
      <c r="D116" s="320"/>
      <c r="E116" s="264">
        <v>6.936</v>
      </c>
      <c r="F116" s="265"/>
      <c r="G116" s="266"/>
      <c r="H116" s="267"/>
      <c r="I116" s="261"/>
      <c r="J116" s="268"/>
      <c r="K116" s="261"/>
      <c r="M116" s="262" t="s">
        <v>202</v>
      </c>
      <c r="O116" s="250"/>
    </row>
    <row r="117" spans="1:15" ht="12.75">
      <c r="A117" s="259"/>
      <c r="B117" s="263"/>
      <c r="C117" s="319" t="s">
        <v>203</v>
      </c>
      <c r="D117" s="320"/>
      <c r="E117" s="264">
        <v>9.5225</v>
      </c>
      <c r="F117" s="265"/>
      <c r="G117" s="266"/>
      <c r="H117" s="267"/>
      <c r="I117" s="261"/>
      <c r="J117" s="268"/>
      <c r="K117" s="261"/>
      <c r="M117" s="262" t="s">
        <v>203</v>
      </c>
      <c r="O117" s="250"/>
    </row>
    <row r="118" spans="1:15" ht="12.75">
      <c r="A118" s="259"/>
      <c r="B118" s="263"/>
      <c r="C118" s="319" t="s">
        <v>204</v>
      </c>
      <c r="D118" s="320"/>
      <c r="E118" s="264">
        <v>5.58</v>
      </c>
      <c r="F118" s="265"/>
      <c r="G118" s="266"/>
      <c r="H118" s="267"/>
      <c r="I118" s="261"/>
      <c r="J118" s="268"/>
      <c r="K118" s="261"/>
      <c r="M118" s="262" t="s">
        <v>204</v>
      </c>
      <c r="O118" s="250"/>
    </row>
    <row r="119" spans="1:15" ht="12.75">
      <c r="A119" s="259"/>
      <c r="B119" s="263"/>
      <c r="C119" s="319" t="s">
        <v>205</v>
      </c>
      <c r="D119" s="320"/>
      <c r="E119" s="264">
        <v>6.4845</v>
      </c>
      <c r="F119" s="265"/>
      <c r="G119" s="266"/>
      <c r="H119" s="267"/>
      <c r="I119" s="261"/>
      <c r="J119" s="268"/>
      <c r="K119" s="261"/>
      <c r="M119" s="262" t="s">
        <v>205</v>
      </c>
      <c r="O119" s="250"/>
    </row>
    <row r="120" spans="1:15" ht="12.75">
      <c r="A120" s="259"/>
      <c r="B120" s="263"/>
      <c r="C120" s="319" t="s">
        <v>206</v>
      </c>
      <c r="D120" s="320"/>
      <c r="E120" s="264">
        <v>4.52</v>
      </c>
      <c r="F120" s="265"/>
      <c r="G120" s="266"/>
      <c r="H120" s="267"/>
      <c r="I120" s="261"/>
      <c r="J120" s="268"/>
      <c r="K120" s="261"/>
      <c r="M120" s="262" t="s">
        <v>206</v>
      </c>
      <c r="O120" s="250"/>
    </row>
    <row r="121" spans="1:15" ht="12.75">
      <c r="A121" s="259"/>
      <c r="B121" s="263"/>
      <c r="C121" s="319" t="s">
        <v>207</v>
      </c>
      <c r="D121" s="320"/>
      <c r="E121" s="264">
        <v>2.07</v>
      </c>
      <c r="F121" s="265"/>
      <c r="G121" s="266"/>
      <c r="H121" s="267"/>
      <c r="I121" s="261"/>
      <c r="J121" s="268"/>
      <c r="K121" s="261"/>
      <c r="M121" s="262" t="s">
        <v>207</v>
      </c>
      <c r="O121" s="250"/>
    </row>
    <row r="122" spans="1:15" ht="12.75">
      <c r="A122" s="259"/>
      <c r="B122" s="263"/>
      <c r="C122" s="321" t="s">
        <v>127</v>
      </c>
      <c r="D122" s="320"/>
      <c r="E122" s="289">
        <v>66.04799999999999</v>
      </c>
      <c r="F122" s="265"/>
      <c r="G122" s="266"/>
      <c r="H122" s="267"/>
      <c r="I122" s="261"/>
      <c r="J122" s="268"/>
      <c r="K122" s="261"/>
      <c r="M122" s="262" t="s">
        <v>127</v>
      </c>
      <c r="O122" s="250"/>
    </row>
    <row r="123" spans="1:15" ht="12.75">
      <c r="A123" s="259"/>
      <c r="B123" s="263"/>
      <c r="C123" s="319" t="s">
        <v>208</v>
      </c>
      <c r="D123" s="320"/>
      <c r="E123" s="264">
        <v>14</v>
      </c>
      <c r="F123" s="265"/>
      <c r="G123" s="266"/>
      <c r="H123" s="267"/>
      <c r="I123" s="261"/>
      <c r="J123" s="268"/>
      <c r="K123" s="261"/>
      <c r="M123" s="262" t="s">
        <v>208</v>
      </c>
      <c r="O123" s="250"/>
    </row>
    <row r="124" spans="1:15" ht="12.75">
      <c r="A124" s="259"/>
      <c r="B124" s="263"/>
      <c r="C124" s="319" t="s">
        <v>209</v>
      </c>
      <c r="D124" s="320"/>
      <c r="E124" s="264">
        <v>1.8825</v>
      </c>
      <c r="F124" s="265"/>
      <c r="G124" s="266"/>
      <c r="H124" s="267"/>
      <c r="I124" s="261"/>
      <c r="J124" s="268"/>
      <c r="K124" s="261"/>
      <c r="M124" s="262" t="s">
        <v>209</v>
      </c>
      <c r="O124" s="250"/>
    </row>
    <row r="125" spans="1:15" ht="12.75">
      <c r="A125" s="259"/>
      <c r="B125" s="263"/>
      <c r="C125" s="319" t="s">
        <v>210</v>
      </c>
      <c r="D125" s="320"/>
      <c r="E125" s="264">
        <v>9.156</v>
      </c>
      <c r="F125" s="265"/>
      <c r="G125" s="266"/>
      <c r="H125" s="267"/>
      <c r="I125" s="261"/>
      <c r="J125" s="268"/>
      <c r="K125" s="261"/>
      <c r="M125" s="262" t="s">
        <v>210</v>
      </c>
      <c r="O125" s="250"/>
    </row>
    <row r="126" spans="1:15" ht="12.75">
      <c r="A126" s="259"/>
      <c r="B126" s="263"/>
      <c r="C126" s="319" t="s">
        <v>211</v>
      </c>
      <c r="D126" s="320"/>
      <c r="E126" s="264">
        <v>2.97</v>
      </c>
      <c r="F126" s="265"/>
      <c r="G126" s="266"/>
      <c r="H126" s="267"/>
      <c r="I126" s="261"/>
      <c r="J126" s="268"/>
      <c r="K126" s="261"/>
      <c r="M126" s="262" t="s">
        <v>211</v>
      </c>
      <c r="O126" s="250"/>
    </row>
    <row r="127" spans="1:15" ht="12.75">
      <c r="A127" s="259"/>
      <c r="B127" s="263"/>
      <c r="C127" s="321" t="s">
        <v>127</v>
      </c>
      <c r="D127" s="320"/>
      <c r="E127" s="289">
        <v>28.008499999999998</v>
      </c>
      <c r="F127" s="265"/>
      <c r="G127" s="266"/>
      <c r="H127" s="267"/>
      <c r="I127" s="261"/>
      <c r="J127" s="268"/>
      <c r="K127" s="261"/>
      <c r="M127" s="262" t="s">
        <v>127</v>
      </c>
      <c r="O127" s="250"/>
    </row>
    <row r="128" spans="1:15" ht="12.75">
      <c r="A128" s="259"/>
      <c r="B128" s="263"/>
      <c r="C128" s="319" t="s">
        <v>212</v>
      </c>
      <c r="D128" s="320"/>
      <c r="E128" s="264">
        <v>18.8</v>
      </c>
      <c r="F128" s="265"/>
      <c r="G128" s="266"/>
      <c r="H128" s="267"/>
      <c r="I128" s="261"/>
      <c r="J128" s="268"/>
      <c r="K128" s="261"/>
      <c r="M128" s="262" t="s">
        <v>212</v>
      </c>
      <c r="O128" s="250"/>
    </row>
    <row r="129" spans="1:15" ht="12.75">
      <c r="A129" s="259"/>
      <c r="B129" s="263"/>
      <c r="C129" s="319" t="s">
        <v>213</v>
      </c>
      <c r="D129" s="320"/>
      <c r="E129" s="264">
        <v>4.84</v>
      </c>
      <c r="F129" s="265"/>
      <c r="G129" s="266"/>
      <c r="H129" s="267"/>
      <c r="I129" s="261"/>
      <c r="J129" s="268"/>
      <c r="K129" s="261"/>
      <c r="M129" s="262" t="s">
        <v>213</v>
      </c>
      <c r="O129" s="250"/>
    </row>
    <row r="130" spans="1:15" ht="12.75">
      <c r="A130" s="259"/>
      <c r="B130" s="263"/>
      <c r="C130" s="319" t="s">
        <v>214</v>
      </c>
      <c r="D130" s="320"/>
      <c r="E130" s="264">
        <v>4.775</v>
      </c>
      <c r="F130" s="265"/>
      <c r="G130" s="266"/>
      <c r="H130" s="267"/>
      <c r="I130" s="261"/>
      <c r="J130" s="268"/>
      <c r="K130" s="261"/>
      <c r="M130" s="262" t="s">
        <v>214</v>
      </c>
      <c r="O130" s="250"/>
    </row>
    <row r="131" spans="1:15" ht="12.75">
      <c r="A131" s="259"/>
      <c r="B131" s="263"/>
      <c r="C131" s="319" t="s">
        <v>215</v>
      </c>
      <c r="D131" s="320"/>
      <c r="E131" s="264">
        <v>6.5</v>
      </c>
      <c r="F131" s="265"/>
      <c r="G131" s="266"/>
      <c r="H131" s="267"/>
      <c r="I131" s="261"/>
      <c r="J131" s="268"/>
      <c r="K131" s="261"/>
      <c r="M131" s="262" t="s">
        <v>215</v>
      </c>
      <c r="O131" s="250"/>
    </row>
    <row r="132" spans="1:15" ht="12.75">
      <c r="A132" s="259"/>
      <c r="B132" s="263"/>
      <c r="C132" s="321" t="s">
        <v>127</v>
      </c>
      <c r="D132" s="320"/>
      <c r="E132" s="289">
        <v>34.915</v>
      </c>
      <c r="F132" s="265"/>
      <c r="G132" s="266"/>
      <c r="H132" s="267"/>
      <c r="I132" s="261"/>
      <c r="J132" s="268"/>
      <c r="K132" s="261"/>
      <c r="M132" s="262" t="s">
        <v>127</v>
      </c>
      <c r="O132" s="250"/>
    </row>
    <row r="133" spans="1:15" ht="12.75">
      <c r="A133" s="259"/>
      <c r="B133" s="263"/>
      <c r="C133" s="319" t="s">
        <v>216</v>
      </c>
      <c r="D133" s="320"/>
      <c r="E133" s="264">
        <v>22.2</v>
      </c>
      <c r="F133" s="265"/>
      <c r="G133" s="266"/>
      <c r="H133" s="267"/>
      <c r="I133" s="261"/>
      <c r="J133" s="268"/>
      <c r="K133" s="261"/>
      <c r="M133" s="262" t="s">
        <v>216</v>
      </c>
      <c r="O133" s="250"/>
    </row>
    <row r="134" spans="1:15" ht="12.75">
      <c r="A134" s="259"/>
      <c r="B134" s="263"/>
      <c r="C134" s="319" t="s">
        <v>217</v>
      </c>
      <c r="D134" s="320"/>
      <c r="E134" s="264">
        <v>4.68</v>
      </c>
      <c r="F134" s="265"/>
      <c r="G134" s="266"/>
      <c r="H134" s="267"/>
      <c r="I134" s="261"/>
      <c r="J134" s="268"/>
      <c r="K134" s="261"/>
      <c r="M134" s="262" t="s">
        <v>217</v>
      </c>
      <c r="O134" s="250"/>
    </row>
    <row r="135" spans="1:15" ht="12.75">
      <c r="A135" s="259"/>
      <c r="B135" s="263"/>
      <c r="C135" s="319" t="s">
        <v>218</v>
      </c>
      <c r="D135" s="320"/>
      <c r="E135" s="264">
        <v>1.0125</v>
      </c>
      <c r="F135" s="265"/>
      <c r="G135" s="266"/>
      <c r="H135" s="267"/>
      <c r="I135" s="261"/>
      <c r="J135" s="268"/>
      <c r="K135" s="261"/>
      <c r="M135" s="262" t="s">
        <v>218</v>
      </c>
      <c r="O135" s="250"/>
    </row>
    <row r="136" spans="1:15" ht="12.75">
      <c r="A136" s="259"/>
      <c r="B136" s="263"/>
      <c r="C136" s="319" t="s">
        <v>219</v>
      </c>
      <c r="D136" s="320"/>
      <c r="E136" s="264">
        <v>9.156</v>
      </c>
      <c r="F136" s="265"/>
      <c r="G136" s="266"/>
      <c r="H136" s="267"/>
      <c r="I136" s="261"/>
      <c r="J136" s="268"/>
      <c r="K136" s="261"/>
      <c r="M136" s="262" t="s">
        <v>219</v>
      </c>
      <c r="O136" s="250"/>
    </row>
    <row r="137" spans="1:15" ht="12.75">
      <c r="A137" s="259"/>
      <c r="B137" s="263"/>
      <c r="C137" s="321" t="s">
        <v>127</v>
      </c>
      <c r="D137" s="320"/>
      <c r="E137" s="289">
        <v>37.0485</v>
      </c>
      <c r="F137" s="265"/>
      <c r="G137" s="266"/>
      <c r="H137" s="267"/>
      <c r="I137" s="261"/>
      <c r="J137" s="268"/>
      <c r="K137" s="261"/>
      <c r="M137" s="262" t="s">
        <v>127</v>
      </c>
      <c r="O137" s="250"/>
    </row>
    <row r="138" spans="1:80" ht="12.75">
      <c r="A138" s="251">
        <v>12</v>
      </c>
      <c r="B138" s="252" t="s">
        <v>220</v>
      </c>
      <c r="C138" s="253" t="s">
        <v>221</v>
      </c>
      <c r="D138" s="254" t="s">
        <v>113</v>
      </c>
      <c r="E138" s="255">
        <v>158.8003</v>
      </c>
      <c r="F138" s="255"/>
      <c r="G138" s="256">
        <f>E138*F138</f>
        <v>0</v>
      </c>
      <c r="H138" s="257">
        <v>0</v>
      </c>
      <c r="I138" s="258">
        <f>E138*H138</f>
        <v>0</v>
      </c>
      <c r="J138" s="257">
        <v>0</v>
      </c>
      <c r="K138" s="258">
        <f>E138*J138</f>
        <v>0</v>
      </c>
      <c r="O138" s="250">
        <v>2</v>
      </c>
      <c r="AA138" s="225">
        <v>1</v>
      </c>
      <c r="AB138" s="225">
        <v>1</v>
      </c>
      <c r="AC138" s="225">
        <v>1</v>
      </c>
      <c r="AZ138" s="225">
        <v>1</v>
      </c>
      <c r="BA138" s="225">
        <f>IF(AZ138=1,G138,0)</f>
        <v>0</v>
      </c>
      <c r="BB138" s="225">
        <f>IF(AZ138=2,G138,0)</f>
        <v>0</v>
      </c>
      <c r="BC138" s="225">
        <f>IF(AZ138=3,G138,0)</f>
        <v>0</v>
      </c>
      <c r="BD138" s="225">
        <f>IF(AZ138=4,G138,0)</f>
        <v>0</v>
      </c>
      <c r="BE138" s="225">
        <f>IF(AZ138=5,G138,0)</f>
        <v>0</v>
      </c>
      <c r="CA138" s="250">
        <v>1</v>
      </c>
      <c r="CB138" s="250">
        <v>1</v>
      </c>
    </row>
    <row r="139" spans="1:15" ht="12.75">
      <c r="A139" s="259"/>
      <c r="B139" s="263"/>
      <c r="C139" s="319" t="s">
        <v>191</v>
      </c>
      <c r="D139" s="320"/>
      <c r="E139" s="264">
        <v>67.1038</v>
      </c>
      <c r="F139" s="265"/>
      <c r="G139" s="266"/>
      <c r="H139" s="267"/>
      <c r="I139" s="261"/>
      <c r="J139" s="268"/>
      <c r="K139" s="261"/>
      <c r="M139" s="262" t="s">
        <v>191</v>
      </c>
      <c r="O139" s="250"/>
    </row>
    <row r="140" spans="1:15" ht="12.75">
      <c r="A140" s="259"/>
      <c r="B140" s="263"/>
      <c r="C140" s="319" t="s">
        <v>192</v>
      </c>
      <c r="D140" s="320"/>
      <c r="E140" s="264">
        <v>27.393</v>
      </c>
      <c r="F140" s="265"/>
      <c r="G140" s="266"/>
      <c r="H140" s="267"/>
      <c r="I140" s="261"/>
      <c r="J140" s="268"/>
      <c r="K140" s="261"/>
      <c r="M140" s="262" t="s">
        <v>192</v>
      </c>
      <c r="O140" s="250"/>
    </row>
    <row r="141" spans="1:15" ht="12.75">
      <c r="A141" s="259"/>
      <c r="B141" s="263"/>
      <c r="C141" s="319" t="s">
        <v>193</v>
      </c>
      <c r="D141" s="320"/>
      <c r="E141" s="264">
        <v>34.7235</v>
      </c>
      <c r="F141" s="265"/>
      <c r="G141" s="266"/>
      <c r="H141" s="267"/>
      <c r="I141" s="261"/>
      <c r="J141" s="268"/>
      <c r="K141" s="261"/>
      <c r="M141" s="262" t="s">
        <v>193</v>
      </c>
      <c r="O141" s="250"/>
    </row>
    <row r="142" spans="1:15" ht="12.75">
      <c r="A142" s="259"/>
      <c r="B142" s="263"/>
      <c r="C142" s="319" t="s">
        <v>194</v>
      </c>
      <c r="D142" s="320"/>
      <c r="E142" s="264">
        <v>29.58</v>
      </c>
      <c r="F142" s="265"/>
      <c r="G142" s="266"/>
      <c r="H142" s="267"/>
      <c r="I142" s="261"/>
      <c r="J142" s="268"/>
      <c r="K142" s="261"/>
      <c r="M142" s="262" t="s">
        <v>194</v>
      </c>
      <c r="O142" s="250"/>
    </row>
    <row r="143" spans="1:57" ht="12.75">
      <c r="A143" s="269"/>
      <c r="B143" s="270" t="s">
        <v>102</v>
      </c>
      <c r="C143" s="271" t="s">
        <v>110</v>
      </c>
      <c r="D143" s="272"/>
      <c r="E143" s="273"/>
      <c r="F143" s="274"/>
      <c r="G143" s="275">
        <f>SUM(G7:G142)</f>
        <v>0</v>
      </c>
      <c r="H143" s="276"/>
      <c r="I143" s="277">
        <f>SUM(I7:I142)</f>
        <v>83.925804784</v>
      </c>
      <c r="J143" s="276"/>
      <c r="K143" s="277">
        <f>SUM(K7:K142)</f>
        <v>0</v>
      </c>
      <c r="O143" s="250">
        <v>4</v>
      </c>
      <c r="BA143" s="278">
        <f>SUM(BA7:BA142)</f>
        <v>0</v>
      </c>
      <c r="BB143" s="278">
        <f>SUM(BB7:BB142)</f>
        <v>0</v>
      </c>
      <c r="BC143" s="278">
        <f>SUM(BC7:BC142)</f>
        <v>0</v>
      </c>
      <c r="BD143" s="278">
        <f>SUM(BD7:BD142)</f>
        <v>0</v>
      </c>
      <c r="BE143" s="278">
        <f>SUM(BE7:BE142)</f>
        <v>0</v>
      </c>
    </row>
    <row r="144" spans="1:15" ht="12.75">
      <c r="A144" s="240" t="s">
        <v>100</v>
      </c>
      <c r="B144" s="241" t="s">
        <v>222</v>
      </c>
      <c r="C144" s="242" t="s">
        <v>223</v>
      </c>
      <c r="D144" s="243"/>
      <c r="E144" s="244"/>
      <c r="F144" s="244"/>
      <c r="G144" s="245"/>
      <c r="H144" s="246"/>
      <c r="I144" s="247"/>
      <c r="J144" s="248"/>
      <c r="K144" s="249"/>
      <c r="O144" s="250">
        <v>1</v>
      </c>
    </row>
    <row r="145" spans="1:80" ht="12.75">
      <c r="A145" s="251">
        <v>13</v>
      </c>
      <c r="B145" s="252"/>
      <c r="C145" s="253"/>
      <c r="D145" s="254"/>
      <c r="E145" s="255"/>
      <c r="F145" s="255"/>
      <c r="G145" s="256"/>
      <c r="H145" s="257"/>
      <c r="I145" s="258"/>
      <c r="J145" s="257"/>
      <c r="K145" s="258"/>
      <c r="O145" s="250">
        <v>2</v>
      </c>
      <c r="AA145" s="225">
        <v>1</v>
      </c>
      <c r="AB145" s="225">
        <v>1</v>
      </c>
      <c r="AC145" s="225">
        <v>1</v>
      </c>
      <c r="AZ145" s="225">
        <v>1</v>
      </c>
      <c r="BA145" s="225">
        <f>IF(AZ145=1,G145,0)</f>
        <v>0</v>
      </c>
      <c r="BB145" s="225">
        <f>IF(AZ145=2,G145,0)</f>
        <v>0</v>
      </c>
      <c r="BC145" s="225">
        <f>IF(AZ145=3,G145,0)</f>
        <v>0</v>
      </c>
      <c r="BD145" s="225">
        <f>IF(AZ145=4,G145,0)</f>
        <v>0</v>
      </c>
      <c r="BE145" s="225">
        <f>IF(AZ145=5,G145,0)</f>
        <v>0</v>
      </c>
      <c r="CA145" s="250">
        <v>1</v>
      </c>
      <c r="CB145" s="250">
        <v>1</v>
      </c>
    </row>
    <row r="146" spans="1:80" ht="12.75">
      <c r="A146" s="251">
        <v>14</v>
      </c>
      <c r="B146" s="252"/>
      <c r="C146" s="253"/>
      <c r="D146" s="254"/>
      <c r="E146" s="255"/>
      <c r="F146" s="255"/>
      <c r="G146" s="256"/>
      <c r="H146" s="257"/>
      <c r="I146" s="258"/>
      <c r="J146" s="257"/>
      <c r="K146" s="258"/>
      <c r="O146" s="250">
        <v>2</v>
      </c>
      <c r="AA146" s="225">
        <v>1</v>
      </c>
      <c r="AB146" s="225">
        <v>1</v>
      </c>
      <c r="AC146" s="225">
        <v>1</v>
      </c>
      <c r="AZ146" s="225">
        <v>1</v>
      </c>
      <c r="BA146" s="225">
        <f>IF(AZ146=1,G146,0)</f>
        <v>0</v>
      </c>
      <c r="BB146" s="225">
        <f>IF(AZ146=2,G146,0)</f>
        <v>0</v>
      </c>
      <c r="BC146" s="225">
        <f>IF(AZ146=3,G146,0)</f>
        <v>0</v>
      </c>
      <c r="BD146" s="225">
        <f>IF(AZ146=4,G146,0)</f>
        <v>0</v>
      </c>
      <c r="BE146" s="225">
        <f>IF(AZ146=5,G146,0)</f>
        <v>0</v>
      </c>
      <c r="CA146" s="250">
        <v>1</v>
      </c>
      <c r="CB146" s="250">
        <v>1</v>
      </c>
    </row>
    <row r="147" spans="1:57" ht="12.75">
      <c r="A147" s="269"/>
      <c r="B147" s="270" t="s">
        <v>102</v>
      </c>
      <c r="C147" s="271" t="s">
        <v>224</v>
      </c>
      <c r="D147" s="272"/>
      <c r="E147" s="273"/>
      <c r="F147" s="274"/>
      <c r="G147" s="275">
        <f>SUM(G144:G146)</f>
        <v>0</v>
      </c>
      <c r="H147" s="276"/>
      <c r="I147" s="277">
        <f>SUM(I144:I146)</f>
        <v>0</v>
      </c>
      <c r="J147" s="276"/>
      <c r="K147" s="277">
        <f>SUM(K144:K146)</f>
        <v>0</v>
      </c>
      <c r="O147" s="250">
        <v>4</v>
      </c>
      <c r="BA147" s="278">
        <f>SUM(BA144:BA146)</f>
        <v>0</v>
      </c>
      <c r="BB147" s="278">
        <f>SUM(BB144:BB146)</f>
        <v>0</v>
      </c>
      <c r="BC147" s="278">
        <f>SUM(BC144:BC146)</f>
        <v>0</v>
      </c>
      <c r="BD147" s="278">
        <f>SUM(BD144:BD146)</f>
        <v>0</v>
      </c>
      <c r="BE147" s="278">
        <f>SUM(BE144:BE146)</f>
        <v>0</v>
      </c>
    </row>
    <row r="148" spans="1:15" ht="12.75">
      <c r="A148" s="240" t="s">
        <v>100</v>
      </c>
      <c r="B148" s="241" t="s">
        <v>229</v>
      </c>
      <c r="C148" s="242" t="s">
        <v>230</v>
      </c>
      <c r="D148" s="243"/>
      <c r="E148" s="244"/>
      <c r="F148" s="244"/>
      <c r="G148" s="245"/>
      <c r="H148" s="246"/>
      <c r="I148" s="247"/>
      <c r="J148" s="248"/>
      <c r="K148" s="249"/>
      <c r="O148" s="250">
        <v>1</v>
      </c>
    </row>
    <row r="149" spans="1:80" ht="22.5">
      <c r="A149" s="251">
        <v>15</v>
      </c>
      <c r="B149" s="252" t="s">
        <v>232</v>
      </c>
      <c r="C149" s="253" t="s">
        <v>233</v>
      </c>
      <c r="D149" s="254" t="s">
        <v>113</v>
      </c>
      <c r="E149" s="255">
        <v>1324.2</v>
      </c>
      <c r="F149" s="255"/>
      <c r="G149" s="256">
        <f>E149*F149</f>
        <v>0</v>
      </c>
      <c r="H149" s="257">
        <v>0</v>
      </c>
      <c r="I149" s="258">
        <f>E149*H149</f>
        <v>0</v>
      </c>
      <c r="J149" s="257">
        <v>0</v>
      </c>
      <c r="K149" s="258">
        <f>E149*J149</f>
        <v>0</v>
      </c>
      <c r="O149" s="250">
        <v>2</v>
      </c>
      <c r="AA149" s="225">
        <v>1</v>
      </c>
      <c r="AB149" s="225">
        <v>1</v>
      </c>
      <c r="AC149" s="225">
        <v>1</v>
      </c>
      <c r="AZ149" s="225">
        <v>1</v>
      </c>
      <c r="BA149" s="225">
        <f>IF(AZ149=1,G149,0)</f>
        <v>0</v>
      </c>
      <c r="BB149" s="225">
        <f>IF(AZ149=2,G149,0)</f>
        <v>0</v>
      </c>
      <c r="BC149" s="225">
        <f>IF(AZ149=3,G149,0)</f>
        <v>0</v>
      </c>
      <c r="BD149" s="225">
        <f>IF(AZ149=4,G149,0)</f>
        <v>0</v>
      </c>
      <c r="BE149" s="225">
        <f>IF(AZ149=5,G149,0)</f>
        <v>0</v>
      </c>
      <c r="CA149" s="250">
        <v>1</v>
      </c>
      <c r="CB149" s="250">
        <v>1</v>
      </c>
    </row>
    <row r="150" spans="1:15" ht="12.75">
      <c r="A150" s="259"/>
      <c r="B150" s="263"/>
      <c r="C150" s="319" t="s">
        <v>234</v>
      </c>
      <c r="D150" s="320"/>
      <c r="E150" s="264">
        <v>466.9</v>
      </c>
      <c r="F150" s="265"/>
      <c r="G150" s="266"/>
      <c r="H150" s="267"/>
      <c r="I150" s="261"/>
      <c r="J150" s="268"/>
      <c r="K150" s="261"/>
      <c r="M150" s="262" t="s">
        <v>234</v>
      </c>
      <c r="O150" s="250"/>
    </row>
    <row r="151" spans="1:15" ht="12.75">
      <c r="A151" s="259"/>
      <c r="B151" s="263"/>
      <c r="C151" s="319" t="s">
        <v>235</v>
      </c>
      <c r="D151" s="320"/>
      <c r="E151" s="264">
        <v>287.3</v>
      </c>
      <c r="F151" s="265"/>
      <c r="G151" s="266"/>
      <c r="H151" s="267"/>
      <c r="I151" s="261"/>
      <c r="J151" s="268"/>
      <c r="K151" s="261"/>
      <c r="M151" s="262" t="s">
        <v>235</v>
      </c>
      <c r="O151" s="250"/>
    </row>
    <row r="152" spans="1:15" ht="12.75">
      <c r="A152" s="259"/>
      <c r="B152" s="263"/>
      <c r="C152" s="319" t="s">
        <v>236</v>
      </c>
      <c r="D152" s="320"/>
      <c r="E152" s="264">
        <v>339.9</v>
      </c>
      <c r="F152" s="265"/>
      <c r="G152" s="266"/>
      <c r="H152" s="267"/>
      <c r="I152" s="261"/>
      <c r="J152" s="268"/>
      <c r="K152" s="261"/>
      <c r="M152" s="262" t="s">
        <v>236</v>
      </c>
      <c r="O152" s="250"/>
    </row>
    <row r="153" spans="1:15" ht="12.75">
      <c r="A153" s="259"/>
      <c r="B153" s="263"/>
      <c r="C153" s="319" t="s">
        <v>237</v>
      </c>
      <c r="D153" s="320"/>
      <c r="E153" s="264">
        <v>230.1</v>
      </c>
      <c r="F153" s="265"/>
      <c r="G153" s="266"/>
      <c r="H153" s="267"/>
      <c r="I153" s="261"/>
      <c r="J153" s="268"/>
      <c r="K153" s="261"/>
      <c r="M153" s="262" t="s">
        <v>237</v>
      </c>
      <c r="O153" s="250"/>
    </row>
    <row r="154" spans="1:80" ht="22.5">
      <c r="A154" s="251">
        <v>16</v>
      </c>
      <c r="B154" s="252" t="s">
        <v>238</v>
      </c>
      <c r="C154" s="253" t="s">
        <v>239</v>
      </c>
      <c r="D154" s="254" t="s">
        <v>113</v>
      </c>
      <c r="E154" s="255">
        <v>119178</v>
      </c>
      <c r="F154" s="255"/>
      <c r="G154" s="256">
        <f>E154*F154</f>
        <v>0</v>
      </c>
      <c r="H154" s="257">
        <v>0</v>
      </c>
      <c r="I154" s="258">
        <f>E154*H154</f>
        <v>0</v>
      </c>
      <c r="J154" s="257">
        <v>0</v>
      </c>
      <c r="K154" s="258">
        <f>E154*J154</f>
        <v>0</v>
      </c>
      <c r="O154" s="250">
        <v>2</v>
      </c>
      <c r="AA154" s="225">
        <v>1</v>
      </c>
      <c r="AB154" s="225">
        <v>1</v>
      </c>
      <c r="AC154" s="225">
        <v>1</v>
      </c>
      <c r="AZ154" s="225">
        <v>1</v>
      </c>
      <c r="BA154" s="225">
        <f>IF(AZ154=1,G154,0)</f>
        <v>0</v>
      </c>
      <c r="BB154" s="225">
        <f>IF(AZ154=2,G154,0)</f>
        <v>0</v>
      </c>
      <c r="BC154" s="225">
        <f>IF(AZ154=3,G154,0)</f>
        <v>0</v>
      </c>
      <c r="BD154" s="225">
        <f>IF(AZ154=4,G154,0)</f>
        <v>0</v>
      </c>
      <c r="BE154" s="225">
        <f>IF(AZ154=5,G154,0)</f>
        <v>0</v>
      </c>
      <c r="CA154" s="250">
        <v>1</v>
      </c>
      <c r="CB154" s="250">
        <v>1</v>
      </c>
    </row>
    <row r="155" spans="1:15" ht="12.75">
      <c r="A155" s="259"/>
      <c r="B155" s="263"/>
      <c r="C155" s="319" t="s">
        <v>240</v>
      </c>
      <c r="D155" s="320"/>
      <c r="E155" s="264">
        <v>42021</v>
      </c>
      <c r="F155" s="265"/>
      <c r="G155" s="266"/>
      <c r="H155" s="267"/>
      <c r="I155" s="261"/>
      <c r="J155" s="268"/>
      <c r="K155" s="261"/>
      <c r="M155" s="262" t="s">
        <v>240</v>
      </c>
      <c r="O155" s="250"/>
    </row>
    <row r="156" spans="1:15" ht="12.75">
      <c r="A156" s="259"/>
      <c r="B156" s="263"/>
      <c r="C156" s="319" t="s">
        <v>241</v>
      </c>
      <c r="D156" s="320"/>
      <c r="E156" s="264">
        <v>25857</v>
      </c>
      <c r="F156" s="265"/>
      <c r="G156" s="266"/>
      <c r="H156" s="267"/>
      <c r="I156" s="261"/>
      <c r="J156" s="268"/>
      <c r="K156" s="261"/>
      <c r="M156" s="262" t="s">
        <v>241</v>
      </c>
      <c r="O156" s="250"/>
    </row>
    <row r="157" spans="1:15" ht="12.75">
      <c r="A157" s="259"/>
      <c r="B157" s="263"/>
      <c r="C157" s="319" t="s">
        <v>242</v>
      </c>
      <c r="D157" s="320"/>
      <c r="E157" s="264">
        <v>30591</v>
      </c>
      <c r="F157" s="265"/>
      <c r="G157" s="266"/>
      <c r="H157" s="267"/>
      <c r="I157" s="261"/>
      <c r="J157" s="268"/>
      <c r="K157" s="261"/>
      <c r="M157" s="262" t="s">
        <v>242</v>
      </c>
      <c r="O157" s="250"/>
    </row>
    <row r="158" spans="1:15" ht="12.75">
      <c r="A158" s="259"/>
      <c r="B158" s="263"/>
      <c r="C158" s="319" t="s">
        <v>243</v>
      </c>
      <c r="D158" s="320"/>
      <c r="E158" s="264">
        <v>20709</v>
      </c>
      <c r="F158" s="265"/>
      <c r="G158" s="266"/>
      <c r="H158" s="267"/>
      <c r="I158" s="261"/>
      <c r="J158" s="268"/>
      <c r="K158" s="261"/>
      <c r="M158" s="262" t="s">
        <v>243</v>
      </c>
      <c r="O158" s="250"/>
    </row>
    <row r="159" spans="1:80" ht="22.5">
      <c r="A159" s="251">
        <v>17</v>
      </c>
      <c r="B159" s="252" t="s">
        <v>244</v>
      </c>
      <c r="C159" s="253" t="s">
        <v>245</v>
      </c>
      <c r="D159" s="254" t="s">
        <v>113</v>
      </c>
      <c r="E159" s="255">
        <v>1324.2</v>
      </c>
      <c r="F159" s="255"/>
      <c r="G159" s="256">
        <f>E159*F159</f>
        <v>0</v>
      </c>
      <c r="H159" s="257">
        <v>0</v>
      </c>
      <c r="I159" s="258">
        <f>E159*H159</f>
        <v>0</v>
      </c>
      <c r="J159" s="257">
        <v>0</v>
      </c>
      <c r="K159" s="258">
        <f>E159*J159</f>
        <v>0</v>
      </c>
      <c r="O159" s="250">
        <v>2</v>
      </c>
      <c r="AA159" s="225">
        <v>1</v>
      </c>
      <c r="AB159" s="225">
        <v>1</v>
      </c>
      <c r="AC159" s="225">
        <v>1</v>
      </c>
      <c r="AZ159" s="225">
        <v>1</v>
      </c>
      <c r="BA159" s="225">
        <f>IF(AZ159=1,G159,0)</f>
        <v>0</v>
      </c>
      <c r="BB159" s="225">
        <f>IF(AZ159=2,G159,0)</f>
        <v>0</v>
      </c>
      <c r="BC159" s="225">
        <f>IF(AZ159=3,G159,0)</f>
        <v>0</v>
      </c>
      <c r="BD159" s="225">
        <f>IF(AZ159=4,G159,0)</f>
        <v>0</v>
      </c>
      <c r="BE159" s="225">
        <f>IF(AZ159=5,G159,0)</f>
        <v>0</v>
      </c>
      <c r="CA159" s="250">
        <v>1</v>
      </c>
      <c r="CB159" s="250">
        <v>1</v>
      </c>
    </row>
    <row r="160" spans="1:15" ht="12.75">
      <c r="A160" s="259"/>
      <c r="B160" s="263"/>
      <c r="C160" s="319" t="s">
        <v>234</v>
      </c>
      <c r="D160" s="320"/>
      <c r="E160" s="264">
        <v>466.9</v>
      </c>
      <c r="F160" s="265"/>
      <c r="G160" s="266"/>
      <c r="H160" s="267"/>
      <c r="I160" s="261"/>
      <c r="J160" s="268"/>
      <c r="K160" s="261"/>
      <c r="M160" s="262" t="s">
        <v>234</v>
      </c>
      <c r="O160" s="250"/>
    </row>
    <row r="161" spans="1:15" ht="12.75">
      <c r="A161" s="259"/>
      <c r="B161" s="263"/>
      <c r="C161" s="319" t="s">
        <v>235</v>
      </c>
      <c r="D161" s="320"/>
      <c r="E161" s="264">
        <v>287.3</v>
      </c>
      <c r="F161" s="265"/>
      <c r="G161" s="266"/>
      <c r="H161" s="267"/>
      <c r="I161" s="261"/>
      <c r="J161" s="268"/>
      <c r="K161" s="261"/>
      <c r="M161" s="262" t="s">
        <v>235</v>
      </c>
      <c r="O161" s="250"/>
    </row>
    <row r="162" spans="1:15" ht="12.75">
      <c r="A162" s="259"/>
      <c r="B162" s="263"/>
      <c r="C162" s="319" t="s">
        <v>236</v>
      </c>
      <c r="D162" s="320"/>
      <c r="E162" s="264">
        <v>339.9</v>
      </c>
      <c r="F162" s="265"/>
      <c r="G162" s="266"/>
      <c r="H162" s="267"/>
      <c r="I162" s="261"/>
      <c r="J162" s="268"/>
      <c r="K162" s="261"/>
      <c r="M162" s="262" t="s">
        <v>236</v>
      </c>
      <c r="O162" s="250"/>
    </row>
    <row r="163" spans="1:15" ht="12.75">
      <c r="A163" s="259"/>
      <c r="B163" s="263"/>
      <c r="C163" s="319" t="s">
        <v>237</v>
      </c>
      <c r="D163" s="320"/>
      <c r="E163" s="264">
        <v>230.1</v>
      </c>
      <c r="F163" s="265"/>
      <c r="G163" s="266"/>
      <c r="H163" s="267"/>
      <c r="I163" s="261"/>
      <c r="J163" s="268"/>
      <c r="K163" s="261"/>
      <c r="M163" s="262" t="s">
        <v>237</v>
      </c>
      <c r="O163" s="250"/>
    </row>
    <row r="164" spans="1:80" ht="12.75">
      <c r="A164" s="251">
        <v>18</v>
      </c>
      <c r="B164" s="252" t="s">
        <v>246</v>
      </c>
      <c r="C164" s="253" t="s">
        <v>247</v>
      </c>
      <c r="D164" s="254" t="s">
        <v>113</v>
      </c>
      <c r="E164" s="255">
        <v>1324.2</v>
      </c>
      <c r="F164" s="255"/>
      <c r="G164" s="256">
        <f>E164*F164</f>
        <v>0</v>
      </c>
      <c r="H164" s="257">
        <v>0</v>
      </c>
      <c r="I164" s="258">
        <f>E164*H164</f>
        <v>0</v>
      </c>
      <c r="J164" s="257">
        <v>0</v>
      </c>
      <c r="K164" s="258">
        <f>E164*J164</f>
        <v>0</v>
      </c>
      <c r="O164" s="250">
        <v>2</v>
      </c>
      <c r="AA164" s="225">
        <v>1</v>
      </c>
      <c r="AB164" s="225">
        <v>1</v>
      </c>
      <c r="AC164" s="225">
        <v>1</v>
      </c>
      <c r="AZ164" s="225">
        <v>1</v>
      </c>
      <c r="BA164" s="225">
        <f>IF(AZ164=1,G164,0)</f>
        <v>0</v>
      </c>
      <c r="BB164" s="225">
        <f>IF(AZ164=2,G164,0)</f>
        <v>0</v>
      </c>
      <c r="BC164" s="225">
        <f>IF(AZ164=3,G164,0)</f>
        <v>0</v>
      </c>
      <c r="BD164" s="225">
        <f>IF(AZ164=4,G164,0)</f>
        <v>0</v>
      </c>
      <c r="BE164" s="225">
        <f>IF(AZ164=5,G164,0)</f>
        <v>0</v>
      </c>
      <c r="CA164" s="250">
        <v>1</v>
      </c>
      <c r="CB164" s="250">
        <v>1</v>
      </c>
    </row>
    <row r="165" spans="1:15" ht="12.75">
      <c r="A165" s="259"/>
      <c r="B165" s="263"/>
      <c r="C165" s="319" t="s">
        <v>234</v>
      </c>
      <c r="D165" s="320"/>
      <c r="E165" s="264">
        <v>466.9</v>
      </c>
      <c r="F165" s="265"/>
      <c r="G165" s="266"/>
      <c r="H165" s="267"/>
      <c r="I165" s="261"/>
      <c r="J165" s="268"/>
      <c r="K165" s="261"/>
      <c r="M165" s="262" t="s">
        <v>234</v>
      </c>
      <c r="O165" s="250"/>
    </row>
    <row r="166" spans="1:15" ht="12.75">
      <c r="A166" s="259"/>
      <c r="B166" s="263"/>
      <c r="C166" s="319" t="s">
        <v>235</v>
      </c>
      <c r="D166" s="320"/>
      <c r="E166" s="264">
        <v>287.3</v>
      </c>
      <c r="F166" s="265"/>
      <c r="G166" s="266"/>
      <c r="H166" s="267"/>
      <c r="I166" s="261"/>
      <c r="J166" s="268"/>
      <c r="K166" s="261"/>
      <c r="M166" s="262" t="s">
        <v>235</v>
      </c>
      <c r="O166" s="250"/>
    </row>
    <row r="167" spans="1:15" ht="12.75">
      <c r="A167" s="259"/>
      <c r="B167" s="263"/>
      <c r="C167" s="319" t="s">
        <v>236</v>
      </c>
      <c r="D167" s="320"/>
      <c r="E167" s="264">
        <v>339.9</v>
      </c>
      <c r="F167" s="265"/>
      <c r="G167" s="266"/>
      <c r="H167" s="267"/>
      <c r="I167" s="261"/>
      <c r="J167" s="268"/>
      <c r="K167" s="261"/>
      <c r="M167" s="262" t="s">
        <v>236</v>
      </c>
      <c r="O167" s="250"/>
    </row>
    <row r="168" spans="1:15" ht="12.75">
      <c r="A168" s="259"/>
      <c r="B168" s="263"/>
      <c r="C168" s="319" t="s">
        <v>237</v>
      </c>
      <c r="D168" s="320"/>
      <c r="E168" s="264">
        <v>230.1</v>
      </c>
      <c r="F168" s="265"/>
      <c r="G168" s="266"/>
      <c r="H168" s="267"/>
      <c r="I168" s="261"/>
      <c r="J168" s="268"/>
      <c r="K168" s="261"/>
      <c r="M168" s="262" t="s">
        <v>237</v>
      </c>
      <c r="O168" s="250"/>
    </row>
    <row r="169" spans="1:80" ht="12.75">
      <c r="A169" s="251">
        <v>19</v>
      </c>
      <c r="B169" s="252" t="s">
        <v>248</v>
      </c>
      <c r="C169" s="253" t="s">
        <v>249</v>
      </c>
      <c r="D169" s="254" t="s">
        <v>113</v>
      </c>
      <c r="E169" s="255">
        <v>119178</v>
      </c>
      <c r="F169" s="255"/>
      <c r="G169" s="256">
        <f>E169*F169</f>
        <v>0</v>
      </c>
      <c r="H169" s="257">
        <v>0</v>
      </c>
      <c r="I169" s="258">
        <f>E169*H169</f>
        <v>0</v>
      </c>
      <c r="J169" s="257">
        <v>0</v>
      </c>
      <c r="K169" s="258">
        <f>E169*J169</f>
        <v>0</v>
      </c>
      <c r="O169" s="250">
        <v>2</v>
      </c>
      <c r="AA169" s="225">
        <v>1</v>
      </c>
      <c r="AB169" s="225">
        <v>1</v>
      </c>
      <c r="AC169" s="225">
        <v>1</v>
      </c>
      <c r="AZ169" s="225">
        <v>1</v>
      </c>
      <c r="BA169" s="225">
        <f>IF(AZ169=1,G169,0)</f>
        <v>0</v>
      </c>
      <c r="BB169" s="225">
        <f>IF(AZ169=2,G169,0)</f>
        <v>0</v>
      </c>
      <c r="BC169" s="225">
        <f>IF(AZ169=3,G169,0)</f>
        <v>0</v>
      </c>
      <c r="BD169" s="225">
        <f>IF(AZ169=4,G169,0)</f>
        <v>0</v>
      </c>
      <c r="BE169" s="225">
        <f>IF(AZ169=5,G169,0)</f>
        <v>0</v>
      </c>
      <c r="CA169" s="250">
        <v>1</v>
      </c>
      <c r="CB169" s="250">
        <v>1</v>
      </c>
    </row>
    <row r="170" spans="1:15" ht="12.75">
      <c r="A170" s="259"/>
      <c r="B170" s="263"/>
      <c r="C170" s="319" t="s">
        <v>240</v>
      </c>
      <c r="D170" s="320"/>
      <c r="E170" s="264">
        <v>42021</v>
      </c>
      <c r="F170" s="265"/>
      <c r="G170" s="266"/>
      <c r="H170" s="267"/>
      <c r="I170" s="261"/>
      <c r="J170" s="268"/>
      <c r="K170" s="261"/>
      <c r="M170" s="262" t="s">
        <v>240</v>
      </c>
      <c r="O170" s="250"/>
    </row>
    <row r="171" spans="1:15" ht="12.75">
      <c r="A171" s="259"/>
      <c r="B171" s="263"/>
      <c r="C171" s="319" t="s">
        <v>241</v>
      </c>
      <c r="D171" s="320"/>
      <c r="E171" s="264">
        <v>25857</v>
      </c>
      <c r="F171" s="265"/>
      <c r="G171" s="266"/>
      <c r="H171" s="267"/>
      <c r="I171" s="261"/>
      <c r="J171" s="268"/>
      <c r="K171" s="261"/>
      <c r="M171" s="262" t="s">
        <v>241</v>
      </c>
      <c r="O171" s="250"/>
    </row>
    <row r="172" spans="1:15" ht="12.75">
      <c r="A172" s="259"/>
      <c r="B172" s="263"/>
      <c r="C172" s="319" t="s">
        <v>242</v>
      </c>
      <c r="D172" s="320"/>
      <c r="E172" s="264">
        <v>30591</v>
      </c>
      <c r="F172" s="265"/>
      <c r="G172" s="266"/>
      <c r="H172" s="267"/>
      <c r="I172" s="261"/>
      <c r="J172" s="268"/>
      <c r="K172" s="261"/>
      <c r="M172" s="262" t="s">
        <v>242</v>
      </c>
      <c r="O172" s="250"/>
    </row>
    <row r="173" spans="1:15" ht="12.75">
      <c r="A173" s="259"/>
      <c r="B173" s="263"/>
      <c r="C173" s="319" t="s">
        <v>243</v>
      </c>
      <c r="D173" s="320"/>
      <c r="E173" s="264">
        <v>20709</v>
      </c>
      <c r="F173" s="265"/>
      <c r="G173" s="266"/>
      <c r="H173" s="267"/>
      <c r="I173" s="261"/>
      <c r="J173" s="268"/>
      <c r="K173" s="261"/>
      <c r="M173" s="262" t="s">
        <v>243</v>
      </c>
      <c r="O173" s="250"/>
    </row>
    <row r="174" spans="1:80" ht="12.75">
      <c r="A174" s="251">
        <v>20</v>
      </c>
      <c r="B174" s="252" t="s">
        <v>250</v>
      </c>
      <c r="C174" s="253" t="s">
        <v>251</v>
      </c>
      <c r="D174" s="254" t="s">
        <v>113</v>
      </c>
      <c r="E174" s="255">
        <v>1324.2</v>
      </c>
      <c r="F174" s="255"/>
      <c r="G174" s="256">
        <f>E174*F174</f>
        <v>0</v>
      </c>
      <c r="H174" s="257">
        <v>0</v>
      </c>
      <c r="I174" s="258">
        <f>E174*H174</f>
        <v>0</v>
      </c>
      <c r="J174" s="257">
        <v>0</v>
      </c>
      <c r="K174" s="258">
        <f>E174*J174</f>
        <v>0</v>
      </c>
      <c r="O174" s="250">
        <v>2</v>
      </c>
      <c r="AA174" s="225">
        <v>1</v>
      </c>
      <c r="AB174" s="225">
        <v>1</v>
      </c>
      <c r="AC174" s="225">
        <v>1</v>
      </c>
      <c r="AZ174" s="225">
        <v>1</v>
      </c>
      <c r="BA174" s="225">
        <f>IF(AZ174=1,G174,0)</f>
        <v>0</v>
      </c>
      <c r="BB174" s="225">
        <f>IF(AZ174=2,G174,0)</f>
        <v>0</v>
      </c>
      <c r="BC174" s="225">
        <f>IF(AZ174=3,G174,0)</f>
        <v>0</v>
      </c>
      <c r="BD174" s="225">
        <f>IF(AZ174=4,G174,0)</f>
        <v>0</v>
      </c>
      <c r="BE174" s="225">
        <f>IF(AZ174=5,G174,0)</f>
        <v>0</v>
      </c>
      <c r="CA174" s="250">
        <v>1</v>
      </c>
      <c r="CB174" s="250">
        <v>1</v>
      </c>
    </row>
    <row r="175" spans="1:15" ht="12.75">
      <c r="A175" s="259"/>
      <c r="B175" s="263"/>
      <c r="C175" s="319" t="s">
        <v>234</v>
      </c>
      <c r="D175" s="320"/>
      <c r="E175" s="264">
        <v>466.9</v>
      </c>
      <c r="F175" s="265"/>
      <c r="G175" s="266"/>
      <c r="H175" s="267"/>
      <c r="I175" s="261"/>
      <c r="J175" s="268"/>
      <c r="K175" s="261"/>
      <c r="M175" s="262" t="s">
        <v>234</v>
      </c>
      <c r="O175" s="250"/>
    </row>
    <row r="176" spans="1:15" ht="12.75">
      <c r="A176" s="259"/>
      <c r="B176" s="263"/>
      <c r="C176" s="319" t="s">
        <v>235</v>
      </c>
      <c r="D176" s="320"/>
      <c r="E176" s="264">
        <v>287.3</v>
      </c>
      <c r="F176" s="265"/>
      <c r="G176" s="266"/>
      <c r="H176" s="267"/>
      <c r="I176" s="261"/>
      <c r="J176" s="268"/>
      <c r="K176" s="261"/>
      <c r="M176" s="262" t="s">
        <v>235</v>
      </c>
      <c r="O176" s="250"/>
    </row>
    <row r="177" spans="1:15" ht="12.75">
      <c r="A177" s="259"/>
      <c r="B177" s="263"/>
      <c r="C177" s="319" t="s">
        <v>236</v>
      </c>
      <c r="D177" s="320"/>
      <c r="E177" s="264">
        <v>339.9</v>
      </c>
      <c r="F177" s="265"/>
      <c r="G177" s="266"/>
      <c r="H177" s="267"/>
      <c r="I177" s="261"/>
      <c r="J177" s="268"/>
      <c r="K177" s="261"/>
      <c r="M177" s="262" t="s">
        <v>236</v>
      </c>
      <c r="O177" s="250"/>
    </row>
    <row r="178" spans="1:15" ht="12.75">
      <c r="A178" s="259"/>
      <c r="B178" s="263"/>
      <c r="C178" s="319" t="s">
        <v>237</v>
      </c>
      <c r="D178" s="320"/>
      <c r="E178" s="264">
        <v>230.1</v>
      </c>
      <c r="F178" s="265"/>
      <c r="G178" s="266"/>
      <c r="H178" s="267"/>
      <c r="I178" s="261"/>
      <c r="J178" s="268"/>
      <c r="K178" s="261"/>
      <c r="M178" s="262" t="s">
        <v>237</v>
      </c>
      <c r="O178" s="250"/>
    </row>
    <row r="179" spans="1:80" ht="12.75">
      <c r="A179" s="251">
        <v>21</v>
      </c>
      <c r="B179" s="252"/>
      <c r="C179" s="253"/>
      <c r="D179" s="254"/>
      <c r="E179" s="255"/>
      <c r="F179" s="255"/>
      <c r="G179" s="256"/>
      <c r="H179" s="257"/>
      <c r="I179" s="258"/>
      <c r="J179" s="257"/>
      <c r="K179" s="258"/>
      <c r="O179" s="250">
        <v>2</v>
      </c>
      <c r="AA179" s="225">
        <v>1</v>
      </c>
      <c r="AB179" s="225">
        <v>1</v>
      </c>
      <c r="AC179" s="225">
        <v>1</v>
      </c>
      <c r="AZ179" s="225">
        <v>1</v>
      </c>
      <c r="BA179" s="225">
        <f>IF(AZ179=1,G179,0)</f>
        <v>0</v>
      </c>
      <c r="BB179" s="225">
        <f>IF(AZ179=2,G179,0)</f>
        <v>0</v>
      </c>
      <c r="BC179" s="225">
        <f>IF(AZ179=3,G179,0)</f>
        <v>0</v>
      </c>
      <c r="BD179" s="225">
        <f>IF(AZ179=4,G179,0)</f>
        <v>0</v>
      </c>
      <c r="BE179" s="225">
        <f>IF(AZ179=5,G179,0)</f>
        <v>0</v>
      </c>
      <c r="CA179" s="250">
        <v>1</v>
      </c>
      <c r="CB179" s="250">
        <v>1</v>
      </c>
    </row>
    <row r="180" spans="1:80" ht="12.75">
      <c r="A180" s="251">
        <v>22</v>
      </c>
      <c r="B180" s="252"/>
      <c r="C180" s="253"/>
      <c r="D180" s="254"/>
      <c r="E180" s="255"/>
      <c r="F180" s="255"/>
      <c r="G180" s="256"/>
      <c r="H180" s="257"/>
      <c r="I180" s="258"/>
      <c r="J180" s="257"/>
      <c r="K180" s="258"/>
      <c r="O180" s="250">
        <v>2</v>
      </c>
      <c r="AA180" s="225">
        <v>1</v>
      </c>
      <c r="AB180" s="225">
        <v>1</v>
      </c>
      <c r="AC180" s="225">
        <v>1</v>
      </c>
      <c r="AZ180" s="225">
        <v>1</v>
      </c>
      <c r="BA180" s="225">
        <f>IF(AZ180=1,G180,0)</f>
        <v>0</v>
      </c>
      <c r="BB180" s="225">
        <f>IF(AZ180=2,G180,0)</f>
        <v>0</v>
      </c>
      <c r="BC180" s="225">
        <f>IF(AZ180=3,G180,0)</f>
        <v>0</v>
      </c>
      <c r="BD180" s="225">
        <f>IF(AZ180=4,G180,0)</f>
        <v>0</v>
      </c>
      <c r="BE180" s="225">
        <f>IF(AZ180=5,G180,0)</f>
        <v>0</v>
      </c>
      <c r="CA180" s="250">
        <v>1</v>
      </c>
      <c r="CB180" s="250">
        <v>1</v>
      </c>
    </row>
    <row r="181" spans="1:80" ht="12.75">
      <c r="A181" s="251">
        <v>23</v>
      </c>
      <c r="B181" s="252"/>
      <c r="C181" s="253"/>
      <c r="D181" s="254"/>
      <c r="E181" s="255"/>
      <c r="F181" s="255"/>
      <c r="G181" s="256"/>
      <c r="H181" s="257"/>
      <c r="I181" s="258"/>
      <c r="J181" s="257"/>
      <c r="K181" s="258"/>
      <c r="O181" s="250">
        <v>2</v>
      </c>
      <c r="AA181" s="225">
        <v>1</v>
      </c>
      <c r="AB181" s="225">
        <v>1</v>
      </c>
      <c r="AC181" s="225">
        <v>1</v>
      </c>
      <c r="AZ181" s="225">
        <v>1</v>
      </c>
      <c r="BA181" s="225">
        <f>IF(AZ181=1,G181,0)</f>
        <v>0</v>
      </c>
      <c r="BB181" s="225">
        <f>IF(AZ181=2,G181,0)</f>
        <v>0</v>
      </c>
      <c r="BC181" s="225">
        <f>IF(AZ181=3,G181,0)</f>
        <v>0</v>
      </c>
      <c r="BD181" s="225">
        <f>IF(AZ181=4,G181,0)</f>
        <v>0</v>
      </c>
      <c r="BE181" s="225">
        <f>IF(AZ181=5,G181,0)</f>
        <v>0</v>
      </c>
      <c r="CA181" s="250">
        <v>1</v>
      </c>
      <c r="CB181" s="250">
        <v>1</v>
      </c>
    </row>
    <row r="182" spans="1:80" ht="12.75">
      <c r="A182" s="251">
        <v>24</v>
      </c>
      <c r="B182" s="252"/>
      <c r="C182" s="253"/>
      <c r="D182" s="254"/>
      <c r="E182" s="255"/>
      <c r="F182" s="255"/>
      <c r="G182" s="256"/>
      <c r="H182" s="257"/>
      <c r="I182" s="258"/>
      <c r="J182" s="257"/>
      <c r="K182" s="258"/>
      <c r="O182" s="250">
        <v>2</v>
      </c>
      <c r="AA182" s="225">
        <v>1</v>
      </c>
      <c r="AB182" s="225">
        <v>1</v>
      </c>
      <c r="AC182" s="225">
        <v>1</v>
      </c>
      <c r="AZ182" s="225">
        <v>1</v>
      </c>
      <c r="BA182" s="225">
        <f>IF(AZ182=1,G182,0)</f>
        <v>0</v>
      </c>
      <c r="BB182" s="225">
        <f>IF(AZ182=2,G182,0)</f>
        <v>0</v>
      </c>
      <c r="BC182" s="225">
        <f>IF(AZ182=3,G182,0)</f>
        <v>0</v>
      </c>
      <c r="BD182" s="225">
        <f>IF(AZ182=4,G182,0)</f>
        <v>0</v>
      </c>
      <c r="BE182" s="225">
        <f>IF(AZ182=5,G182,0)</f>
        <v>0</v>
      </c>
      <c r="CA182" s="250">
        <v>1</v>
      </c>
      <c r="CB182" s="250">
        <v>1</v>
      </c>
    </row>
    <row r="183" spans="1:80" ht="12.75">
      <c r="A183" s="251">
        <v>25</v>
      </c>
      <c r="B183" s="252" t="s">
        <v>261</v>
      </c>
      <c r="C183" s="253" t="s">
        <v>262</v>
      </c>
      <c r="D183" s="254" t="s">
        <v>254</v>
      </c>
      <c r="E183" s="255">
        <v>60</v>
      </c>
      <c r="F183" s="255"/>
      <c r="G183" s="256">
        <f>E183*F183</f>
        <v>0</v>
      </c>
      <c r="H183" s="257">
        <v>0</v>
      </c>
      <c r="I183" s="258">
        <f>E183*H183</f>
        <v>0</v>
      </c>
      <c r="J183" s="257">
        <v>0</v>
      </c>
      <c r="K183" s="258">
        <f>E183*J183</f>
        <v>0</v>
      </c>
      <c r="O183" s="250">
        <v>2</v>
      </c>
      <c r="AA183" s="225">
        <v>1</v>
      </c>
      <c r="AB183" s="225">
        <v>1</v>
      </c>
      <c r="AC183" s="225">
        <v>1</v>
      </c>
      <c r="AZ183" s="225">
        <v>1</v>
      </c>
      <c r="BA183" s="225">
        <f>IF(AZ183=1,G183,0)</f>
        <v>0</v>
      </c>
      <c r="BB183" s="225">
        <f>IF(AZ183=2,G183,0)</f>
        <v>0</v>
      </c>
      <c r="BC183" s="225">
        <f>IF(AZ183=3,G183,0)</f>
        <v>0</v>
      </c>
      <c r="BD183" s="225">
        <f>IF(AZ183=4,G183,0)</f>
        <v>0</v>
      </c>
      <c r="BE183" s="225">
        <f>IF(AZ183=5,G183,0)</f>
        <v>0</v>
      </c>
      <c r="CA183" s="250">
        <v>1</v>
      </c>
      <c r="CB183" s="250">
        <v>1</v>
      </c>
    </row>
    <row r="184" spans="1:15" ht="12.75">
      <c r="A184" s="259"/>
      <c r="B184" s="263"/>
      <c r="C184" s="319" t="s">
        <v>263</v>
      </c>
      <c r="D184" s="320"/>
      <c r="E184" s="264">
        <v>15</v>
      </c>
      <c r="F184" s="265"/>
      <c r="G184" s="266"/>
      <c r="H184" s="267"/>
      <c r="I184" s="261"/>
      <c r="J184" s="268"/>
      <c r="K184" s="261"/>
      <c r="M184" s="262" t="s">
        <v>263</v>
      </c>
      <c r="O184" s="250"/>
    </row>
    <row r="185" spans="1:15" ht="12.75">
      <c r="A185" s="259"/>
      <c r="B185" s="263"/>
      <c r="C185" s="319" t="s">
        <v>264</v>
      </c>
      <c r="D185" s="320"/>
      <c r="E185" s="264">
        <v>15</v>
      </c>
      <c r="F185" s="265"/>
      <c r="G185" s="266"/>
      <c r="H185" s="267"/>
      <c r="I185" s="261"/>
      <c r="J185" s="268"/>
      <c r="K185" s="261"/>
      <c r="M185" s="262" t="s">
        <v>264</v>
      </c>
      <c r="O185" s="250"/>
    </row>
    <row r="186" spans="1:15" ht="12.75">
      <c r="A186" s="259"/>
      <c r="B186" s="263"/>
      <c r="C186" s="319" t="s">
        <v>265</v>
      </c>
      <c r="D186" s="320"/>
      <c r="E186" s="264">
        <v>15</v>
      </c>
      <c r="F186" s="265"/>
      <c r="G186" s="266"/>
      <c r="H186" s="267"/>
      <c r="I186" s="261"/>
      <c r="J186" s="268"/>
      <c r="K186" s="261"/>
      <c r="M186" s="262" t="s">
        <v>265</v>
      </c>
      <c r="O186" s="250"/>
    </row>
    <row r="187" spans="1:15" ht="12.75">
      <c r="A187" s="259"/>
      <c r="B187" s="263"/>
      <c r="C187" s="319" t="s">
        <v>266</v>
      </c>
      <c r="D187" s="320"/>
      <c r="E187" s="264">
        <v>15</v>
      </c>
      <c r="F187" s="265"/>
      <c r="G187" s="266"/>
      <c r="H187" s="267"/>
      <c r="I187" s="261"/>
      <c r="J187" s="268"/>
      <c r="K187" s="261"/>
      <c r="M187" s="262" t="s">
        <v>266</v>
      </c>
      <c r="O187" s="250"/>
    </row>
    <row r="188" spans="1:80" ht="22.5">
      <c r="A188" s="251">
        <v>26</v>
      </c>
      <c r="B188" s="252" t="s">
        <v>267</v>
      </c>
      <c r="C188" s="253" t="s">
        <v>268</v>
      </c>
      <c r="D188" s="254" t="s">
        <v>269</v>
      </c>
      <c r="E188" s="255">
        <v>1800</v>
      </c>
      <c r="F188" s="255"/>
      <c r="G188" s="256">
        <f>E188*F188</f>
        <v>0</v>
      </c>
      <c r="H188" s="257">
        <v>0</v>
      </c>
      <c r="I188" s="258">
        <f>E188*H188</f>
        <v>0</v>
      </c>
      <c r="J188" s="257">
        <v>0</v>
      </c>
      <c r="K188" s="258">
        <f>E188*J188</f>
        <v>0</v>
      </c>
      <c r="O188" s="250">
        <v>2</v>
      </c>
      <c r="AA188" s="225">
        <v>1</v>
      </c>
      <c r="AB188" s="225">
        <v>1</v>
      </c>
      <c r="AC188" s="225">
        <v>1</v>
      </c>
      <c r="AZ188" s="225">
        <v>1</v>
      </c>
      <c r="BA188" s="225">
        <f>IF(AZ188=1,G188,0)</f>
        <v>0</v>
      </c>
      <c r="BB188" s="225">
        <f>IF(AZ188=2,G188,0)</f>
        <v>0</v>
      </c>
      <c r="BC188" s="225">
        <f>IF(AZ188=3,G188,0)</f>
        <v>0</v>
      </c>
      <c r="BD188" s="225">
        <f>IF(AZ188=4,G188,0)</f>
        <v>0</v>
      </c>
      <c r="BE188" s="225">
        <f>IF(AZ188=5,G188,0)</f>
        <v>0</v>
      </c>
      <c r="CA188" s="250">
        <v>1</v>
      </c>
      <c r="CB188" s="250">
        <v>1</v>
      </c>
    </row>
    <row r="189" spans="1:15" ht="12.75">
      <c r="A189" s="259"/>
      <c r="B189" s="263"/>
      <c r="C189" s="319" t="s">
        <v>270</v>
      </c>
      <c r="D189" s="320"/>
      <c r="E189" s="264">
        <v>450</v>
      </c>
      <c r="F189" s="265"/>
      <c r="G189" s="266"/>
      <c r="H189" s="267"/>
      <c r="I189" s="261"/>
      <c r="J189" s="268"/>
      <c r="K189" s="261"/>
      <c r="M189" s="262" t="s">
        <v>270</v>
      </c>
      <c r="O189" s="250"/>
    </row>
    <row r="190" spans="1:15" ht="12.75">
      <c r="A190" s="259"/>
      <c r="B190" s="263"/>
      <c r="C190" s="319" t="s">
        <v>271</v>
      </c>
      <c r="D190" s="320"/>
      <c r="E190" s="264">
        <v>450</v>
      </c>
      <c r="F190" s="265"/>
      <c r="G190" s="266"/>
      <c r="H190" s="267"/>
      <c r="I190" s="261"/>
      <c r="J190" s="268"/>
      <c r="K190" s="261"/>
      <c r="M190" s="262" t="s">
        <v>271</v>
      </c>
      <c r="O190" s="250"/>
    </row>
    <row r="191" spans="1:15" ht="12.75">
      <c r="A191" s="259"/>
      <c r="B191" s="263"/>
      <c r="C191" s="319" t="s">
        <v>272</v>
      </c>
      <c r="D191" s="320"/>
      <c r="E191" s="264">
        <v>450</v>
      </c>
      <c r="F191" s="265"/>
      <c r="G191" s="266"/>
      <c r="H191" s="267"/>
      <c r="I191" s="261"/>
      <c r="J191" s="268"/>
      <c r="K191" s="261"/>
      <c r="M191" s="262" t="s">
        <v>272</v>
      </c>
      <c r="O191" s="250"/>
    </row>
    <row r="192" spans="1:15" ht="12.75">
      <c r="A192" s="259"/>
      <c r="B192" s="263"/>
      <c r="C192" s="319" t="s">
        <v>273</v>
      </c>
      <c r="D192" s="320"/>
      <c r="E192" s="264">
        <v>450</v>
      </c>
      <c r="F192" s="265"/>
      <c r="G192" s="266"/>
      <c r="H192" s="267"/>
      <c r="I192" s="261"/>
      <c r="J192" s="268"/>
      <c r="K192" s="261"/>
      <c r="M192" s="262" t="s">
        <v>273</v>
      </c>
      <c r="O192" s="250"/>
    </row>
    <row r="193" spans="1:57" ht="12.75">
      <c r="A193" s="269"/>
      <c r="B193" s="270" t="s">
        <v>102</v>
      </c>
      <c r="C193" s="271" t="s">
        <v>231</v>
      </c>
      <c r="D193" s="272"/>
      <c r="E193" s="273"/>
      <c r="F193" s="274"/>
      <c r="G193" s="275">
        <f>SUM(G148:G192)</f>
        <v>0</v>
      </c>
      <c r="H193" s="276"/>
      <c r="I193" s="277">
        <f>SUM(I148:I192)</f>
        <v>0</v>
      </c>
      <c r="J193" s="276"/>
      <c r="K193" s="277">
        <f>SUM(K148:K192)</f>
        <v>0</v>
      </c>
      <c r="O193" s="250">
        <v>4</v>
      </c>
      <c r="BA193" s="278">
        <f>SUM(BA148:BA192)</f>
        <v>0</v>
      </c>
      <c r="BB193" s="278">
        <f>SUM(BB148:BB192)</f>
        <v>0</v>
      </c>
      <c r="BC193" s="278">
        <f>SUM(BC148:BC192)</f>
        <v>0</v>
      </c>
      <c r="BD193" s="278">
        <f>SUM(BD148:BD192)</f>
        <v>0</v>
      </c>
      <c r="BE193" s="278">
        <f>SUM(BE148:BE192)</f>
        <v>0</v>
      </c>
    </row>
    <row r="194" spans="1:15" ht="12.75">
      <c r="A194" s="240" t="s">
        <v>100</v>
      </c>
      <c r="B194" s="241" t="s">
        <v>274</v>
      </c>
      <c r="C194" s="242" t="s">
        <v>275</v>
      </c>
      <c r="D194" s="243"/>
      <c r="E194" s="244"/>
      <c r="F194" s="244"/>
      <c r="G194" s="245"/>
      <c r="H194" s="246"/>
      <c r="I194" s="247"/>
      <c r="J194" s="248"/>
      <c r="K194" s="249"/>
      <c r="O194" s="250">
        <v>1</v>
      </c>
    </row>
    <row r="195" spans="1:80" ht="22.5">
      <c r="A195" s="251">
        <v>27</v>
      </c>
      <c r="B195" s="252" t="s">
        <v>277</v>
      </c>
      <c r="C195" s="253" t="s">
        <v>278</v>
      </c>
      <c r="D195" s="254" t="s">
        <v>254</v>
      </c>
      <c r="E195" s="255">
        <v>19</v>
      </c>
      <c r="F195" s="255"/>
      <c r="G195" s="256">
        <f>E195*F195</f>
        <v>0</v>
      </c>
      <c r="H195" s="257">
        <v>0.001</v>
      </c>
      <c r="I195" s="258">
        <f>E195*H195</f>
        <v>0.019</v>
      </c>
      <c r="J195" s="257">
        <v>-0.001</v>
      </c>
      <c r="K195" s="258">
        <f>E195*J195</f>
        <v>-0.019</v>
      </c>
      <c r="O195" s="250">
        <v>2</v>
      </c>
      <c r="AA195" s="225">
        <v>1</v>
      </c>
      <c r="AB195" s="225">
        <v>1</v>
      </c>
      <c r="AC195" s="225">
        <v>1</v>
      </c>
      <c r="AZ195" s="225">
        <v>1</v>
      </c>
      <c r="BA195" s="225">
        <f>IF(AZ195=1,G195,0)</f>
        <v>0</v>
      </c>
      <c r="BB195" s="225">
        <f>IF(AZ195=2,G195,0)</f>
        <v>0</v>
      </c>
      <c r="BC195" s="225">
        <f>IF(AZ195=3,G195,0)</f>
        <v>0</v>
      </c>
      <c r="BD195" s="225">
        <f>IF(AZ195=4,G195,0)</f>
        <v>0</v>
      </c>
      <c r="BE195" s="225">
        <f>IF(AZ195=5,G195,0)</f>
        <v>0</v>
      </c>
      <c r="CA195" s="250">
        <v>1</v>
      </c>
      <c r="CB195" s="250">
        <v>1</v>
      </c>
    </row>
    <row r="196" spans="1:15" ht="12.75">
      <c r="A196" s="259"/>
      <c r="B196" s="263"/>
      <c r="C196" s="319" t="s">
        <v>279</v>
      </c>
      <c r="D196" s="320"/>
      <c r="E196" s="264">
        <v>19</v>
      </c>
      <c r="F196" s="265"/>
      <c r="G196" s="266"/>
      <c r="H196" s="267"/>
      <c r="I196" s="261"/>
      <c r="J196" s="268"/>
      <c r="K196" s="261"/>
      <c r="M196" s="262" t="s">
        <v>279</v>
      </c>
      <c r="O196" s="250"/>
    </row>
    <row r="197" spans="1:80" ht="12.75">
      <c r="A197" s="251">
        <v>28</v>
      </c>
      <c r="B197" s="252" t="s">
        <v>280</v>
      </c>
      <c r="C197" s="253" t="s">
        <v>281</v>
      </c>
      <c r="D197" s="254" t="s">
        <v>282</v>
      </c>
      <c r="E197" s="255">
        <v>1</v>
      </c>
      <c r="F197" s="255"/>
      <c r="G197" s="256">
        <f>E197*F197</f>
        <v>0</v>
      </c>
      <c r="H197" s="257">
        <v>0.01</v>
      </c>
      <c r="I197" s="258">
        <f>E197*H197</f>
        <v>0.01</v>
      </c>
      <c r="J197" s="257">
        <v>-0.01</v>
      </c>
      <c r="K197" s="258">
        <f>E197*J197</f>
        <v>-0.01</v>
      </c>
      <c r="O197" s="250">
        <v>2</v>
      </c>
      <c r="AA197" s="225">
        <v>1</v>
      </c>
      <c r="AB197" s="225">
        <v>1</v>
      </c>
      <c r="AC197" s="225">
        <v>1</v>
      </c>
      <c r="AZ197" s="225">
        <v>1</v>
      </c>
      <c r="BA197" s="225">
        <f>IF(AZ197=1,G197,0)</f>
        <v>0</v>
      </c>
      <c r="BB197" s="225">
        <f>IF(AZ197=2,G197,0)</f>
        <v>0</v>
      </c>
      <c r="BC197" s="225">
        <f>IF(AZ197=3,G197,0)</f>
        <v>0</v>
      </c>
      <c r="BD197" s="225">
        <f>IF(AZ197=4,G197,0)</f>
        <v>0</v>
      </c>
      <c r="BE197" s="225">
        <f>IF(AZ197=5,G197,0)</f>
        <v>0</v>
      </c>
      <c r="CA197" s="250">
        <v>1</v>
      </c>
      <c r="CB197" s="250">
        <v>1</v>
      </c>
    </row>
    <row r="198" spans="1:80" ht="12.75">
      <c r="A198" s="251">
        <v>29</v>
      </c>
      <c r="B198" s="252" t="s">
        <v>283</v>
      </c>
      <c r="C198" s="253" t="s">
        <v>284</v>
      </c>
      <c r="D198" s="254" t="s">
        <v>282</v>
      </c>
      <c r="E198" s="255">
        <v>1</v>
      </c>
      <c r="F198" s="255"/>
      <c r="G198" s="256">
        <f>E198*F198</f>
        <v>0</v>
      </c>
      <c r="H198" s="257">
        <v>0.01</v>
      </c>
      <c r="I198" s="258">
        <f>E198*H198</f>
        <v>0.01</v>
      </c>
      <c r="J198" s="257">
        <v>-0.01</v>
      </c>
      <c r="K198" s="258">
        <f>E198*J198</f>
        <v>-0.01</v>
      </c>
      <c r="O198" s="250">
        <v>2</v>
      </c>
      <c r="AA198" s="225">
        <v>1</v>
      </c>
      <c r="AB198" s="225">
        <v>1</v>
      </c>
      <c r="AC198" s="225">
        <v>1</v>
      </c>
      <c r="AZ198" s="225">
        <v>1</v>
      </c>
      <c r="BA198" s="225">
        <f>IF(AZ198=1,G198,0)</f>
        <v>0</v>
      </c>
      <c r="BB198" s="225">
        <f>IF(AZ198=2,G198,0)</f>
        <v>0</v>
      </c>
      <c r="BC198" s="225">
        <f>IF(AZ198=3,G198,0)</f>
        <v>0</v>
      </c>
      <c r="BD198" s="225">
        <f>IF(AZ198=4,G198,0)</f>
        <v>0</v>
      </c>
      <c r="BE198" s="225">
        <f>IF(AZ198=5,G198,0)</f>
        <v>0</v>
      </c>
      <c r="CA198" s="250">
        <v>1</v>
      </c>
      <c r="CB198" s="250">
        <v>1</v>
      </c>
    </row>
    <row r="199" spans="1:80" ht="12.75">
      <c r="A199" s="251">
        <v>30</v>
      </c>
      <c r="B199" s="252" t="s">
        <v>285</v>
      </c>
      <c r="C199" s="253" t="s">
        <v>286</v>
      </c>
      <c r="D199" s="254" t="s">
        <v>282</v>
      </c>
      <c r="E199" s="255">
        <v>1</v>
      </c>
      <c r="F199" s="255"/>
      <c r="G199" s="256">
        <f>E199*F199</f>
        <v>0</v>
      </c>
      <c r="H199" s="257">
        <v>0.01</v>
      </c>
      <c r="I199" s="258">
        <f>E199*H199</f>
        <v>0.01</v>
      </c>
      <c r="J199" s="257">
        <v>-0.01</v>
      </c>
      <c r="K199" s="258">
        <f>E199*J199</f>
        <v>-0.01</v>
      </c>
      <c r="O199" s="250">
        <v>2</v>
      </c>
      <c r="AA199" s="225">
        <v>1</v>
      </c>
      <c r="AB199" s="225">
        <v>1</v>
      </c>
      <c r="AC199" s="225">
        <v>1</v>
      </c>
      <c r="AZ199" s="225">
        <v>1</v>
      </c>
      <c r="BA199" s="225">
        <f>IF(AZ199=1,G199,0)</f>
        <v>0</v>
      </c>
      <c r="BB199" s="225">
        <f>IF(AZ199=2,G199,0)</f>
        <v>0</v>
      </c>
      <c r="BC199" s="225">
        <f>IF(AZ199=3,G199,0)</f>
        <v>0</v>
      </c>
      <c r="BD199" s="225">
        <f>IF(AZ199=4,G199,0)</f>
        <v>0</v>
      </c>
      <c r="BE199" s="225">
        <f>IF(AZ199=5,G199,0)</f>
        <v>0</v>
      </c>
      <c r="CA199" s="250">
        <v>1</v>
      </c>
      <c r="CB199" s="250">
        <v>1</v>
      </c>
    </row>
    <row r="200" spans="1:80" ht="22.5">
      <c r="A200" s="251">
        <v>31</v>
      </c>
      <c r="B200" s="252" t="s">
        <v>287</v>
      </c>
      <c r="C200" s="253" t="s">
        <v>288</v>
      </c>
      <c r="D200" s="254" t="s">
        <v>282</v>
      </c>
      <c r="E200" s="255">
        <v>1</v>
      </c>
      <c r="F200" s="255"/>
      <c r="G200" s="256">
        <f>E200*F200</f>
        <v>0</v>
      </c>
      <c r="H200" s="257">
        <v>0.1</v>
      </c>
      <c r="I200" s="258">
        <f>E200*H200</f>
        <v>0.1</v>
      </c>
      <c r="J200" s="257">
        <v>-0.1</v>
      </c>
      <c r="K200" s="258">
        <f>E200*J200</f>
        <v>-0.1</v>
      </c>
      <c r="O200" s="250">
        <v>2</v>
      </c>
      <c r="AA200" s="225">
        <v>1</v>
      </c>
      <c r="AB200" s="225">
        <v>1</v>
      </c>
      <c r="AC200" s="225">
        <v>1</v>
      </c>
      <c r="AZ200" s="225">
        <v>1</v>
      </c>
      <c r="BA200" s="225">
        <f>IF(AZ200=1,G200,0)</f>
        <v>0</v>
      </c>
      <c r="BB200" s="225">
        <f>IF(AZ200=2,G200,0)</f>
        <v>0</v>
      </c>
      <c r="BC200" s="225">
        <f>IF(AZ200=3,G200,0)</f>
        <v>0</v>
      </c>
      <c r="BD200" s="225">
        <f>IF(AZ200=4,G200,0)</f>
        <v>0</v>
      </c>
      <c r="BE200" s="225">
        <f>IF(AZ200=5,G200,0)</f>
        <v>0</v>
      </c>
      <c r="CA200" s="250">
        <v>1</v>
      </c>
      <c r="CB200" s="250">
        <v>1</v>
      </c>
    </row>
    <row r="201" spans="1:15" ht="12.75">
      <c r="A201" s="259"/>
      <c r="B201" s="260"/>
      <c r="C201" s="322"/>
      <c r="D201" s="323"/>
      <c r="E201" s="323"/>
      <c r="F201" s="323"/>
      <c r="G201" s="324"/>
      <c r="I201" s="261"/>
      <c r="K201" s="261"/>
      <c r="L201" s="262"/>
      <c r="O201" s="250">
        <v>3</v>
      </c>
    </row>
    <row r="202" spans="1:80" ht="12.75">
      <c r="A202" s="251">
        <v>32</v>
      </c>
      <c r="B202" s="252"/>
      <c r="C202" s="253"/>
      <c r="D202" s="254"/>
      <c r="E202" s="255"/>
      <c r="F202" s="255"/>
      <c r="G202" s="256"/>
      <c r="H202" s="257"/>
      <c r="I202" s="258"/>
      <c r="J202" s="257"/>
      <c r="K202" s="258"/>
      <c r="O202" s="250">
        <v>2</v>
      </c>
      <c r="AA202" s="225">
        <v>1</v>
      </c>
      <c r="AB202" s="225">
        <v>1</v>
      </c>
      <c r="AC202" s="225">
        <v>1</v>
      </c>
      <c r="AZ202" s="225">
        <v>1</v>
      </c>
      <c r="BA202" s="225">
        <f aca="true" t="shared" si="0" ref="BA202:BA212">IF(AZ202=1,G202,0)</f>
        <v>0</v>
      </c>
      <c r="BB202" s="225">
        <f aca="true" t="shared" si="1" ref="BB202:BB212">IF(AZ202=2,G202,0)</f>
        <v>0</v>
      </c>
      <c r="BC202" s="225">
        <f aca="true" t="shared" si="2" ref="BC202:BC212">IF(AZ202=3,G202,0)</f>
        <v>0</v>
      </c>
      <c r="BD202" s="225">
        <f aca="true" t="shared" si="3" ref="BD202:BD212">IF(AZ202=4,G202,0)</f>
        <v>0</v>
      </c>
      <c r="BE202" s="225">
        <f aca="true" t="shared" si="4" ref="BE202:BE212">IF(AZ202=5,G202,0)</f>
        <v>0</v>
      </c>
      <c r="CA202" s="250">
        <v>1</v>
      </c>
      <c r="CB202" s="250">
        <v>1</v>
      </c>
    </row>
    <row r="203" spans="1:80" ht="12.75">
      <c r="A203" s="251">
        <v>33</v>
      </c>
      <c r="B203" s="252"/>
      <c r="C203" s="253"/>
      <c r="D203" s="254"/>
      <c r="E203" s="255"/>
      <c r="F203" s="255"/>
      <c r="G203" s="256"/>
      <c r="H203" s="257"/>
      <c r="I203" s="258"/>
      <c r="J203" s="257"/>
      <c r="K203" s="258"/>
      <c r="O203" s="250">
        <v>2</v>
      </c>
      <c r="AA203" s="225">
        <v>1</v>
      </c>
      <c r="AB203" s="225">
        <v>1</v>
      </c>
      <c r="AC203" s="225">
        <v>1</v>
      </c>
      <c r="AZ203" s="225">
        <v>1</v>
      </c>
      <c r="BA203" s="225">
        <f t="shared" si="0"/>
        <v>0</v>
      </c>
      <c r="BB203" s="225">
        <f t="shared" si="1"/>
        <v>0</v>
      </c>
      <c r="BC203" s="225">
        <f t="shared" si="2"/>
        <v>0</v>
      </c>
      <c r="BD203" s="225">
        <f t="shared" si="3"/>
        <v>0</v>
      </c>
      <c r="BE203" s="225">
        <f t="shared" si="4"/>
        <v>0</v>
      </c>
      <c r="CA203" s="250">
        <v>1</v>
      </c>
      <c r="CB203" s="250">
        <v>1</v>
      </c>
    </row>
    <row r="204" spans="1:80" ht="12.75">
      <c r="A204" s="251">
        <v>34</v>
      </c>
      <c r="B204" s="252"/>
      <c r="C204" s="253"/>
      <c r="D204" s="254"/>
      <c r="E204" s="255"/>
      <c r="F204" s="255"/>
      <c r="G204" s="256"/>
      <c r="H204" s="257"/>
      <c r="I204" s="258"/>
      <c r="J204" s="257"/>
      <c r="K204" s="258"/>
      <c r="O204" s="250">
        <v>2</v>
      </c>
      <c r="AA204" s="225">
        <v>1</v>
      </c>
      <c r="AB204" s="225">
        <v>1</v>
      </c>
      <c r="AC204" s="225">
        <v>1</v>
      </c>
      <c r="AZ204" s="225">
        <v>1</v>
      </c>
      <c r="BA204" s="225">
        <f t="shared" si="0"/>
        <v>0</v>
      </c>
      <c r="BB204" s="225">
        <f t="shared" si="1"/>
        <v>0</v>
      </c>
      <c r="BC204" s="225">
        <f t="shared" si="2"/>
        <v>0</v>
      </c>
      <c r="BD204" s="225">
        <f t="shared" si="3"/>
        <v>0</v>
      </c>
      <c r="BE204" s="225">
        <f t="shared" si="4"/>
        <v>0</v>
      </c>
      <c r="CA204" s="250">
        <v>1</v>
      </c>
      <c r="CB204" s="250">
        <v>1</v>
      </c>
    </row>
    <row r="205" spans="1:80" ht="12.75">
      <c r="A205" s="251">
        <v>35</v>
      </c>
      <c r="B205" s="252"/>
      <c r="C205" s="253"/>
      <c r="D205" s="254"/>
      <c r="E205" s="255"/>
      <c r="F205" s="255"/>
      <c r="G205" s="256"/>
      <c r="H205" s="257"/>
      <c r="I205" s="258"/>
      <c r="J205" s="257"/>
      <c r="K205" s="258"/>
      <c r="O205" s="250">
        <v>2</v>
      </c>
      <c r="AA205" s="225">
        <v>1</v>
      </c>
      <c r="AB205" s="225">
        <v>1</v>
      </c>
      <c r="AC205" s="225">
        <v>1</v>
      </c>
      <c r="AZ205" s="225">
        <v>1</v>
      </c>
      <c r="BA205" s="225">
        <f t="shared" si="0"/>
        <v>0</v>
      </c>
      <c r="BB205" s="225">
        <f t="shared" si="1"/>
        <v>0</v>
      </c>
      <c r="BC205" s="225">
        <f t="shared" si="2"/>
        <v>0</v>
      </c>
      <c r="BD205" s="225">
        <f t="shared" si="3"/>
        <v>0</v>
      </c>
      <c r="BE205" s="225">
        <f t="shared" si="4"/>
        <v>0</v>
      </c>
      <c r="CA205" s="250">
        <v>1</v>
      </c>
      <c r="CB205" s="250">
        <v>1</v>
      </c>
    </row>
    <row r="206" spans="1:80" ht="12.75">
      <c r="A206" s="251">
        <v>36</v>
      </c>
      <c r="B206" s="252"/>
      <c r="C206" s="253"/>
      <c r="D206" s="254"/>
      <c r="E206" s="255"/>
      <c r="F206" s="255"/>
      <c r="G206" s="256"/>
      <c r="H206" s="257"/>
      <c r="I206" s="258"/>
      <c r="J206" s="257"/>
      <c r="K206" s="258"/>
      <c r="O206" s="250">
        <v>2</v>
      </c>
      <c r="AA206" s="225">
        <v>1</v>
      </c>
      <c r="AB206" s="225">
        <v>1</v>
      </c>
      <c r="AC206" s="225">
        <v>1</v>
      </c>
      <c r="AZ206" s="225">
        <v>1</v>
      </c>
      <c r="BA206" s="225">
        <f t="shared" si="0"/>
        <v>0</v>
      </c>
      <c r="BB206" s="225">
        <f t="shared" si="1"/>
        <v>0</v>
      </c>
      <c r="BC206" s="225">
        <f t="shared" si="2"/>
        <v>0</v>
      </c>
      <c r="BD206" s="225">
        <f t="shared" si="3"/>
        <v>0</v>
      </c>
      <c r="BE206" s="225">
        <f t="shared" si="4"/>
        <v>0</v>
      </c>
      <c r="CA206" s="250">
        <v>1</v>
      </c>
      <c r="CB206" s="250">
        <v>1</v>
      </c>
    </row>
    <row r="207" spans="1:80" ht="12.75">
      <c r="A207" s="251">
        <v>37</v>
      </c>
      <c r="B207" s="252" t="s">
        <v>299</v>
      </c>
      <c r="C207" s="253" t="s">
        <v>300</v>
      </c>
      <c r="D207" s="254" t="s">
        <v>282</v>
      </c>
      <c r="E207" s="255">
        <v>1</v>
      </c>
      <c r="F207" s="255"/>
      <c r="G207" s="256">
        <f aca="true" t="shared" si="5" ref="G207:G212">E207*F207</f>
        <v>0</v>
      </c>
      <c r="H207" s="257">
        <v>0.01</v>
      </c>
      <c r="I207" s="258">
        <f aca="true" t="shared" si="6" ref="I207:I212">E207*H207</f>
        <v>0.01</v>
      </c>
      <c r="J207" s="257">
        <v>-0.01</v>
      </c>
      <c r="K207" s="258">
        <f aca="true" t="shared" si="7" ref="K207:K212">E207*J207</f>
        <v>-0.01</v>
      </c>
      <c r="O207" s="250">
        <v>2</v>
      </c>
      <c r="AA207" s="225">
        <v>1</v>
      </c>
      <c r="AB207" s="225">
        <v>1</v>
      </c>
      <c r="AC207" s="225">
        <v>1</v>
      </c>
      <c r="AZ207" s="225">
        <v>1</v>
      </c>
      <c r="BA207" s="225">
        <f t="shared" si="0"/>
        <v>0</v>
      </c>
      <c r="BB207" s="225">
        <f t="shared" si="1"/>
        <v>0</v>
      </c>
      <c r="BC207" s="225">
        <f t="shared" si="2"/>
        <v>0</v>
      </c>
      <c r="BD207" s="225">
        <f t="shared" si="3"/>
        <v>0</v>
      </c>
      <c r="BE207" s="225">
        <f t="shared" si="4"/>
        <v>0</v>
      </c>
      <c r="CA207" s="250">
        <v>1</v>
      </c>
      <c r="CB207" s="250">
        <v>1</v>
      </c>
    </row>
    <row r="208" spans="1:80" ht="12.75">
      <c r="A208" s="251">
        <v>38</v>
      </c>
      <c r="B208" s="252" t="s">
        <v>301</v>
      </c>
      <c r="C208" s="253" t="s">
        <v>302</v>
      </c>
      <c r="D208" s="254" t="s">
        <v>282</v>
      </c>
      <c r="E208" s="255">
        <v>1</v>
      </c>
      <c r="F208" s="255"/>
      <c r="G208" s="256">
        <f t="shared" si="5"/>
        <v>0</v>
      </c>
      <c r="H208" s="257">
        <v>0.01</v>
      </c>
      <c r="I208" s="258">
        <f t="shared" si="6"/>
        <v>0.01</v>
      </c>
      <c r="J208" s="257">
        <v>-0.01</v>
      </c>
      <c r="K208" s="258">
        <f t="shared" si="7"/>
        <v>-0.01</v>
      </c>
      <c r="O208" s="250">
        <v>2</v>
      </c>
      <c r="AA208" s="225">
        <v>1</v>
      </c>
      <c r="AB208" s="225">
        <v>1</v>
      </c>
      <c r="AC208" s="225">
        <v>1</v>
      </c>
      <c r="AZ208" s="225">
        <v>1</v>
      </c>
      <c r="BA208" s="225">
        <f t="shared" si="0"/>
        <v>0</v>
      </c>
      <c r="BB208" s="225">
        <f t="shared" si="1"/>
        <v>0</v>
      </c>
      <c r="BC208" s="225">
        <f t="shared" si="2"/>
        <v>0</v>
      </c>
      <c r="BD208" s="225">
        <f t="shared" si="3"/>
        <v>0</v>
      </c>
      <c r="BE208" s="225">
        <f t="shared" si="4"/>
        <v>0</v>
      </c>
      <c r="CA208" s="250">
        <v>1</v>
      </c>
      <c r="CB208" s="250">
        <v>1</v>
      </c>
    </row>
    <row r="209" spans="1:80" ht="12.75">
      <c r="A209" s="251">
        <v>39</v>
      </c>
      <c r="B209" s="252" t="s">
        <v>303</v>
      </c>
      <c r="C209" s="253" t="s">
        <v>304</v>
      </c>
      <c r="D209" s="254" t="s">
        <v>282</v>
      </c>
      <c r="E209" s="255">
        <v>1</v>
      </c>
      <c r="F209" s="255"/>
      <c r="G209" s="256">
        <f t="shared" si="5"/>
        <v>0</v>
      </c>
      <c r="H209" s="257">
        <v>0.01</v>
      </c>
      <c r="I209" s="258">
        <f t="shared" si="6"/>
        <v>0.01</v>
      </c>
      <c r="J209" s="257">
        <v>-0.01</v>
      </c>
      <c r="K209" s="258">
        <f t="shared" si="7"/>
        <v>-0.01</v>
      </c>
      <c r="O209" s="250">
        <v>2</v>
      </c>
      <c r="AA209" s="225">
        <v>1</v>
      </c>
      <c r="AB209" s="225">
        <v>1</v>
      </c>
      <c r="AC209" s="225">
        <v>1</v>
      </c>
      <c r="AZ209" s="225">
        <v>1</v>
      </c>
      <c r="BA209" s="225">
        <f t="shared" si="0"/>
        <v>0</v>
      </c>
      <c r="BB209" s="225">
        <f t="shared" si="1"/>
        <v>0</v>
      </c>
      <c r="BC209" s="225">
        <f t="shared" si="2"/>
        <v>0</v>
      </c>
      <c r="BD209" s="225">
        <f t="shared" si="3"/>
        <v>0</v>
      </c>
      <c r="BE209" s="225">
        <f t="shared" si="4"/>
        <v>0</v>
      </c>
      <c r="CA209" s="250">
        <v>1</v>
      </c>
      <c r="CB209" s="250">
        <v>1</v>
      </c>
    </row>
    <row r="210" spans="1:80" ht="12.75">
      <c r="A210" s="251">
        <v>40</v>
      </c>
      <c r="B210" s="252"/>
      <c r="C210" s="253"/>
      <c r="D210" s="254"/>
      <c r="E210" s="255"/>
      <c r="F210" s="255"/>
      <c r="G210" s="256"/>
      <c r="H210" s="257"/>
      <c r="I210" s="258"/>
      <c r="J210" s="257"/>
      <c r="K210" s="258"/>
      <c r="O210" s="250">
        <v>2</v>
      </c>
      <c r="AA210" s="225">
        <v>1</v>
      </c>
      <c r="AB210" s="225">
        <v>1</v>
      </c>
      <c r="AC210" s="225">
        <v>1</v>
      </c>
      <c r="AZ210" s="225">
        <v>1</v>
      </c>
      <c r="BA210" s="225">
        <f t="shared" si="0"/>
        <v>0</v>
      </c>
      <c r="BB210" s="225">
        <f t="shared" si="1"/>
        <v>0</v>
      </c>
      <c r="BC210" s="225">
        <f t="shared" si="2"/>
        <v>0</v>
      </c>
      <c r="BD210" s="225">
        <f t="shared" si="3"/>
        <v>0</v>
      </c>
      <c r="BE210" s="225">
        <f t="shared" si="4"/>
        <v>0</v>
      </c>
      <c r="CA210" s="250">
        <v>1</v>
      </c>
      <c r="CB210" s="250">
        <v>1</v>
      </c>
    </row>
    <row r="211" spans="1:80" ht="12.75">
      <c r="A211" s="251">
        <v>41</v>
      </c>
      <c r="B211" s="252" t="s">
        <v>307</v>
      </c>
      <c r="C211" s="253" t="s">
        <v>308</v>
      </c>
      <c r="D211" s="254" t="s">
        <v>282</v>
      </c>
      <c r="E211" s="255">
        <v>1</v>
      </c>
      <c r="F211" s="255"/>
      <c r="G211" s="256">
        <f t="shared" si="5"/>
        <v>0</v>
      </c>
      <c r="H211" s="257">
        <v>0.01</v>
      </c>
      <c r="I211" s="258">
        <f t="shared" si="6"/>
        <v>0.01</v>
      </c>
      <c r="J211" s="257">
        <v>-0.01</v>
      </c>
      <c r="K211" s="258">
        <f t="shared" si="7"/>
        <v>-0.01</v>
      </c>
      <c r="O211" s="250">
        <v>2</v>
      </c>
      <c r="AA211" s="225">
        <v>1</v>
      </c>
      <c r="AB211" s="225">
        <v>1</v>
      </c>
      <c r="AC211" s="225">
        <v>1</v>
      </c>
      <c r="AZ211" s="225">
        <v>1</v>
      </c>
      <c r="BA211" s="225">
        <f t="shared" si="0"/>
        <v>0</v>
      </c>
      <c r="BB211" s="225">
        <f t="shared" si="1"/>
        <v>0</v>
      </c>
      <c r="BC211" s="225">
        <f t="shared" si="2"/>
        <v>0</v>
      </c>
      <c r="BD211" s="225">
        <f t="shared" si="3"/>
        <v>0</v>
      </c>
      <c r="BE211" s="225">
        <f t="shared" si="4"/>
        <v>0</v>
      </c>
      <c r="CA211" s="250">
        <v>1</v>
      </c>
      <c r="CB211" s="250">
        <v>1</v>
      </c>
    </row>
    <row r="212" spans="1:80" ht="22.5">
      <c r="A212" s="251">
        <v>42</v>
      </c>
      <c r="B212" s="252" t="s">
        <v>309</v>
      </c>
      <c r="C212" s="253" t="s">
        <v>310</v>
      </c>
      <c r="D212" s="254" t="s">
        <v>282</v>
      </c>
      <c r="E212" s="255">
        <v>1</v>
      </c>
      <c r="F212" s="255"/>
      <c r="G212" s="256">
        <f t="shared" si="5"/>
        <v>0</v>
      </c>
      <c r="H212" s="257">
        <v>0.01</v>
      </c>
      <c r="I212" s="258">
        <f t="shared" si="6"/>
        <v>0.01</v>
      </c>
      <c r="J212" s="257">
        <v>-0.01</v>
      </c>
      <c r="K212" s="258">
        <f t="shared" si="7"/>
        <v>-0.01</v>
      </c>
      <c r="O212" s="250">
        <v>2</v>
      </c>
      <c r="AA212" s="225">
        <v>1</v>
      </c>
      <c r="AB212" s="225">
        <v>1</v>
      </c>
      <c r="AC212" s="225">
        <v>1</v>
      </c>
      <c r="AZ212" s="225">
        <v>1</v>
      </c>
      <c r="BA212" s="225">
        <f t="shared" si="0"/>
        <v>0</v>
      </c>
      <c r="BB212" s="225">
        <f t="shared" si="1"/>
        <v>0</v>
      </c>
      <c r="BC212" s="225">
        <f t="shared" si="2"/>
        <v>0</v>
      </c>
      <c r="BD212" s="225">
        <f t="shared" si="3"/>
        <v>0</v>
      </c>
      <c r="BE212" s="225">
        <f t="shared" si="4"/>
        <v>0</v>
      </c>
      <c r="CA212" s="250">
        <v>1</v>
      </c>
      <c r="CB212" s="250">
        <v>1</v>
      </c>
    </row>
    <row r="213" spans="1:57" ht="12.75">
      <c r="A213" s="269"/>
      <c r="B213" s="270" t="s">
        <v>102</v>
      </c>
      <c r="C213" s="271" t="s">
        <v>276</v>
      </c>
      <c r="D213" s="272"/>
      <c r="E213" s="273"/>
      <c r="F213" s="274"/>
      <c r="G213" s="275">
        <f>SUM(G194:G212)</f>
        <v>0</v>
      </c>
      <c r="H213" s="276"/>
      <c r="I213" s="277">
        <f>SUM(I194:I212)</f>
        <v>0.19900000000000007</v>
      </c>
      <c r="J213" s="276"/>
      <c r="K213" s="277">
        <f>SUM(K194:K212)</f>
        <v>-0.19900000000000007</v>
      </c>
      <c r="O213" s="250">
        <v>4</v>
      </c>
      <c r="BA213" s="278">
        <f>SUM(BA194:BA212)</f>
        <v>0</v>
      </c>
      <c r="BB213" s="278">
        <f>SUM(BB194:BB212)</f>
        <v>0</v>
      </c>
      <c r="BC213" s="278">
        <f>SUM(BC194:BC212)</f>
        <v>0</v>
      </c>
      <c r="BD213" s="278">
        <f>SUM(BD194:BD212)</f>
        <v>0</v>
      </c>
      <c r="BE213" s="278">
        <f>SUM(BE194:BE212)</f>
        <v>0</v>
      </c>
    </row>
    <row r="214" spans="1:15" ht="12.75">
      <c r="A214" s="240" t="s">
        <v>100</v>
      </c>
      <c r="B214" s="241" t="s">
        <v>311</v>
      </c>
      <c r="C214" s="242" t="s">
        <v>312</v>
      </c>
      <c r="D214" s="243"/>
      <c r="E214" s="244"/>
      <c r="F214" s="244"/>
      <c r="G214" s="245"/>
      <c r="H214" s="246"/>
      <c r="I214" s="247"/>
      <c r="J214" s="248"/>
      <c r="K214" s="249"/>
      <c r="O214" s="250">
        <v>1</v>
      </c>
    </row>
    <row r="215" spans="1:80" ht="12.75">
      <c r="A215" s="251">
        <v>43</v>
      </c>
      <c r="B215" s="252" t="s">
        <v>314</v>
      </c>
      <c r="C215" s="253" t="s">
        <v>315</v>
      </c>
      <c r="D215" s="254" t="s">
        <v>254</v>
      </c>
      <c r="E215" s="255">
        <v>67</v>
      </c>
      <c r="F215" s="255"/>
      <c r="G215" s="256">
        <f>E215*F215</f>
        <v>0</v>
      </c>
      <c r="H215" s="257">
        <v>0.00049</v>
      </c>
      <c r="I215" s="258">
        <f>E215*H215</f>
        <v>0.03283</v>
      </c>
      <c r="J215" s="257">
        <v>-0.004</v>
      </c>
      <c r="K215" s="258">
        <f>E215*J215</f>
        <v>-0.268</v>
      </c>
      <c r="O215" s="250">
        <v>2</v>
      </c>
      <c r="AA215" s="225">
        <v>1</v>
      </c>
      <c r="AB215" s="225">
        <v>1</v>
      </c>
      <c r="AC215" s="225">
        <v>1</v>
      </c>
      <c r="AZ215" s="225">
        <v>1</v>
      </c>
      <c r="BA215" s="225">
        <f>IF(AZ215=1,G215,0)</f>
        <v>0</v>
      </c>
      <c r="BB215" s="225">
        <f>IF(AZ215=2,G215,0)</f>
        <v>0</v>
      </c>
      <c r="BC215" s="225">
        <f>IF(AZ215=3,G215,0)</f>
        <v>0</v>
      </c>
      <c r="BD215" s="225">
        <f>IF(AZ215=4,G215,0)</f>
        <v>0</v>
      </c>
      <c r="BE215" s="225">
        <f>IF(AZ215=5,G215,0)</f>
        <v>0</v>
      </c>
      <c r="CA215" s="250">
        <v>1</v>
      </c>
      <c r="CB215" s="250">
        <v>1</v>
      </c>
    </row>
    <row r="216" spans="1:15" ht="12.75">
      <c r="A216" s="259"/>
      <c r="B216" s="263"/>
      <c r="C216" s="319" t="s">
        <v>316</v>
      </c>
      <c r="D216" s="320"/>
      <c r="E216" s="264">
        <v>25</v>
      </c>
      <c r="F216" s="265"/>
      <c r="G216" s="266"/>
      <c r="H216" s="267"/>
      <c r="I216" s="261"/>
      <c r="J216" s="268"/>
      <c r="K216" s="261"/>
      <c r="M216" s="262" t="s">
        <v>316</v>
      </c>
      <c r="O216" s="250"/>
    </row>
    <row r="217" spans="1:15" ht="12.75">
      <c r="A217" s="259"/>
      <c r="B217" s="263"/>
      <c r="C217" s="319" t="s">
        <v>317</v>
      </c>
      <c r="D217" s="320"/>
      <c r="E217" s="264">
        <v>42</v>
      </c>
      <c r="F217" s="265"/>
      <c r="G217" s="266"/>
      <c r="H217" s="267"/>
      <c r="I217" s="261"/>
      <c r="J217" s="268"/>
      <c r="K217" s="261"/>
      <c r="M217" s="262" t="s">
        <v>317</v>
      </c>
      <c r="O217" s="250"/>
    </row>
    <row r="218" spans="1:80" ht="22.5">
      <c r="A218" s="251">
        <v>44</v>
      </c>
      <c r="B218" s="252" t="s">
        <v>318</v>
      </c>
      <c r="C218" s="253" t="s">
        <v>319</v>
      </c>
      <c r="D218" s="254" t="s">
        <v>113</v>
      </c>
      <c r="E218" s="255">
        <v>1164.27</v>
      </c>
      <c r="F218" s="255"/>
      <c r="G218" s="256">
        <f>E218*F218</f>
        <v>0</v>
      </c>
      <c r="H218" s="257">
        <v>0</v>
      </c>
      <c r="I218" s="258">
        <f>E218*H218</f>
        <v>0</v>
      </c>
      <c r="J218" s="257">
        <v>-0.059</v>
      </c>
      <c r="K218" s="258">
        <f>E218*J218</f>
        <v>-68.69193</v>
      </c>
      <c r="O218" s="250">
        <v>2</v>
      </c>
      <c r="AA218" s="225">
        <v>1</v>
      </c>
      <c r="AB218" s="225">
        <v>1</v>
      </c>
      <c r="AC218" s="225">
        <v>1</v>
      </c>
      <c r="AZ218" s="225">
        <v>1</v>
      </c>
      <c r="BA218" s="225">
        <f>IF(AZ218=1,G218,0)</f>
        <v>0</v>
      </c>
      <c r="BB218" s="225">
        <f>IF(AZ218=2,G218,0)</f>
        <v>0</v>
      </c>
      <c r="BC218" s="225">
        <f>IF(AZ218=3,G218,0)</f>
        <v>0</v>
      </c>
      <c r="BD218" s="225">
        <f>IF(AZ218=4,G218,0)</f>
        <v>0</v>
      </c>
      <c r="BE218" s="225">
        <f>IF(AZ218=5,G218,0)</f>
        <v>0</v>
      </c>
      <c r="CA218" s="250">
        <v>1</v>
      </c>
      <c r="CB218" s="250">
        <v>1</v>
      </c>
    </row>
    <row r="219" spans="1:15" ht="12.75">
      <c r="A219" s="259"/>
      <c r="B219" s="263"/>
      <c r="C219" s="319" t="s">
        <v>123</v>
      </c>
      <c r="D219" s="320"/>
      <c r="E219" s="264">
        <v>382.2615</v>
      </c>
      <c r="F219" s="265"/>
      <c r="G219" s="266"/>
      <c r="H219" s="267"/>
      <c r="I219" s="261"/>
      <c r="J219" s="268"/>
      <c r="K219" s="261"/>
      <c r="M219" s="262" t="s">
        <v>123</v>
      </c>
      <c r="O219" s="250"/>
    </row>
    <row r="220" spans="1:15" ht="12.75">
      <c r="A220" s="259"/>
      <c r="B220" s="263"/>
      <c r="C220" s="319" t="s">
        <v>124</v>
      </c>
      <c r="D220" s="320"/>
      <c r="E220" s="264">
        <v>209.9785</v>
      </c>
      <c r="F220" s="265"/>
      <c r="G220" s="266"/>
      <c r="H220" s="267"/>
      <c r="I220" s="261"/>
      <c r="J220" s="268"/>
      <c r="K220" s="261"/>
      <c r="M220" s="262" t="s">
        <v>124</v>
      </c>
      <c r="O220" s="250"/>
    </row>
    <row r="221" spans="1:15" ht="12.75">
      <c r="A221" s="259"/>
      <c r="B221" s="263"/>
      <c r="C221" s="319" t="s">
        <v>125</v>
      </c>
      <c r="D221" s="320"/>
      <c r="E221" s="264">
        <v>238.6575</v>
      </c>
      <c r="F221" s="265"/>
      <c r="G221" s="266"/>
      <c r="H221" s="267"/>
      <c r="I221" s="261"/>
      <c r="J221" s="268"/>
      <c r="K221" s="261"/>
      <c r="M221" s="262" t="s">
        <v>125</v>
      </c>
      <c r="O221" s="250"/>
    </row>
    <row r="222" spans="1:15" ht="12.75">
      <c r="A222" s="259"/>
      <c r="B222" s="263"/>
      <c r="C222" s="319" t="s">
        <v>126</v>
      </c>
      <c r="D222" s="320"/>
      <c r="E222" s="264">
        <v>267.5395</v>
      </c>
      <c r="F222" s="265"/>
      <c r="G222" s="266"/>
      <c r="H222" s="267"/>
      <c r="I222" s="261"/>
      <c r="J222" s="268"/>
      <c r="K222" s="261"/>
      <c r="M222" s="262" t="s">
        <v>126</v>
      </c>
      <c r="O222" s="250"/>
    </row>
    <row r="223" spans="1:15" ht="12.75">
      <c r="A223" s="259"/>
      <c r="B223" s="263"/>
      <c r="C223" s="321" t="s">
        <v>127</v>
      </c>
      <c r="D223" s="320"/>
      <c r="E223" s="289">
        <v>1098.437</v>
      </c>
      <c r="F223" s="265"/>
      <c r="G223" s="266"/>
      <c r="H223" s="267"/>
      <c r="I223" s="261"/>
      <c r="J223" s="268"/>
      <c r="K223" s="261"/>
      <c r="M223" s="262" t="s">
        <v>127</v>
      </c>
      <c r="O223" s="250"/>
    </row>
    <row r="224" spans="1:15" ht="12.75">
      <c r="A224" s="259"/>
      <c r="B224" s="263"/>
      <c r="C224" s="319" t="s">
        <v>128</v>
      </c>
      <c r="D224" s="320"/>
      <c r="E224" s="264">
        <v>22.407</v>
      </c>
      <c r="F224" s="265"/>
      <c r="G224" s="266"/>
      <c r="H224" s="267"/>
      <c r="I224" s="261"/>
      <c r="J224" s="268"/>
      <c r="K224" s="261"/>
      <c r="M224" s="262" t="s">
        <v>128</v>
      </c>
      <c r="O224" s="250"/>
    </row>
    <row r="225" spans="1:15" ht="12.75">
      <c r="A225" s="259"/>
      <c r="B225" s="263"/>
      <c r="C225" s="319" t="s">
        <v>129</v>
      </c>
      <c r="D225" s="320"/>
      <c r="E225" s="264">
        <v>9.756</v>
      </c>
      <c r="F225" s="265"/>
      <c r="G225" s="266"/>
      <c r="H225" s="267"/>
      <c r="I225" s="261"/>
      <c r="J225" s="268"/>
      <c r="K225" s="261"/>
      <c r="M225" s="262" t="s">
        <v>129</v>
      </c>
      <c r="O225" s="250"/>
    </row>
    <row r="226" spans="1:15" ht="12.75">
      <c r="A226" s="259"/>
      <c r="B226" s="263"/>
      <c r="C226" s="319" t="s">
        <v>130</v>
      </c>
      <c r="D226" s="320"/>
      <c r="E226" s="264">
        <v>19.69</v>
      </c>
      <c r="F226" s="265"/>
      <c r="G226" s="266"/>
      <c r="H226" s="267"/>
      <c r="I226" s="261"/>
      <c r="J226" s="268"/>
      <c r="K226" s="261"/>
      <c r="M226" s="262" t="s">
        <v>130</v>
      </c>
      <c r="O226" s="250"/>
    </row>
    <row r="227" spans="1:15" ht="12.75">
      <c r="A227" s="259"/>
      <c r="B227" s="263"/>
      <c r="C227" s="319" t="s">
        <v>131</v>
      </c>
      <c r="D227" s="320"/>
      <c r="E227" s="264">
        <v>13.98</v>
      </c>
      <c r="F227" s="265"/>
      <c r="G227" s="266"/>
      <c r="H227" s="267"/>
      <c r="I227" s="261"/>
      <c r="J227" s="268"/>
      <c r="K227" s="261"/>
      <c r="M227" s="262" t="s">
        <v>131</v>
      </c>
      <c r="O227" s="250"/>
    </row>
    <row r="228" spans="1:15" ht="12.75">
      <c r="A228" s="259"/>
      <c r="B228" s="263"/>
      <c r="C228" s="321" t="s">
        <v>127</v>
      </c>
      <c r="D228" s="320"/>
      <c r="E228" s="289">
        <v>65.833</v>
      </c>
      <c r="F228" s="265"/>
      <c r="G228" s="266"/>
      <c r="H228" s="267"/>
      <c r="I228" s="261"/>
      <c r="J228" s="268"/>
      <c r="K228" s="261"/>
      <c r="M228" s="262" t="s">
        <v>127</v>
      </c>
      <c r="O228" s="250"/>
    </row>
    <row r="229" spans="1:57" ht="12.75">
      <c r="A229" s="269"/>
      <c r="B229" s="270" t="s">
        <v>102</v>
      </c>
      <c r="C229" s="271" t="s">
        <v>313</v>
      </c>
      <c r="D229" s="272"/>
      <c r="E229" s="273"/>
      <c r="F229" s="274"/>
      <c r="G229" s="275">
        <f>SUM(G214:G228)</f>
        <v>0</v>
      </c>
      <c r="H229" s="276"/>
      <c r="I229" s="277">
        <f>SUM(I214:I228)</f>
        <v>0.03283</v>
      </c>
      <c r="J229" s="276"/>
      <c r="K229" s="277">
        <f>SUM(K214:K228)</f>
        <v>-68.95993</v>
      </c>
      <c r="O229" s="250">
        <v>4</v>
      </c>
      <c r="BA229" s="278">
        <f>SUM(BA214:BA228)</f>
        <v>0</v>
      </c>
      <c r="BB229" s="278">
        <f>SUM(BB214:BB228)</f>
        <v>0</v>
      </c>
      <c r="BC229" s="278">
        <f>SUM(BC214:BC228)</f>
        <v>0</v>
      </c>
      <c r="BD229" s="278">
        <f>SUM(BD214:BD228)</f>
        <v>0</v>
      </c>
      <c r="BE229" s="278">
        <f>SUM(BE214:BE228)</f>
        <v>0</v>
      </c>
    </row>
    <row r="230" spans="1:15" ht="12.75">
      <c r="A230" s="240" t="s">
        <v>100</v>
      </c>
      <c r="B230" s="241" t="s">
        <v>320</v>
      </c>
      <c r="C230" s="242" t="s">
        <v>321</v>
      </c>
      <c r="D230" s="243"/>
      <c r="E230" s="244"/>
      <c r="F230" s="244"/>
      <c r="G230" s="245"/>
      <c r="H230" s="246"/>
      <c r="I230" s="247"/>
      <c r="J230" s="248"/>
      <c r="K230" s="249"/>
      <c r="O230" s="250">
        <v>1</v>
      </c>
    </row>
    <row r="231" spans="1:80" ht="12.75">
      <c r="A231" s="251">
        <v>45</v>
      </c>
      <c r="B231" s="252" t="s">
        <v>697</v>
      </c>
      <c r="C231" s="253" t="s">
        <v>323</v>
      </c>
      <c r="D231" s="254" t="s">
        <v>324</v>
      </c>
      <c r="E231" s="255">
        <v>84.157634784</v>
      </c>
      <c r="F231" s="255"/>
      <c r="G231" s="256">
        <f>E231*F231</f>
        <v>0</v>
      </c>
      <c r="H231" s="257">
        <v>0</v>
      </c>
      <c r="I231" s="258">
        <f>E231*H231</f>
        <v>0</v>
      </c>
      <c r="J231" s="257"/>
      <c r="K231" s="258">
        <f>E231*J231</f>
        <v>0</v>
      </c>
      <c r="O231" s="250">
        <v>2</v>
      </c>
      <c r="AA231" s="225">
        <v>7</v>
      </c>
      <c r="AB231" s="225">
        <v>1</v>
      </c>
      <c r="AC231" s="225">
        <v>2</v>
      </c>
      <c r="AZ231" s="225">
        <v>1</v>
      </c>
      <c r="BA231" s="225">
        <f>IF(AZ231=1,G231,0)</f>
        <v>0</v>
      </c>
      <c r="BB231" s="225">
        <f>IF(AZ231=2,G231,0)</f>
        <v>0</v>
      </c>
      <c r="BC231" s="225">
        <f>IF(AZ231=3,G231,0)</f>
        <v>0</v>
      </c>
      <c r="BD231" s="225">
        <f>IF(AZ231=4,G231,0)</f>
        <v>0</v>
      </c>
      <c r="BE231" s="225">
        <f>IF(AZ231=5,G231,0)</f>
        <v>0</v>
      </c>
      <c r="CA231" s="250">
        <v>7</v>
      </c>
      <c r="CB231" s="250">
        <v>1</v>
      </c>
    </row>
    <row r="232" spans="1:57" ht="12.75">
      <c r="A232" s="269"/>
      <c r="B232" s="270" t="s">
        <v>102</v>
      </c>
      <c r="C232" s="271" t="s">
        <v>322</v>
      </c>
      <c r="D232" s="272"/>
      <c r="E232" s="273"/>
      <c r="F232" s="274"/>
      <c r="G232" s="275">
        <f>SUM(G230:G231)</f>
        <v>0</v>
      </c>
      <c r="H232" s="276"/>
      <c r="I232" s="277">
        <f>SUM(I230:I231)</f>
        <v>0</v>
      </c>
      <c r="J232" s="276"/>
      <c r="K232" s="277">
        <f>SUM(K230:K231)</f>
        <v>0</v>
      </c>
      <c r="O232" s="250">
        <v>4</v>
      </c>
      <c r="BA232" s="278">
        <f>SUM(BA230:BA231)</f>
        <v>0</v>
      </c>
      <c r="BB232" s="278">
        <f>SUM(BB230:BB231)</f>
        <v>0</v>
      </c>
      <c r="BC232" s="278">
        <f>SUM(BC230:BC231)</f>
        <v>0</v>
      </c>
      <c r="BD232" s="278">
        <f>SUM(BD230:BD231)</f>
        <v>0</v>
      </c>
      <c r="BE232" s="278">
        <f>SUM(BE230:BE231)</f>
        <v>0</v>
      </c>
    </row>
    <row r="233" spans="1:15" ht="12.75">
      <c r="A233" s="240" t="s">
        <v>100</v>
      </c>
      <c r="B233" s="241" t="s">
        <v>325</v>
      </c>
      <c r="C233" s="242" t="s">
        <v>326</v>
      </c>
      <c r="D233" s="243"/>
      <c r="E233" s="244"/>
      <c r="F233" s="244"/>
      <c r="G233" s="245"/>
      <c r="H233" s="246"/>
      <c r="I233" s="247"/>
      <c r="J233" s="248"/>
      <c r="K233" s="249"/>
      <c r="O233" s="250">
        <v>1</v>
      </c>
    </row>
    <row r="234" spans="1:80" ht="12.75">
      <c r="A234" s="251">
        <v>46</v>
      </c>
      <c r="B234" s="252" t="s">
        <v>696</v>
      </c>
      <c r="C234" s="253" t="s">
        <v>328</v>
      </c>
      <c r="D234" s="254" t="s">
        <v>254</v>
      </c>
      <c r="E234" s="255">
        <v>4.5</v>
      </c>
      <c r="F234" s="255"/>
      <c r="G234" s="256">
        <f>E234*F234</f>
        <v>0</v>
      </c>
      <c r="H234" s="257">
        <v>0.01807</v>
      </c>
      <c r="I234" s="258">
        <f>E234*H234</f>
        <v>0.081315</v>
      </c>
      <c r="J234" s="257">
        <v>0</v>
      </c>
      <c r="K234" s="258">
        <f>E234*J234</f>
        <v>0</v>
      </c>
      <c r="O234" s="250">
        <v>2</v>
      </c>
      <c r="AA234" s="225">
        <v>1</v>
      </c>
      <c r="AB234" s="225">
        <v>7</v>
      </c>
      <c r="AC234" s="225">
        <v>7</v>
      </c>
      <c r="AZ234" s="225">
        <v>2</v>
      </c>
      <c r="BA234" s="225">
        <f>IF(AZ234=1,G234,0)</f>
        <v>0</v>
      </c>
      <c r="BB234" s="225">
        <f>IF(AZ234=2,G234,0)</f>
        <v>0</v>
      </c>
      <c r="BC234" s="225">
        <f>IF(AZ234=3,G234,0)</f>
        <v>0</v>
      </c>
      <c r="BD234" s="225">
        <f>IF(AZ234=4,G234,0)</f>
        <v>0</v>
      </c>
      <c r="BE234" s="225">
        <f>IF(AZ234=5,G234,0)</f>
        <v>0</v>
      </c>
      <c r="CA234" s="250">
        <v>1</v>
      </c>
      <c r="CB234" s="250">
        <v>7</v>
      </c>
    </row>
    <row r="235" spans="1:15" ht="12.75">
      <c r="A235" s="259"/>
      <c r="B235" s="263"/>
      <c r="C235" s="319" t="s">
        <v>329</v>
      </c>
      <c r="D235" s="320"/>
      <c r="E235" s="264">
        <v>0</v>
      </c>
      <c r="F235" s="265"/>
      <c r="G235" s="266"/>
      <c r="H235" s="267"/>
      <c r="I235" s="261"/>
      <c r="J235" s="268"/>
      <c r="K235" s="261"/>
      <c r="M235" s="262" t="s">
        <v>329</v>
      </c>
      <c r="O235" s="250"/>
    </row>
    <row r="236" spans="1:15" ht="12.75">
      <c r="A236" s="259"/>
      <c r="B236" s="263"/>
      <c r="C236" s="319" t="s">
        <v>330</v>
      </c>
      <c r="D236" s="320"/>
      <c r="E236" s="264">
        <v>0</v>
      </c>
      <c r="F236" s="265"/>
      <c r="G236" s="266"/>
      <c r="H236" s="267"/>
      <c r="I236" s="261"/>
      <c r="J236" s="268"/>
      <c r="K236" s="261"/>
      <c r="M236" s="262" t="s">
        <v>330</v>
      </c>
      <c r="O236" s="250"/>
    </row>
    <row r="237" spans="1:15" ht="12.75">
      <c r="A237" s="259"/>
      <c r="B237" s="263"/>
      <c r="C237" s="319" t="s">
        <v>331</v>
      </c>
      <c r="D237" s="320"/>
      <c r="E237" s="264">
        <v>3</v>
      </c>
      <c r="F237" s="265"/>
      <c r="G237" s="266"/>
      <c r="H237" s="267"/>
      <c r="I237" s="261"/>
      <c r="J237" s="268"/>
      <c r="K237" s="261"/>
      <c r="M237" s="262" t="s">
        <v>331</v>
      </c>
      <c r="O237" s="250"/>
    </row>
    <row r="238" spans="1:15" ht="12.75">
      <c r="A238" s="259"/>
      <c r="B238" s="263"/>
      <c r="C238" s="319" t="s">
        <v>332</v>
      </c>
      <c r="D238" s="320"/>
      <c r="E238" s="264">
        <v>1.5</v>
      </c>
      <c r="F238" s="265"/>
      <c r="G238" s="266"/>
      <c r="H238" s="267"/>
      <c r="I238" s="261"/>
      <c r="J238" s="268"/>
      <c r="K238" s="261"/>
      <c r="M238" s="262" t="s">
        <v>332</v>
      </c>
      <c r="O238" s="250"/>
    </row>
    <row r="239" spans="1:80" ht="12.75">
      <c r="A239" s="251">
        <v>47</v>
      </c>
      <c r="B239" s="252" t="s">
        <v>695</v>
      </c>
      <c r="C239" s="253" t="s">
        <v>333</v>
      </c>
      <c r="D239" s="254" t="s">
        <v>324</v>
      </c>
      <c r="E239" s="255">
        <v>0.081315</v>
      </c>
      <c r="F239" s="255"/>
      <c r="G239" s="256">
        <f>E239*F239</f>
        <v>0</v>
      </c>
      <c r="H239" s="257">
        <v>0</v>
      </c>
      <c r="I239" s="258">
        <f>E239*H239</f>
        <v>0</v>
      </c>
      <c r="J239" s="257"/>
      <c r="K239" s="258">
        <f>E239*J239</f>
        <v>0</v>
      </c>
      <c r="O239" s="250">
        <v>2</v>
      </c>
      <c r="AA239" s="225">
        <v>7</v>
      </c>
      <c r="AB239" s="225">
        <v>1001</v>
      </c>
      <c r="AC239" s="225">
        <v>5</v>
      </c>
      <c r="AZ239" s="225">
        <v>2</v>
      </c>
      <c r="BA239" s="225">
        <f>IF(AZ239=1,G239,0)</f>
        <v>0</v>
      </c>
      <c r="BB239" s="225">
        <f>IF(AZ239=2,G239,0)</f>
        <v>0</v>
      </c>
      <c r="BC239" s="225">
        <f>IF(AZ239=3,G239,0)</f>
        <v>0</v>
      </c>
      <c r="BD239" s="225">
        <f>IF(AZ239=4,G239,0)</f>
        <v>0</v>
      </c>
      <c r="BE239" s="225">
        <f>IF(AZ239=5,G239,0)</f>
        <v>0</v>
      </c>
      <c r="CA239" s="250">
        <v>7</v>
      </c>
      <c r="CB239" s="250">
        <v>1001</v>
      </c>
    </row>
    <row r="240" spans="1:57" ht="12.75">
      <c r="A240" s="269"/>
      <c r="B240" s="270" t="s">
        <v>102</v>
      </c>
      <c r="C240" s="271" t="s">
        <v>327</v>
      </c>
      <c r="D240" s="272"/>
      <c r="E240" s="273"/>
      <c r="F240" s="274"/>
      <c r="G240" s="275">
        <f>SUM(G233:G239)</f>
        <v>0</v>
      </c>
      <c r="H240" s="276"/>
      <c r="I240" s="277">
        <f>SUM(I233:I239)</f>
        <v>0.081315</v>
      </c>
      <c r="J240" s="276"/>
      <c r="K240" s="277">
        <f>SUM(K233:K239)</f>
        <v>0</v>
      </c>
      <c r="O240" s="250">
        <v>4</v>
      </c>
      <c r="BA240" s="278">
        <f>SUM(BA233:BA239)</f>
        <v>0</v>
      </c>
      <c r="BB240" s="278">
        <f>SUM(BB233:BB239)</f>
        <v>0</v>
      </c>
      <c r="BC240" s="278">
        <f>SUM(BC233:BC239)</f>
        <v>0</v>
      </c>
      <c r="BD240" s="278">
        <f>SUM(BD233:BD239)</f>
        <v>0</v>
      </c>
      <c r="BE240" s="278">
        <f>SUM(BE233:BE239)</f>
        <v>0</v>
      </c>
    </row>
    <row r="241" spans="1:15" ht="12.75">
      <c r="A241" s="240" t="s">
        <v>100</v>
      </c>
      <c r="B241" s="241" t="s">
        <v>334</v>
      </c>
      <c r="C241" s="242" t="s">
        <v>335</v>
      </c>
      <c r="D241" s="243"/>
      <c r="E241" s="244"/>
      <c r="F241" s="244"/>
      <c r="G241" s="245"/>
      <c r="H241" s="246"/>
      <c r="I241" s="247"/>
      <c r="J241" s="248"/>
      <c r="K241" s="249"/>
      <c r="O241" s="250">
        <v>1</v>
      </c>
    </row>
    <row r="242" spans="1:80" ht="12.75">
      <c r="A242" s="251">
        <v>48</v>
      </c>
      <c r="B242" s="252"/>
      <c r="C242" s="253"/>
      <c r="D242" s="254"/>
      <c r="E242" s="255"/>
      <c r="F242" s="255"/>
      <c r="G242" s="256"/>
      <c r="H242" s="257"/>
      <c r="I242" s="258"/>
      <c r="J242" s="257"/>
      <c r="K242" s="258"/>
      <c r="O242" s="250">
        <v>2</v>
      </c>
      <c r="AA242" s="225">
        <v>1</v>
      </c>
      <c r="AB242" s="225">
        <v>7</v>
      </c>
      <c r="AC242" s="225">
        <v>7</v>
      </c>
      <c r="AZ242" s="225">
        <v>2</v>
      </c>
      <c r="BA242" s="225">
        <f>IF(AZ242=1,G242,0)</f>
        <v>0</v>
      </c>
      <c r="BB242" s="225">
        <f>IF(AZ242=2,G242,0)</f>
        <v>0</v>
      </c>
      <c r="BC242" s="225">
        <f>IF(AZ242=3,G242,0)</f>
        <v>0</v>
      </c>
      <c r="BD242" s="225">
        <f>IF(AZ242=4,G242,0)</f>
        <v>0</v>
      </c>
      <c r="BE242" s="225">
        <f>IF(AZ242=5,G242,0)</f>
        <v>0</v>
      </c>
      <c r="CA242" s="250">
        <v>1</v>
      </c>
      <c r="CB242" s="250">
        <v>7</v>
      </c>
    </row>
    <row r="243" spans="1:80" ht="12.75">
      <c r="A243" s="251">
        <v>49</v>
      </c>
      <c r="B243" s="252"/>
      <c r="C243" s="253"/>
      <c r="D243" s="254"/>
      <c r="E243" s="255"/>
      <c r="F243" s="255"/>
      <c r="G243" s="256"/>
      <c r="H243" s="257"/>
      <c r="I243" s="258"/>
      <c r="J243" s="257"/>
      <c r="K243" s="258"/>
      <c r="O243" s="250">
        <v>2</v>
      </c>
      <c r="AA243" s="225">
        <v>1</v>
      </c>
      <c r="AB243" s="225">
        <v>7</v>
      </c>
      <c r="AC243" s="225">
        <v>7</v>
      </c>
      <c r="AZ243" s="225">
        <v>2</v>
      </c>
      <c r="BA243" s="225">
        <f>IF(AZ243=1,G243,0)</f>
        <v>0</v>
      </c>
      <c r="BB243" s="225">
        <f>IF(AZ243=2,G243,0)</f>
        <v>0</v>
      </c>
      <c r="BC243" s="225">
        <f>IF(AZ243=3,G243,0)</f>
        <v>0</v>
      </c>
      <c r="BD243" s="225">
        <f>IF(AZ243=4,G243,0)</f>
        <v>0</v>
      </c>
      <c r="BE243" s="225">
        <f>IF(AZ243=5,G243,0)</f>
        <v>0</v>
      </c>
      <c r="CA243" s="250">
        <v>1</v>
      </c>
      <c r="CB243" s="250">
        <v>7</v>
      </c>
    </row>
    <row r="244" spans="1:80" ht="12.75">
      <c r="A244" s="251">
        <v>50</v>
      </c>
      <c r="B244" s="252" t="s">
        <v>341</v>
      </c>
      <c r="C244" s="253" t="s">
        <v>342</v>
      </c>
      <c r="D244" s="254" t="s">
        <v>254</v>
      </c>
      <c r="E244" s="255">
        <v>73.02</v>
      </c>
      <c r="F244" s="255"/>
      <c r="G244" s="256">
        <f>E244*F244</f>
        <v>0</v>
      </c>
      <c r="H244" s="257">
        <v>0</v>
      </c>
      <c r="I244" s="258">
        <f>E244*H244</f>
        <v>0</v>
      </c>
      <c r="J244" s="257">
        <v>-0.00522</v>
      </c>
      <c r="K244" s="258">
        <f>E244*J244</f>
        <v>-0.38116439999999996</v>
      </c>
      <c r="O244" s="250">
        <v>2</v>
      </c>
      <c r="AA244" s="225">
        <v>1</v>
      </c>
      <c r="AB244" s="225">
        <v>7</v>
      </c>
      <c r="AC244" s="225">
        <v>7</v>
      </c>
      <c r="AZ244" s="225">
        <v>2</v>
      </c>
      <c r="BA244" s="225">
        <f>IF(AZ244=1,G244,0)</f>
        <v>0</v>
      </c>
      <c r="BB244" s="225">
        <f>IF(AZ244=2,G244,0)</f>
        <v>0</v>
      </c>
      <c r="BC244" s="225">
        <f>IF(AZ244=3,G244,0)</f>
        <v>0</v>
      </c>
      <c r="BD244" s="225">
        <f>IF(AZ244=4,G244,0)</f>
        <v>0</v>
      </c>
      <c r="BE244" s="225">
        <f>IF(AZ244=5,G244,0)</f>
        <v>0</v>
      </c>
      <c r="CA244" s="250">
        <v>1</v>
      </c>
      <c r="CB244" s="250">
        <v>7</v>
      </c>
    </row>
    <row r="245" spans="1:15" ht="12.75">
      <c r="A245" s="259"/>
      <c r="B245" s="263"/>
      <c r="C245" s="319" t="s">
        <v>343</v>
      </c>
      <c r="D245" s="320"/>
      <c r="E245" s="264">
        <v>15.9</v>
      </c>
      <c r="F245" s="265"/>
      <c r="G245" s="266"/>
      <c r="H245" s="267"/>
      <c r="I245" s="261"/>
      <c r="J245" s="268"/>
      <c r="K245" s="261"/>
      <c r="M245" s="262" t="s">
        <v>343</v>
      </c>
      <c r="O245" s="250"/>
    </row>
    <row r="246" spans="1:15" ht="12.75">
      <c r="A246" s="259"/>
      <c r="B246" s="263"/>
      <c r="C246" s="319" t="s">
        <v>344</v>
      </c>
      <c r="D246" s="320"/>
      <c r="E246" s="264">
        <v>14.65</v>
      </c>
      <c r="F246" s="265"/>
      <c r="G246" s="266"/>
      <c r="H246" s="267"/>
      <c r="I246" s="261"/>
      <c r="J246" s="268"/>
      <c r="K246" s="261"/>
      <c r="M246" s="262" t="s">
        <v>344</v>
      </c>
      <c r="O246" s="250"/>
    </row>
    <row r="247" spans="1:15" ht="12.75">
      <c r="A247" s="259"/>
      <c r="B247" s="263"/>
      <c r="C247" s="319" t="s">
        <v>345</v>
      </c>
      <c r="D247" s="320"/>
      <c r="E247" s="264">
        <v>11.79</v>
      </c>
      <c r="F247" s="265"/>
      <c r="G247" s="266"/>
      <c r="H247" s="267"/>
      <c r="I247" s="261"/>
      <c r="J247" s="268"/>
      <c r="K247" s="261"/>
      <c r="M247" s="262" t="s">
        <v>345</v>
      </c>
      <c r="O247" s="250"/>
    </row>
    <row r="248" spans="1:15" ht="12.75">
      <c r="A248" s="259"/>
      <c r="B248" s="263"/>
      <c r="C248" s="321" t="s">
        <v>127</v>
      </c>
      <c r="D248" s="320"/>
      <c r="E248" s="289">
        <v>42.34</v>
      </c>
      <c r="F248" s="265"/>
      <c r="G248" s="266"/>
      <c r="H248" s="267"/>
      <c r="I248" s="261"/>
      <c r="J248" s="268"/>
      <c r="K248" s="261"/>
      <c r="M248" s="262" t="s">
        <v>127</v>
      </c>
      <c r="O248" s="250"/>
    </row>
    <row r="249" spans="1:15" ht="12.75">
      <c r="A249" s="259"/>
      <c r="B249" s="263"/>
      <c r="C249" s="319" t="s">
        <v>346</v>
      </c>
      <c r="D249" s="320"/>
      <c r="E249" s="264">
        <v>7.53</v>
      </c>
      <c r="F249" s="265"/>
      <c r="G249" s="266"/>
      <c r="H249" s="267"/>
      <c r="I249" s="261"/>
      <c r="J249" s="268"/>
      <c r="K249" s="261"/>
      <c r="M249" s="262" t="s">
        <v>346</v>
      </c>
      <c r="O249" s="250"/>
    </row>
    <row r="250" spans="1:15" ht="12.75">
      <c r="A250" s="259"/>
      <c r="B250" s="263"/>
      <c r="C250" s="319" t="s">
        <v>347</v>
      </c>
      <c r="D250" s="320"/>
      <c r="E250" s="264">
        <v>19.1</v>
      </c>
      <c r="F250" s="265"/>
      <c r="G250" s="266"/>
      <c r="H250" s="267"/>
      <c r="I250" s="261"/>
      <c r="J250" s="268"/>
      <c r="K250" s="261"/>
      <c r="M250" s="262" t="s">
        <v>347</v>
      </c>
      <c r="O250" s="250"/>
    </row>
    <row r="251" spans="1:15" ht="12.75">
      <c r="A251" s="259"/>
      <c r="B251" s="263"/>
      <c r="C251" s="319" t="s">
        <v>348</v>
      </c>
      <c r="D251" s="320"/>
      <c r="E251" s="264">
        <v>4.05</v>
      </c>
      <c r="F251" s="265"/>
      <c r="G251" s="266"/>
      <c r="H251" s="267"/>
      <c r="I251" s="261"/>
      <c r="J251" s="268"/>
      <c r="K251" s="261"/>
      <c r="M251" s="262" t="s">
        <v>348</v>
      </c>
      <c r="O251" s="250"/>
    </row>
    <row r="252" spans="1:80" ht="12.75">
      <c r="A252" s="251">
        <v>51</v>
      </c>
      <c r="B252" s="252" t="s">
        <v>349</v>
      </c>
      <c r="C252" s="253" t="s">
        <v>350</v>
      </c>
      <c r="D252" s="254" t="s">
        <v>254</v>
      </c>
      <c r="E252" s="255">
        <v>62.5</v>
      </c>
      <c r="F252" s="255"/>
      <c r="G252" s="256">
        <f>E252*F252</f>
        <v>0</v>
      </c>
      <c r="H252" s="257">
        <v>0</v>
      </c>
      <c r="I252" s="258">
        <f>E252*H252</f>
        <v>0</v>
      </c>
      <c r="J252" s="257">
        <v>-0.00444</v>
      </c>
      <c r="K252" s="258">
        <f>E252*J252</f>
        <v>-0.2775</v>
      </c>
      <c r="O252" s="250">
        <v>2</v>
      </c>
      <c r="AA252" s="225">
        <v>1</v>
      </c>
      <c r="AB252" s="225">
        <v>7</v>
      </c>
      <c r="AC252" s="225">
        <v>7</v>
      </c>
      <c r="AZ252" s="225">
        <v>2</v>
      </c>
      <c r="BA252" s="225">
        <f>IF(AZ252=1,G252,0)</f>
        <v>0</v>
      </c>
      <c r="BB252" s="225">
        <f>IF(AZ252=2,G252,0)</f>
        <v>0</v>
      </c>
      <c r="BC252" s="225">
        <f>IF(AZ252=3,G252,0)</f>
        <v>0</v>
      </c>
      <c r="BD252" s="225">
        <f>IF(AZ252=4,G252,0)</f>
        <v>0</v>
      </c>
      <c r="BE252" s="225">
        <f>IF(AZ252=5,G252,0)</f>
        <v>0</v>
      </c>
      <c r="CA252" s="250">
        <v>1</v>
      </c>
      <c r="CB252" s="250">
        <v>7</v>
      </c>
    </row>
    <row r="253" spans="1:15" ht="12.75">
      <c r="A253" s="259"/>
      <c r="B253" s="263"/>
      <c r="C253" s="319" t="s">
        <v>351</v>
      </c>
      <c r="D253" s="320"/>
      <c r="E253" s="264">
        <v>0</v>
      </c>
      <c r="F253" s="265"/>
      <c r="G253" s="266"/>
      <c r="H253" s="267"/>
      <c r="I253" s="261"/>
      <c r="J253" s="268"/>
      <c r="K253" s="261"/>
      <c r="M253" s="262" t="s">
        <v>351</v>
      </c>
      <c r="O253" s="250"/>
    </row>
    <row r="254" spans="1:15" ht="12.75">
      <c r="A254" s="259"/>
      <c r="B254" s="263"/>
      <c r="C254" s="319" t="s">
        <v>352</v>
      </c>
      <c r="D254" s="320"/>
      <c r="E254" s="264">
        <v>25.3</v>
      </c>
      <c r="F254" s="265"/>
      <c r="G254" s="266"/>
      <c r="H254" s="267"/>
      <c r="I254" s="261"/>
      <c r="J254" s="268"/>
      <c r="K254" s="261"/>
      <c r="M254" s="262" t="s">
        <v>352</v>
      </c>
      <c r="O254" s="250"/>
    </row>
    <row r="255" spans="1:15" ht="12.75">
      <c r="A255" s="259"/>
      <c r="B255" s="263"/>
      <c r="C255" s="319" t="s">
        <v>353</v>
      </c>
      <c r="D255" s="320"/>
      <c r="E255" s="264">
        <v>11.9</v>
      </c>
      <c r="F255" s="265"/>
      <c r="G255" s="266"/>
      <c r="H255" s="267"/>
      <c r="I255" s="261"/>
      <c r="J255" s="268"/>
      <c r="K255" s="261"/>
      <c r="M255" s="262" t="s">
        <v>353</v>
      </c>
      <c r="O255" s="250"/>
    </row>
    <row r="256" spans="1:15" ht="12.75">
      <c r="A256" s="259"/>
      <c r="B256" s="263"/>
      <c r="C256" s="319" t="s">
        <v>354</v>
      </c>
      <c r="D256" s="320"/>
      <c r="E256" s="264">
        <v>25.3</v>
      </c>
      <c r="F256" s="265"/>
      <c r="G256" s="266"/>
      <c r="H256" s="267"/>
      <c r="I256" s="261"/>
      <c r="J256" s="268"/>
      <c r="K256" s="261"/>
      <c r="M256" s="262" t="s">
        <v>354</v>
      </c>
      <c r="O256" s="250"/>
    </row>
    <row r="257" spans="1:80" ht="12.75">
      <c r="A257" s="251">
        <v>52</v>
      </c>
      <c r="B257" s="252" t="s">
        <v>355</v>
      </c>
      <c r="C257" s="253" t="s">
        <v>356</v>
      </c>
      <c r="D257" s="254" t="s">
        <v>254</v>
      </c>
      <c r="E257" s="255">
        <v>57</v>
      </c>
      <c r="F257" s="255"/>
      <c r="G257" s="256">
        <f>E257*F257</f>
        <v>0</v>
      </c>
      <c r="H257" s="257">
        <v>0</v>
      </c>
      <c r="I257" s="258">
        <f>E257*H257</f>
        <v>0</v>
      </c>
      <c r="J257" s="257">
        <v>-0.00418</v>
      </c>
      <c r="K257" s="258">
        <f>E257*J257</f>
        <v>-0.23825999999999997</v>
      </c>
      <c r="O257" s="250">
        <v>2</v>
      </c>
      <c r="AA257" s="225">
        <v>1</v>
      </c>
      <c r="AB257" s="225">
        <v>7</v>
      </c>
      <c r="AC257" s="225">
        <v>7</v>
      </c>
      <c r="AZ257" s="225">
        <v>2</v>
      </c>
      <c r="BA257" s="225">
        <f>IF(AZ257=1,G257,0)</f>
        <v>0</v>
      </c>
      <c r="BB257" s="225">
        <f>IF(AZ257=2,G257,0)</f>
        <v>0</v>
      </c>
      <c r="BC257" s="225">
        <f>IF(AZ257=3,G257,0)</f>
        <v>0</v>
      </c>
      <c r="BD257" s="225">
        <f>IF(AZ257=4,G257,0)</f>
        <v>0</v>
      </c>
      <c r="BE257" s="225">
        <f>IF(AZ257=5,G257,0)</f>
        <v>0</v>
      </c>
      <c r="CA257" s="250">
        <v>1</v>
      </c>
      <c r="CB257" s="250">
        <v>7</v>
      </c>
    </row>
    <row r="258" spans="1:15" ht="12.75">
      <c r="A258" s="259"/>
      <c r="B258" s="263"/>
      <c r="C258" s="319" t="s">
        <v>357</v>
      </c>
      <c r="D258" s="320"/>
      <c r="E258" s="264">
        <v>7</v>
      </c>
      <c r="F258" s="265"/>
      <c r="G258" s="266"/>
      <c r="H258" s="267"/>
      <c r="I258" s="261"/>
      <c r="J258" s="268"/>
      <c r="K258" s="261"/>
      <c r="M258" s="262" t="s">
        <v>357</v>
      </c>
      <c r="O258" s="250"/>
    </row>
    <row r="259" spans="1:15" ht="12.75">
      <c r="A259" s="259"/>
      <c r="B259" s="263"/>
      <c r="C259" s="319" t="s">
        <v>358</v>
      </c>
      <c r="D259" s="320"/>
      <c r="E259" s="264">
        <v>4</v>
      </c>
      <c r="F259" s="265"/>
      <c r="G259" s="266"/>
      <c r="H259" s="267"/>
      <c r="I259" s="261"/>
      <c r="J259" s="268"/>
      <c r="K259" s="261"/>
      <c r="M259" s="262" t="s">
        <v>358</v>
      </c>
      <c r="O259" s="250"/>
    </row>
    <row r="260" spans="1:15" ht="12.75">
      <c r="A260" s="259"/>
      <c r="B260" s="263"/>
      <c r="C260" s="319" t="s">
        <v>359</v>
      </c>
      <c r="D260" s="320"/>
      <c r="E260" s="264">
        <v>42</v>
      </c>
      <c r="F260" s="265"/>
      <c r="G260" s="266"/>
      <c r="H260" s="267"/>
      <c r="I260" s="261"/>
      <c r="J260" s="268"/>
      <c r="K260" s="261"/>
      <c r="M260" s="262" t="s">
        <v>359</v>
      </c>
      <c r="O260" s="250"/>
    </row>
    <row r="261" spans="1:15" ht="12.75">
      <c r="A261" s="259"/>
      <c r="B261" s="263"/>
      <c r="C261" s="319" t="s">
        <v>360</v>
      </c>
      <c r="D261" s="320"/>
      <c r="E261" s="264">
        <v>4</v>
      </c>
      <c r="F261" s="265"/>
      <c r="G261" s="266"/>
      <c r="H261" s="267"/>
      <c r="I261" s="261"/>
      <c r="J261" s="268"/>
      <c r="K261" s="261"/>
      <c r="M261" s="262" t="s">
        <v>360</v>
      </c>
      <c r="O261" s="250"/>
    </row>
    <row r="262" spans="1:80" ht="12.75">
      <c r="A262" s="251">
        <v>53</v>
      </c>
      <c r="B262" s="252"/>
      <c r="C262" s="253"/>
      <c r="D262" s="254"/>
      <c r="E262" s="255"/>
      <c r="F262" s="255"/>
      <c r="G262" s="256"/>
      <c r="H262" s="257"/>
      <c r="I262" s="258"/>
      <c r="J262" s="257"/>
      <c r="K262" s="258"/>
      <c r="O262" s="250">
        <v>2</v>
      </c>
      <c r="AA262" s="225">
        <v>1</v>
      </c>
      <c r="AB262" s="225">
        <v>7</v>
      </c>
      <c r="AC262" s="225">
        <v>7</v>
      </c>
      <c r="AZ262" s="225">
        <v>2</v>
      </c>
      <c r="BA262" s="225">
        <f aca="true" t="shared" si="8" ref="BA262:BA268">IF(AZ262=1,G262,0)</f>
        <v>0</v>
      </c>
      <c r="BB262" s="225">
        <f aca="true" t="shared" si="9" ref="BB262:BB268">IF(AZ262=2,G262,0)</f>
        <v>0</v>
      </c>
      <c r="BC262" s="225">
        <f aca="true" t="shared" si="10" ref="BC262:BC268">IF(AZ262=3,G262,0)</f>
        <v>0</v>
      </c>
      <c r="BD262" s="225">
        <f aca="true" t="shared" si="11" ref="BD262:BD268">IF(AZ262=4,G262,0)</f>
        <v>0</v>
      </c>
      <c r="BE262" s="225">
        <f aca="true" t="shared" si="12" ref="BE262:BE268">IF(AZ262=5,G262,0)</f>
        <v>0</v>
      </c>
      <c r="CA262" s="250">
        <v>1</v>
      </c>
      <c r="CB262" s="250">
        <v>7</v>
      </c>
    </row>
    <row r="263" spans="1:80" ht="12.75">
      <c r="A263" s="251">
        <v>54</v>
      </c>
      <c r="B263" s="252"/>
      <c r="C263" s="253"/>
      <c r="D263" s="254"/>
      <c r="E263" s="255"/>
      <c r="F263" s="255"/>
      <c r="G263" s="256"/>
      <c r="H263" s="257"/>
      <c r="I263" s="258"/>
      <c r="J263" s="257"/>
      <c r="K263" s="258"/>
      <c r="O263" s="250">
        <v>2</v>
      </c>
      <c r="AA263" s="225">
        <v>1</v>
      </c>
      <c r="AB263" s="225">
        <v>7</v>
      </c>
      <c r="AC263" s="225">
        <v>7</v>
      </c>
      <c r="AZ263" s="225">
        <v>2</v>
      </c>
      <c r="BA263" s="225">
        <f t="shared" si="8"/>
        <v>0</v>
      </c>
      <c r="BB263" s="225">
        <f t="shared" si="9"/>
        <v>0</v>
      </c>
      <c r="BC263" s="225">
        <f t="shared" si="10"/>
        <v>0</v>
      </c>
      <c r="BD263" s="225">
        <f t="shared" si="11"/>
        <v>0</v>
      </c>
      <c r="BE263" s="225">
        <f t="shared" si="12"/>
        <v>0</v>
      </c>
      <c r="CA263" s="250">
        <v>1</v>
      </c>
      <c r="CB263" s="250">
        <v>7</v>
      </c>
    </row>
    <row r="264" spans="1:80" ht="12.75">
      <c r="A264" s="251">
        <v>55</v>
      </c>
      <c r="B264" s="252"/>
      <c r="C264" s="253"/>
      <c r="D264" s="254"/>
      <c r="E264" s="255"/>
      <c r="F264" s="255"/>
      <c r="G264" s="256"/>
      <c r="H264" s="257"/>
      <c r="I264" s="258"/>
      <c r="J264" s="257"/>
      <c r="K264" s="258"/>
      <c r="O264" s="250">
        <v>2</v>
      </c>
      <c r="AA264" s="225">
        <v>1</v>
      </c>
      <c r="AB264" s="225">
        <v>7</v>
      </c>
      <c r="AC264" s="225">
        <v>7</v>
      </c>
      <c r="AZ264" s="225">
        <v>2</v>
      </c>
      <c r="BA264" s="225">
        <f t="shared" si="8"/>
        <v>0</v>
      </c>
      <c r="BB264" s="225">
        <f t="shared" si="9"/>
        <v>0</v>
      </c>
      <c r="BC264" s="225">
        <f t="shared" si="10"/>
        <v>0</v>
      </c>
      <c r="BD264" s="225">
        <f t="shared" si="11"/>
        <v>0</v>
      </c>
      <c r="BE264" s="225">
        <f t="shared" si="12"/>
        <v>0</v>
      </c>
      <c r="CA264" s="250">
        <v>1</v>
      </c>
      <c r="CB264" s="250">
        <v>7</v>
      </c>
    </row>
    <row r="265" spans="1:80" ht="12.75">
      <c r="A265" s="251">
        <v>56</v>
      </c>
      <c r="B265" s="252"/>
      <c r="C265" s="253"/>
      <c r="D265" s="254"/>
      <c r="E265" s="255"/>
      <c r="F265" s="255"/>
      <c r="G265" s="256"/>
      <c r="H265" s="257"/>
      <c r="I265" s="258"/>
      <c r="J265" s="257"/>
      <c r="K265" s="258"/>
      <c r="O265" s="250">
        <v>2</v>
      </c>
      <c r="AA265" s="225">
        <v>1</v>
      </c>
      <c r="AB265" s="225">
        <v>7</v>
      </c>
      <c r="AC265" s="225">
        <v>7</v>
      </c>
      <c r="AZ265" s="225">
        <v>2</v>
      </c>
      <c r="BA265" s="225">
        <f t="shared" si="8"/>
        <v>0</v>
      </c>
      <c r="BB265" s="225">
        <f t="shared" si="9"/>
        <v>0</v>
      </c>
      <c r="BC265" s="225">
        <f t="shared" si="10"/>
        <v>0</v>
      </c>
      <c r="BD265" s="225">
        <f t="shared" si="11"/>
        <v>0</v>
      </c>
      <c r="BE265" s="225">
        <f t="shared" si="12"/>
        <v>0</v>
      </c>
      <c r="CA265" s="250">
        <v>1</v>
      </c>
      <c r="CB265" s="250">
        <v>7</v>
      </c>
    </row>
    <row r="266" spans="1:80" ht="12.75">
      <c r="A266" s="251">
        <v>57</v>
      </c>
      <c r="B266" s="252"/>
      <c r="C266" s="253"/>
      <c r="D266" s="254"/>
      <c r="E266" s="255"/>
      <c r="F266" s="255"/>
      <c r="G266" s="256"/>
      <c r="H266" s="257"/>
      <c r="I266" s="258"/>
      <c r="J266" s="257"/>
      <c r="K266" s="258"/>
      <c r="O266" s="250">
        <v>2</v>
      </c>
      <c r="AA266" s="225">
        <v>1</v>
      </c>
      <c r="AB266" s="225">
        <v>7</v>
      </c>
      <c r="AC266" s="225">
        <v>7</v>
      </c>
      <c r="AZ266" s="225">
        <v>2</v>
      </c>
      <c r="BA266" s="225">
        <f t="shared" si="8"/>
        <v>0</v>
      </c>
      <c r="BB266" s="225">
        <f t="shared" si="9"/>
        <v>0</v>
      </c>
      <c r="BC266" s="225">
        <f t="shared" si="10"/>
        <v>0</v>
      </c>
      <c r="BD266" s="225">
        <f t="shared" si="11"/>
        <v>0</v>
      </c>
      <c r="BE266" s="225">
        <f t="shared" si="12"/>
        <v>0</v>
      </c>
      <c r="CA266" s="250">
        <v>1</v>
      </c>
      <c r="CB266" s="250">
        <v>7</v>
      </c>
    </row>
    <row r="267" spans="1:80" ht="12.75">
      <c r="A267" s="251">
        <v>58</v>
      </c>
      <c r="B267" s="252"/>
      <c r="C267" s="253"/>
      <c r="D267" s="254"/>
      <c r="E267" s="255"/>
      <c r="F267" s="255"/>
      <c r="G267" s="256"/>
      <c r="H267" s="257"/>
      <c r="I267" s="258"/>
      <c r="J267" s="257"/>
      <c r="K267" s="258"/>
      <c r="O267" s="250">
        <v>2</v>
      </c>
      <c r="AA267" s="225">
        <v>1</v>
      </c>
      <c r="AB267" s="225">
        <v>7</v>
      </c>
      <c r="AC267" s="225">
        <v>7</v>
      </c>
      <c r="AZ267" s="225">
        <v>2</v>
      </c>
      <c r="BA267" s="225">
        <f t="shared" si="8"/>
        <v>0</v>
      </c>
      <c r="BB267" s="225">
        <f t="shared" si="9"/>
        <v>0</v>
      </c>
      <c r="BC267" s="225">
        <f t="shared" si="10"/>
        <v>0</v>
      </c>
      <c r="BD267" s="225">
        <f t="shared" si="11"/>
        <v>0</v>
      </c>
      <c r="BE267" s="225">
        <f t="shared" si="12"/>
        <v>0</v>
      </c>
      <c r="CA267" s="250">
        <v>1</v>
      </c>
      <c r="CB267" s="250">
        <v>7</v>
      </c>
    </row>
    <row r="268" spans="1:80" ht="12.75">
      <c r="A268" s="251">
        <v>59</v>
      </c>
      <c r="B268" s="252"/>
      <c r="C268" s="253"/>
      <c r="D268" s="254"/>
      <c r="E268" s="255"/>
      <c r="F268" s="255"/>
      <c r="G268" s="256"/>
      <c r="H268" s="257"/>
      <c r="I268" s="258"/>
      <c r="J268" s="257"/>
      <c r="K268" s="258"/>
      <c r="O268" s="250">
        <v>2</v>
      </c>
      <c r="AA268" s="225">
        <v>1</v>
      </c>
      <c r="AB268" s="225">
        <v>7</v>
      </c>
      <c r="AC268" s="225">
        <v>7</v>
      </c>
      <c r="AZ268" s="225">
        <v>2</v>
      </c>
      <c r="BA268" s="225">
        <f t="shared" si="8"/>
        <v>0</v>
      </c>
      <c r="BB268" s="225">
        <f t="shared" si="9"/>
        <v>0</v>
      </c>
      <c r="BC268" s="225">
        <f t="shared" si="10"/>
        <v>0</v>
      </c>
      <c r="BD268" s="225">
        <f t="shared" si="11"/>
        <v>0</v>
      </c>
      <c r="BE268" s="225">
        <f t="shared" si="12"/>
        <v>0</v>
      </c>
      <c r="CA268" s="250">
        <v>1</v>
      </c>
      <c r="CB268" s="250">
        <v>7</v>
      </c>
    </row>
    <row r="269" spans="1:15" ht="12.75">
      <c r="A269" s="259"/>
      <c r="B269" s="260"/>
      <c r="C269" s="322"/>
      <c r="D269" s="323"/>
      <c r="E269" s="323"/>
      <c r="F269" s="323"/>
      <c r="G269" s="324"/>
      <c r="I269" s="261"/>
      <c r="K269" s="261"/>
      <c r="L269" s="262" t="s">
        <v>375</v>
      </c>
      <c r="O269" s="250">
        <v>3</v>
      </c>
    </row>
    <row r="270" spans="1:80" ht="12.75">
      <c r="A270" s="251">
        <v>60</v>
      </c>
      <c r="B270" s="252"/>
      <c r="C270" s="253"/>
      <c r="D270" s="254"/>
      <c r="E270" s="255"/>
      <c r="F270" s="255"/>
      <c r="G270" s="256"/>
      <c r="H270" s="257"/>
      <c r="I270" s="258"/>
      <c r="J270" s="257"/>
      <c r="K270" s="258"/>
      <c r="O270" s="250">
        <v>2</v>
      </c>
      <c r="AA270" s="225">
        <v>1</v>
      </c>
      <c r="AB270" s="225">
        <v>7</v>
      </c>
      <c r="AC270" s="225">
        <v>7</v>
      </c>
      <c r="AZ270" s="225">
        <v>2</v>
      </c>
      <c r="BA270" s="225">
        <f aca="true" t="shared" si="13" ref="BA270:BA276">IF(AZ270=1,G270,0)</f>
        <v>0</v>
      </c>
      <c r="BB270" s="225">
        <f aca="true" t="shared" si="14" ref="BB270:BB276">IF(AZ270=2,G270,0)</f>
        <v>0</v>
      </c>
      <c r="BC270" s="225">
        <f aca="true" t="shared" si="15" ref="BC270:BC276">IF(AZ270=3,G270,0)</f>
        <v>0</v>
      </c>
      <c r="BD270" s="225">
        <f aca="true" t="shared" si="16" ref="BD270:BD276">IF(AZ270=4,G270,0)</f>
        <v>0</v>
      </c>
      <c r="BE270" s="225">
        <f aca="true" t="shared" si="17" ref="BE270:BE276">IF(AZ270=5,G270,0)</f>
        <v>0</v>
      </c>
      <c r="CA270" s="250">
        <v>1</v>
      </c>
      <c r="CB270" s="250">
        <v>7</v>
      </c>
    </row>
    <row r="271" spans="1:80" ht="12.75">
      <c r="A271" s="251">
        <v>61</v>
      </c>
      <c r="B271" s="252"/>
      <c r="C271" s="253"/>
      <c r="D271" s="254"/>
      <c r="E271" s="255"/>
      <c r="F271" s="255"/>
      <c r="G271" s="256"/>
      <c r="H271" s="257"/>
      <c r="I271" s="258"/>
      <c r="J271" s="257"/>
      <c r="K271" s="258"/>
      <c r="O271" s="250">
        <v>2</v>
      </c>
      <c r="AA271" s="225">
        <v>1</v>
      </c>
      <c r="AB271" s="225">
        <v>7</v>
      </c>
      <c r="AC271" s="225">
        <v>7</v>
      </c>
      <c r="AZ271" s="225">
        <v>2</v>
      </c>
      <c r="BA271" s="225">
        <f t="shared" si="13"/>
        <v>0</v>
      </c>
      <c r="BB271" s="225">
        <f t="shared" si="14"/>
        <v>0</v>
      </c>
      <c r="BC271" s="225">
        <f t="shared" si="15"/>
        <v>0</v>
      </c>
      <c r="BD271" s="225">
        <f t="shared" si="16"/>
        <v>0</v>
      </c>
      <c r="BE271" s="225">
        <f t="shared" si="17"/>
        <v>0</v>
      </c>
      <c r="CA271" s="250">
        <v>1</v>
      </c>
      <c r="CB271" s="250">
        <v>7</v>
      </c>
    </row>
    <row r="272" spans="1:80" ht="12.75">
      <c r="A272" s="251">
        <v>62</v>
      </c>
      <c r="B272" s="252"/>
      <c r="C272" s="253"/>
      <c r="D272" s="254"/>
      <c r="E272" s="255"/>
      <c r="F272" s="255"/>
      <c r="G272" s="256"/>
      <c r="H272" s="257"/>
      <c r="I272" s="258"/>
      <c r="J272" s="257"/>
      <c r="K272" s="258"/>
      <c r="O272" s="250">
        <v>2</v>
      </c>
      <c r="AA272" s="225">
        <v>1</v>
      </c>
      <c r="AB272" s="225">
        <v>7</v>
      </c>
      <c r="AC272" s="225">
        <v>7</v>
      </c>
      <c r="AZ272" s="225">
        <v>2</v>
      </c>
      <c r="BA272" s="225">
        <f t="shared" si="13"/>
        <v>0</v>
      </c>
      <c r="BB272" s="225">
        <f t="shared" si="14"/>
        <v>0</v>
      </c>
      <c r="BC272" s="225">
        <f t="shared" si="15"/>
        <v>0</v>
      </c>
      <c r="BD272" s="225">
        <f t="shared" si="16"/>
        <v>0</v>
      </c>
      <c r="BE272" s="225">
        <f t="shared" si="17"/>
        <v>0</v>
      </c>
      <c r="CA272" s="250">
        <v>1</v>
      </c>
      <c r="CB272" s="250">
        <v>7</v>
      </c>
    </row>
    <row r="273" spans="1:80" ht="12.75">
      <c r="A273" s="251">
        <v>63</v>
      </c>
      <c r="B273" s="252"/>
      <c r="C273" s="253"/>
      <c r="D273" s="254"/>
      <c r="E273" s="255"/>
      <c r="F273" s="255"/>
      <c r="G273" s="256"/>
      <c r="H273" s="257"/>
      <c r="I273" s="258"/>
      <c r="J273" s="257"/>
      <c r="K273" s="258"/>
      <c r="O273" s="250">
        <v>2</v>
      </c>
      <c r="AA273" s="225">
        <v>1</v>
      </c>
      <c r="AB273" s="225">
        <v>7</v>
      </c>
      <c r="AC273" s="225">
        <v>7</v>
      </c>
      <c r="AZ273" s="225">
        <v>2</v>
      </c>
      <c r="BA273" s="225">
        <f t="shared" si="13"/>
        <v>0</v>
      </c>
      <c r="BB273" s="225">
        <f t="shared" si="14"/>
        <v>0</v>
      </c>
      <c r="BC273" s="225">
        <f t="shared" si="15"/>
        <v>0</v>
      </c>
      <c r="BD273" s="225">
        <f t="shared" si="16"/>
        <v>0</v>
      </c>
      <c r="BE273" s="225">
        <f t="shared" si="17"/>
        <v>0</v>
      </c>
      <c r="CA273" s="250">
        <v>1</v>
      </c>
      <c r="CB273" s="250">
        <v>7</v>
      </c>
    </row>
    <row r="274" spans="1:80" ht="12.75">
      <c r="A274" s="251">
        <v>64</v>
      </c>
      <c r="B274" s="252"/>
      <c r="C274" s="253"/>
      <c r="D274" s="254"/>
      <c r="E274" s="255"/>
      <c r="F274" s="255"/>
      <c r="G274" s="256"/>
      <c r="H274" s="257"/>
      <c r="I274" s="258"/>
      <c r="J274" s="257"/>
      <c r="K274" s="258"/>
      <c r="O274" s="250">
        <v>2</v>
      </c>
      <c r="AA274" s="225">
        <v>1</v>
      </c>
      <c r="AB274" s="225">
        <v>7</v>
      </c>
      <c r="AC274" s="225">
        <v>7</v>
      </c>
      <c r="AZ274" s="225">
        <v>2</v>
      </c>
      <c r="BA274" s="225">
        <f t="shared" si="13"/>
        <v>0</v>
      </c>
      <c r="BB274" s="225">
        <f t="shared" si="14"/>
        <v>0</v>
      </c>
      <c r="BC274" s="225">
        <f t="shared" si="15"/>
        <v>0</v>
      </c>
      <c r="BD274" s="225">
        <f t="shared" si="16"/>
        <v>0</v>
      </c>
      <c r="BE274" s="225">
        <f t="shared" si="17"/>
        <v>0</v>
      </c>
      <c r="CA274" s="250">
        <v>1</v>
      </c>
      <c r="CB274" s="250">
        <v>7</v>
      </c>
    </row>
    <row r="275" spans="1:80" ht="12.75">
      <c r="A275" s="251">
        <v>65</v>
      </c>
      <c r="B275" s="252"/>
      <c r="C275" s="253"/>
      <c r="D275" s="254"/>
      <c r="E275" s="255"/>
      <c r="F275" s="255"/>
      <c r="G275" s="256"/>
      <c r="H275" s="257"/>
      <c r="I275" s="258"/>
      <c r="J275" s="257"/>
      <c r="K275" s="258"/>
      <c r="O275" s="250">
        <v>2</v>
      </c>
      <c r="AA275" s="225">
        <v>1</v>
      </c>
      <c r="AB275" s="225">
        <v>7</v>
      </c>
      <c r="AC275" s="225">
        <v>7</v>
      </c>
      <c r="AZ275" s="225">
        <v>2</v>
      </c>
      <c r="BA275" s="225">
        <f t="shared" si="13"/>
        <v>0</v>
      </c>
      <c r="BB275" s="225">
        <f t="shared" si="14"/>
        <v>0</v>
      </c>
      <c r="BC275" s="225">
        <f t="shared" si="15"/>
        <v>0</v>
      </c>
      <c r="BD275" s="225">
        <f t="shared" si="16"/>
        <v>0</v>
      </c>
      <c r="BE275" s="225">
        <f t="shared" si="17"/>
        <v>0</v>
      </c>
      <c r="CA275" s="250">
        <v>1</v>
      </c>
      <c r="CB275" s="250">
        <v>7</v>
      </c>
    </row>
    <row r="276" spans="1:80" ht="22.5">
      <c r="A276" s="251">
        <v>66</v>
      </c>
      <c r="B276" s="252" t="s">
        <v>387</v>
      </c>
      <c r="C276" s="253" t="s">
        <v>388</v>
      </c>
      <c r="D276" s="254" t="s">
        <v>254</v>
      </c>
      <c r="E276" s="255">
        <v>46.58</v>
      </c>
      <c r="F276" s="255"/>
      <c r="G276" s="256">
        <f aca="true" t="shared" si="18" ref="G276">E276*F276</f>
        <v>0</v>
      </c>
      <c r="H276" s="257">
        <v>0.00359</v>
      </c>
      <c r="I276" s="258">
        <f aca="true" t="shared" si="19" ref="I276">E276*H276</f>
        <v>0.1672222</v>
      </c>
      <c r="J276" s="257">
        <v>0</v>
      </c>
      <c r="K276" s="258">
        <f aca="true" t="shared" si="20" ref="K276">E276*J276</f>
        <v>0</v>
      </c>
      <c r="O276" s="250">
        <v>2</v>
      </c>
      <c r="AA276" s="225">
        <v>1</v>
      </c>
      <c r="AB276" s="225">
        <v>7</v>
      </c>
      <c r="AC276" s="225">
        <v>7</v>
      </c>
      <c r="AZ276" s="225">
        <v>2</v>
      </c>
      <c r="BA276" s="225">
        <f t="shared" si="13"/>
        <v>0</v>
      </c>
      <c r="BB276" s="225">
        <f t="shared" si="14"/>
        <v>0</v>
      </c>
      <c r="BC276" s="225">
        <f t="shared" si="15"/>
        <v>0</v>
      </c>
      <c r="BD276" s="225">
        <f t="shared" si="16"/>
        <v>0</v>
      </c>
      <c r="BE276" s="225">
        <f t="shared" si="17"/>
        <v>0</v>
      </c>
      <c r="CA276" s="250">
        <v>1</v>
      </c>
      <c r="CB276" s="250">
        <v>7</v>
      </c>
    </row>
    <row r="277" spans="1:15" ht="12.75">
      <c r="A277" s="259"/>
      <c r="B277" s="260"/>
      <c r="C277" s="322" t="s">
        <v>2</v>
      </c>
      <c r="D277" s="323"/>
      <c r="E277" s="323"/>
      <c r="F277" s="323"/>
      <c r="G277" s="324"/>
      <c r="I277" s="261"/>
      <c r="K277" s="261"/>
      <c r="L277" s="262" t="s">
        <v>2</v>
      </c>
      <c r="O277" s="250">
        <v>3</v>
      </c>
    </row>
    <row r="278" spans="1:15" ht="12.75">
      <c r="A278" s="259"/>
      <c r="B278" s="263"/>
      <c r="C278" s="319" t="s">
        <v>343</v>
      </c>
      <c r="D278" s="320"/>
      <c r="E278" s="264">
        <v>15.9</v>
      </c>
      <c r="F278" s="265"/>
      <c r="G278" s="266"/>
      <c r="H278" s="267"/>
      <c r="I278" s="261"/>
      <c r="J278" s="268"/>
      <c r="K278" s="261"/>
      <c r="M278" s="262" t="s">
        <v>343</v>
      </c>
      <c r="O278" s="250"/>
    </row>
    <row r="279" spans="1:15" ht="12.75">
      <c r="A279" s="259"/>
      <c r="B279" s="263"/>
      <c r="C279" s="319" t="s">
        <v>346</v>
      </c>
      <c r="D279" s="320"/>
      <c r="E279" s="264">
        <v>7.53</v>
      </c>
      <c r="F279" s="265"/>
      <c r="G279" s="266"/>
      <c r="H279" s="267"/>
      <c r="I279" s="261"/>
      <c r="J279" s="268"/>
      <c r="K279" s="261"/>
      <c r="M279" s="262" t="s">
        <v>346</v>
      </c>
      <c r="O279" s="250"/>
    </row>
    <row r="280" spans="1:15" ht="12.75">
      <c r="A280" s="259"/>
      <c r="B280" s="263"/>
      <c r="C280" s="319" t="s">
        <v>347</v>
      </c>
      <c r="D280" s="320"/>
      <c r="E280" s="264">
        <v>19.1</v>
      </c>
      <c r="F280" s="265"/>
      <c r="G280" s="266"/>
      <c r="H280" s="267"/>
      <c r="I280" s="261"/>
      <c r="J280" s="268"/>
      <c r="K280" s="261"/>
      <c r="M280" s="262" t="s">
        <v>347</v>
      </c>
      <c r="O280" s="250"/>
    </row>
    <row r="281" spans="1:15" ht="12.75">
      <c r="A281" s="259"/>
      <c r="B281" s="263"/>
      <c r="C281" s="319" t="s">
        <v>348</v>
      </c>
      <c r="D281" s="320"/>
      <c r="E281" s="264">
        <v>4.05</v>
      </c>
      <c r="F281" s="265"/>
      <c r="G281" s="266"/>
      <c r="H281" s="267"/>
      <c r="I281" s="261"/>
      <c r="J281" s="268"/>
      <c r="K281" s="261"/>
      <c r="M281" s="262" t="s">
        <v>348</v>
      </c>
      <c r="O281" s="250"/>
    </row>
    <row r="282" spans="1:80" ht="22.5">
      <c r="A282" s="251">
        <v>67</v>
      </c>
      <c r="B282" s="252" t="s">
        <v>389</v>
      </c>
      <c r="C282" s="253" t="s">
        <v>390</v>
      </c>
      <c r="D282" s="254" t="s">
        <v>254</v>
      </c>
      <c r="E282" s="255">
        <v>11.79</v>
      </c>
      <c r="F282" s="255"/>
      <c r="G282" s="256">
        <f>E282*F282</f>
        <v>0</v>
      </c>
      <c r="H282" s="257">
        <v>0.00395</v>
      </c>
      <c r="I282" s="258">
        <f>E282*H282</f>
        <v>0.0465705</v>
      </c>
      <c r="J282" s="257">
        <v>0</v>
      </c>
      <c r="K282" s="258">
        <f>E282*J282</f>
        <v>0</v>
      </c>
      <c r="O282" s="250">
        <v>2</v>
      </c>
      <c r="AA282" s="225">
        <v>1</v>
      </c>
      <c r="AB282" s="225">
        <v>7</v>
      </c>
      <c r="AC282" s="225">
        <v>7</v>
      </c>
      <c r="AZ282" s="225">
        <v>2</v>
      </c>
      <c r="BA282" s="225">
        <f>IF(AZ282=1,G282,0)</f>
        <v>0</v>
      </c>
      <c r="BB282" s="225">
        <f>IF(AZ282=2,G282,0)</f>
        <v>0</v>
      </c>
      <c r="BC282" s="225">
        <f>IF(AZ282=3,G282,0)</f>
        <v>0</v>
      </c>
      <c r="BD282" s="225">
        <f>IF(AZ282=4,G282,0)</f>
        <v>0</v>
      </c>
      <c r="BE282" s="225">
        <f>IF(AZ282=5,G282,0)</f>
        <v>0</v>
      </c>
      <c r="CA282" s="250">
        <v>1</v>
      </c>
      <c r="CB282" s="250">
        <v>7</v>
      </c>
    </row>
    <row r="283" spans="1:15" ht="12.75">
      <c r="A283" s="259"/>
      <c r="B283" s="263"/>
      <c r="C283" s="319" t="s">
        <v>345</v>
      </c>
      <c r="D283" s="320"/>
      <c r="E283" s="264">
        <v>11.79</v>
      </c>
      <c r="F283" s="265"/>
      <c r="G283" s="266"/>
      <c r="H283" s="267"/>
      <c r="I283" s="261"/>
      <c r="J283" s="268"/>
      <c r="K283" s="261"/>
      <c r="M283" s="262" t="s">
        <v>345</v>
      </c>
      <c r="O283" s="250"/>
    </row>
    <row r="284" spans="1:80" ht="22.5">
      <c r="A284" s="251">
        <v>68</v>
      </c>
      <c r="B284" s="252" t="s">
        <v>391</v>
      </c>
      <c r="C284" s="253" t="s">
        <v>392</v>
      </c>
      <c r="D284" s="254" t="s">
        <v>254</v>
      </c>
      <c r="E284" s="255">
        <v>14.65</v>
      </c>
      <c r="F284" s="255"/>
      <c r="G284" s="256">
        <f>E284*F284</f>
        <v>0</v>
      </c>
      <c r="H284" s="257">
        <v>0.00509</v>
      </c>
      <c r="I284" s="258">
        <f>E284*H284</f>
        <v>0.0745685</v>
      </c>
      <c r="J284" s="257">
        <v>0</v>
      </c>
      <c r="K284" s="258">
        <f>E284*J284</f>
        <v>0</v>
      </c>
      <c r="O284" s="250">
        <v>2</v>
      </c>
      <c r="AA284" s="225">
        <v>1</v>
      </c>
      <c r="AB284" s="225">
        <v>7</v>
      </c>
      <c r="AC284" s="225">
        <v>7</v>
      </c>
      <c r="AZ284" s="225">
        <v>2</v>
      </c>
      <c r="BA284" s="225">
        <f>IF(AZ284=1,G284,0)</f>
        <v>0</v>
      </c>
      <c r="BB284" s="225">
        <f>IF(AZ284=2,G284,0)</f>
        <v>0</v>
      </c>
      <c r="BC284" s="225">
        <f>IF(AZ284=3,G284,0)</f>
        <v>0</v>
      </c>
      <c r="BD284" s="225">
        <f>IF(AZ284=4,G284,0)</f>
        <v>0</v>
      </c>
      <c r="BE284" s="225">
        <f>IF(AZ284=5,G284,0)</f>
        <v>0</v>
      </c>
      <c r="CA284" s="250">
        <v>1</v>
      </c>
      <c r="CB284" s="250">
        <v>7</v>
      </c>
    </row>
    <row r="285" spans="1:15" ht="12.75">
      <c r="A285" s="259"/>
      <c r="B285" s="263"/>
      <c r="C285" s="319" t="s">
        <v>344</v>
      </c>
      <c r="D285" s="320"/>
      <c r="E285" s="264">
        <v>14.65</v>
      </c>
      <c r="F285" s="265"/>
      <c r="G285" s="266"/>
      <c r="H285" s="267"/>
      <c r="I285" s="261"/>
      <c r="J285" s="268"/>
      <c r="K285" s="261"/>
      <c r="M285" s="262" t="s">
        <v>344</v>
      </c>
      <c r="O285" s="250"/>
    </row>
    <row r="286" spans="1:80" ht="22.5">
      <c r="A286" s="251">
        <v>69</v>
      </c>
      <c r="B286" s="252" t="s">
        <v>393</v>
      </c>
      <c r="C286" s="253" t="s">
        <v>394</v>
      </c>
      <c r="D286" s="254" t="s">
        <v>378</v>
      </c>
      <c r="E286" s="255">
        <v>6</v>
      </c>
      <c r="F286" s="255"/>
      <c r="G286" s="256">
        <f>E286*F286</f>
        <v>0</v>
      </c>
      <c r="H286" s="257">
        <v>4E-05</v>
      </c>
      <c r="I286" s="258">
        <f>E286*H286</f>
        <v>0.00024000000000000003</v>
      </c>
      <c r="J286" s="257">
        <v>0</v>
      </c>
      <c r="K286" s="258">
        <f>E286*J286</f>
        <v>0</v>
      </c>
      <c r="O286" s="250">
        <v>2</v>
      </c>
      <c r="AA286" s="225">
        <v>1</v>
      </c>
      <c r="AB286" s="225">
        <v>7</v>
      </c>
      <c r="AC286" s="225">
        <v>7</v>
      </c>
      <c r="AZ286" s="225">
        <v>2</v>
      </c>
      <c r="BA286" s="225">
        <f>IF(AZ286=1,G286,0)</f>
        <v>0</v>
      </c>
      <c r="BB286" s="225">
        <f>IF(AZ286=2,G286,0)</f>
        <v>0</v>
      </c>
      <c r="BC286" s="225">
        <f>IF(AZ286=3,G286,0)</f>
        <v>0</v>
      </c>
      <c r="BD286" s="225">
        <f>IF(AZ286=4,G286,0)</f>
        <v>0</v>
      </c>
      <c r="BE286" s="225">
        <f>IF(AZ286=5,G286,0)</f>
        <v>0</v>
      </c>
      <c r="CA286" s="250">
        <v>1</v>
      </c>
      <c r="CB286" s="250">
        <v>7</v>
      </c>
    </row>
    <row r="287" spans="1:15" ht="12.75">
      <c r="A287" s="259"/>
      <c r="B287" s="263"/>
      <c r="C287" s="319" t="s">
        <v>395</v>
      </c>
      <c r="D287" s="320"/>
      <c r="E287" s="264">
        <v>2</v>
      </c>
      <c r="F287" s="265"/>
      <c r="G287" s="266"/>
      <c r="H287" s="267"/>
      <c r="I287" s="261"/>
      <c r="J287" s="268"/>
      <c r="K287" s="261"/>
      <c r="M287" s="262" t="s">
        <v>395</v>
      </c>
      <c r="O287" s="250"/>
    </row>
    <row r="288" spans="1:15" ht="12.75">
      <c r="A288" s="259"/>
      <c r="B288" s="263"/>
      <c r="C288" s="319" t="s">
        <v>396</v>
      </c>
      <c r="D288" s="320"/>
      <c r="E288" s="264">
        <v>2</v>
      </c>
      <c r="F288" s="265"/>
      <c r="G288" s="266"/>
      <c r="H288" s="267"/>
      <c r="I288" s="261"/>
      <c r="J288" s="268"/>
      <c r="K288" s="261"/>
      <c r="M288" s="262" t="s">
        <v>396</v>
      </c>
      <c r="O288" s="250"/>
    </row>
    <row r="289" spans="1:15" ht="12.75">
      <c r="A289" s="259"/>
      <c r="B289" s="263"/>
      <c r="C289" s="319" t="s">
        <v>397</v>
      </c>
      <c r="D289" s="320"/>
      <c r="E289" s="264">
        <v>2</v>
      </c>
      <c r="F289" s="265"/>
      <c r="G289" s="266"/>
      <c r="H289" s="267"/>
      <c r="I289" s="261"/>
      <c r="J289" s="268"/>
      <c r="K289" s="261"/>
      <c r="M289" s="262" t="s">
        <v>397</v>
      </c>
      <c r="O289" s="250"/>
    </row>
    <row r="290" spans="1:80" ht="22.5">
      <c r="A290" s="251">
        <v>70</v>
      </c>
      <c r="B290" s="252" t="s">
        <v>398</v>
      </c>
      <c r="C290" s="253" t="s">
        <v>399</v>
      </c>
      <c r="D290" s="254" t="s">
        <v>378</v>
      </c>
      <c r="E290" s="255">
        <v>1</v>
      </c>
      <c r="F290" s="255"/>
      <c r="G290" s="256">
        <f>E290*F290</f>
        <v>0</v>
      </c>
      <c r="H290" s="257">
        <v>4E-05</v>
      </c>
      <c r="I290" s="258">
        <f>E290*H290</f>
        <v>4E-05</v>
      </c>
      <c r="J290" s="257">
        <v>0</v>
      </c>
      <c r="K290" s="258">
        <f>E290*J290</f>
        <v>0</v>
      </c>
      <c r="O290" s="250">
        <v>2</v>
      </c>
      <c r="AA290" s="225">
        <v>1</v>
      </c>
      <c r="AB290" s="225">
        <v>7</v>
      </c>
      <c r="AC290" s="225">
        <v>7</v>
      </c>
      <c r="AZ290" s="225">
        <v>2</v>
      </c>
      <c r="BA290" s="225">
        <f>IF(AZ290=1,G290,0)</f>
        <v>0</v>
      </c>
      <c r="BB290" s="225">
        <f>IF(AZ290=2,G290,0)</f>
        <v>0</v>
      </c>
      <c r="BC290" s="225">
        <f>IF(AZ290=3,G290,0)</f>
        <v>0</v>
      </c>
      <c r="BD290" s="225">
        <f>IF(AZ290=4,G290,0)</f>
        <v>0</v>
      </c>
      <c r="BE290" s="225">
        <f>IF(AZ290=5,G290,0)</f>
        <v>0</v>
      </c>
      <c r="CA290" s="250">
        <v>1</v>
      </c>
      <c r="CB290" s="250">
        <v>7</v>
      </c>
    </row>
    <row r="291" spans="1:15" ht="12.75">
      <c r="A291" s="259"/>
      <c r="B291" s="260"/>
      <c r="C291" s="322" t="s">
        <v>400</v>
      </c>
      <c r="D291" s="323"/>
      <c r="E291" s="323"/>
      <c r="F291" s="323"/>
      <c r="G291" s="324"/>
      <c r="I291" s="261"/>
      <c r="K291" s="261"/>
      <c r="L291" s="262" t="s">
        <v>400</v>
      </c>
      <c r="O291" s="250">
        <v>3</v>
      </c>
    </row>
    <row r="292" spans="1:15" ht="12.75">
      <c r="A292" s="259"/>
      <c r="B292" s="263"/>
      <c r="C292" s="319" t="s">
        <v>401</v>
      </c>
      <c r="D292" s="320"/>
      <c r="E292" s="264">
        <v>1</v>
      </c>
      <c r="F292" s="265"/>
      <c r="G292" s="266"/>
      <c r="H292" s="267"/>
      <c r="I292" s="261"/>
      <c r="J292" s="268"/>
      <c r="K292" s="261"/>
      <c r="M292" s="262" t="s">
        <v>401</v>
      </c>
      <c r="O292" s="250"/>
    </row>
    <row r="293" spans="1:80" ht="12.75">
      <c r="A293" s="251">
        <v>71</v>
      </c>
      <c r="B293" s="252" t="s">
        <v>402</v>
      </c>
      <c r="C293" s="253" t="s">
        <v>403</v>
      </c>
      <c r="D293" s="254" t="s">
        <v>254</v>
      </c>
      <c r="E293" s="255">
        <v>62.5</v>
      </c>
      <c r="F293" s="255"/>
      <c r="G293" s="256">
        <f>E293*F293</f>
        <v>0</v>
      </c>
      <c r="H293" s="257">
        <v>0.00485</v>
      </c>
      <c r="I293" s="258">
        <f>E293*H293</f>
        <v>0.30312500000000003</v>
      </c>
      <c r="J293" s="257">
        <v>0</v>
      </c>
      <c r="K293" s="258">
        <f>E293*J293</f>
        <v>0</v>
      </c>
      <c r="O293" s="250">
        <v>2</v>
      </c>
      <c r="AA293" s="225">
        <v>1</v>
      </c>
      <c r="AB293" s="225">
        <v>7</v>
      </c>
      <c r="AC293" s="225">
        <v>7</v>
      </c>
      <c r="AZ293" s="225">
        <v>2</v>
      </c>
      <c r="BA293" s="225">
        <f>IF(AZ293=1,G293,0)</f>
        <v>0</v>
      </c>
      <c r="BB293" s="225">
        <f>IF(AZ293=2,G293,0)</f>
        <v>0</v>
      </c>
      <c r="BC293" s="225">
        <f>IF(AZ293=3,G293,0)</f>
        <v>0</v>
      </c>
      <c r="BD293" s="225">
        <f>IF(AZ293=4,G293,0)</f>
        <v>0</v>
      </c>
      <c r="BE293" s="225">
        <f>IF(AZ293=5,G293,0)</f>
        <v>0</v>
      </c>
      <c r="CA293" s="250">
        <v>1</v>
      </c>
      <c r="CB293" s="250">
        <v>7</v>
      </c>
    </row>
    <row r="294" spans="1:15" ht="12.75">
      <c r="A294" s="259"/>
      <c r="B294" s="263"/>
      <c r="C294" s="319" t="s">
        <v>352</v>
      </c>
      <c r="D294" s="320"/>
      <c r="E294" s="264">
        <v>25.3</v>
      </c>
      <c r="F294" s="265"/>
      <c r="G294" s="266"/>
      <c r="H294" s="267"/>
      <c r="I294" s="261"/>
      <c r="J294" s="268"/>
      <c r="K294" s="261"/>
      <c r="M294" s="262" t="s">
        <v>352</v>
      </c>
      <c r="O294" s="250"/>
    </row>
    <row r="295" spans="1:15" ht="12.75">
      <c r="A295" s="259"/>
      <c r="B295" s="263"/>
      <c r="C295" s="319" t="s">
        <v>353</v>
      </c>
      <c r="D295" s="320"/>
      <c r="E295" s="264">
        <v>11.9</v>
      </c>
      <c r="F295" s="265"/>
      <c r="G295" s="266"/>
      <c r="H295" s="267"/>
      <c r="I295" s="261"/>
      <c r="J295" s="268"/>
      <c r="K295" s="261"/>
      <c r="M295" s="262" t="s">
        <v>353</v>
      </c>
      <c r="O295" s="250"/>
    </row>
    <row r="296" spans="1:15" ht="12.75">
      <c r="A296" s="259"/>
      <c r="B296" s="263"/>
      <c r="C296" s="319" t="s">
        <v>354</v>
      </c>
      <c r="D296" s="320"/>
      <c r="E296" s="264">
        <v>25.3</v>
      </c>
      <c r="F296" s="265"/>
      <c r="G296" s="266"/>
      <c r="H296" s="267"/>
      <c r="I296" s="261"/>
      <c r="J296" s="268"/>
      <c r="K296" s="261"/>
      <c r="M296" s="262" t="s">
        <v>354</v>
      </c>
      <c r="O296" s="250"/>
    </row>
    <row r="297" spans="1:80" ht="12.75">
      <c r="A297" s="251">
        <v>72</v>
      </c>
      <c r="B297" s="252"/>
      <c r="C297" s="253"/>
      <c r="D297" s="254"/>
      <c r="E297" s="255"/>
      <c r="F297" s="255"/>
      <c r="G297" s="256"/>
      <c r="H297" s="257"/>
      <c r="I297" s="258"/>
      <c r="J297" s="257"/>
      <c r="K297" s="258"/>
      <c r="O297" s="250">
        <v>2</v>
      </c>
      <c r="AA297" s="225">
        <v>1</v>
      </c>
      <c r="AB297" s="225">
        <v>7</v>
      </c>
      <c r="AC297" s="225">
        <v>7</v>
      </c>
      <c r="AZ297" s="225">
        <v>2</v>
      </c>
      <c r="BA297" s="225">
        <f>IF(AZ297=1,G297,0)</f>
        <v>0</v>
      </c>
      <c r="BB297" s="225">
        <f>IF(AZ297=2,G297,0)</f>
        <v>0</v>
      </c>
      <c r="BC297" s="225">
        <f>IF(AZ297=3,G297,0)</f>
        <v>0</v>
      </c>
      <c r="BD297" s="225">
        <f>IF(AZ297=4,G297,0)</f>
        <v>0</v>
      </c>
      <c r="BE297" s="225">
        <f>IF(AZ297=5,G297,0)</f>
        <v>0</v>
      </c>
      <c r="CA297" s="250">
        <v>1</v>
      </c>
      <c r="CB297" s="250">
        <v>7</v>
      </c>
    </row>
    <row r="298" spans="1:80" ht="22.5">
      <c r="A298" s="251">
        <v>73</v>
      </c>
      <c r="B298" s="252" t="s">
        <v>406</v>
      </c>
      <c r="C298" s="253" t="s">
        <v>407</v>
      </c>
      <c r="D298" s="254" t="s">
        <v>378</v>
      </c>
      <c r="E298" s="255">
        <v>6</v>
      </c>
      <c r="F298" s="255"/>
      <c r="G298" s="256">
        <f>E298*F298</f>
        <v>0</v>
      </c>
      <c r="H298" s="257">
        <v>0.00329</v>
      </c>
      <c r="I298" s="258">
        <f>E298*H298</f>
        <v>0.01974</v>
      </c>
      <c r="J298" s="257">
        <v>0</v>
      </c>
      <c r="K298" s="258">
        <f>E298*J298</f>
        <v>0</v>
      </c>
      <c r="O298" s="250">
        <v>2</v>
      </c>
      <c r="AA298" s="225">
        <v>1</v>
      </c>
      <c r="AB298" s="225">
        <v>7</v>
      </c>
      <c r="AC298" s="225">
        <v>7</v>
      </c>
      <c r="AZ298" s="225">
        <v>2</v>
      </c>
      <c r="BA298" s="225">
        <f>IF(AZ298=1,G298,0)</f>
        <v>0</v>
      </c>
      <c r="BB298" s="225">
        <f>IF(AZ298=2,G298,0)</f>
        <v>0</v>
      </c>
      <c r="BC298" s="225">
        <f>IF(AZ298=3,G298,0)</f>
        <v>0</v>
      </c>
      <c r="BD298" s="225">
        <f>IF(AZ298=4,G298,0)</f>
        <v>0</v>
      </c>
      <c r="BE298" s="225">
        <f>IF(AZ298=5,G298,0)</f>
        <v>0</v>
      </c>
      <c r="CA298" s="250">
        <v>1</v>
      </c>
      <c r="CB298" s="250">
        <v>7</v>
      </c>
    </row>
    <row r="299" spans="1:15" ht="12.75">
      <c r="A299" s="259"/>
      <c r="B299" s="263"/>
      <c r="C299" s="319" t="s">
        <v>408</v>
      </c>
      <c r="D299" s="320"/>
      <c r="E299" s="264">
        <v>1</v>
      </c>
      <c r="F299" s="265"/>
      <c r="G299" s="266"/>
      <c r="H299" s="267"/>
      <c r="I299" s="261"/>
      <c r="J299" s="268"/>
      <c r="K299" s="261"/>
      <c r="M299" s="262" t="s">
        <v>408</v>
      </c>
      <c r="O299" s="250"/>
    </row>
    <row r="300" spans="1:15" ht="12.75">
      <c r="A300" s="259"/>
      <c r="B300" s="263"/>
      <c r="C300" s="319" t="s">
        <v>409</v>
      </c>
      <c r="D300" s="320"/>
      <c r="E300" s="264">
        <v>2</v>
      </c>
      <c r="F300" s="265"/>
      <c r="G300" s="266"/>
      <c r="H300" s="267"/>
      <c r="I300" s="261"/>
      <c r="J300" s="268"/>
      <c r="K300" s="261"/>
      <c r="M300" s="262" t="s">
        <v>409</v>
      </c>
      <c r="O300" s="250"/>
    </row>
    <row r="301" spans="1:15" ht="12.75">
      <c r="A301" s="259"/>
      <c r="B301" s="263"/>
      <c r="C301" s="319" t="s">
        <v>410</v>
      </c>
      <c r="D301" s="320"/>
      <c r="E301" s="264">
        <v>3</v>
      </c>
      <c r="F301" s="265"/>
      <c r="G301" s="266"/>
      <c r="H301" s="267"/>
      <c r="I301" s="261"/>
      <c r="J301" s="268"/>
      <c r="K301" s="261"/>
      <c r="M301" s="262" t="s">
        <v>410</v>
      </c>
      <c r="O301" s="250"/>
    </row>
    <row r="302" spans="1:80" ht="22.5">
      <c r="A302" s="251">
        <v>74</v>
      </c>
      <c r="B302" s="252" t="s">
        <v>411</v>
      </c>
      <c r="C302" s="253" t="s">
        <v>412</v>
      </c>
      <c r="D302" s="254" t="s">
        <v>254</v>
      </c>
      <c r="E302" s="255">
        <v>57</v>
      </c>
      <c r="F302" s="255"/>
      <c r="G302" s="256">
        <f>E302*F302</f>
        <v>0</v>
      </c>
      <c r="H302" s="257">
        <v>0.00431</v>
      </c>
      <c r="I302" s="258">
        <f>E302*H302</f>
        <v>0.24566999999999997</v>
      </c>
      <c r="J302" s="257">
        <v>0</v>
      </c>
      <c r="K302" s="258">
        <f>E302*J302</f>
        <v>0</v>
      </c>
      <c r="O302" s="250">
        <v>2</v>
      </c>
      <c r="AA302" s="225">
        <v>1</v>
      </c>
      <c r="AB302" s="225">
        <v>7</v>
      </c>
      <c r="AC302" s="225">
        <v>7</v>
      </c>
      <c r="AZ302" s="225">
        <v>2</v>
      </c>
      <c r="BA302" s="225">
        <f>IF(AZ302=1,G302,0)</f>
        <v>0</v>
      </c>
      <c r="BB302" s="225">
        <f>IF(AZ302=2,G302,0)</f>
        <v>0</v>
      </c>
      <c r="BC302" s="225">
        <f>IF(AZ302=3,G302,0)</f>
        <v>0</v>
      </c>
      <c r="BD302" s="225">
        <f>IF(AZ302=4,G302,0)</f>
        <v>0</v>
      </c>
      <c r="BE302" s="225">
        <f>IF(AZ302=5,G302,0)</f>
        <v>0</v>
      </c>
      <c r="CA302" s="250">
        <v>1</v>
      </c>
      <c r="CB302" s="250">
        <v>7</v>
      </c>
    </row>
    <row r="303" spans="1:15" ht="12.75">
      <c r="A303" s="259"/>
      <c r="B303" s="263"/>
      <c r="C303" s="319" t="s">
        <v>357</v>
      </c>
      <c r="D303" s="320"/>
      <c r="E303" s="264">
        <v>7</v>
      </c>
      <c r="F303" s="265"/>
      <c r="G303" s="266"/>
      <c r="H303" s="267"/>
      <c r="I303" s="261"/>
      <c r="J303" s="268"/>
      <c r="K303" s="261"/>
      <c r="M303" s="262" t="s">
        <v>357</v>
      </c>
      <c r="O303" s="250"/>
    </row>
    <row r="304" spans="1:15" ht="12.75">
      <c r="A304" s="259"/>
      <c r="B304" s="263"/>
      <c r="C304" s="319" t="s">
        <v>358</v>
      </c>
      <c r="D304" s="320"/>
      <c r="E304" s="264">
        <v>4</v>
      </c>
      <c r="F304" s="265"/>
      <c r="G304" s="266"/>
      <c r="H304" s="267"/>
      <c r="I304" s="261"/>
      <c r="J304" s="268"/>
      <c r="K304" s="261"/>
      <c r="M304" s="262" t="s">
        <v>358</v>
      </c>
      <c r="O304" s="250"/>
    </row>
    <row r="305" spans="1:15" ht="12.75">
      <c r="A305" s="259"/>
      <c r="B305" s="263"/>
      <c r="C305" s="319" t="s">
        <v>359</v>
      </c>
      <c r="D305" s="320"/>
      <c r="E305" s="264">
        <v>42</v>
      </c>
      <c r="F305" s="265"/>
      <c r="G305" s="266"/>
      <c r="H305" s="267"/>
      <c r="I305" s="261"/>
      <c r="J305" s="268"/>
      <c r="K305" s="261"/>
      <c r="M305" s="262" t="s">
        <v>359</v>
      </c>
      <c r="O305" s="250"/>
    </row>
    <row r="306" spans="1:15" ht="12.75">
      <c r="A306" s="259"/>
      <c r="B306" s="263"/>
      <c r="C306" s="319" t="s">
        <v>360</v>
      </c>
      <c r="D306" s="320"/>
      <c r="E306" s="264">
        <v>4</v>
      </c>
      <c r="F306" s="265"/>
      <c r="G306" s="266"/>
      <c r="H306" s="267"/>
      <c r="I306" s="261"/>
      <c r="J306" s="268"/>
      <c r="K306" s="261"/>
      <c r="M306" s="262" t="s">
        <v>360</v>
      </c>
      <c r="O306" s="250"/>
    </row>
    <row r="307" spans="1:80" ht="12.75">
      <c r="A307" s="251">
        <v>75</v>
      </c>
      <c r="B307" s="252" t="s">
        <v>691</v>
      </c>
      <c r="C307" s="253" t="s">
        <v>413</v>
      </c>
      <c r="D307" s="254" t="s">
        <v>324</v>
      </c>
      <c r="E307" s="255">
        <v>0.8571762</v>
      </c>
      <c r="F307" s="255"/>
      <c r="G307" s="256">
        <f>E307*F307</f>
        <v>0</v>
      </c>
      <c r="H307" s="257">
        <v>0</v>
      </c>
      <c r="I307" s="258">
        <f>E307*H307</f>
        <v>0</v>
      </c>
      <c r="J307" s="257"/>
      <c r="K307" s="258">
        <f>E307*J307</f>
        <v>0</v>
      </c>
      <c r="O307" s="250">
        <v>2</v>
      </c>
      <c r="AA307" s="225">
        <v>7</v>
      </c>
      <c r="AB307" s="225">
        <v>1001</v>
      </c>
      <c r="AC307" s="225">
        <v>5</v>
      </c>
      <c r="AZ307" s="225">
        <v>2</v>
      </c>
      <c r="BA307" s="225">
        <f>IF(AZ307=1,G307,0)</f>
        <v>0</v>
      </c>
      <c r="BB307" s="225">
        <f>IF(AZ307=2,G307,0)</f>
        <v>0</v>
      </c>
      <c r="BC307" s="225">
        <f>IF(AZ307=3,G307,0)</f>
        <v>0</v>
      </c>
      <c r="BD307" s="225">
        <f>IF(AZ307=4,G307,0)</f>
        <v>0</v>
      </c>
      <c r="BE307" s="225">
        <f>IF(AZ307=5,G307,0)</f>
        <v>0</v>
      </c>
      <c r="CA307" s="250">
        <v>7</v>
      </c>
      <c r="CB307" s="250">
        <v>1001</v>
      </c>
    </row>
    <row r="308" spans="1:57" ht="12.75">
      <c r="A308" s="269"/>
      <c r="B308" s="270" t="s">
        <v>102</v>
      </c>
      <c r="C308" s="271" t="s">
        <v>336</v>
      </c>
      <c r="D308" s="272"/>
      <c r="E308" s="273"/>
      <c r="F308" s="274"/>
      <c r="G308" s="275">
        <f>SUM(G241:G307)</f>
        <v>0</v>
      </c>
      <c r="H308" s="276"/>
      <c r="I308" s="277">
        <f>SUM(I241:I307)</f>
        <v>0.8571761999999999</v>
      </c>
      <c r="J308" s="276"/>
      <c r="K308" s="277">
        <f>SUM(K241:K307)</f>
        <v>-0.8969243999999998</v>
      </c>
      <c r="O308" s="250">
        <v>4</v>
      </c>
      <c r="BA308" s="278">
        <f>SUM(BA241:BA307)</f>
        <v>0</v>
      </c>
      <c r="BB308" s="278">
        <f>SUM(BB241:BB307)</f>
        <v>0</v>
      </c>
      <c r="BC308" s="278">
        <f>SUM(BC241:BC307)</f>
        <v>0</v>
      </c>
      <c r="BD308" s="278">
        <f>SUM(BD241:BD307)</f>
        <v>0</v>
      </c>
      <c r="BE308" s="278">
        <f>SUM(BE241:BE307)</f>
        <v>0</v>
      </c>
    </row>
    <row r="309" spans="1:15" ht="12.75">
      <c r="A309" s="240" t="s">
        <v>100</v>
      </c>
      <c r="B309" s="241" t="s">
        <v>414</v>
      </c>
      <c r="C309" s="242" t="s">
        <v>415</v>
      </c>
      <c r="D309" s="243"/>
      <c r="E309" s="244"/>
      <c r="F309" s="244"/>
      <c r="G309" s="245"/>
      <c r="H309" s="246"/>
      <c r="I309" s="247"/>
      <c r="J309" s="248"/>
      <c r="K309" s="249"/>
      <c r="O309" s="250">
        <v>1</v>
      </c>
    </row>
    <row r="310" spans="1:80" ht="12.75">
      <c r="A310" s="251">
        <v>76</v>
      </c>
      <c r="B310" s="252" t="s">
        <v>692</v>
      </c>
      <c r="C310" s="253" t="s">
        <v>417</v>
      </c>
      <c r="D310" s="254" t="s">
        <v>113</v>
      </c>
      <c r="E310" s="255">
        <v>0</v>
      </c>
      <c r="F310" s="255"/>
      <c r="G310" s="256">
        <f>E310*F310</f>
        <v>0</v>
      </c>
      <c r="H310" s="257">
        <v>0.0005</v>
      </c>
      <c r="I310" s="258">
        <f>E310*H310</f>
        <v>0</v>
      </c>
      <c r="J310" s="257">
        <v>0</v>
      </c>
      <c r="K310" s="258">
        <f>E310*J310</f>
        <v>0</v>
      </c>
      <c r="O310" s="250">
        <v>2</v>
      </c>
      <c r="AA310" s="225">
        <v>1</v>
      </c>
      <c r="AB310" s="225">
        <v>7</v>
      </c>
      <c r="AC310" s="225">
        <v>7</v>
      </c>
      <c r="AZ310" s="225">
        <v>2</v>
      </c>
      <c r="BA310" s="225">
        <f>IF(AZ310=1,G310,0)</f>
        <v>0</v>
      </c>
      <c r="BB310" s="225">
        <f>IF(AZ310=2,G310,0)</f>
        <v>0</v>
      </c>
      <c r="BC310" s="225">
        <f>IF(AZ310=3,G310,0)</f>
        <v>0</v>
      </c>
      <c r="BD310" s="225">
        <f>IF(AZ310=4,G310,0)</f>
        <v>0</v>
      </c>
      <c r="BE310" s="225">
        <f>IF(AZ310=5,G310,0)</f>
        <v>0</v>
      </c>
      <c r="CA310" s="250">
        <v>1</v>
      </c>
      <c r="CB310" s="250">
        <v>7</v>
      </c>
    </row>
    <row r="311" spans="1:80" ht="22.5">
      <c r="A311" s="251">
        <v>77</v>
      </c>
      <c r="B311" s="252" t="s">
        <v>693</v>
      </c>
      <c r="C311" s="253" t="s">
        <v>418</v>
      </c>
      <c r="D311" s="254" t="s">
        <v>419</v>
      </c>
      <c r="E311" s="255">
        <v>0</v>
      </c>
      <c r="F311" s="255"/>
      <c r="G311" s="256">
        <f>E311*F311</f>
        <v>0</v>
      </c>
      <c r="H311" s="257">
        <v>5E-05</v>
      </c>
      <c r="I311" s="258">
        <f>E311*H311</f>
        <v>0</v>
      </c>
      <c r="J311" s="257">
        <v>-0.001</v>
      </c>
      <c r="K311" s="258">
        <f>E311*J311</f>
        <v>0</v>
      </c>
      <c r="O311" s="250">
        <v>2</v>
      </c>
      <c r="AA311" s="225">
        <v>1</v>
      </c>
      <c r="AB311" s="225">
        <v>7</v>
      </c>
      <c r="AC311" s="225">
        <v>7</v>
      </c>
      <c r="AZ311" s="225">
        <v>2</v>
      </c>
      <c r="BA311" s="225">
        <f>IF(AZ311=1,G311,0)</f>
        <v>0</v>
      </c>
      <c r="BB311" s="225">
        <f>IF(AZ311=2,G311,0)</f>
        <v>0</v>
      </c>
      <c r="BC311" s="225">
        <f>IF(AZ311=3,G311,0)</f>
        <v>0</v>
      </c>
      <c r="BD311" s="225">
        <f>IF(AZ311=4,G311,0)</f>
        <v>0</v>
      </c>
      <c r="BE311" s="225">
        <f>IF(AZ311=5,G311,0)</f>
        <v>0</v>
      </c>
      <c r="CA311" s="250">
        <v>1</v>
      </c>
      <c r="CB311" s="250">
        <v>7</v>
      </c>
    </row>
    <row r="312" spans="1:80" ht="12.75">
      <c r="A312" s="251">
        <v>78</v>
      </c>
      <c r="B312" s="252" t="s">
        <v>420</v>
      </c>
      <c r="C312" s="253" t="s">
        <v>421</v>
      </c>
      <c r="D312" s="254" t="s">
        <v>113</v>
      </c>
      <c r="E312" s="255">
        <v>0</v>
      </c>
      <c r="F312" s="255"/>
      <c r="G312" s="256">
        <f>E312*F312</f>
        <v>0</v>
      </c>
      <c r="H312" s="257">
        <v>0</v>
      </c>
      <c r="I312" s="258">
        <f>E312*H312</f>
        <v>0</v>
      </c>
      <c r="J312" s="257"/>
      <c r="K312" s="258">
        <f>E312*J312</f>
        <v>0</v>
      </c>
      <c r="O312" s="250">
        <v>2</v>
      </c>
      <c r="AA312" s="225">
        <v>3</v>
      </c>
      <c r="AB312" s="225">
        <v>7</v>
      </c>
      <c r="AC312" s="225" t="s">
        <v>420</v>
      </c>
      <c r="AZ312" s="225">
        <v>2</v>
      </c>
      <c r="BA312" s="225">
        <f>IF(AZ312=1,G312,0)</f>
        <v>0</v>
      </c>
      <c r="BB312" s="225">
        <f>IF(AZ312=2,G312,0)</f>
        <v>0</v>
      </c>
      <c r="BC312" s="225">
        <f>IF(AZ312=3,G312,0)</f>
        <v>0</v>
      </c>
      <c r="BD312" s="225">
        <f>IF(AZ312=4,G312,0)</f>
        <v>0</v>
      </c>
      <c r="BE312" s="225">
        <f>IF(AZ312=5,G312,0)</f>
        <v>0</v>
      </c>
      <c r="CA312" s="250">
        <v>3</v>
      </c>
      <c r="CB312" s="250">
        <v>7</v>
      </c>
    </row>
    <row r="313" spans="1:80" ht="12.75">
      <c r="A313" s="251">
        <v>79</v>
      </c>
      <c r="B313" s="252" t="s">
        <v>694</v>
      </c>
      <c r="C313" s="253" t="s">
        <v>422</v>
      </c>
      <c r="D313" s="254" t="s">
        <v>324</v>
      </c>
      <c r="E313" s="255">
        <v>0</v>
      </c>
      <c r="F313" s="255"/>
      <c r="G313" s="256">
        <f>E313*F313</f>
        <v>0</v>
      </c>
      <c r="H313" s="257">
        <v>0</v>
      </c>
      <c r="I313" s="258">
        <f>E313*H313</f>
        <v>0</v>
      </c>
      <c r="J313" s="257"/>
      <c r="K313" s="258">
        <f>E313*J313</f>
        <v>0</v>
      </c>
      <c r="O313" s="250">
        <v>2</v>
      </c>
      <c r="AA313" s="225">
        <v>7</v>
      </c>
      <c r="AB313" s="225">
        <v>1001</v>
      </c>
      <c r="AC313" s="225">
        <v>5</v>
      </c>
      <c r="AZ313" s="225">
        <v>2</v>
      </c>
      <c r="BA313" s="225">
        <f>IF(AZ313=1,G313,0)</f>
        <v>0</v>
      </c>
      <c r="BB313" s="225">
        <f>IF(AZ313=2,G313,0)</f>
        <v>0</v>
      </c>
      <c r="BC313" s="225">
        <f>IF(AZ313=3,G313,0)</f>
        <v>0</v>
      </c>
      <c r="BD313" s="225">
        <f>IF(AZ313=4,G313,0)</f>
        <v>0</v>
      </c>
      <c r="BE313" s="225">
        <f>IF(AZ313=5,G313,0)</f>
        <v>0</v>
      </c>
      <c r="CA313" s="250">
        <v>7</v>
      </c>
      <c r="CB313" s="250">
        <v>1001</v>
      </c>
    </row>
    <row r="314" spans="1:57" ht="12.75">
      <c r="A314" s="269"/>
      <c r="B314" s="270" t="s">
        <v>102</v>
      </c>
      <c r="C314" s="271" t="s">
        <v>416</v>
      </c>
      <c r="D314" s="272"/>
      <c r="E314" s="273"/>
      <c r="F314" s="274"/>
      <c r="G314" s="275">
        <f>SUM(G309:G313)</f>
        <v>0</v>
      </c>
      <c r="H314" s="276"/>
      <c r="I314" s="277">
        <f>SUM(I309:I313)</f>
        <v>0</v>
      </c>
      <c r="J314" s="276"/>
      <c r="K314" s="277">
        <f>SUM(K309:K313)</f>
        <v>0</v>
      </c>
      <c r="O314" s="250">
        <v>4</v>
      </c>
      <c r="BA314" s="278">
        <f>SUM(BA309:BA313)</f>
        <v>0</v>
      </c>
      <c r="BB314" s="278">
        <f>SUM(BB309:BB313)</f>
        <v>0</v>
      </c>
      <c r="BC314" s="278">
        <f>SUM(BC309:BC313)</f>
        <v>0</v>
      </c>
      <c r="BD314" s="278">
        <f>SUM(BD309:BD313)</f>
        <v>0</v>
      </c>
      <c r="BE314" s="278">
        <f>SUM(BE309:BE313)</f>
        <v>0</v>
      </c>
    </row>
    <row r="315" spans="1:15" ht="12.75">
      <c r="A315" s="240" t="s">
        <v>100</v>
      </c>
      <c r="B315" s="241" t="s">
        <v>423</v>
      </c>
      <c r="C315" s="242" t="s">
        <v>424</v>
      </c>
      <c r="D315" s="243"/>
      <c r="E315" s="244"/>
      <c r="F315" s="244"/>
      <c r="G315" s="245"/>
      <c r="H315" s="246"/>
      <c r="I315" s="247"/>
      <c r="J315" s="248"/>
      <c r="K315" s="249"/>
      <c r="O315" s="250">
        <v>1</v>
      </c>
    </row>
    <row r="316" spans="1:80" ht="22.5">
      <c r="A316" s="251">
        <v>80</v>
      </c>
      <c r="B316" s="252" t="s">
        <v>426</v>
      </c>
      <c r="C316" s="253" t="s">
        <v>427</v>
      </c>
      <c r="D316" s="254" t="s">
        <v>113</v>
      </c>
      <c r="E316" s="255">
        <v>1.17</v>
      </c>
      <c r="F316" s="255"/>
      <c r="G316" s="256">
        <f>E316*F316</f>
        <v>0</v>
      </c>
      <c r="H316" s="257">
        <v>7E-05</v>
      </c>
      <c r="I316" s="258">
        <f>E316*H316</f>
        <v>8.189999999999998E-05</v>
      </c>
      <c r="J316" s="257">
        <v>0</v>
      </c>
      <c r="K316" s="258">
        <f>E316*J316</f>
        <v>0</v>
      </c>
      <c r="O316" s="250">
        <v>2</v>
      </c>
      <c r="AA316" s="225">
        <v>1</v>
      </c>
      <c r="AB316" s="225">
        <v>0</v>
      </c>
      <c r="AC316" s="225">
        <v>0</v>
      </c>
      <c r="AZ316" s="225">
        <v>2</v>
      </c>
      <c r="BA316" s="225">
        <f>IF(AZ316=1,G316,0)</f>
        <v>0</v>
      </c>
      <c r="BB316" s="225">
        <f>IF(AZ316=2,G316,0)</f>
        <v>0</v>
      </c>
      <c r="BC316" s="225">
        <f>IF(AZ316=3,G316,0)</f>
        <v>0</v>
      </c>
      <c r="BD316" s="225">
        <f>IF(AZ316=4,G316,0)</f>
        <v>0</v>
      </c>
      <c r="BE316" s="225">
        <f>IF(AZ316=5,G316,0)</f>
        <v>0</v>
      </c>
      <c r="CA316" s="250">
        <v>1</v>
      </c>
      <c r="CB316" s="250">
        <v>0</v>
      </c>
    </row>
    <row r="317" spans="1:15" ht="12.75">
      <c r="A317" s="259"/>
      <c r="B317" s="263"/>
      <c r="C317" s="319" t="s">
        <v>428</v>
      </c>
      <c r="D317" s="320"/>
      <c r="E317" s="264">
        <v>0.36</v>
      </c>
      <c r="F317" s="265"/>
      <c r="G317" s="266"/>
      <c r="H317" s="267"/>
      <c r="I317" s="261"/>
      <c r="J317" s="268"/>
      <c r="K317" s="261"/>
      <c r="M317" s="262" t="s">
        <v>428</v>
      </c>
      <c r="O317" s="250"/>
    </row>
    <row r="318" spans="1:15" ht="12.75">
      <c r="A318" s="259"/>
      <c r="B318" s="263"/>
      <c r="C318" s="319" t="s">
        <v>429</v>
      </c>
      <c r="D318" s="320"/>
      <c r="E318" s="264">
        <v>0.81</v>
      </c>
      <c r="F318" s="265"/>
      <c r="G318" s="266"/>
      <c r="H318" s="267"/>
      <c r="I318" s="261"/>
      <c r="J318" s="268"/>
      <c r="K318" s="261"/>
      <c r="M318" s="262" t="s">
        <v>429</v>
      </c>
      <c r="O318" s="250"/>
    </row>
    <row r="319" spans="1:80" ht="22.5">
      <c r="A319" s="251">
        <v>81</v>
      </c>
      <c r="B319" s="252" t="s">
        <v>430</v>
      </c>
      <c r="C319" s="253" t="s">
        <v>431</v>
      </c>
      <c r="D319" s="254" t="s">
        <v>113</v>
      </c>
      <c r="E319" s="255">
        <v>1.17</v>
      </c>
      <c r="F319" s="255"/>
      <c r="G319" s="256">
        <f>E319*F319</f>
        <v>0</v>
      </c>
      <c r="H319" s="257">
        <v>7E-05</v>
      </c>
      <c r="I319" s="258">
        <f>E319*H319</f>
        <v>8.189999999999998E-05</v>
      </c>
      <c r="J319" s="257">
        <v>0</v>
      </c>
      <c r="K319" s="258">
        <f>E319*J319</f>
        <v>0</v>
      </c>
      <c r="O319" s="250">
        <v>2</v>
      </c>
      <c r="AA319" s="225">
        <v>1</v>
      </c>
      <c r="AB319" s="225">
        <v>0</v>
      </c>
      <c r="AC319" s="225">
        <v>0</v>
      </c>
      <c r="AZ319" s="225">
        <v>2</v>
      </c>
      <c r="BA319" s="225">
        <f>IF(AZ319=1,G319,0)</f>
        <v>0</v>
      </c>
      <c r="BB319" s="225">
        <f>IF(AZ319=2,G319,0)</f>
        <v>0</v>
      </c>
      <c r="BC319" s="225">
        <f>IF(AZ319=3,G319,0)</f>
        <v>0</v>
      </c>
      <c r="BD319" s="225">
        <f>IF(AZ319=4,G319,0)</f>
        <v>0</v>
      </c>
      <c r="BE319" s="225">
        <f>IF(AZ319=5,G319,0)</f>
        <v>0</v>
      </c>
      <c r="CA319" s="250">
        <v>1</v>
      </c>
      <c r="CB319" s="250">
        <v>0</v>
      </c>
    </row>
    <row r="320" spans="1:15" ht="12.75">
      <c r="A320" s="259"/>
      <c r="B320" s="263"/>
      <c r="C320" s="319" t="s">
        <v>428</v>
      </c>
      <c r="D320" s="320"/>
      <c r="E320" s="264">
        <v>0.36</v>
      </c>
      <c r="F320" s="265"/>
      <c r="G320" s="266"/>
      <c r="H320" s="267"/>
      <c r="I320" s="261"/>
      <c r="J320" s="268"/>
      <c r="K320" s="261"/>
      <c r="M320" s="262" t="s">
        <v>428</v>
      </c>
      <c r="O320" s="250"/>
    </row>
    <row r="321" spans="1:15" ht="12.75">
      <c r="A321" s="259"/>
      <c r="B321" s="263"/>
      <c r="C321" s="319" t="s">
        <v>429</v>
      </c>
      <c r="D321" s="320"/>
      <c r="E321" s="264">
        <v>0.81</v>
      </c>
      <c r="F321" s="265"/>
      <c r="G321" s="266"/>
      <c r="H321" s="267"/>
      <c r="I321" s="261"/>
      <c r="J321" s="268"/>
      <c r="K321" s="261"/>
      <c r="M321" s="262" t="s">
        <v>429</v>
      </c>
      <c r="O321" s="250"/>
    </row>
    <row r="322" spans="1:80" ht="22.5">
      <c r="A322" s="251">
        <v>82</v>
      </c>
      <c r="B322" s="252" t="s">
        <v>432</v>
      </c>
      <c r="C322" s="253" t="s">
        <v>433</v>
      </c>
      <c r="D322" s="254" t="s">
        <v>113</v>
      </c>
      <c r="E322" s="255">
        <v>1.17</v>
      </c>
      <c r="F322" s="255"/>
      <c r="G322" s="256">
        <f>E322*F322</f>
        <v>0</v>
      </c>
      <c r="H322" s="257">
        <v>7E-05</v>
      </c>
      <c r="I322" s="258">
        <f>E322*H322</f>
        <v>8.189999999999998E-05</v>
      </c>
      <c r="J322" s="257">
        <v>0</v>
      </c>
      <c r="K322" s="258">
        <f>E322*J322</f>
        <v>0</v>
      </c>
      <c r="O322" s="250">
        <v>2</v>
      </c>
      <c r="AA322" s="225">
        <v>1</v>
      </c>
      <c r="AB322" s="225">
        <v>0</v>
      </c>
      <c r="AC322" s="225">
        <v>0</v>
      </c>
      <c r="AZ322" s="225">
        <v>2</v>
      </c>
      <c r="BA322" s="225">
        <f>IF(AZ322=1,G322,0)</f>
        <v>0</v>
      </c>
      <c r="BB322" s="225">
        <f>IF(AZ322=2,G322,0)</f>
        <v>0</v>
      </c>
      <c r="BC322" s="225">
        <f>IF(AZ322=3,G322,0)</f>
        <v>0</v>
      </c>
      <c r="BD322" s="225">
        <f>IF(AZ322=4,G322,0)</f>
        <v>0</v>
      </c>
      <c r="BE322" s="225">
        <f>IF(AZ322=5,G322,0)</f>
        <v>0</v>
      </c>
      <c r="CA322" s="250">
        <v>1</v>
      </c>
      <c r="CB322" s="250">
        <v>0</v>
      </c>
    </row>
    <row r="323" spans="1:15" ht="12.75">
      <c r="A323" s="259"/>
      <c r="B323" s="263"/>
      <c r="C323" s="319" t="s">
        <v>428</v>
      </c>
      <c r="D323" s="320"/>
      <c r="E323" s="264">
        <v>0.36</v>
      </c>
      <c r="F323" s="265"/>
      <c r="G323" s="266"/>
      <c r="H323" s="267"/>
      <c r="I323" s="261"/>
      <c r="J323" s="268"/>
      <c r="K323" s="261"/>
      <c r="M323" s="262" t="s">
        <v>428</v>
      </c>
      <c r="O323" s="250"/>
    </row>
    <row r="324" spans="1:15" ht="12.75">
      <c r="A324" s="259"/>
      <c r="B324" s="263"/>
      <c r="C324" s="319" t="s">
        <v>429</v>
      </c>
      <c r="D324" s="320"/>
      <c r="E324" s="264">
        <v>0.81</v>
      </c>
      <c r="F324" s="265"/>
      <c r="G324" s="266"/>
      <c r="H324" s="267"/>
      <c r="I324" s="261"/>
      <c r="J324" s="268"/>
      <c r="K324" s="261"/>
      <c r="M324" s="262" t="s">
        <v>429</v>
      </c>
      <c r="O324" s="250"/>
    </row>
    <row r="325" spans="1:80" ht="12.75">
      <c r="A325" s="251">
        <v>83</v>
      </c>
      <c r="B325" s="252"/>
      <c r="C325" s="253"/>
      <c r="D325" s="254"/>
      <c r="E325" s="255"/>
      <c r="F325" s="255"/>
      <c r="G325" s="256"/>
      <c r="H325" s="257"/>
      <c r="I325" s="258"/>
      <c r="J325" s="257"/>
      <c r="K325" s="258"/>
      <c r="O325" s="250">
        <v>2</v>
      </c>
      <c r="AA325" s="225">
        <v>1</v>
      </c>
      <c r="AB325" s="225">
        <v>7</v>
      </c>
      <c r="AC325" s="225">
        <v>7</v>
      </c>
      <c r="AZ325" s="225">
        <v>2</v>
      </c>
      <c r="BA325" s="225">
        <f>IF(AZ325=1,G325,0)</f>
        <v>0</v>
      </c>
      <c r="BB325" s="225">
        <f>IF(AZ325=2,G325,0)</f>
        <v>0</v>
      </c>
      <c r="BC325" s="225">
        <f>IF(AZ325=3,G325,0)</f>
        <v>0</v>
      </c>
      <c r="BD325" s="225">
        <f>IF(AZ325=4,G325,0)</f>
        <v>0</v>
      </c>
      <c r="BE325" s="225">
        <f>IF(AZ325=5,G325,0)</f>
        <v>0</v>
      </c>
      <c r="CA325" s="250">
        <v>1</v>
      </c>
      <c r="CB325" s="250">
        <v>7</v>
      </c>
    </row>
    <row r="326" spans="1:80" ht="12.75">
      <c r="A326" s="251">
        <v>84</v>
      </c>
      <c r="B326" s="252" t="s">
        <v>436</v>
      </c>
      <c r="C326" s="253" t="s">
        <v>437</v>
      </c>
      <c r="D326" s="254" t="s">
        <v>113</v>
      </c>
      <c r="E326" s="255">
        <v>158.8003</v>
      </c>
      <c r="F326" s="255"/>
      <c r="G326" s="256">
        <f>E326*F326</f>
        <v>0</v>
      </c>
      <c r="H326" s="257">
        <v>1E-05</v>
      </c>
      <c r="I326" s="258">
        <f>E326*H326</f>
        <v>0.0015880030000000002</v>
      </c>
      <c r="J326" s="257">
        <v>0</v>
      </c>
      <c r="K326" s="258">
        <f>E326*J326</f>
        <v>0</v>
      </c>
      <c r="O326" s="250">
        <v>2</v>
      </c>
      <c r="AA326" s="225">
        <v>1</v>
      </c>
      <c r="AB326" s="225">
        <v>7</v>
      </c>
      <c r="AC326" s="225">
        <v>7</v>
      </c>
      <c r="AZ326" s="225">
        <v>2</v>
      </c>
      <c r="BA326" s="225">
        <f>IF(AZ326=1,G326,0)</f>
        <v>0</v>
      </c>
      <c r="BB326" s="225">
        <f>IF(AZ326=2,G326,0)</f>
        <v>0</v>
      </c>
      <c r="BC326" s="225">
        <f>IF(AZ326=3,G326,0)</f>
        <v>0</v>
      </c>
      <c r="BD326" s="225">
        <f>IF(AZ326=4,G326,0)</f>
        <v>0</v>
      </c>
      <c r="BE326" s="225">
        <f>IF(AZ326=5,G326,0)</f>
        <v>0</v>
      </c>
      <c r="CA326" s="250">
        <v>1</v>
      </c>
      <c r="CB326" s="250">
        <v>7</v>
      </c>
    </row>
    <row r="327" spans="1:15" ht="12.75">
      <c r="A327" s="259"/>
      <c r="B327" s="263"/>
      <c r="C327" s="319" t="s">
        <v>438</v>
      </c>
      <c r="D327" s="320"/>
      <c r="E327" s="264">
        <v>0</v>
      </c>
      <c r="F327" s="265"/>
      <c r="G327" s="266"/>
      <c r="H327" s="267"/>
      <c r="I327" s="261"/>
      <c r="J327" s="268"/>
      <c r="K327" s="261"/>
      <c r="M327" s="262" t="s">
        <v>438</v>
      </c>
      <c r="O327" s="250"/>
    </row>
    <row r="328" spans="1:15" ht="12.75">
      <c r="A328" s="259"/>
      <c r="B328" s="263"/>
      <c r="C328" s="319" t="s">
        <v>439</v>
      </c>
      <c r="D328" s="320"/>
      <c r="E328" s="264">
        <v>3.444</v>
      </c>
      <c r="F328" s="265"/>
      <c r="G328" s="266"/>
      <c r="H328" s="267"/>
      <c r="I328" s="261"/>
      <c r="J328" s="268"/>
      <c r="K328" s="261"/>
      <c r="M328" s="262" t="s">
        <v>439</v>
      </c>
      <c r="O328" s="250"/>
    </row>
    <row r="329" spans="1:15" ht="12.75">
      <c r="A329" s="259"/>
      <c r="B329" s="263"/>
      <c r="C329" s="319" t="s">
        <v>440</v>
      </c>
      <c r="D329" s="320"/>
      <c r="E329" s="264">
        <v>11.925</v>
      </c>
      <c r="F329" s="265"/>
      <c r="G329" s="266"/>
      <c r="H329" s="267"/>
      <c r="I329" s="261"/>
      <c r="J329" s="268"/>
      <c r="K329" s="261"/>
      <c r="M329" s="262" t="s">
        <v>440</v>
      </c>
      <c r="O329" s="250"/>
    </row>
    <row r="330" spans="1:15" ht="12.75">
      <c r="A330" s="259"/>
      <c r="B330" s="263"/>
      <c r="C330" s="319" t="s">
        <v>441</v>
      </c>
      <c r="D330" s="320"/>
      <c r="E330" s="264">
        <v>16.473</v>
      </c>
      <c r="F330" s="265"/>
      <c r="G330" s="266"/>
      <c r="H330" s="267"/>
      <c r="I330" s="261"/>
      <c r="J330" s="268"/>
      <c r="K330" s="261"/>
      <c r="M330" s="262" t="s">
        <v>441</v>
      </c>
      <c r="O330" s="250"/>
    </row>
    <row r="331" spans="1:15" ht="12.75">
      <c r="A331" s="259"/>
      <c r="B331" s="263"/>
      <c r="C331" s="319" t="s">
        <v>442</v>
      </c>
      <c r="D331" s="320"/>
      <c r="E331" s="264">
        <v>14.65</v>
      </c>
      <c r="F331" s="265"/>
      <c r="G331" s="266"/>
      <c r="H331" s="267"/>
      <c r="I331" s="261"/>
      <c r="J331" s="268"/>
      <c r="K331" s="261"/>
      <c r="M331" s="262" t="s">
        <v>442</v>
      </c>
      <c r="O331" s="250"/>
    </row>
    <row r="332" spans="1:15" ht="12.75">
      <c r="A332" s="259"/>
      <c r="B332" s="263"/>
      <c r="C332" s="319" t="s">
        <v>443</v>
      </c>
      <c r="D332" s="320"/>
      <c r="E332" s="264">
        <v>5.859</v>
      </c>
      <c r="F332" s="265"/>
      <c r="G332" s="266"/>
      <c r="H332" s="267"/>
      <c r="I332" s="261"/>
      <c r="J332" s="268"/>
      <c r="K332" s="261"/>
      <c r="M332" s="262" t="s">
        <v>443</v>
      </c>
      <c r="O332" s="250"/>
    </row>
    <row r="333" spans="1:15" ht="12.75">
      <c r="A333" s="259"/>
      <c r="B333" s="263"/>
      <c r="C333" s="319" t="s">
        <v>444</v>
      </c>
      <c r="D333" s="320"/>
      <c r="E333" s="264">
        <v>9.6678</v>
      </c>
      <c r="F333" s="265"/>
      <c r="G333" s="266"/>
      <c r="H333" s="267"/>
      <c r="I333" s="261"/>
      <c r="J333" s="268"/>
      <c r="K333" s="261"/>
      <c r="M333" s="262" t="s">
        <v>444</v>
      </c>
      <c r="O333" s="250"/>
    </row>
    <row r="334" spans="1:15" ht="12.75">
      <c r="A334" s="259"/>
      <c r="B334" s="263"/>
      <c r="C334" s="319" t="s">
        <v>445</v>
      </c>
      <c r="D334" s="320"/>
      <c r="E334" s="264">
        <v>5.085</v>
      </c>
      <c r="F334" s="265"/>
      <c r="G334" s="266"/>
      <c r="H334" s="267"/>
      <c r="I334" s="261"/>
      <c r="J334" s="268"/>
      <c r="K334" s="261"/>
      <c r="M334" s="262" t="s">
        <v>445</v>
      </c>
      <c r="O334" s="250"/>
    </row>
    <row r="335" spans="1:15" ht="12.75">
      <c r="A335" s="259"/>
      <c r="B335" s="263"/>
      <c r="C335" s="321" t="s">
        <v>127</v>
      </c>
      <c r="D335" s="320"/>
      <c r="E335" s="289">
        <v>67.10379999999999</v>
      </c>
      <c r="F335" s="265"/>
      <c r="G335" s="266"/>
      <c r="H335" s="267"/>
      <c r="I335" s="261"/>
      <c r="J335" s="268"/>
      <c r="K335" s="261"/>
      <c r="M335" s="262" t="s">
        <v>127</v>
      </c>
      <c r="O335" s="250"/>
    </row>
    <row r="336" spans="1:15" ht="12.75">
      <c r="A336" s="259"/>
      <c r="B336" s="263"/>
      <c r="C336" s="319" t="s">
        <v>446</v>
      </c>
      <c r="D336" s="320"/>
      <c r="E336" s="264">
        <v>0</v>
      </c>
      <c r="F336" s="265"/>
      <c r="G336" s="266"/>
      <c r="H336" s="267"/>
      <c r="I336" s="261"/>
      <c r="J336" s="268"/>
      <c r="K336" s="261"/>
      <c r="M336" s="262" t="s">
        <v>446</v>
      </c>
      <c r="O336" s="250"/>
    </row>
    <row r="337" spans="1:15" ht="12.75">
      <c r="A337" s="259"/>
      <c r="B337" s="263"/>
      <c r="C337" s="319" t="s">
        <v>447</v>
      </c>
      <c r="D337" s="320"/>
      <c r="E337" s="264">
        <v>5.6475</v>
      </c>
      <c r="F337" s="265"/>
      <c r="G337" s="266"/>
      <c r="H337" s="267"/>
      <c r="I337" s="261"/>
      <c r="J337" s="268"/>
      <c r="K337" s="261"/>
      <c r="M337" s="262" t="s">
        <v>447</v>
      </c>
      <c r="O337" s="250"/>
    </row>
    <row r="338" spans="1:15" ht="12.75">
      <c r="A338" s="259"/>
      <c r="B338" s="263"/>
      <c r="C338" s="319" t="s">
        <v>448</v>
      </c>
      <c r="D338" s="320"/>
      <c r="E338" s="264">
        <v>21.7455</v>
      </c>
      <c r="F338" s="265"/>
      <c r="G338" s="266"/>
      <c r="H338" s="267"/>
      <c r="I338" s="261"/>
      <c r="J338" s="268"/>
      <c r="K338" s="261"/>
      <c r="M338" s="262" t="s">
        <v>448</v>
      </c>
      <c r="O338" s="250"/>
    </row>
    <row r="339" spans="1:15" ht="12.75">
      <c r="A339" s="259"/>
      <c r="B339" s="263"/>
      <c r="C339" s="321" t="s">
        <v>127</v>
      </c>
      <c r="D339" s="320"/>
      <c r="E339" s="289">
        <v>27.393</v>
      </c>
      <c r="F339" s="265"/>
      <c r="G339" s="266"/>
      <c r="H339" s="267"/>
      <c r="I339" s="261"/>
      <c r="J339" s="268"/>
      <c r="K339" s="261"/>
      <c r="M339" s="262" t="s">
        <v>127</v>
      </c>
      <c r="O339" s="250"/>
    </row>
    <row r="340" spans="1:15" ht="12.75">
      <c r="A340" s="259"/>
      <c r="B340" s="263"/>
      <c r="C340" s="319" t="s">
        <v>449</v>
      </c>
      <c r="D340" s="320"/>
      <c r="E340" s="264">
        <v>0</v>
      </c>
      <c r="F340" s="265"/>
      <c r="G340" s="266"/>
      <c r="H340" s="267"/>
      <c r="I340" s="261"/>
      <c r="J340" s="268"/>
      <c r="K340" s="261"/>
      <c r="M340" s="262" t="s">
        <v>449</v>
      </c>
      <c r="O340" s="250"/>
    </row>
    <row r="341" spans="1:15" ht="12.75">
      <c r="A341" s="259"/>
      <c r="B341" s="263"/>
      <c r="C341" s="319" t="s">
        <v>450</v>
      </c>
      <c r="D341" s="320"/>
      <c r="E341" s="264">
        <v>4.961</v>
      </c>
      <c r="F341" s="265"/>
      <c r="G341" s="266"/>
      <c r="H341" s="267"/>
      <c r="I341" s="261"/>
      <c r="J341" s="268"/>
      <c r="K341" s="261"/>
      <c r="M341" s="262" t="s">
        <v>450</v>
      </c>
      <c r="O341" s="250"/>
    </row>
    <row r="342" spans="1:15" ht="12.75">
      <c r="A342" s="259"/>
      <c r="B342" s="263"/>
      <c r="C342" s="319" t="s">
        <v>451</v>
      </c>
      <c r="D342" s="320"/>
      <c r="E342" s="264">
        <v>14.325</v>
      </c>
      <c r="F342" s="265"/>
      <c r="G342" s="266"/>
      <c r="H342" s="267"/>
      <c r="I342" s="261"/>
      <c r="J342" s="268"/>
      <c r="K342" s="261"/>
      <c r="M342" s="262" t="s">
        <v>451</v>
      </c>
      <c r="O342" s="250"/>
    </row>
    <row r="343" spans="1:15" ht="12.75">
      <c r="A343" s="259"/>
      <c r="B343" s="263"/>
      <c r="C343" s="319" t="s">
        <v>452</v>
      </c>
      <c r="D343" s="320"/>
      <c r="E343" s="264">
        <v>15.4375</v>
      </c>
      <c r="F343" s="265"/>
      <c r="G343" s="266"/>
      <c r="H343" s="267"/>
      <c r="I343" s="261"/>
      <c r="J343" s="268"/>
      <c r="K343" s="261"/>
      <c r="M343" s="262" t="s">
        <v>452</v>
      </c>
      <c r="O343" s="250"/>
    </row>
    <row r="344" spans="1:15" ht="12.75">
      <c r="A344" s="259"/>
      <c r="B344" s="263"/>
      <c r="C344" s="321" t="s">
        <v>127</v>
      </c>
      <c r="D344" s="320"/>
      <c r="E344" s="289">
        <v>34.7235</v>
      </c>
      <c r="F344" s="265"/>
      <c r="G344" s="266"/>
      <c r="H344" s="267"/>
      <c r="I344" s="261"/>
      <c r="J344" s="268"/>
      <c r="K344" s="261"/>
      <c r="M344" s="262" t="s">
        <v>127</v>
      </c>
      <c r="O344" s="250"/>
    </row>
    <row r="345" spans="1:15" ht="12.75">
      <c r="A345" s="259"/>
      <c r="B345" s="263"/>
      <c r="C345" s="319" t="s">
        <v>453</v>
      </c>
      <c r="D345" s="320"/>
      <c r="E345" s="264">
        <v>0</v>
      </c>
      <c r="F345" s="265"/>
      <c r="G345" s="266"/>
      <c r="H345" s="267"/>
      <c r="I345" s="261"/>
      <c r="J345" s="268"/>
      <c r="K345" s="261"/>
      <c r="M345" s="262" t="s">
        <v>453</v>
      </c>
      <c r="O345" s="250"/>
    </row>
    <row r="346" spans="1:15" ht="12.75">
      <c r="A346" s="259"/>
      <c r="B346" s="263"/>
      <c r="C346" s="319" t="s">
        <v>454</v>
      </c>
      <c r="D346" s="320"/>
      <c r="E346" s="264">
        <v>4.797</v>
      </c>
      <c r="F346" s="265"/>
      <c r="G346" s="266"/>
      <c r="H346" s="267"/>
      <c r="I346" s="261"/>
      <c r="J346" s="268"/>
      <c r="K346" s="261"/>
      <c r="M346" s="262" t="s">
        <v>454</v>
      </c>
      <c r="O346" s="250"/>
    </row>
    <row r="347" spans="1:15" ht="12.75">
      <c r="A347" s="259"/>
      <c r="B347" s="263"/>
      <c r="C347" s="319" t="s">
        <v>455</v>
      </c>
      <c r="D347" s="320"/>
      <c r="E347" s="264">
        <v>3.0375</v>
      </c>
      <c r="F347" s="265"/>
      <c r="G347" s="266"/>
      <c r="H347" s="267"/>
      <c r="I347" s="261"/>
      <c r="J347" s="268"/>
      <c r="K347" s="261"/>
      <c r="M347" s="262" t="s">
        <v>455</v>
      </c>
      <c r="O347" s="250"/>
    </row>
    <row r="348" spans="1:15" ht="12.75">
      <c r="A348" s="259"/>
      <c r="B348" s="263"/>
      <c r="C348" s="319" t="s">
        <v>456</v>
      </c>
      <c r="D348" s="320"/>
      <c r="E348" s="264">
        <v>21.7455</v>
      </c>
      <c r="F348" s="265"/>
      <c r="G348" s="266"/>
      <c r="H348" s="267"/>
      <c r="I348" s="261"/>
      <c r="J348" s="268"/>
      <c r="K348" s="261"/>
      <c r="M348" s="262" t="s">
        <v>456</v>
      </c>
      <c r="O348" s="250"/>
    </row>
    <row r="349" spans="1:15" ht="12.75">
      <c r="A349" s="259"/>
      <c r="B349" s="263"/>
      <c r="C349" s="321" t="s">
        <v>127</v>
      </c>
      <c r="D349" s="320"/>
      <c r="E349" s="289">
        <v>29.58</v>
      </c>
      <c r="F349" s="265"/>
      <c r="G349" s="266"/>
      <c r="H349" s="267"/>
      <c r="I349" s="261"/>
      <c r="J349" s="268"/>
      <c r="K349" s="261"/>
      <c r="M349" s="262" t="s">
        <v>127</v>
      </c>
      <c r="O349" s="250"/>
    </row>
    <row r="350" spans="1:80" ht="22.5">
      <c r="A350" s="251">
        <v>85</v>
      </c>
      <c r="B350" s="252" t="s">
        <v>457</v>
      </c>
      <c r="C350" s="253" t="s">
        <v>458</v>
      </c>
      <c r="D350" s="254" t="s">
        <v>254</v>
      </c>
      <c r="E350" s="255">
        <v>158.8003</v>
      </c>
      <c r="F350" s="255"/>
      <c r="G350" s="256">
        <f>E350*F350</f>
        <v>0</v>
      </c>
      <c r="H350" s="257">
        <v>0</v>
      </c>
      <c r="I350" s="258">
        <f>E350*H350</f>
        <v>0</v>
      </c>
      <c r="J350" s="257">
        <v>0</v>
      </c>
      <c r="K350" s="258">
        <f>E350*J350</f>
        <v>0</v>
      </c>
      <c r="O350" s="250">
        <v>2</v>
      </c>
      <c r="AA350" s="225">
        <v>1</v>
      </c>
      <c r="AB350" s="225">
        <v>1</v>
      </c>
      <c r="AC350" s="225">
        <v>1</v>
      </c>
      <c r="AZ350" s="225">
        <v>2</v>
      </c>
      <c r="BA350" s="225">
        <f>IF(AZ350=1,G350,0)</f>
        <v>0</v>
      </c>
      <c r="BB350" s="225">
        <f>IF(AZ350=2,G350,0)</f>
        <v>0</v>
      </c>
      <c r="BC350" s="225">
        <f>IF(AZ350=3,G350,0)</f>
        <v>0</v>
      </c>
      <c r="BD350" s="225">
        <f>IF(AZ350=4,G350,0)</f>
        <v>0</v>
      </c>
      <c r="BE350" s="225">
        <f>IF(AZ350=5,G350,0)</f>
        <v>0</v>
      </c>
      <c r="CA350" s="250">
        <v>1</v>
      </c>
      <c r="CB350" s="250">
        <v>1</v>
      </c>
    </row>
    <row r="351" spans="1:15" ht="12.75">
      <c r="A351" s="259"/>
      <c r="B351" s="263"/>
      <c r="C351" s="319" t="s">
        <v>459</v>
      </c>
      <c r="D351" s="320"/>
      <c r="E351" s="264">
        <v>0</v>
      </c>
      <c r="F351" s="265"/>
      <c r="G351" s="266"/>
      <c r="H351" s="267"/>
      <c r="I351" s="261"/>
      <c r="J351" s="268"/>
      <c r="K351" s="261"/>
      <c r="M351" s="262" t="s">
        <v>459</v>
      </c>
      <c r="O351" s="250"/>
    </row>
    <row r="352" spans="1:15" ht="12.75">
      <c r="A352" s="259"/>
      <c r="B352" s="263"/>
      <c r="C352" s="319" t="s">
        <v>191</v>
      </c>
      <c r="D352" s="320"/>
      <c r="E352" s="264">
        <v>67.1038</v>
      </c>
      <c r="F352" s="265"/>
      <c r="G352" s="266"/>
      <c r="H352" s="267"/>
      <c r="I352" s="261"/>
      <c r="J352" s="268"/>
      <c r="K352" s="261"/>
      <c r="M352" s="262" t="s">
        <v>191</v>
      </c>
      <c r="O352" s="250"/>
    </row>
    <row r="353" spans="1:15" ht="12.75">
      <c r="A353" s="259"/>
      <c r="B353" s="263"/>
      <c r="C353" s="319" t="s">
        <v>192</v>
      </c>
      <c r="D353" s="320"/>
      <c r="E353" s="264">
        <v>27.393</v>
      </c>
      <c r="F353" s="265"/>
      <c r="G353" s="266"/>
      <c r="H353" s="267"/>
      <c r="I353" s="261"/>
      <c r="J353" s="268"/>
      <c r="K353" s="261"/>
      <c r="M353" s="262" t="s">
        <v>192</v>
      </c>
      <c r="O353" s="250"/>
    </row>
    <row r="354" spans="1:15" ht="12.75">
      <c r="A354" s="259"/>
      <c r="B354" s="263"/>
      <c r="C354" s="319" t="s">
        <v>193</v>
      </c>
      <c r="D354" s="320"/>
      <c r="E354" s="264">
        <v>34.7235</v>
      </c>
      <c r="F354" s="265"/>
      <c r="G354" s="266"/>
      <c r="H354" s="267"/>
      <c r="I354" s="261"/>
      <c r="J354" s="268"/>
      <c r="K354" s="261"/>
      <c r="M354" s="262" t="s">
        <v>193</v>
      </c>
      <c r="O354" s="250"/>
    </row>
    <row r="355" spans="1:15" ht="12.75">
      <c r="A355" s="259"/>
      <c r="B355" s="263"/>
      <c r="C355" s="319" t="s">
        <v>194</v>
      </c>
      <c r="D355" s="320"/>
      <c r="E355" s="264">
        <v>29.58</v>
      </c>
      <c r="F355" s="265"/>
      <c r="G355" s="266"/>
      <c r="H355" s="267"/>
      <c r="I355" s="261"/>
      <c r="J355" s="268"/>
      <c r="K355" s="261"/>
      <c r="M355" s="262" t="s">
        <v>194</v>
      </c>
      <c r="O355" s="250"/>
    </row>
    <row r="356" spans="1:80" ht="22.5">
      <c r="A356" s="251">
        <v>86</v>
      </c>
      <c r="B356" s="252" t="s">
        <v>460</v>
      </c>
      <c r="C356" s="253" t="s">
        <v>461</v>
      </c>
      <c r="D356" s="254" t="s">
        <v>113</v>
      </c>
      <c r="E356" s="255">
        <v>158.8003</v>
      </c>
      <c r="F356" s="255"/>
      <c r="G356" s="256">
        <f>E356*F356</f>
        <v>0</v>
      </c>
      <c r="H356" s="257">
        <v>0.00061</v>
      </c>
      <c r="I356" s="258">
        <f>E356*H356</f>
        <v>0.096868183</v>
      </c>
      <c r="J356" s="257">
        <v>0</v>
      </c>
      <c r="K356" s="258">
        <f>E356*J356</f>
        <v>0</v>
      </c>
      <c r="O356" s="250">
        <v>2</v>
      </c>
      <c r="AA356" s="225">
        <v>1</v>
      </c>
      <c r="AB356" s="225">
        <v>7</v>
      </c>
      <c r="AC356" s="225">
        <v>7</v>
      </c>
      <c r="AZ356" s="225">
        <v>2</v>
      </c>
      <c r="BA356" s="225">
        <f>IF(AZ356=1,G356,0)</f>
        <v>0</v>
      </c>
      <c r="BB356" s="225">
        <f>IF(AZ356=2,G356,0)</f>
        <v>0</v>
      </c>
      <c r="BC356" s="225">
        <f>IF(AZ356=3,G356,0)</f>
        <v>0</v>
      </c>
      <c r="BD356" s="225">
        <f>IF(AZ356=4,G356,0)</f>
        <v>0</v>
      </c>
      <c r="BE356" s="225">
        <f>IF(AZ356=5,G356,0)</f>
        <v>0</v>
      </c>
      <c r="CA356" s="250">
        <v>1</v>
      </c>
      <c r="CB356" s="250">
        <v>7</v>
      </c>
    </row>
    <row r="357" spans="1:15" ht="12.75">
      <c r="A357" s="259"/>
      <c r="B357" s="263"/>
      <c r="C357" s="319" t="s">
        <v>191</v>
      </c>
      <c r="D357" s="320"/>
      <c r="E357" s="264">
        <v>67.1038</v>
      </c>
      <c r="F357" s="265"/>
      <c r="G357" s="266"/>
      <c r="H357" s="267"/>
      <c r="I357" s="261"/>
      <c r="J357" s="268"/>
      <c r="K357" s="261"/>
      <c r="M357" s="262" t="s">
        <v>191</v>
      </c>
      <c r="O357" s="250"/>
    </row>
    <row r="358" spans="1:15" ht="12.75">
      <c r="A358" s="259"/>
      <c r="B358" s="263"/>
      <c r="C358" s="319" t="s">
        <v>192</v>
      </c>
      <c r="D358" s="320"/>
      <c r="E358" s="264">
        <v>27.393</v>
      </c>
      <c r="F358" s="265"/>
      <c r="G358" s="266"/>
      <c r="H358" s="267"/>
      <c r="I358" s="261"/>
      <c r="J358" s="268"/>
      <c r="K358" s="261"/>
      <c r="M358" s="262" t="s">
        <v>192</v>
      </c>
      <c r="O358" s="250"/>
    </row>
    <row r="359" spans="1:15" ht="12.75">
      <c r="A359" s="259"/>
      <c r="B359" s="263"/>
      <c r="C359" s="319" t="s">
        <v>193</v>
      </c>
      <c r="D359" s="320"/>
      <c r="E359" s="264">
        <v>34.7235</v>
      </c>
      <c r="F359" s="265"/>
      <c r="G359" s="266"/>
      <c r="H359" s="267"/>
      <c r="I359" s="261"/>
      <c r="J359" s="268"/>
      <c r="K359" s="261"/>
      <c r="M359" s="262" t="s">
        <v>193</v>
      </c>
      <c r="O359" s="250"/>
    </row>
    <row r="360" spans="1:15" ht="12.75">
      <c r="A360" s="259"/>
      <c r="B360" s="263"/>
      <c r="C360" s="319" t="s">
        <v>194</v>
      </c>
      <c r="D360" s="320"/>
      <c r="E360" s="264">
        <v>29.58</v>
      </c>
      <c r="F360" s="265"/>
      <c r="G360" s="266"/>
      <c r="H360" s="267"/>
      <c r="I360" s="261"/>
      <c r="J360" s="268"/>
      <c r="K360" s="261"/>
      <c r="M360" s="262" t="s">
        <v>194</v>
      </c>
      <c r="O360" s="250"/>
    </row>
    <row r="361" spans="1:80" ht="12.75">
      <c r="A361" s="251">
        <v>87</v>
      </c>
      <c r="B361" s="252" t="s">
        <v>462</v>
      </c>
      <c r="C361" s="253" t="s">
        <v>463</v>
      </c>
      <c r="D361" s="254" t="s">
        <v>113</v>
      </c>
      <c r="E361" s="255">
        <v>158.8003</v>
      </c>
      <c r="F361" s="255"/>
      <c r="G361" s="256">
        <f>E361*F361</f>
        <v>0</v>
      </c>
      <c r="H361" s="257">
        <v>0.00061</v>
      </c>
      <c r="I361" s="258">
        <f>E361*H361</f>
        <v>0.096868183</v>
      </c>
      <c r="J361" s="257">
        <v>0</v>
      </c>
      <c r="K361" s="258">
        <f>E361*J361</f>
        <v>0</v>
      </c>
      <c r="O361" s="250">
        <v>2</v>
      </c>
      <c r="AA361" s="225">
        <v>1</v>
      </c>
      <c r="AB361" s="225">
        <v>7</v>
      </c>
      <c r="AC361" s="225">
        <v>7</v>
      </c>
      <c r="AZ361" s="225">
        <v>2</v>
      </c>
      <c r="BA361" s="225">
        <f>IF(AZ361=1,G361,0)</f>
        <v>0</v>
      </c>
      <c r="BB361" s="225">
        <f>IF(AZ361=2,G361,0)</f>
        <v>0</v>
      </c>
      <c r="BC361" s="225">
        <f>IF(AZ361=3,G361,0)</f>
        <v>0</v>
      </c>
      <c r="BD361" s="225">
        <f>IF(AZ361=4,G361,0)</f>
        <v>0</v>
      </c>
      <c r="BE361" s="225">
        <f>IF(AZ361=5,G361,0)</f>
        <v>0</v>
      </c>
      <c r="CA361" s="250">
        <v>1</v>
      </c>
      <c r="CB361" s="250">
        <v>7</v>
      </c>
    </row>
    <row r="362" spans="1:15" ht="12.75">
      <c r="A362" s="259"/>
      <c r="B362" s="263"/>
      <c r="C362" s="319" t="s">
        <v>191</v>
      </c>
      <c r="D362" s="320"/>
      <c r="E362" s="264">
        <v>67.1038</v>
      </c>
      <c r="F362" s="265"/>
      <c r="G362" s="266"/>
      <c r="H362" s="267"/>
      <c r="I362" s="261"/>
      <c r="J362" s="268"/>
      <c r="K362" s="261"/>
      <c r="M362" s="262" t="s">
        <v>191</v>
      </c>
      <c r="O362" s="250"/>
    </row>
    <row r="363" spans="1:15" ht="12.75">
      <c r="A363" s="259"/>
      <c r="B363" s="263"/>
      <c r="C363" s="319" t="s">
        <v>192</v>
      </c>
      <c r="D363" s="320"/>
      <c r="E363" s="264">
        <v>27.393</v>
      </c>
      <c r="F363" s="265"/>
      <c r="G363" s="266"/>
      <c r="H363" s="267"/>
      <c r="I363" s="261"/>
      <c r="J363" s="268"/>
      <c r="K363" s="261"/>
      <c r="M363" s="262" t="s">
        <v>192</v>
      </c>
      <c r="O363" s="250"/>
    </row>
    <row r="364" spans="1:15" ht="12.75">
      <c r="A364" s="259"/>
      <c r="B364" s="263"/>
      <c r="C364" s="319" t="s">
        <v>193</v>
      </c>
      <c r="D364" s="320"/>
      <c r="E364" s="264">
        <v>34.7235</v>
      </c>
      <c r="F364" s="265"/>
      <c r="G364" s="266"/>
      <c r="H364" s="267"/>
      <c r="I364" s="261"/>
      <c r="J364" s="268"/>
      <c r="K364" s="261"/>
      <c r="M364" s="262" t="s">
        <v>193</v>
      </c>
      <c r="O364" s="250"/>
    </row>
    <row r="365" spans="1:15" ht="12.75">
      <c r="A365" s="259"/>
      <c r="B365" s="263"/>
      <c r="C365" s="319" t="s">
        <v>194</v>
      </c>
      <c r="D365" s="320"/>
      <c r="E365" s="264">
        <v>29.58</v>
      </c>
      <c r="F365" s="265"/>
      <c r="G365" s="266"/>
      <c r="H365" s="267"/>
      <c r="I365" s="261"/>
      <c r="J365" s="268"/>
      <c r="K365" s="261"/>
      <c r="M365" s="262" t="s">
        <v>194</v>
      </c>
      <c r="O365" s="250"/>
    </row>
    <row r="366" spans="1:80" ht="22.5">
      <c r="A366" s="251">
        <v>88</v>
      </c>
      <c r="B366" s="252" t="s">
        <v>464</v>
      </c>
      <c r="C366" s="253" t="s">
        <v>465</v>
      </c>
      <c r="D366" s="254" t="s">
        <v>113</v>
      </c>
      <c r="E366" s="255">
        <v>158.8003</v>
      </c>
      <c r="F366" s="255"/>
      <c r="G366" s="256">
        <f>E366*F366</f>
        <v>0</v>
      </c>
      <c r="H366" s="257">
        <v>0.00061</v>
      </c>
      <c r="I366" s="258">
        <f>E366*H366</f>
        <v>0.096868183</v>
      </c>
      <c r="J366" s="257">
        <v>0</v>
      </c>
      <c r="K366" s="258">
        <f>E366*J366</f>
        <v>0</v>
      </c>
      <c r="O366" s="250">
        <v>2</v>
      </c>
      <c r="AA366" s="225">
        <v>1</v>
      </c>
      <c r="AB366" s="225">
        <v>7</v>
      </c>
      <c r="AC366" s="225">
        <v>7</v>
      </c>
      <c r="AZ366" s="225">
        <v>2</v>
      </c>
      <c r="BA366" s="225">
        <f>IF(AZ366=1,G366,0)</f>
        <v>0</v>
      </c>
      <c r="BB366" s="225">
        <f>IF(AZ366=2,G366,0)</f>
        <v>0</v>
      </c>
      <c r="BC366" s="225">
        <f>IF(AZ366=3,G366,0)</f>
        <v>0</v>
      </c>
      <c r="BD366" s="225">
        <f>IF(AZ366=4,G366,0)</f>
        <v>0</v>
      </c>
      <c r="BE366" s="225">
        <f>IF(AZ366=5,G366,0)</f>
        <v>0</v>
      </c>
      <c r="CA366" s="250">
        <v>1</v>
      </c>
      <c r="CB366" s="250">
        <v>7</v>
      </c>
    </row>
    <row r="367" spans="1:15" ht="12.75">
      <c r="A367" s="259"/>
      <c r="B367" s="263"/>
      <c r="C367" s="319" t="s">
        <v>191</v>
      </c>
      <c r="D367" s="320"/>
      <c r="E367" s="264">
        <v>67.1038</v>
      </c>
      <c r="F367" s="265"/>
      <c r="G367" s="266"/>
      <c r="H367" s="267"/>
      <c r="I367" s="261"/>
      <c r="J367" s="268"/>
      <c r="K367" s="261"/>
      <c r="M367" s="262" t="s">
        <v>191</v>
      </c>
      <c r="O367" s="250"/>
    </row>
    <row r="368" spans="1:15" ht="12.75">
      <c r="A368" s="259"/>
      <c r="B368" s="263"/>
      <c r="C368" s="319" t="s">
        <v>192</v>
      </c>
      <c r="D368" s="320"/>
      <c r="E368" s="264">
        <v>27.393</v>
      </c>
      <c r="F368" s="265"/>
      <c r="G368" s="266"/>
      <c r="H368" s="267"/>
      <c r="I368" s="261"/>
      <c r="J368" s="268"/>
      <c r="K368" s="261"/>
      <c r="M368" s="262" t="s">
        <v>192</v>
      </c>
      <c r="O368" s="250"/>
    </row>
    <row r="369" spans="1:15" ht="12.75">
      <c r="A369" s="259"/>
      <c r="B369" s="263"/>
      <c r="C369" s="319" t="s">
        <v>193</v>
      </c>
      <c r="D369" s="320"/>
      <c r="E369" s="264">
        <v>34.7235</v>
      </c>
      <c r="F369" s="265"/>
      <c r="G369" s="266"/>
      <c r="H369" s="267"/>
      <c r="I369" s="261"/>
      <c r="J369" s="268"/>
      <c r="K369" s="261"/>
      <c r="M369" s="262" t="s">
        <v>193</v>
      </c>
      <c r="O369" s="250"/>
    </row>
    <row r="370" spans="1:15" ht="12.75">
      <c r="A370" s="259"/>
      <c r="B370" s="263"/>
      <c r="C370" s="319" t="s">
        <v>194</v>
      </c>
      <c r="D370" s="320"/>
      <c r="E370" s="264">
        <v>29.58</v>
      </c>
      <c r="F370" s="265"/>
      <c r="G370" s="266"/>
      <c r="H370" s="267"/>
      <c r="I370" s="261"/>
      <c r="J370" s="268"/>
      <c r="K370" s="261"/>
      <c r="M370" s="262" t="s">
        <v>194</v>
      </c>
      <c r="O370" s="250"/>
    </row>
    <row r="371" spans="1:57" ht="12.75">
      <c r="A371" s="269"/>
      <c r="B371" s="270" t="s">
        <v>102</v>
      </c>
      <c r="C371" s="271" t="s">
        <v>425</v>
      </c>
      <c r="D371" s="272"/>
      <c r="E371" s="273"/>
      <c r="F371" s="274"/>
      <c r="G371" s="275">
        <f>SUM(G315:G370)</f>
        <v>0</v>
      </c>
      <c r="H371" s="276"/>
      <c r="I371" s="277">
        <f>SUM(I315:I370)</f>
        <v>0.292438252</v>
      </c>
      <c r="J371" s="276"/>
      <c r="K371" s="277">
        <f>SUM(K315:K370)</f>
        <v>0</v>
      </c>
      <c r="O371" s="250">
        <v>4</v>
      </c>
      <c r="BA371" s="278">
        <f>SUM(BA315:BA370)</f>
        <v>0</v>
      </c>
      <c r="BB371" s="278">
        <f>SUM(BB315:BB370)</f>
        <v>0</v>
      </c>
      <c r="BC371" s="278">
        <f>SUM(BC315:BC370)</f>
        <v>0</v>
      </c>
      <c r="BD371" s="278">
        <f>SUM(BD315:BD370)</f>
        <v>0</v>
      </c>
      <c r="BE371" s="278">
        <f>SUM(BE315:BE370)</f>
        <v>0</v>
      </c>
    </row>
    <row r="372" spans="1:15" ht="12.75">
      <c r="A372" s="240" t="s">
        <v>100</v>
      </c>
      <c r="B372" s="241" t="s">
        <v>466</v>
      </c>
      <c r="C372" s="242" t="s">
        <v>467</v>
      </c>
      <c r="D372" s="243"/>
      <c r="E372" s="244"/>
      <c r="F372" s="244"/>
      <c r="G372" s="245"/>
      <c r="H372" s="246"/>
      <c r="I372" s="247"/>
      <c r="J372" s="248"/>
      <c r="K372" s="249"/>
      <c r="O372" s="250">
        <v>1</v>
      </c>
    </row>
    <row r="373" spans="1:80" ht="22.5">
      <c r="A373" s="251">
        <v>89</v>
      </c>
      <c r="B373" s="252" t="s">
        <v>469</v>
      </c>
      <c r="C373" s="253" t="s">
        <v>470</v>
      </c>
      <c r="D373" s="254" t="s">
        <v>324</v>
      </c>
      <c r="E373" s="255">
        <v>70.0558544</v>
      </c>
      <c r="F373" s="255"/>
      <c r="G373" s="256">
        <f>E373*F373</f>
        <v>0</v>
      </c>
      <c r="H373" s="257">
        <v>0</v>
      </c>
      <c r="I373" s="258">
        <f>E373*H373</f>
        <v>0</v>
      </c>
      <c r="J373" s="257"/>
      <c r="K373" s="258">
        <f>E373*J373</f>
        <v>0</v>
      </c>
      <c r="O373" s="250">
        <v>2</v>
      </c>
      <c r="AA373" s="225">
        <v>8</v>
      </c>
      <c r="AB373" s="225">
        <v>0</v>
      </c>
      <c r="AC373" s="225">
        <v>3</v>
      </c>
      <c r="AZ373" s="225">
        <v>1</v>
      </c>
      <c r="BA373" s="225">
        <f>IF(AZ373=1,G373,0)</f>
        <v>0</v>
      </c>
      <c r="BB373" s="225">
        <f>IF(AZ373=2,G373,0)</f>
        <v>0</v>
      </c>
      <c r="BC373" s="225">
        <f>IF(AZ373=3,G373,0)</f>
        <v>0</v>
      </c>
      <c r="BD373" s="225">
        <f>IF(AZ373=4,G373,0)</f>
        <v>0</v>
      </c>
      <c r="BE373" s="225">
        <f>IF(AZ373=5,G373,0)</f>
        <v>0</v>
      </c>
      <c r="CA373" s="250">
        <v>8</v>
      </c>
      <c r="CB373" s="250">
        <v>0</v>
      </c>
    </row>
    <row r="374" spans="1:80" ht="22.5">
      <c r="A374" s="251">
        <v>90</v>
      </c>
      <c r="B374" s="252" t="s">
        <v>471</v>
      </c>
      <c r="C374" s="253" t="s">
        <v>472</v>
      </c>
      <c r="D374" s="254" t="s">
        <v>324</v>
      </c>
      <c r="E374" s="255">
        <v>70.0558544</v>
      </c>
      <c r="F374" s="255"/>
      <c r="G374" s="256">
        <f>E374*F374</f>
        <v>0</v>
      </c>
      <c r="H374" s="257">
        <v>0</v>
      </c>
      <c r="I374" s="258">
        <f>E374*H374</f>
        <v>0</v>
      </c>
      <c r="J374" s="257"/>
      <c r="K374" s="258">
        <f>E374*J374</f>
        <v>0</v>
      </c>
      <c r="O374" s="250">
        <v>2</v>
      </c>
      <c r="AA374" s="225">
        <v>8</v>
      </c>
      <c r="AB374" s="225">
        <v>0</v>
      </c>
      <c r="AC374" s="225">
        <v>3</v>
      </c>
      <c r="AZ374" s="225">
        <v>1</v>
      </c>
      <c r="BA374" s="225">
        <f>IF(AZ374=1,G374,0)</f>
        <v>0</v>
      </c>
      <c r="BB374" s="225">
        <f>IF(AZ374=2,G374,0)</f>
        <v>0</v>
      </c>
      <c r="BC374" s="225">
        <f>IF(AZ374=3,G374,0)</f>
        <v>0</v>
      </c>
      <c r="BD374" s="225">
        <f>IF(AZ374=4,G374,0)</f>
        <v>0</v>
      </c>
      <c r="BE374" s="225">
        <f>IF(AZ374=5,G374,0)</f>
        <v>0</v>
      </c>
      <c r="CA374" s="250">
        <v>8</v>
      </c>
      <c r="CB374" s="250">
        <v>0</v>
      </c>
    </row>
    <row r="375" spans="1:80" ht="22.5">
      <c r="A375" s="251">
        <v>91</v>
      </c>
      <c r="B375" s="252" t="s">
        <v>473</v>
      </c>
      <c r="C375" s="253" t="s">
        <v>474</v>
      </c>
      <c r="D375" s="254" t="s">
        <v>324</v>
      </c>
      <c r="E375" s="255">
        <v>700.558544</v>
      </c>
      <c r="F375" s="255"/>
      <c r="G375" s="256">
        <f>E375*F375</f>
        <v>0</v>
      </c>
      <c r="H375" s="257">
        <v>0</v>
      </c>
      <c r="I375" s="258">
        <f>E375*H375</f>
        <v>0</v>
      </c>
      <c r="J375" s="257"/>
      <c r="K375" s="258">
        <f>E375*J375</f>
        <v>0</v>
      </c>
      <c r="O375" s="250">
        <v>2</v>
      </c>
      <c r="AA375" s="225">
        <v>8</v>
      </c>
      <c r="AB375" s="225">
        <v>0</v>
      </c>
      <c r="AC375" s="225">
        <v>3</v>
      </c>
      <c r="AZ375" s="225">
        <v>1</v>
      </c>
      <c r="BA375" s="225">
        <f>IF(AZ375=1,G375,0)</f>
        <v>0</v>
      </c>
      <c r="BB375" s="225">
        <f>IF(AZ375=2,G375,0)</f>
        <v>0</v>
      </c>
      <c r="BC375" s="225">
        <f>IF(AZ375=3,G375,0)</f>
        <v>0</v>
      </c>
      <c r="BD375" s="225">
        <f>IF(AZ375=4,G375,0)</f>
        <v>0</v>
      </c>
      <c r="BE375" s="225">
        <f>IF(AZ375=5,G375,0)</f>
        <v>0</v>
      </c>
      <c r="CA375" s="250">
        <v>8</v>
      </c>
      <c r="CB375" s="250">
        <v>0</v>
      </c>
    </row>
    <row r="376" spans="1:80" ht="12.75">
      <c r="A376" s="251">
        <v>92</v>
      </c>
      <c r="B376" s="252" t="s">
        <v>475</v>
      </c>
      <c r="C376" s="253" t="s">
        <v>476</v>
      </c>
      <c r="D376" s="254" t="s">
        <v>324</v>
      </c>
      <c r="E376" s="255">
        <v>70.0558544</v>
      </c>
      <c r="F376" s="255"/>
      <c r="G376" s="256">
        <f>E376*F376</f>
        <v>0</v>
      </c>
      <c r="H376" s="257">
        <v>0</v>
      </c>
      <c r="I376" s="258">
        <f>E376*H376</f>
        <v>0</v>
      </c>
      <c r="J376" s="257"/>
      <c r="K376" s="258">
        <f>E376*J376</f>
        <v>0</v>
      </c>
      <c r="O376" s="250">
        <v>2</v>
      </c>
      <c r="AA376" s="225">
        <v>8</v>
      </c>
      <c r="AB376" s="225">
        <v>0</v>
      </c>
      <c r="AC376" s="225">
        <v>3</v>
      </c>
      <c r="AZ376" s="225">
        <v>1</v>
      </c>
      <c r="BA376" s="225">
        <f>IF(AZ376=1,G376,0)</f>
        <v>0</v>
      </c>
      <c r="BB376" s="225">
        <f>IF(AZ376=2,G376,0)</f>
        <v>0</v>
      </c>
      <c r="BC376" s="225">
        <f>IF(AZ376=3,G376,0)</f>
        <v>0</v>
      </c>
      <c r="BD376" s="225">
        <f>IF(AZ376=4,G376,0)</f>
        <v>0</v>
      </c>
      <c r="BE376" s="225">
        <f>IF(AZ376=5,G376,0)</f>
        <v>0</v>
      </c>
      <c r="CA376" s="250">
        <v>8</v>
      </c>
      <c r="CB376" s="250">
        <v>0</v>
      </c>
    </row>
    <row r="377" spans="1:57" ht="12.75">
      <c r="A377" s="269"/>
      <c r="B377" s="270" t="s">
        <v>102</v>
      </c>
      <c r="C377" s="271" t="s">
        <v>468</v>
      </c>
      <c r="D377" s="272"/>
      <c r="E377" s="273"/>
      <c r="F377" s="274"/>
      <c r="G377" s="275">
        <f>SUM(G372:G376)</f>
        <v>0</v>
      </c>
      <c r="H377" s="276"/>
      <c r="I377" s="277">
        <f>SUM(I372:I376)</f>
        <v>0</v>
      </c>
      <c r="J377" s="276"/>
      <c r="K377" s="277">
        <f>SUM(K372:K376)</f>
        <v>0</v>
      </c>
      <c r="O377" s="250">
        <v>4</v>
      </c>
      <c r="BA377" s="278">
        <f>SUM(BA372:BA376)</f>
        <v>0</v>
      </c>
      <c r="BB377" s="278">
        <f>SUM(BB372:BB376)</f>
        <v>0</v>
      </c>
      <c r="BC377" s="278">
        <f>SUM(BC372:BC376)</f>
        <v>0</v>
      </c>
      <c r="BD377" s="278">
        <f>SUM(BD372:BD376)</f>
        <v>0</v>
      </c>
      <c r="BE377" s="278">
        <f>SUM(BE372:BE376)</f>
        <v>0</v>
      </c>
    </row>
    <row r="378" ht="12.75">
      <c r="E378" s="225"/>
    </row>
    <row r="379" ht="12.75">
      <c r="E379" s="225"/>
    </row>
    <row r="380" ht="12.75">
      <c r="E380" s="225"/>
    </row>
    <row r="381" ht="12.75">
      <c r="E381" s="225"/>
    </row>
    <row r="382" ht="12.75">
      <c r="E382" s="225"/>
    </row>
    <row r="383" ht="12.75">
      <c r="E383" s="225"/>
    </row>
    <row r="384" ht="12.75">
      <c r="E384" s="225"/>
    </row>
    <row r="385" ht="12.75">
      <c r="E385" s="225"/>
    </row>
    <row r="386" ht="12.75">
      <c r="E386" s="225"/>
    </row>
    <row r="387" ht="12.75">
      <c r="E387" s="225"/>
    </row>
    <row r="388" ht="12.75">
      <c r="E388" s="225"/>
    </row>
    <row r="389" ht="12.75">
      <c r="E389" s="225"/>
    </row>
    <row r="390" ht="12.75">
      <c r="E390" s="225"/>
    </row>
    <row r="391" ht="12.75">
      <c r="E391" s="225"/>
    </row>
    <row r="392" ht="12.75">
      <c r="E392" s="225"/>
    </row>
    <row r="393" ht="12.75">
      <c r="E393" s="225"/>
    </row>
    <row r="394" ht="12.75">
      <c r="E394" s="225"/>
    </row>
    <row r="395" ht="12.75">
      <c r="E395" s="225"/>
    </row>
    <row r="396" ht="12.75">
      <c r="E396" s="225"/>
    </row>
    <row r="397" ht="12.75">
      <c r="E397" s="225"/>
    </row>
    <row r="398" ht="12.75">
      <c r="E398" s="225"/>
    </row>
    <row r="399" ht="12.75">
      <c r="E399" s="225"/>
    </row>
    <row r="400" ht="12.75">
      <c r="E400" s="225"/>
    </row>
    <row r="401" spans="1:7" ht="12.75">
      <c r="A401" s="268"/>
      <c r="B401" s="268"/>
      <c r="C401" s="268"/>
      <c r="D401" s="268"/>
      <c r="E401" s="268"/>
      <c r="F401" s="268"/>
      <c r="G401" s="268"/>
    </row>
    <row r="402" spans="1:7" ht="12.75">
      <c r="A402" s="268"/>
      <c r="B402" s="268"/>
      <c r="C402" s="268"/>
      <c r="D402" s="268"/>
      <c r="E402" s="268"/>
      <c r="F402" s="268"/>
      <c r="G402" s="268"/>
    </row>
    <row r="403" spans="1:7" ht="12.75">
      <c r="A403" s="268"/>
      <c r="B403" s="268"/>
      <c r="C403" s="268"/>
      <c r="D403" s="268"/>
      <c r="E403" s="268"/>
      <c r="F403" s="268"/>
      <c r="G403" s="268"/>
    </row>
    <row r="404" spans="1:7" ht="12.75">
      <c r="A404" s="268"/>
      <c r="B404" s="268"/>
      <c r="C404" s="268"/>
      <c r="D404" s="268"/>
      <c r="E404" s="268"/>
      <c r="F404" s="268"/>
      <c r="G404" s="268"/>
    </row>
    <row r="405" ht="12.75">
      <c r="E405" s="225"/>
    </row>
    <row r="406" ht="12.75">
      <c r="E406" s="225"/>
    </row>
    <row r="407" ht="12.75">
      <c r="E407" s="225"/>
    </row>
    <row r="408" ht="12.75">
      <c r="E408" s="225"/>
    </row>
    <row r="409" ht="12.75">
      <c r="E409" s="225"/>
    </row>
    <row r="410" ht="12.75">
      <c r="E410" s="225"/>
    </row>
    <row r="411" ht="12.75">
      <c r="E411" s="225"/>
    </row>
    <row r="412" ht="12.75">
      <c r="E412" s="225"/>
    </row>
    <row r="413" ht="12.75">
      <c r="E413" s="225"/>
    </row>
    <row r="414" ht="12.75">
      <c r="E414" s="225"/>
    </row>
    <row r="415" ht="12.75">
      <c r="E415" s="225"/>
    </row>
    <row r="416" ht="12.75">
      <c r="E416" s="225"/>
    </row>
    <row r="417" ht="12.75">
      <c r="E417" s="225"/>
    </row>
    <row r="418" ht="12.75">
      <c r="E418" s="225"/>
    </row>
    <row r="419" ht="12.75">
      <c r="E419" s="225"/>
    </row>
    <row r="420" ht="12.75">
      <c r="E420" s="225"/>
    </row>
    <row r="421" ht="12.75">
      <c r="E421" s="225"/>
    </row>
    <row r="422" ht="12.75">
      <c r="E422" s="225"/>
    </row>
    <row r="423" ht="12.75">
      <c r="E423" s="225"/>
    </row>
    <row r="424" ht="12.75">
      <c r="E424" s="225"/>
    </row>
    <row r="425" ht="12.75">
      <c r="E425" s="225"/>
    </row>
    <row r="426" ht="12.75">
      <c r="E426" s="225"/>
    </row>
    <row r="427" ht="12.75">
      <c r="E427" s="225"/>
    </row>
    <row r="428" ht="12.75">
      <c r="E428" s="225"/>
    </row>
    <row r="429" ht="12.75">
      <c r="E429" s="225"/>
    </row>
    <row r="430" ht="12.75">
      <c r="E430" s="225"/>
    </row>
    <row r="431" ht="12.75">
      <c r="E431" s="225"/>
    </row>
    <row r="432" ht="12.75">
      <c r="E432" s="225"/>
    </row>
    <row r="433" ht="12.75">
      <c r="E433" s="225"/>
    </row>
    <row r="434" ht="12.75">
      <c r="E434" s="225"/>
    </row>
    <row r="435" ht="12.75">
      <c r="E435" s="225"/>
    </row>
    <row r="436" spans="1:2" ht="12.75">
      <c r="A436" s="279"/>
      <c r="B436" s="279"/>
    </row>
    <row r="437" spans="1:7" ht="12.75">
      <c r="A437" s="268"/>
      <c r="B437" s="268"/>
      <c r="C437" s="280"/>
      <c r="D437" s="280"/>
      <c r="E437" s="281"/>
      <c r="F437" s="280"/>
      <c r="G437" s="282"/>
    </row>
    <row r="438" spans="1:7" ht="12.75">
      <c r="A438" s="283"/>
      <c r="B438" s="283"/>
      <c r="C438" s="268"/>
      <c r="D438" s="268"/>
      <c r="E438" s="284"/>
      <c r="F438" s="268"/>
      <c r="G438" s="268"/>
    </row>
    <row r="439" spans="1:7" ht="12.75">
      <c r="A439" s="268"/>
      <c r="B439" s="268"/>
      <c r="C439" s="268"/>
      <c r="D439" s="268"/>
      <c r="E439" s="284"/>
      <c r="F439" s="268"/>
      <c r="G439" s="268"/>
    </row>
    <row r="440" spans="1:7" ht="12.75">
      <c r="A440" s="268"/>
      <c r="B440" s="268"/>
      <c r="C440" s="268"/>
      <c r="D440" s="268"/>
      <c r="E440" s="284"/>
      <c r="F440" s="268"/>
      <c r="G440" s="268"/>
    </row>
    <row r="441" spans="1:7" ht="12.75">
      <c r="A441" s="268"/>
      <c r="B441" s="268"/>
      <c r="C441" s="268"/>
      <c r="D441" s="268"/>
      <c r="E441" s="284"/>
      <c r="F441" s="268"/>
      <c r="G441" s="268"/>
    </row>
    <row r="442" spans="1:7" ht="12.75">
      <c r="A442" s="268"/>
      <c r="B442" s="268"/>
      <c r="C442" s="268"/>
      <c r="D442" s="268"/>
      <c r="E442" s="284"/>
      <c r="F442" s="268"/>
      <c r="G442" s="268"/>
    </row>
    <row r="443" spans="1:7" ht="12.75">
      <c r="A443" s="268"/>
      <c r="B443" s="268"/>
      <c r="C443" s="268"/>
      <c r="D443" s="268"/>
      <c r="E443" s="284"/>
      <c r="F443" s="268"/>
      <c r="G443" s="268"/>
    </row>
    <row r="444" spans="1:7" ht="12.75">
      <c r="A444" s="268"/>
      <c r="B444" s="268"/>
      <c r="C444" s="268"/>
      <c r="D444" s="268"/>
      <c r="E444" s="284"/>
      <c r="F444" s="268"/>
      <c r="G444" s="268"/>
    </row>
    <row r="445" spans="1:7" ht="12.75">
      <c r="A445" s="268"/>
      <c r="B445" s="268"/>
      <c r="C445" s="268"/>
      <c r="D445" s="268"/>
      <c r="E445" s="284"/>
      <c r="F445" s="268"/>
      <c r="G445" s="268"/>
    </row>
    <row r="446" spans="1:7" ht="12.75">
      <c r="A446" s="268"/>
      <c r="B446" s="268"/>
      <c r="C446" s="268"/>
      <c r="D446" s="268"/>
      <c r="E446" s="284"/>
      <c r="F446" s="268"/>
      <c r="G446" s="268"/>
    </row>
    <row r="447" spans="1:7" ht="12.75">
      <c r="A447" s="268"/>
      <c r="B447" s="268"/>
      <c r="C447" s="268"/>
      <c r="D447" s="268"/>
      <c r="E447" s="284"/>
      <c r="F447" s="268"/>
      <c r="G447" s="268"/>
    </row>
    <row r="448" spans="1:7" ht="12.75">
      <c r="A448" s="268"/>
      <c r="B448" s="268"/>
      <c r="C448" s="268"/>
      <c r="D448" s="268"/>
      <c r="E448" s="284"/>
      <c r="F448" s="268"/>
      <c r="G448" s="268"/>
    </row>
    <row r="449" spans="1:7" ht="12.75">
      <c r="A449" s="268"/>
      <c r="B449" s="268"/>
      <c r="C449" s="268"/>
      <c r="D449" s="268"/>
      <c r="E449" s="284"/>
      <c r="F449" s="268"/>
      <c r="G449" s="268"/>
    </row>
    <row r="450" spans="1:7" ht="12.75">
      <c r="A450" s="268"/>
      <c r="B450" s="268"/>
      <c r="C450" s="268"/>
      <c r="D450" s="268"/>
      <c r="E450" s="284"/>
      <c r="F450" s="268"/>
      <c r="G450" s="268"/>
    </row>
  </sheetData>
  <mergeCells count="261">
    <mergeCell ref="A1:G1"/>
    <mergeCell ref="A3:B3"/>
    <mergeCell ref="A4:B4"/>
    <mergeCell ref="E4:G4"/>
    <mergeCell ref="C13:D13"/>
    <mergeCell ref="C14:D14"/>
    <mergeCell ref="C15:D15"/>
    <mergeCell ref="C16:D16"/>
    <mergeCell ref="C23:D23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21:D21"/>
    <mergeCell ref="C22:D22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5:D65"/>
    <mergeCell ref="C66:D66"/>
    <mergeCell ref="C54:D54"/>
    <mergeCell ref="C55:D55"/>
    <mergeCell ref="C56:D56"/>
    <mergeCell ref="C57:D57"/>
    <mergeCell ref="C58:D58"/>
    <mergeCell ref="C59:D59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6:D86"/>
    <mergeCell ref="C87:D87"/>
    <mergeCell ref="C88:D88"/>
    <mergeCell ref="C89:D89"/>
    <mergeCell ref="C90:D90"/>
    <mergeCell ref="C91:D91"/>
    <mergeCell ref="C79:D79"/>
    <mergeCell ref="C80:D80"/>
    <mergeCell ref="C81:D81"/>
    <mergeCell ref="C82:D82"/>
    <mergeCell ref="C83:D83"/>
    <mergeCell ref="C84:D84"/>
    <mergeCell ref="C99:D99"/>
    <mergeCell ref="C100:D100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97:D97"/>
    <mergeCell ref="C98:D98"/>
    <mergeCell ref="C113:D113"/>
    <mergeCell ref="C114:D114"/>
    <mergeCell ref="C115:D115"/>
    <mergeCell ref="C116:D116"/>
    <mergeCell ref="C117:D117"/>
    <mergeCell ref="C118:D118"/>
    <mergeCell ref="C106:D106"/>
    <mergeCell ref="C107:D107"/>
    <mergeCell ref="C108:D108"/>
    <mergeCell ref="C109:D109"/>
    <mergeCell ref="C110:D110"/>
    <mergeCell ref="C111:D111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37:D137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58:D158"/>
    <mergeCell ref="C160:D160"/>
    <mergeCell ref="C161:D161"/>
    <mergeCell ref="C162:D162"/>
    <mergeCell ref="C163:D163"/>
    <mergeCell ref="C165:D165"/>
    <mergeCell ref="C150:D150"/>
    <mergeCell ref="C151:D151"/>
    <mergeCell ref="C152:D152"/>
    <mergeCell ref="C153:D153"/>
    <mergeCell ref="C155:D155"/>
    <mergeCell ref="C156:D156"/>
    <mergeCell ref="C157:D157"/>
    <mergeCell ref="C173:D173"/>
    <mergeCell ref="C175:D175"/>
    <mergeCell ref="C176:D176"/>
    <mergeCell ref="C177:D177"/>
    <mergeCell ref="C178:D178"/>
    <mergeCell ref="C184:D184"/>
    <mergeCell ref="C166:D166"/>
    <mergeCell ref="C167:D167"/>
    <mergeCell ref="C168:D168"/>
    <mergeCell ref="C170:D170"/>
    <mergeCell ref="C171:D171"/>
    <mergeCell ref="C172:D172"/>
    <mergeCell ref="C192:D192"/>
    <mergeCell ref="C196:D196"/>
    <mergeCell ref="C201:G201"/>
    <mergeCell ref="C226:D226"/>
    <mergeCell ref="C227:D227"/>
    <mergeCell ref="C228:D228"/>
    <mergeCell ref="C185:D185"/>
    <mergeCell ref="C186:D186"/>
    <mergeCell ref="C187:D187"/>
    <mergeCell ref="C189:D189"/>
    <mergeCell ref="C190:D190"/>
    <mergeCell ref="C191:D191"/>
    <mergeCell ref="C235:D235"/>
    <mergeCell ref="C236:D236"/>
    <mergeCell ref="C237:D237"/>
    <mergeCell ref="C238:D238"/>
    <mergeCell ref="C216:D216"/>
    <mergeCell ref="C217:D217"/>
    <mergeCell ref="C219:D219"/>
    <mergeCell ref="C220:D220"/>
    <mergeCell ref="C221:D221"/>
    <mergeCell ref="C222:D222"/>
    <mergeCell ref="C223:D223"/>
    <mergeCell ref="C224:D224"/>
    <mergeCell ref="C225:D225"/>
    <mergeCell ref="C254:D254"/>
    <mergeCell ref="C255:D255"/>
    <mergeCell ref="C256:D256"/>
    <mergeCell ref="C258:D258"/>
    <mergeCell ref="C259:D259"/>
    <mergeCell ref="C260:D260"/>
    <mergeCell ref="C245:D245"/>
    <mergeCell ref="C246:D246"/>
    <mergeCell ref="C247:D247"/>
    <mergeCell ref="C248:D248"/>
    <mergeCell ref="C249:D249"/>
    <mergeCell ref="C250:D250"/>
    <mergeCell ref="C251:D251"/>
    <mergeCell ref="C253:D253"/>
    <mergeCell ref="C281:D281"/>
    <mergeCell ref="C283:D283"/>
    <mergeCell ref="C285:D285"/>
    <mergeCell ref="C287:D287"/>
    <mergeCell ref="C288:D288"/>
    <mergeCell ref="C289:D289"/>
    <mergeCell ref="C261:D261"/>
    <mergeCell ref="C269:G269"/>
    <mergeCell ref="C277:G277"/>
    <mergeCell ref="C278:D278"/>
    <mergeCell ref="C279:D279"/>
    <mergeCell ref="C280:D280"/>
    <mergeCell ref="C300:D300"/>
    <mergeCell ref="C301:D301"/>
    <mergeCell ref="C303:D303"/>
    <mergeCell ref="C304:D304"/>
    <mergeCell ref="C305:D305"/>
    <mergeCell ref="C306:D306"/>
    <mergeCell ref="C291:G291"/>
    <mergeCell ref="C292:D292"/>
    <mergeCell ref="C294:D294"/>
    <mergeCell ref="C295:D295"/>
    <mergeCell ref="C296:D296"/>
    <mergeCell ref="C299:D299"/>
    <mergeCell ref="C327:D327"/>
    <mergeCell ref="C328:D328"/>
    <mergeCell ref="C329:D329"/>
    <mergeCell ref="C330:D330"/>
    <mergeCell ref="C331:D331"/>
    <mergeCell ref="C332:D332"/>
    <mergeCell ref="C317:D317"/>
    <mergeCell ref="C318:D318"/>
    <mergeCell ref="C320:D320"/>
    <mergeCell ref="C321:D321"/>
    <mergeCell ref="C323:D323"/>
    <mergeCell ref="C324:D324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52:D352"/>
    <mergeCell ref="C353:D353"/>
    <mergeCell ref="C354:D354"/>
    <mergeCell ref="C355:D355"/>
    <mergeCell ref="C357:D357"/>
    <mergeCell ref="C358:D358"/>
    <mergeCell ref="C345:D345"/>
    <mergeCell ref="C346:D346"/>
    <mergeCell ref="C347:D347"/>
    <mergeCell ref="C348:D348"/>
    <mergeCell ref="C349:D349"/>
    <mergeCell ref="C351:D351"/>
    <mergeCell ref="C367:D367"/>
    <mergeCell ref="C368:D368"/>
    <mergeCell ref="C369:D369"/>
    <mergeCell ref="C370:D370"/>
    <mergeCell ref="C359:D359"/>
    <mergeCell ref="C360:D360"/>
    <mergeCell ref="C362:D362"/>
    <mergeCell ref="C363:D363"/>
    <mergeCell ref="C364:D364"/>
    <mergeCell ref="C365:D365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BE51"/>
  <sheetViews>
    <sheetView workbookViewId="0" topLeftCell="A1">
      <selection activeCell="E7" sqref="E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87" t="s">
        <v>33</v>
      </c>
      <c r="B1" s="88"/>
      <c r="C1" s="88"/>
      <c r="D1" s="88"/>
      <c r="E1" s="88"/>
      <c r="F1" s="88"/>
      <c r="G1" s="88"/>
    </row>
    <row r="2" spans="1:7" ht="12.75" customHeight="1">
      <c r="A2" s="89" t="s">
        <v>34</v>
      </c>
      <c r="B2" s="90"/>
      <c r="C2" s="91">
        <v>1</v>
      </c>
      <c r="D2" s="91" t="s">
        <v>493</v>
      </c>
      <c r="E2" s="90"/>
      <c r="F2" s="92" t="s">
        <v>35</v>
      </c>
      <c r="G2" s="93"/>
    </row>
    <row r="3" spans="1:7" ht="3" customHeight="1" hidden="1">
      <c r="A3" s="94"/>
      <c r="B3" s="95"/>
      <c r="C3" s="96"/>
      <c r="D3" s="96"/>
      <c r="E3" s="95"/>
      <c r="F3" s="97"/>
      <c r="G3" s="98"/>
    </row>
    <row r="4" spans="1:7" ht="12" customHeight="1">
      <c r="A4" s="99" t="s">
        <v>36</v>
      </c>
      <c r="B4" s="95"/>
      <c r="C4" s="96"/>
      <c r="D4" s="96"/>
      <c r="E4" s="95"/>
      <c r="F4" s="97" t="s">
        <v>37</v>
      </c>
      <c r="G4" s="100"/>
    </row>
    <row r="5" spans="1:7" ht="12.95" customHeight="1">
      <c r="A5" s="101" t="s">
        <v>103</v>
      </c>
      <c r="B5" s="102"/>
      <c r="C5" s="103" t="s">
        <v>104</v>
      </c>
      <c r="D5" s="104"/>
      <c r="E5" s="105"/>
      <c r="F5" s="97" t="s">
        <v>38</v>
      </c>
      <c r="G5" s="98"/>
    </row>
    <row r="6" spans="1:15" ht="12.95" customHeight="1">
      <c r="A6" s="99" t="s">
        <v>39</v>
      </c>
      <c r="B6" s="95"/>
      <c r="C6" s="96"/>
      <c r="D6" s="96"/>
      <c r="E6" s="95"/>
      <c r="F6" s="106" t="s">
        <v>40</v>
      </c>
      <c r="G6" s="107">
        <v>0</v>
      </c>
      <c r="O6" s="108"/>
    </row>
    <row r="7" spans="1:7" ht="12.95" customHeight="1">
      <c r="A7" s="109" t="s">
        <v>103</v>
      </c>
      <c r="B7" s="110"/>
      <c r="C7" s="111" t="s">
        <v>689</v>
      </c>
      <c r="D7" s="112"/>
      <c r="E7" s="112"/>
      <c r="F7" s="113" t="s">
        <v>41</v>
      </c>
      <c r="G7" s="107">
        <f>IF(G6=0,,ROUND((F30+F32)/G6,1))</f>
        <v>0</v>
      </c>
    </row>
    <row r="8" spans="1:9" ht="12.75">
      <c r="A8" s="114" t="s">
        <v>42</v>
      </c>
      <c r="B8" s="97"/>
      <c r="C8" s="307" t="s">
        <v>685</v>
      </c>
      <c r="D8" s="307"/>
      <c r="E8" s="308"/>
      <c r="F8" s="115" t="s">
        <v>43</v>
      </c>
      <c r="G8" s="116"/>
      <c r="H8" s="117"/>
      <c r="I8" s="118"/>
    </row>
    <row r="9" spans="1:8" ht="12.75">
      <c r="A9" s="114" t="s">
        <v>44</v>
      </c>
      <c r="B9" s="97"/>
      <c r="C9" s="307"/>
      <c r="D9" s="307"/>
      <c r="E9" s="308"/>
      <c r="F9" s="97"/>
      <c r="G9" s="119"/>
      <c r="H9" s="120"/>
    </row>
    <row r="10" spans="1:8" ht="12.75">
      <c r="A10" s="114" t="s">
        <v>45</v>
      </c>
      <c r="B10" s="97"/>
      <c r="C10" s="307" t="s">
        <v>686</v>
      </c>
      <c r="D10" s="307"/>
      <c r="E10" s="307"/>
      <c r="F10" s="121"/>
      <c r="G10" s="122"/>
      <c r="H10" s="123"/>
    </row>
    <row r="11" spans="1:57" ht="13.5" customHeight="1">
      <c r="A11" s="114" t="s">
        <v>46</v>
      </c>
      <c r="B11" s="97"/>
      <c r="C11" s="307"/>
      <c r="D11" s="307"/>
      <c r="E11" s="307"/>
      <c r="F11" s="124" t="s">
        <v>47</v>
      </c>
      <c r="G11" s="125"/>
      <c r="H11" s="120"/>
      <c r="BA11" s="126"/>
      <c r="BB11" s="126"/>
      <c r="BC11" s="126"/>
      <c r="BD11" s="126"/>
      <c r="BE11" s="126"/>
    </row>
    <row r="12" spans="1:8" ht="12.75" customHeight="1">
      <c r="A12" s="127" t="s">
        <v>48</v>
      </c>
      <c r="B12" s="95"/>
      <c r="C12" s="309"/>
      <c r="D12" s="309"/>
      <c r="E12" s="309"/>
      <c r="F12" s="128" t="s">
        <v>49</v>
      </c>
      <c r="G12" s="129"/>
      <c r="H12" s="120"/>
    </row>
    <row r="13" spans="1:8" ht="28.5" customHeight="1" thickBot="1">
      <c r="A13" s="130" t="s">
        <v>50</v>
      </c>
      <c r="B13" s="131"/>
      <c r="C13" s="131"/>
      <c r="D13" s="131"/>
      <c r="E13" s="132"/>
      <c r="F13" s="132"/>
      <c r="G13" s="133"/>
      <c r="H13" s="120"/>
    </row>
    <row r="14" spans="1:7" ht="17.25" customHeight="1" thickBot="1">
      <c r="A14" s="134" t="s">
        <v>51</v>
      </c>
      <c r="B14" s="135"/>
      <c r="C14" s="136"/>
      <c r="D14" s="137" t="s">
        <v>52</v>
      </c>
      <c r="E14" s="138"/>
      <c r="F14" s="138"/>
      <c r="G14" s="136"/>
    </row>
    <row r="15" spans="1:7" ht="15.95" customHeight="1">
      <c r="A15" s="139"/>
      <c r="B15" s="140" t="s">
        <v>53</v>
      </c>
      <c r="C15" s="141">
        <f>'01 001 Rek-1'!E18</f>
        <v>0</v>
      </c>
      <c r="D15" s="142" t="str">
        <f>'01 001 Rek-1'!A23</f>
        <v>Geodetické práce včetně vytyčení sítí</v>
      </c>
      <c r="E15" s="143"/>
      <c r="F15" s="144"/>
      <c r="G15" s="141">
        <f>'01 001 Rek-1'!I23</f>
        <v>0</v>
      </c>
    </row>
    <row r="16" spans="1:7" ht="15.95" customHeight="1">
      <c r="A16" s="139" t="s">
        <v>54</v>
      </c>
      <c r="B16" s="140" t="s">
        <v>55</v>
      </c>
      <c r="C16" s="141">
        <f>'01 001 Rek-1'!F18</f>
        <v>0</v>
      </c>
      <c r="D16" s="94" t="str">
        <f>'01 001 Rek-1'!A24</f>
        <v>Dokumentace skutečného provedení stavby</v>
      </c>
      <c r="E16" s="145"/>
      <c r="F16" s="146"/>
      <c r="G16" s="141">
        <f>'01 001 Rek-1'!I24</f>
        <v>0</v>
      </c>
    </row>
    <row r="17" spans="1:7" ht="15.95" customHeight="1">
      <c r="A17" s="139" t="s">
        <v>56</v>
      </c>
      <c r="B17" s="140" t="s">
        <v>57</v>
      </c>
      <c r="C17" s="141">
        <f>'01 001 Rek-1'!H18</f>
        <v>0</v>
      </c>
      <c r="D17" s="94" t="str">
        <f>'01 001 Rek-1'!A25</f>
        <v>Passport budovy</v>
      </c>
      <c r="E17" s="145"/>
      <c r="F17" s="146"/>
      <c r="G17" s="141">
        <f>'01 001 Rek-1'!I25</f>
        <v>0</v>
      </c>
    </row>
    <row r="18" spans="1:7" ht="15.95" customHeight="1">
      <c r="A18" s="147" t="s">
        <v>58</v>
      </c>
      <c r="B18" s="148" t="s">
        <v>59</v>
      </c>
      <c r="C18" s="141">
        <f>'01 001 Rek-1'!G18</f>
        <v>0</v>
      </c>
      <c r="D18" s="94" t="str">
        <f>'01 001 Rek-1'!A26</f>
        <v>Zařízení staveniště</v>
      </c>
      <c r="E18" s="145"/>
      <c r="F18" s="146"/>
      <c r="G18" s="141">
        <f>'01 001 Rek-1'!I26</f>
        <v>0</v>
      </c>
    </row>
    <row r="19" spans="1:7" ht="15.95" customHeight="1">
      <c r="A19" s="149" t="s">
        <v>60</v>
      </c>
      <c r="B19" s="140"/>
      <c r="C19" s="141">
        <f>SUM(C15:C18)</f>
        <v>0</v>
      </c>
      <c r="D19" s="94" t="str">
        <f>'01 001 Rek-1'!A27</f>
        <v>Oplocení staveniště</v>
      </c>
      <c r="E19" s="145"/>
      <c r="F19" s="146"/>
      <c r="G19" s="141">
        <f>'01 001 Rek-1'!I27</f>
        <v>0</v>
      </c>
    </row>
    <row r="20" spans="1:7" ht="15.95" customHeight="1">
      <c r="A20" s="149"/>
      <c r="B20" s="140"/>
      <c r="C20" s="141"/>
      <c r="D20" s="94" t="str">
        <f>'01 001 Rek-1'!A28</f>
        <v>Skládky na staveništi, skladování materiálu</v>
      </c>
      <c r="E20" s="145"/>
      <c r="F20" s="146"/>
      <c r="G20" s="141">
        <f>'01 001 Rek-1'!I28</f>
        <v>0</v>
      </c>
    </row>
    <row r="21" spans="1:7" ht="15.95" customHeight="1">
      <c r="A21" s="149" t="s">
        <v>30</v>
      </c>
      <c r="B21" s="140"/>
      <c r="C21" s="141">
        <f>'01 001 Rek-1'!I18</f>
        <v>0</v>
      </c>
      <c r="D21" s="94" t="str">
        <f>'01 001 Rek-1'!A29</f>
        <v>Náklady na provoz a údržbu vybavení staveniště, sp</v>
      </c>
      <c r="E21" s="145"/>
      <c r="F21" s="146"/>
      <c r="G21" s="141">
        <f>'01 001 Rek-1'!I29</f>
        <v>0</v>
      </c>
    </row>
    <row r="22" spans="1:7" ht="15.95" customHeight="1">
      <c r="A22" s="150" t="s">
        <v>61</v>
      </c>
      <c r="B22" s="120"/>
      <c r="C22" s="141">
        <f>C19+C21</f>
        <v>0</v>
      </c>
      <c r="D22" s="94" t="s">
        <v>62</v>
      </c>
      <c r="E22" s="145"/>
      <c r="F22" s="146"/>
      <c r="G22" s="141">
        <f>G23-SUM(G15:G21)</f>
        <v>0</v>
      </c>
    </row>
    <row r="23" spans="1:7" ht="15.95" customHeight="1" thickBot="1">
      <c r="A23" s="305" t="s">
        <v>63</v>
      </c>
      <c r="B23" s="306"/>
      <c r="C23" s="151">
        <f>C22+G23</f>
        <v>0</v>
      </c>
      <c r="D23" s="152" t="s">
        <v>64</v>
      </c>
      <c r="E23" s="153"/>
      <c r="F23" s="154"/>
      <c r="G23" s="141">
        <f>'01 001 Rek-1'!H38</f>
        <v>0</v>
      </c>
    </row>
    <row r="24" spans="1:7" ht="12.75">
      <c r="A24" s="155" t="s">
        <v>65</v>
      </c>
      <c r="B24" s="156"/>
      <c r="C24" s="157"/>
      <c r="D24" s="156" t="s">
        <v>66</v>
      </c>
      <c r="E24" s="156"/>
      <c r="F24" s="158" t="s">
        <v>67</v>
      </c>
      <c r="G24" s="159"/>
    </row>
    <row r="25" spans="1:7" ht="12.75">
      <c r="A25" s="150" t="s">
        <v>68</v>
      </c>
      <c r="B25" s="120"/>
      <c r="C25" s="160"/>
      <c r="D25" s="120" t="s">
        <v>68</v>
      </c>
      <c r="F25" s="161" t="s">
        <v>68</v>
      </c>
      <c r="G25" s="162"/>
    </row>
    <row r="26" spans="1:7" ht="37.5" customHeight="1">
      <c r="A26" s="150" t="s">
        <v>69</v>
      </c>
      <c r="B26" s="163"/>
      <c r="C26" s="160"/>
      <c r="D26" s="120" t="s">
        <v>69</v>
      </c>
      <c r="F26" s="161" t="s">
        <v>69</v>
      </c>
      <c r="G26" s="162"/>
    </row>
    <row r="27" spans="1:7" ht="12.75">
      <c r="A27" s="150"/>
      <c r="B27" s="164"/>
      <c r="C27" s="160"/>
      <c r="D27" s="120"/>
      <c r="F27" s="161"/>
      <c r="G27" s="162"/>
    </row>
    <row r="28" spans="1:7" ht="12.75">
      <c r="A28" s="150" t="s">
        <v>70</v>
      </c>
      <c r="B28" s="120"/>
      <c r="C28" s="160"/>
      <c r="D28" s="161" t="s">
        <v>71</v>
      </c>
      <c r="E28" s="160"/>
      <c r="F28" s="165" t="s">
        <v>71</v>
      </c>
      <c r="G28" s="162"/>
    </row>
    <row r="29" spans="1:7" ht="69" customHeight="1">
      <c r="A29" s="150"/>
      <c r="B29" s="120"/>
      <c r="C29" s="166"/>
      <c r="D29" s="167"/>
      <c r="E29" s="166"/>
      <c r="F29" s="120"/>
      <c r="G29" s="162"/>
    </row>
    <row r="30" spans="1:7" ht="12.75">
      <c r="A30" s="168" t="s">
        <v>12</v>
      </c>
      <c r="B30" s="169"/>
      <c r="C30" s="170">
        <v>21</v>
      </c>
      <c r="D30" s="169" t="s">
        <v>72</v>
      </c>
      <c r="E30" s="171"/>
      <c r="F30" s="300">
        <f>C23-F32</f>
        <v>0</v>
      </c>
      <c r="G30" s="301"/>
    </row>
    <row r="31" spans="1:7" ht="12.75">
      <c r="A31" s="168" t="s">
        <v>73</v>
      </c>
      <c r="B31" s="169"/>
      <c r="C31" s="170">
        <f>C30</f>
        <v>21</v>
      </c>
      <c r="D31" s="169" t="s">
        <v>74</v>
      </c>
      <c r="E31" s="171"/>
      <c r="F31" s="300">
        <f>ROUND(PRODUCT(F30,C31/100),0)</f>
        <v>0</v>
      </c>
      <c r="G31" s="301"/>
    </row>
    <row r="32" spans="1:7" ht="12.75">
      <c r="A32" s="168" t="s">
        <v>12</v>
      </c>
      <c r="B32" s="169"/>
      <c r="C32" s="170">
        <v>0</v>
      </c>
      <c r="D32" s="169" t="s">
        <v>74</v>
      </c>
      <c r="E32" s="171"/>
      <c r="F32" s="300">
        <v>0</v>
      </c>
      <c r="G32" s="301"/>
    </row>
    <row r="33" spans="1:7" ht="12.75">
      <c r="A33" s="168" t="s">
        <v>73</v>
      </c>
      <c r="B33" s="172"/>
      <c r="C33" s="173">
        <f>C32</f>
        <v>0</v>
      </c>
      <c r="D33" s="169" t="s">
        <v>74</v>
      </c>
      <c r="E33" s="146"/>
      <c r="F33" s="300">
        <f>ROUND(PRODUCT(F32,C33/100),0)</f>
        <v>0</v>
      </c>
      <c r="G33" s="301"/>
    </row>
    <row r="34" spans="1:7" s="177" customFormat="1" ht="19.5" customHeight="1" thickBot="1">
      <c r="A34" s="174" t="s">
        <v>75</v>
      </c>
      <c r="B34" s="175"/>
      <c r="C34" s="175"/>
      <c r="D34" s="175"/>
      <c r="E34" s="176"/>
      <c r="F34" s="302">
        <f>ROUND(SUM(F30:F33),0)</f>
        <v>0</v>
      </c>
      <c r="G34" s="303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4" t="s">
        <v>688</v>
      </c>
      <c r="C37" s="304"/>
      <c r="D37" s="304"/>
      <c r="E37" s="304"/>
      <c r="F37" s="304"/>
      <c r="G37" s="304"/>
      <c r="H37" s="1" t="s">
        <v>2</v>
      </c>
    </row>
    <row r="38" spans="1:8" ht="12.75" customHeight="1">
      <c r="A38" s="178"/>
      <c r="B38" s="304"/>
      <c r="C38" s="304"/>
      <c r="D38" s="304"/>
      <c r="E38" s="304"/>
      <c r="F38" s="304"/>
      <c r="G38" s="304"/>
      <c r="H38" s="1" t="s">
        <v>2</v>
      </c>
    </row>
    <row r="39" spans="1:8" ht="12.75">
      <c r="A39" s="178"/>
      <c r="B39" s="304"/>
      <c r="C39" s="304"/>
      <c r="D39" s="304"/>
      <c r="E39" s="304"/>
      <c r="F39" s="304"/>
      <c r="G39" s="304"/>
      <c r="H39" s="1" t="s">
        <v>2</v>
      </c>
    </row>
    <row r="40" spans="1:8" ht="12.75">
      <c r="A40" s="178"/>
      <c r="B40" s="304"/>
      <c r="C40" s="304"/>
      <c r="D40" s="304"/>
      <c r="E40" s="304"/>
      <c r="F40" s="304"/>
      <c r="G40" s="304"/>
      <c r="H40" s="1" t="s">
        <v>2</v>
      </c>
    </row>
    <row r="41" spans="1:8" ht="12.75">
      <c r="A41" s="178"/>
      <c r="B41" s="304"/>
      <c r="C41" s="304"/>
      <c r="D41" s="304"/>
      <c r="E41" s="304"/>
      <c r="F41" s="304"/>
      <c r="G41" s="304"/>
      <c r="H41" s="1" t="s">
        <v>2</v>
      </c>
    </row>
    <row r="42" spans="1:8" ht="12.75">
      <c r="A42" s="178"/>
      <c r="B42" s="304"/>
      <c r="C42" s="304"/>
      <c r="D42" s="304"/>
      <c r="E42" s="304"/>
      <c r="F42" s="304"/>
      <c r="G42" s="304"/>
      <c r="H42" s="1" t="s">
        <v>2</v>
      </c>
    </row>
    <row r="43" spans="1:8" ht="12.75">
      <c r="A43" s="178"/>
      <c r="B43" s="304"/>
      <c r="C43" s="304"/>
      <c r="D43" s="304"/>
      <c r="E43" s="304"/>
      <c r="F43" s="304"/>
      <c r="G43" s="304"/>
      <c r="H43" s="1" t="s">
        <v>2</v>
      </c>
    </row>
    <row r="44" spans="1:8" ht="12.75" customHeight="1">
      <c r="A44" s="178"/>
      <c r="B44" s="304"/>
      <c r="C44" s="304"/>
      <c r="D44" s="304"/>
      <c r="E44" s="304"/>
      <c r="F44" s="304"/>
      <c r="G44" s="304"/>
      <c r="H44" s="1" t="s">
        <v>2</v>
      </c>
    </row>
    <row r="45" spans="1:8" ht="12.75" customHeight="1">
      <c r="A45" s="178"/>
      <c r="B45" s="304"/>
      <c r="C45" s="304"/>
      <c r="D45" s="304"/>
      <c r="E45" s="304"/>
      <c r="F45" s="304"/>
      <c r="G45" s="304"/>
      <c r="H45" s="1" t="s">
        <v>2</v>
      </c>
    </row>
    <row r="46" spans="2:7" ht="12.75">
      <c r="B46" s="299"/>
      <c r="C46" s="299"/>
      <c r="D46" s="299"/>
      <c r="E46" s="299"/>
      <c r="F46" s="299"/>
      <c r="G46" s="299"/>
    </row>
    <row r="47" spans="2:7" ht="12.75">
      <c r="B47" s="299"/>
      <c r="C47" s="299"/>
      <c r="D47" s="299"/>
      <c r="E47" s="299"/>
      <c r="F47" s="299"/>
      <c r="G47" s="299"/>
    </row>
    <row r="48" spans="2:7" ht="12.75">
      <c r="B48" s="299"/>
      <c r="C48" s="299"/>
      <c r="D48" s="299"/>
      <c r="E48" s="299"/>
      <c r="F48" s="299"/>
      <c r="G48" s="299"/>
    </row>
    <row r="49" spans="2:7" ht="12.75">
      <c r="B49" s="299"/>
      <c r="C49" s="299"/>
      <c r="D49" s="299"/>
      <c r="E49" s="299"/>
      <c r="F49" s="299"/>
      <c r="G49" s="299"/>
    </row>
    <row r="50" spans="2:7" ht="12.75">
      <c r="B50" s="299"/>
      <c r="C50" s="299"/>
      <c r="D50" s="299"/>
      <c r="E50" s="299"/>
      <c r="F50" s="299"/>
      <c r="G50" s="299"/>
    </row>
    <row r="51" spans="2:7" ht="12.75">
      <c r="B51" s="299"/>
      <c r="C51" s="299"/>
      <c r="D51" s="299"/>
      <c r="E51" s="299"/>
      <c r="F51" s="299"/>
      <c r="G51" s="29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IV89"/>
  <sheetViews>
    <sheetView workbookViewId="0" topLeftCell="A3">
      <selection activeCell="G38" sqref="G3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310" t="s">
        <v>3</v>
      </c>
      <c r="B1" s="311"/>
      <c r="C1" s="179" t="s">
        <v>690</v>
      </c>
      <c r="D1" s="180"/>
      <c r="E1" s="181"/>
      <c r="F1" s="180"/>
      <c r="G1" s="182" t="s">
        <v>77</v>
      </c>
      <c r="H1" s="183">
        <v>1</v>
      </c>
      <c r="I1" s="184"/>
    </row>
    <row r="2" spans="1:9" ht="13.5" thickBot="1">
      <c r="A2" s="312" t="s">
        <v>78</v>
      </c>
      <c r="B2" s="313"/>
      <c r="C2" s="185" t="s">
        <v>105</v>
      </c>
      <c r="D2" s="186"/>
      <c r="E2" s="187"/>
      <c r="F2" s="186"/>
      <c r="G2" s="314" t="s">
        <v>493</v>
      </c>
      <c r="H2" s="315"/>
      <c r="I2" s="316"/>
    </row>
    <row r="3" ht="13.5" thickTop="1">
      <c r="F3" s="120"/>
    </row>
    <row r="4" spans="1:9" ht="19.5" customHeight="1">
      <c r="A4" s="188" t="s">
        <v>79</v>
      </c>
      <c r="B4" s="189"/>
      <c r="C4" s="189"/>
      <c r="D4" s="189"/>
      <c r="E4" s="190"/>
      <c r="F4" s="189"/>
      <c r="G4" s="189"/>
      <c r="H4" s="189"/>
      <c r="I4" s="189"/>
    </row>
    <row r="5" ht="13.5" thickBot="1"/>
    <row r="6" spans="1:9" s="120" customFormat="1" ht="13.5" thickBot="1">
      <c r="A6" s="191"/>
      <c r="B6" s="192" t="s">
        <v>80</v>
      </c>
      <c r="C6" s="192"/>
      <c r="D6" s="193"/>
      <c r="E6" s="194" t="s">
        <v>26</v>
      </c>
      <c r="F6" s="195" t="s">
        <v>27</v>
      </c>
      <c r="G6" s="195" t="s">
        <v>28</v>
      </c>
      <c r="H6" s="195" t="s">
        <v>29</v>
      </c>
      <c r="I6" s="196" t="s">
        <v>30</v>
      </c>
    </row>
    <row r="7" spans="1:9" s="120" customFormat="1" ht="12.75">
      <c r="A7" s="285" t="str">
        <f>'01 001 Pol-1'!B7</f>
        <v>62</v>
      </c>
      <c r="B7" s="62" t="str">
        <f>'01 001 Pol-1'!C7</f>
        <v>Úpravy povrchů vnější</v>
      </c>
      <c r="D7" s="197"/>
      <c r="E7" s="286">
        <f>'01 001 Pol-1'!BA67</f>
        <v>0</v>
      </c>
      <c r="F7" s="287">
        <f>'01 001 Pol-1'!BB67</f>
        <v>0</v>
      </c>
      <c r="G7" s="287">
        <f>'01 001 Pol-1'!BC67</f>
        <v>0</v>
      </c>
      <c r="H7" s="287">
        <f>'01 001 Pol-1'!BD67</f>
        <v>0</v>
      </c>
      <c r="I7" s="288">
        <f>'01 001 Pol-1'!BE67</f>
        <v>0</v>
      </c>
    </row>
    <row r="8" spans="1:9" s="120" customFormat="1" ht="12.75">
      <c r="A8" s="285" t="str">
        <f>'01 001 Pol-1'!B68</f>
        <v>63</v>
      </c>
      <c r="B8" s="62" t="str">
        <f>'01 001 Pol-1'!C68</f>
        <v>Podlahy a podlahové konstrukce</v>
      </c>
      <c r="D8" s="197"/>
      <c r="E8" s="286">
        <f>'01 001 Pol-1'!BA73</f>
        <v>0</v>
      </c>
      <c r="F8" s="287">
        <f>'01 001 Pol-1'!BB73</f>
        <v>0</v>
      </c>
      <c r="G8" s="287">
        <f>'01 001 Pol-1'!BC73</f>
        <v>0</v>
      </c>
      <c r="H8" s="287">
        <f>'01 001 Pol-1'!BD73</f>
        <v>0</v>
      </c>
      <c r="I8" s="288">
        <f>'01 001 Pol-1'!BE73</f>
        <v>0</v>
      </c>
    </row>
    <row r="9" spans="1:9" s="120" customFormat="1" ht="12.75">
      <c r="A9" s="285" t="str">
        <f>'01 001 Pol-1'!B74</f>
        <v>94</v>
      </c>
      <c r="B9" s="62" t="str">
        <f>'01 001 Pol-1'!C74</f>
        <v>Lešení a stavební výtahy</v>
      </c>
      <c r="D9" s="197"/>
      <c r="E9" s="286">
        <f>'01 001 Pol-1'!BA100</f>
        <v>0</v>
      </c>
      <c r="F9" s="287">
        <f>'01 001 Pol-1'!BB100</f>
        <v>0</v>
      </c>
      <c r="G9" s="287">
        <f>'01 001 Pol-1'!BC100</f>
        <v>0</v>
      </c>
      <c r="H9" s="287">
        <f>'01 001 Pol-1'!BD100</f>
        <v>0</v>
      </c>
      <c r="I9" s="288">
        <f>'01 001 Pol-1'!BE100</f>
        <v>0</v>
      </c>
    </row>
    <row r="10" spans="1:9" s="120" customFormat="1" ht="12.75">
      <c r="A10" s="285" t="str">
        <f>'01 001 Pol-1'!B101</f>
        <v>95</v>
      </c>
      <c r="B10" s="62" t="str">
        <f>'01 001 Pol-1'!C101</f>
        <v>Dokončovací konstrukce na pozemních stavbách</v>
      </c>
      <c r="D10" s="197"/>
      <c r="E10" s="286">
        <f>'01 001 Pol-1'!BA120</f>
        <v>0</v>
      </c>
      <c r="F10" s="287">
        <f>'01 001 Pol-1'!BB120</f>
        <v>0</v>
      </c>
      <c r="G10" s="287">
        <f>'01 001 Pol-1'!BC120</f>
        <v>0</v>
      </c>
      <c r="H10" s="287">
        <f>'01 001 Pol-1'!BD120</f>
        <v>0</v>
      </c>
      <c r="I10" s="288">
        <f>'01 001 Pol-1'!BE120</f>
        <v>0</v>
      </c>
    </row>
    <row r="11" spans="1:9" s="120" customFormat="1" ht="12.75">
      <c r="A11" s="285" t="str">
        <f>'01 001 Pol-1'!B121</f>
        <v>97</v>
      </c>
      <c r="B11" s="62" t="str">
        <f>'01 001 Pol-1'!C121</f>
        <v>Prorážení otvorů</v>
      </c>
      <c r="D11" s="197"/>
      <c r="E11" s="286">
        <f>'01 001 Pol-1'!BA128</f>
        <v>0</v>
      </c>
      <c r="F11" s="287">
        <f>'01 001 Pol-1'!BB128</f>
        <v>0</v>
      </c>
      <c r="G11" s="287">
        <f>'01 001 Pol-1'!BC128</f>
        <v>0</v>
      </c>
      <c r="H11" s="287">
        <f>'01 001 Pol-1'!BD128</f>
        <v>0</v>
      </c>
      <c r="I11" s="288">
        <f>'01 001 Pol-1'!BE128</f>
        <v>0</v>
      </c>
    </row>
    <row r="12" spans="1:9" s="120" customFormat="1" ht="12.75">
      <c r="A12" s="285" t="str">
        <f>'01 001 Pol-1'!B129</f>
        <v>99</v>
      </c>
      <c r="B12" s="62" t="str">
        <f>'01 001 Pol-1'!C129</f>
        <v>Staveništní přesun hmot</v>
      </c>
      <c r="D12" s="197"/>
      <c r="E12" s="286">
        <f>'01 001 Pol-1'!BA131</f>
        <v>0</v>
      </c>
      <c r="F12" s="287">
        <f>'01 001 Pol-1'!BB131</f>
        <v>0</v>
      </c>
      <c r="G12" s="287">
        <f>'01 001 Pol-1'!BC131</f>
        <v>0</v>
      </c>
      <c r="H12" s="287">
        <f>'01 001 Pol-1'!BD131</f>
        <v>0</v>
      </c>
      <c r="I12" s="288">
        <f>'01 001 Pol-1'!BE131</f>
        <v>0</v>
      </c>
    </row>
    <row r="13" spans="1:9" s="120" customFormat="1" ht="12.75">
      <c r="A13" s="285" t="str">
        <f>'01 001 Pol-1'!B132</f>
        <v>721</v>
      </c>
      <c r="B13" s="62" t="str">
        <f>'01 001 Pol-1'!C132</f>
        <v>Vnitřní kanalizace</v>
      </c>
      <c r="D13" s="197"/>
      <c r="E13" s="286">
        <f>'01 001 Pol-1'!BA136</f>
        <v>0</v>
      </c>
      <c r="F13" s="287">
        <f>'01 001 Pol-1'!BB136</f>
        <v>0</v>
      </c>
      <c r="G13" s="287">
        <f>'01 001 Pol-1'!BC136</f>
        <v>0</v>
      </c>
      <c r="H13" s="287">
        <f>'01 001 Pol-1'!BD136</f>
        <v>0</v>
      </c>
      <c r="I13" s="288">
        <f>'01 001 Pol-1'!BE136</f>
        <v>0</v>
      </c>
    </row>
    <row r="14" spans="1:9" s="120" customFormat="1" ht="12.75">
      <c r="A14" s="285" t="str">
        <f>'01 001 Pol-1'!B137</f>
        <v>764</v>
      </c>
      <c r="B14" s="62" t="str">
        <f>'01 001 Pol-1'!C137</f>
        <v>Konstrukce klempířské</v>
      </c>
      <c r="D14" s="197"/>
      <c r="E14" s="286">
        <f>'01 001 Pol-1'!BA193</f>
        <v>0</v>
      </c>
      <c r="F14" s="287">
        <f>'01 001 Pol-1'!BB193</f>
        <v>0</v>
      </c>
      <c r="G14" s="287">
        <f>'01 001 Pol-1'!BC193</f>
        <v>0</v>
      </c>
      <c r="H14" s="287">
        <f>'01 001 Pol-1'!BD193</f>
        <v>0</v>
      </c>
      <c r="I14" s="288">
        <f>'01 001 Pol-1'!BE193</f>
        <v>0</v>
      </c>
    </row>
    <row r="15" spans="1:9" s="120" customFormat="1" ht="12.75">
      <c r="A15" s="285" t="str">
        <f>'01 001 Pol-1'!B194</f>
        <v>767</v>
      </c>
      <c r="B15" s="62" t="str">
        <f>'01 001 Pol-1'!C194</f>
        <v>Konstrukce zámečnické</v>
      </c>
      <c r="D15" s="197"/>
      <c r="E15" s="286">
        <f>'01 001 Pol-1'!BA202</f>
        <v>0</v>
      </c>
      <c r="F15" s="287">
        <f>'01 001 Pol-1'!BB202</f>
        <v>0</v>
      </c>
      <c r="G15" s="287">
        <f>'01 001 Pol-1'!BC202</f>
        <v>0</v>
      </c>
      <c r="H15" s="287">
        <f>'01 001 Pol-1'!BD202</f>
        <v>0</v>
      </c>
      <c r="I15" s="288">
        <f>'01 001 Pol-1'!BE202</f>
        <v>0</v>
      </c>
    </row>
    <row r="16" spans="1:9" s="120" customFormat="1" ht="12.75">
      <c r="A16" s="285" t="str">
        <f>'01 001 Pol-1'!B203</f>
        <v>783</v>
      </c>
      <c r="B16" s="62" t="str">
        <f>'01 001 Pol-1'!C203</f>
        <v>Nátěry</v>
      </c>
      <c r="D16" s="197"/>
      <c r="E16" s="286">
        <f>'01 001 Pol-1'!BA241</f>
        <v>0</v>
      </c>
      <c r="F16" s="287">
        <f>'01 001 Pol-1'!BB241</f>
        <v>0</v>
      </c>
      <c r="G16" s="287">
        <f>'01 001 Pol-1'!BC241</f>
        <v>0</v>
      </c>
      <c r="H16" s="287">
        <f>'01 001 Pol-1'!BD241</f>
        <v>0</v>
      </c>
      <c r="I16" s="288">
        <f>'01 001 Pol-1'!BE241</f>
        <v>0</v>
      </c>
    </row>
    <row r="17" spans="1:9" s="120" customFormat="1" ht="13.5" thickBot="1">
      <c r="A17" s="285" t="str">
        <f>'01 001 Pol-1'!B242</f>
        <v>D96</v>
      </c>
      <c r="B17" s="62" t="str">
        <f>'01 001 Pol-1'!C242</f>
        <v>Přesuny suti a vybouraných hmot</v>
      </c>
      <c r="D17" s="197"/>
      <c r="E17" s="286">
        <f>'01 001 Pol-1'!BA247</f>
        <v>0</v>
      </c>
      <c r="F17" s="287">
        <f>'01 001 Pol-1'!BB247</f>
        <v>0</v>
      </c>
      <c r="G17" s="287">
        <f>'01 001 Pol-1'!BC247</f>
        <v>0</v>
      </c>
      <c r="H17" s="287">
        <f>'01 001 Pol-1'!BD247</f>
        <v>0</v>
      </c>
      <c r="I17" s="288">
        <f>'01 001 Pol-1'!BE247</f>
        <v>0</v>
      </c>
    </row>
    <row r="18" spans="1:256" ht="13.5" thickBot="1">
      <c r="A18" s="198"/>
      <c r="B18" s="199" t="s">
        <v>81</v>
      </c>
      <c r="C18" s="199"/>
      <c r="D18" s="200"/>
      <c r="E18" s="201">
        <f>SUM(E7:E17)</f>
        <v>0</v>
      </c>
      <c r="F18" s="202">
        <f>SUM(F7:F17)</f>
        <v>0</v>
      </c>
      <c r="G18" s="202">
        <f>SUM(G7:G17)</f>
        <v>0</v>
      </c>
      <c r="H18" s="202">
        <f>SUM(H7:H17)</f>
        <v>0</v>
      </c>
      <c r="I18" s="203">
        <f>SUM(I7:I17)</f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9" ht="12.75">
      <c r="A19" s="120"/>
      <c r="B19" s="120"/>
      <c r="C19" s="120"/>
      <c r="D19" s="120"/>
      <c r="E19" s="120"/>
      <c r="F19" s="120"/>
      <c r="G19" s="120"/>
      <c r="H19" s="120"/>
      <c r="I19" s="120"/>
    </row>
    <row r="20" spans="1:57" ht="18">
      <c r="A20" s="189" t="s">
        <v>82</v>
      </c>
      <c r="B20" s="189"/>
      <c r="C20" s="189"/>
      <c r="D20" s="189"/>
      <c r="E20" s="189"/>
      <c r="F20" s="189"/>
      <c r="G20" s="204"/>
      <c r="H20" s="189"/>
      <c r="I20" s="189"/>
      <c r="BA20" s="126"/>
      <c r="BB20" s="126"/>
      <c r="BC20" s="126"/>
      <c r="BD20" s="126"/>
      <c r="BE20" s="126"/>
    </row>
    <row r="21" ht="13.5" thickBot="1"/>
    <row r="22" spans="1:9" ht="12.75">
      <c r="A22" s="155" t="s">
        <v>83</v>
      </c>
      <c r="B22" s="156"/>
      <c r="C22" s="156"/>
      <c r="D22" s="205"/>
      <c r="E22" s="206" t="s">
        <v>84</v>
      </c>
      <c r="F22" s="207" t="s">
        <v>13</v>
      </c>
      <c r="G22" s="208" t="s">
        <v>85</v>
      </c>
      <c r="H22" s="209"/>
      <c r="I22" s="210" t="s">
        <v>84</v>
      </c>
    </row>
    <row r="23" spans="1:53" ht="12.75">
      <c r="A23" s="149" t="s">
        <v>477</v>
      </c>
      <c r="B23" s="140"/>
      <c r="C23" s="140"/>
      <c r="D23" s="211"/>
      <c r="E23" s="212">
        <v>0</v>
      </c>
      <c r="F23" s="213">
        <v>0</v>
      </c>
      <c r="G23" s="214">
        <v>0</v>
      </c>
      <c r="H23" s="215"/>
      <c r="I23" s="216">
        <f aca="true" t="shared" si="0" ref="I23:I37">E23+F23*G23/100</f>
        <v>0</v>
      </c>
      <c r="BA23" s="1">
        <v>2</v>
      </c>
    </row>
    <row r="24" spans="1:53" ht="12.75">
      <c r="A24" s="149" t="s">
        <v>478</v>
      </c>
      <c r="B24" s="140"/>
      <c r="C24" s="140"/>
      <c r="D24" s="211"/>
      <c r="E24" s="212">
        <v>0</v>
      </c>
      <c r="F24" s="213">
        <v>0</v>
      </c>
      <c r="G24" s="214">
        <v>0</v>
      </c>
      <c r="H24" s="215"/>
      <c r="I24" s="216">
        <f t="shared" si="0"/>
        <v>0</v>
      </c>
      <c r="BA24" s="1">
        <v>1</v>
      </c>
    </row>
    <row r="25" spans="1:53" ht="12.75">
      <c r="A25" s="149" t="s">
        <v>479</v>
      </c>
      <c r="B25" s="140"/>
      <c r="C25" s="140"/>
      <c r="D25" s="211"/>
      <c r="E25" s="212">
        <v>0</v>
      </c>
      <c r="F25" s="213">
        <v>0</v>
      </c>
      <c r="G25" s="214">
        <v>0</v>
      </c>
      <c r="H25" s="215"/>
      <c r="I25" s="216">
        <f t="shared" si="0"/>
        <v>0</v>
      </c>
      <c r="BA25" s="1">
        <v>2</v>
      </c>
    </row>
    <row r="26" spans="1:53" ht="12.75">
      <c r="A26" s="149" t="s">
        <v>480</v>
      </c>
      <c r="B26" s="140"/>
      <c r="C26" s="140"/>
      <c r="D26" s="211"/>
      <c r="E26" s="212">
        <v>0</v>
      </c>
      <c r="F26" s="213">
        <v>0</v>
      </c>
      <c r="G26" s="214">
        <v>0</v>
      </c>
      <c r="H26" s="215"/>
      <c r="I26" s="216">
        <f t="shared" si="0"/>
        <v>0</v>
      </c>
      <c r="BA26" s="1">
        <v>2</v>
      </c>
    </row>
    <row r="27" spans="1:53" ht="12.75">
      <c r="A27" s="149" t="s">
        <v>481</v>
      </c>
      <c r="B27" s="140"/>
      <c r="C27" s="140"/>
      <c r="D27" s="211"/>
      <c r="E27" s="212">
        <v>0</v>
      </c>
      <c r="F27" s="213">
        <v>0</v>
      </c>
      <c r="G27" s="214">
        <v>0</v>
      </c>
      <c r="H27" s="215"/>
      <c r="I27" s="216">
        <f t="shared" si="0"/>
        <v>0</v>
      </c>
      <c r="BA27" s="1">
        <v>2</v>
      </c>
    </row>
    <row r="28" spans="1:53" ht="12.75">
      <c r="A28" s="149" t="s">
        <v>482</v>
      </c>
      <c r="B28" s="140"/>
      <c r="C28" s="140"/>
      <c r="D28" s="211"/>
      <c r="E28" s="212">
        <v>0</v>
      </c>
      <c r="F28" s="213">
        <v>0</v>
      </c>
      <c r="G28" s="214">
        <v>0</v>
      </c>
      <c r="H28" s="215"/>
      <c r="I28" s="216">
        <f t="shared" si="0"/>
        <v>0</v>
      </c>
      <c r="BA28" s="1">
        <v>2</v>
      </c>
    </row>
    <row r="29" spans="1:53" ht="12.75">
      <c r="A29" s="149" t="s">
        <v>483</v>
      </c>
      <c r="B29" s="140"/>
      <c r="C29" s="140"/>
      <c r="D29" s="211"/>
      <c r="E29" s="212">
        <v>0</v>
      </c>
      <c r="F29" s="213">
        <v>0</v>
      </c>
      <c r="G29" s="214">
        <v>0</v>
      </c>
      <c r="H29" s="215"/>
      <c r="I29" s="216">
        <f t="shared" si="0"/>
        <v>0</v>
      </c>
      <c r="BA29" s="1">
        <v>2</v>
      </c>
    </row>
    <row r="30" spans="1:53" ht="12.75">
      <c r="A30" s="149" t="s">
        <v>484</v>
      </c>
      <c r="B30" s="140"/>
      <c r="C30" s="140"/>
      <c r="D30" s="211"/>
      <c r="E30" s="212">
        <v>0</v>
      </c>
      <c r="F30" s="213">
        <v>0</v>
      </c>
      <c r="G30" s="214">
        <v>0</v>
      </c>
      <c r="H30" s="215"/>
      <c r="I30" s="216">
        <f t="shared" si="0"/>
        <v>0</v>
      </c>
      <c r="BA30" s="1">
        <v>2</v>
      </c>
    </row>
    <row r="31" spans="1:53" ht="12.75">
      <c r="A31" s="149" t="s">
        <v>485</v>
      </c>
      <c r="B31" s="140"/>
      <c r="C31" s="140"/>
      <c r="D31" s="211"/>
      <c r="E31" s="212">
        <v>0</v>
      </c>
      <c r="F31" s="213">
        <v>0</v>
      </c>
      <c r="G31" s="214">
        <v>0</v>
      </c>
      <c r="H31" s="215"/>
      <c r="I31" s="216">
        <f t="shared" si="0"/>
        <v>0</v>
      </c>
      <c r="BA31" s="1">
        <v>2</v>
      </c>
    </row>
    <row r="32" spans="1:53" ht="12.75">
      <c r="A32" s="149" t="s">
        <v>486</v>
      </c>
      <c r="B32" s="140"/>
      <c r="C32" s="140"/>
      <c r="D32" s="211"/>
      <c r="E32" s="212">
        <v>0</v>
      </c>
      <c r="F32" s="213">
        <v>0</v>
      </c>
      <c r="G32" s="214">
        <v>0</v>
      </c>
      <c r="H32" s="215"/>
      <c r="I32" s="216">
        <f t="shared" si="0"/>
        <v>0</v>
      </c>
      <c r="BA32" s="1">
        <v>2</v>
      </c>
    </row>
    <row r="33" spans="1:53" ht="12.75">
      <c r="A33" s="149" t="s">
        <v>487</v>
      </c>
      <c r="B33" s="140"/>
      <c r="C33" s="140"/>
      <c r="D33" s="211"/>
      <c r="E33" s="212">
        <v>0</v>
      </c>
      <c r="F33" s="213">
        <v>0</v>
      </c>
      <c r="G33" s="214">
        <v>0</v>
      </c>
      <c r="H33" s="215"/>
      <c r="I33" s="216">
        <f t="shared" si="0"/>
        <v>0</v>
      </c>
      <c r="BA33" s="1">
        <v>2</v>
      </c>
    </row>
    <row r="34" spans="1:53" ht="12.75">
      <c r="A34" s="149" t="s">
        <v>488</v>
      </c>
      <c r="B34" s="140"/>
      <c r="C34" s="140"/>
      <c r="D34" s="211"/>
      <c r="E34" s="212">
        <v>0</v>
      </c>
      <c r="F34" s="213">
        <v>0</v>
      </c>
      <c r="G34" s="214">
        <v>0</v>
      </c>
      <c r="H34" s="215"/>
      <c r="I34" s="216">
        <f t="shared" si="0"/>
        <v>0</v>
      </c>
      <c r="BA34" s="1">
        <v>2</v>
      </c>
    </row>
    <row r="35" spans="1:53" ht="12.75">
      <c r="A35" s="149" t="s">
        <v>489</v>
      </c>
      <c r="B35" s="140"/>
      <c r="C35" s="140"/>
      <c r="D35" s="211"/>
      <c r="E35" s="212">
        <v>0</v>
      </c>
      <c r="F35" s="213">
        <v>0</v>
      </c>
      <c r="G35" s="214">
        <v>0</v>
      </c>
      <c r="H35" s="215"/>
      <c r="I35" s="216">
        <f t="shared" si="0"/>
        <v>0</v>
      </c>
      <c r="BA35" s="1">
        <v>2</v>
      </c>
    </row>
    <row r="36" spans="1:53" ht="12.75">
      <c r="A36" s="149" t="s">
        <v>490</v>
      </c>
      <c r="B36" s="140"/>
      <c r="C36" s="140"/>
      <c r="D36" s="211"/>
      <c r="E36" s="212">
        <v>0</v>
      </c>
      <c r="F36" s="213">
        <v>0</v>
      </c>
      <c r="G36" s="214">
        <v>0</v>
      </c>
      <c r="H36" s="215"/>
      <c r="I36" s="216">
        <f t="shared" si="0"/>
        <v>0</v>
      </c>
      <c r="BA36" s="1">
        <v>2</v>
      </c>
    </row>
    <row r="37" spans="1:53" ht="12.75">
      <c r="A37" s="149" t="s">
        <v>491</v>
      </c>
      <c r="B37" s="140"/>
      <c r="C37" s="140"/>
      <c r="D37" s="211"/>
      <c r="E37" s="212">
        <v>0</v>
      </c>
      <c r="F37" s="213">
        <v>0</v>
      </c>
      <c r="G37" s="214">
        <v>0</v>
      </c>
      <c r="H37" s="215"/>
      <c r="I37" s="216">
        <f t="shared" si="0"/>
        <v>0</v>
      </c>
      <c r="BA37" s="1">
        <v>2</v>
      </c>
    </row>
    <row r="38" spans="1:9" ht="13.5" thickBot="1">
      <c r="A38" s="217"/>
      <c r="B38" s="218" t="s">
        <v>86</v>
      </c>
      <c r="C38" s="219"/>
      <c r="D38" s="220"/>
      <c r="E38" s="221"/>
      <c r="F38" s="222"/>
      <c r="G38" s="222"/>
      <c r="H38" s="317">
        <f>SUM(I23:I37)</f>
        <v>0</v>
      </c>
      <c r="I38" s="318"/>
    </row>
    <row r="40" spans="1:8" ht="12.75">
      <c r="A40" s="2" t="s">
        <v>76</v>
      </c>
      <c r="B40" s="2"/>
      <c r="C40" s="2"/>
      <c r="D40" s="2"/>
      <c r="E40" s="2"/>
      <c r="F40" s="2"/>
      <c r="G40" s="2"/>
      <c r="H40" s="1" t="s">
        <v>2</v>
      </c>
    </row>
    <row r="41" spans="1:9" ht="12.75">
      <c r="A41" s="304" t="s">
        <v>687</v>
      </c>
      <c r="B41" s="304"/>
      <c r="C41" s="304"/>
      <c r="D41" s="304"/>
      <c r="E41" s="304"/>
      <c r="F41" s="304"/>
      <c r="G41" s="304"/>
      <c r="H41" s="304"/>
      <c r="I41" s="304"/>
    </row>
    <row r="42" spans="1:9" ht="12.75">
      <c r="A42" s="304"/>
      <c r="B42" s="304"/>
      <c r="C42" s="304"/>
      <c r="D42" s="304"/>
      <c r="E42" s="304"/>
      <c r="F42" s="304"/>
      <c r="G42" s="304"/>
      <c r="H42" s="304"/>
      <c r="I42" s="304"/>
    </row>
    <row r="43" spans="1:9" ht="12.75">
      <c r="A43" s="304"/>
      <c r="B43" s="304"/>
      <c r="C43" s="304"/>
      <c r="D43" s="304"/>
      <c r="E43" s="304"/>
      <c r="F43" s="304"/>
      <c r="G43" s="304"/>
      <c r="H43" s="304"/>
      <c r="I43" s="304"/>
    </row>
    <row r="44" spans="6:9" ht="12.75">
      <c r="F44" s="223"/>
      <c r="G44" s="224"/>
      <c r="H44" s="224"/>
      <c r="I44" s="46"/>
    </row>
    <row r="45" spans="6:9" ht="12.75">
      <c r="F45" s="223"/>
      <c r="G45" s="224"/>
      <c r="H45" s="224"/>
      <c r="I45" s="46"/>
    </row>
    <row r="46" spans="6:9" ht="12.75">
      <c r="F46" s="223"/>
      <c r="G46" s="224"/>
      <c r="H46" s="224"/>
      <c r="I46" s="46"/>
    </row>
    <row r="47" spans="6:9" ht="12.75">
      <c r="F47" s="223"/>
      <c r="G47" s="224"/>
      <c r="H47" s="224"/>
      <c r="I47" s="46"/>
    </row>
    <row r="48" spans="6:9" ht="12.75">
      <c r="F48" s="223"/>
      <c r="G48" s="224"/>
      <c r="H48" s="224"/>
      <c r="I48" s="46"/>
    </row>
    <row r="49" spans="6:9" ht="12.75">
      <c r="F49" s="223"/>
      <c r="G49" s="224"/>
      <c r="H49" s="224"/>
      <c r="I49" s="46"/>
    </row>
    <row r="50" spans="6:9" ht="12.75">
      <c r="F50" s="223"/>
      <c r="G50" s="224"/>
      <c r="H50" s="224"/>
      <c r="I50" s="46"/>
    </row>
    <row r="51" spans="6:9" ht="12.75">
      <c r="F51" s="223"/>
      <c r="G51" s="224"/>
      <c r="H51" s="224"/>
      <c r="I51" s="46"/>
    </row>
    <row r="52" spans="6:9" ht="12.75">
      <c r="F52" s="223"/>
      <c r="G52" s="224"/>
      <c r="H52" s="224"/>
      <c r="I52" s="46"/>
    </row>
    <row r="53" spans="6:9" ht="12.75">
      <c r="F53" s="223"/>
      <c r="G53" s="224"/>
      <c r="H53" s="224"/>
      <c r="I53" s="46"/>
    </row>
    <row r="54" spans="6:9" ht="12.75">
      <c r="F54" s="223"/>
      <c r="G54" s="224"/>
      <c r="H54" s="224"/>
      <c r="I54" s="46"/>
    </row>
    <row r="55" spans="6:9" ht="12.75">
      <c r="F55" s="223"/>
      <c r="G55" s="224"/>
      <c r="H55" s="224"/>
      <c r="I55" s="46"/>
    </row>
    <row r="56" spans="6:9" ht="12.75">
      <c r="F56" s="223"/>
      <c r="G56" s="224"/>
      <c r="H56" s="224"/>
      <c r="I56" s="46"/>
    </row>
    <row r="57" spans="6:9" ht="12.75">
      <c r="F57" s="223"/>
      <c r="G57" s="224"/>
      <c r="H57" s="224"/>
      <c r="I57" s="46"/>
    </row>
    <row r="58" spans="6:9" ht="12.75">
      <c r="F58" s="223"/>
      <c r="G58" s="224"/>
      <c r="H58" s="224"/>
      <c r="I58" s="46"/>
    </row>
    <row r="59" spans="6:9" ht="12.75">
      <c r="F59" s="223"/>
      <c r="G59" s="224"/>
      <c r="H59" s="224"/>
      <c r="I59" s="46"/>
    </row>
    <row r="60" spans="6:9" ht="12.75">
      <c r="F60" s="223"/>
      <c r="G60" s="224"/>
      <c r="H60" s="224"/>
      <c r="I60" s="46"/>
    </row>
    <row r="61" spans="6:9" ht="12.75">
      <c r="F61" s="223"/>
      <c r="G61" s="224"/>
      <c r="H61" s="224"/>
      <c r="I61" s="46"/>
    </row>
    <row r="62" spans="6:9" ht="12.75">
      <c r="F62" s="223"/>
      <c r="G62" s="224"/>
      <c r="H62" s="224"/>
      <c r="I62" s="46"/>
    </row>
    <row r="63" spans="6:9" ht="12.75">
      <c r="F63" s="223"/>
      <c r="G63" s="224"/>
      <c r="H63" s="224"/>
      <c r="I63" s="46"/>
    </row>
    <row r="64" spans="6:9" ht="12.75">
      <c r="F64" s="223"/>
      <c r="G64" s="224"/>
      <c r="H64" s="224"/>
      <c r="I64" s="46"/>
    </row>
    <row r="65" spans="6:9" ht="12.75">
      <c r="F65" s="223"/>
      <c r="G65" s="224"/>
      <c r="H65" s="224"/>
      <c r="I65" s="46"/>
    </row>
    <row r="66" spans="6:9" ht="12.75">
      <c r="F66" s="223"/>
      <c r="G66" s="224"/>
      <c r="H66" s="224"/>
      <c r="I66" s="46"/>
    </row>
    <row r="67" spans="6:9" ht="12.75">
      <c r="F67" s="223"/>
      <c r="G67" s="224"/>
      <c r="H67" s="224"/>
      <c r="I67" s="46"/>
    </row>
    <row r="68" spans="6:9" ht="12.75">
      <c r="F68" s="223"/>
      <c r="G68" s="224"/>
      <c r="H68" s="224"/>
      <c r="I68" s="46"/>
    </row>
    <row r="69" spans="6:9" ht="12.75">
      <c r="F69" s="223"/>
      <c r="G69" s="224"/>
      <c r="H69" s="224"/>
      <c r="I69" s="46"/>
    </row>
    <row r="70" spans="6:9" ht="12.75">
      <c r="F70" s="223"/>
      <c r="G70" s="224"/>
      <c r="H70" s="224"/>
      <c r="I70" s="46"/>
    </row>
    <row r="71" spans="6:9" ht="12.75">
      <c r="F71" s="223"/>
      <c r="G71" s="224"/>
      <c r="H71" s="224"/>
      <c r="I71" s="46"/>
    </row>
    <row r="72" spans="6:9" ht="12.75">
      <c r="F72" s="223"/>
      <c r="G72" s="224"/>
      <c r="H72" s="224"/>
      <c r="I72" s="46"/>
    </row>
    <row r="73" spans="6:9" ht="12.75">
      <c r="F73" s="223"/>
      <c r="G73" s="224"/>
      <c r="H73" s="224"/>
      <c r="I73" s="46"/>
    </row>
    <row r="74" spans="6:9" ht="12.75">
      <c r="F74" s="223"/>
      <c r="G74" s="224"/>
      <c r="H74" s="224"/>
      <c r="I74" s="46"/>
    </row>
    <row r="75" spans="6:9" ht="12.75">
      <c r="F75" s="223"/>
      <c r="G75" s="224"/>
      <c r="H75" s="224"/>
      <c r="I75" s="46"/>
    </row>
    <row r="76" spans="6:9" ht="12.75">
      <c r="F76" s="223"/>
      <c r="G76" s="224"/>
      <c r="H76" s="224"/>
      <c r="I76" s="46"/>
    </row>
    <row r="77" spans="6:9" ht="12.75">
      <c r="F77" s="223"/>
      <c r="G77" s="224"/>
      <c r="H77" s="224"/>
      <c r="I77" s="46"/>
    </row>
    <row r="78" spans="6:9" ht="12.75">
      <c r="F78" s="223"/>
      <c r="G78" s="224"/>
      <c r="H78" s="224"/>
      <c r="I78" s="46"/>
    </row>
    <row r="79" spans="6:9" ht="12.75">
      <c r="F79" s="223"/>
      <c r="G79" s="224"/>
      <c r="H79" s="224"/>
      <c r="I79" s="46"/>
    </row>
    <row r="80" spans="6:9" ht="12.75">
      <c r="F80" s="223"/>
      <c r="G80" s="224"/>
      <c r="H80" s="224"/>
      <c r="I80" s="46"/>
    </row>
    <row r="81" spans="6:9" ht="12.75">
      <c r="F81" s="223"/>
      <c r="G81" s="224"/>
      <c r="H81" s="224"/>
      <c r="I81" s="46"/>
    </row>
    <row r="82" spans="6:9" ht="12.75">
      <c r="F82" s="223"/>
      <c r="G82" s="224"/>
      <c r="H82" s="224"/>
      <c r="I82" s="46"/>
    </row>
    <row r="83" spans="6:9" ht="12.75">
      <c r="F83" s="223"/>
      <c r="G83" s="224"/>
      <c r="H83" s="224"/>
      <c r="I83" s="46"/>
    </row>
    <row r="84" spans="6:9" ht="12.75">
      <c r="F84" s="223"/>
      <c r="G84" s="224"/>
      <c r="H84" s="224"/>
      <c r="I84" s="46"/>
    </row>
    <row r="85" spans="6:9" ht="12.75">
      <c r="F85" s="223"/>
      <c r="G85" s="224"/>
      <c r="H85" s="224"/>
      <c r="I85" s="46"/>
    </row>
    <row r="86" spans="6:9" ht="12.75">
      <c r="F86" s="223"/>
      <c r="G86" s="224"/>
      <c r="H86" s="224"/>
      <c r="I86" s="46"/>
    </row>
    <row r="87" spans="6:9" ht="12.75">
      <c r="F87" s="223"/>
      <c r="G87" s="224"/>
      <c r="H87" s="224"/>
      <c r="I87" s="46"/>
    </row>
    <row r="88" spans="6:9" ht="12.75">
      <c r="F88" s="223"/>
      <c r="G88" s="224"/>
      <c r="H88" s="224"/>
      <c r="I88" s="46"/>
    </row>
    <row r="89" spans="6:9" ht="12.75">
      <c r="F89" s="223"/>
      <c r="G89" s="224"/>
      <c r="H89" s="224"/>
      <c r="I89" s="46"/>
    </row>
  </sheetData>
  <mergeCells count="5">
    <mergeCell ref="A1:B1"/>
    <mergeCell ref="A2:B2"/>
    <mergeCell ref="G2:I2"/>
    <mergeCell ref="H38:I38"/>
    <mergeCell ref="A41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04998999834060669"/>
  </sheetPr>
  <dimension ref="A1:CB320"/>
  <sheetViews>
    <sheetView showGridLines="0" showZeros="0" zoomScaleSheetLayoutView="100" workbookViewId="0" topLeftCell="A2">
      <selection activeCell="L35" sqref="L35"/>
    </sheetView>
  </sheetViews>
  <sheetFormatPr defaultColWidth="9.00390625" defaultRowHeight="12.75"/>
  <cols>
    <col min="1" max="1" width="4.375" style="225" customWidth="1"/>
    <col min="2" max="2" width="11.625" style="225" customWidth="1"/>
    <col min="3" max="3" width="40.375" style="225" customWidth="1"/>
    <col min="4" max="4" width="5.625" style="225" customWidth="1"/>
    <col min="5" max="5" width="8.625" style="233" customWidth="1"/>
    <col min="6" max="6" width="9.875" style="225" customWidth="1"/>
    <col min="7" max="7" width="13.875" style="225" customWidth="1"/>
    <col min="8" max="8" width="11.75390625" style="225" customWidth="1"/>
    <col min="9" max="9" width="11.625" style="225" customWidth="1"/>
    <col min="10" max="10" width="11.00390625" style="225" customWidth="1"/>
    <col min="11" max="11" width="10.375" style="225" customWidth="1"/>
    <col min="12" max="12" width="75.375" style="225" customWidth="1"/>
    <col min="13" max="13" width="45.25390625" style="225" customWidth="1"/>
    <col min="14" max="256" width="9.125" style="225" customWidth="1"/>
    <col min="257" max="257" width="4.375" style="225" customWidth="1"/>
    <col min="258" max="258" width="11.625" style="225" customWidth="1"/>
    <col min="259" max="259" width="40.375" style="225" customWidth="1"/>
    <col min="260" max="260" width="5.625" style="225" customWidth="1"/>
    <col min="261" max="261" width="8.625" style="225" customWidth="1"/>
    <col min="262" max="262" width="9.875" style="225" customWidth="1"/>
    <col min="263" max="263" width="13.875" style="225" customWidth="1"/>
    <col min="264" max="264" width="11.75390625" style="225" customWidth="1"/>
    <col min="265" max="265" width="11.625" style="225" customWidth="1"/>
    <col min="266" max="266" width="11.00390625" style="225" customWidth="1"/>
    <col min="267" max="267" width="10.375" style="225" customWidth="1"/>
    <col min="268" max="268" width="75.375" style="225" customWidth="1"/>
    <col min="269" max="269" width="45.25390625" style="225" customWidth="1"/>
    <col min="270" max="512" width="9.125" style="225" customWidth="1"/>
    <col min="513" max="513" width="4.375" style="225" customWidth="1"/>
    <col min="514" max="514" width="11.625" style="225" customWidth="1"/>
    <col min="515" max="515" width="40.375" style="225" customWidth="1"/>
    <col min="516" max="516" width="5.625" style="225" customWidth="1"/>
    <col min="517" max="517" width="8.625" style="225" customWidth="1"/>
    <col min="518" max="518" width="9.875" style="225" customWidth="1"/>
    <col min="519" max="519" width="13.875" style="225" customWidth="1"/>
    <col min="520" max="520" width="11.75390625" style="225" customWidth="1"/>
    <col min="521" max="521" width="11.625" style="225" customWidth="1"/>
    <col min="522" max="522" width="11.00390625" style="225" customWidth="1"/>
    <col min="523" max="523" width="10.375" style="225" customWidth="1"/>
    <col min="524" max="524" width="75.375" style="225" customWidth="1"/>
    <col min="525" max="525" width="45.25390625" style="225" customWidth="1"/>
    <col min="526" max="768" width="9.125" style="225" customWidth="1"/>
    <col min="769" max="769" width="4.375" style="225" customWidth="1"/>
    <col min="770" max="770" width="11.625" style="225" customWidth="1"/>
    <col min="771" max="771" width="40.375" style="225" customWidth="1"/>
    <col min="772" max="772" width="5.625" style="225" customWidth="1"/>
    <col min="773" max="773" width="8.625" style="225" customWidth="1"/>
    <col min="774" max="774" width="9.875" style="225" customWidth="1"/>
    <col min="775" max="775" width="13.875" style="225" customWidth="1"/>
    <col min="776" max="776" width="11.75390625" style="225" customWidth="1"/>
    <col min="777" max="777" width="11.625" style="225" customWidth="1"/>
    <col min="778" max="778" width="11.00390625" style="225" customWidth="1"/>
    <col min="779" max="779" width="10.375" style="225" customWidth="1"/>
    <col min="780" max="780" width="75.375" style="225" customWidth="1"/>
    <col min="781" max="781" width="45.25390625" style="225" customWidth="1"/>
    <col min="782" max="1024" width="9.125" style="225" customWidth="1"/>
    <col min="1025" max="1025" width="4.375" style="225" customWidth="1"/>
    <col min="1026" max="1026" width="11.625" style="225" customWidth="1"/>
    <col min="1027" max="1027" width="40.375" style="225" customWidth="1"/>
    <col min="1028" max="1028" width="5.625" style="225" customWidth="1"/>
    <col min="1029" max="1029" width="8.625" style="225" customWidth="1"/>
    <col min="1030" max="1030" width="9.875" style="225" customWidth="1"/>
    <col min="1031" max="1031" width="13.875" style="225" customWidth="1"/>
    <col min="1032" max="1032" width="11.75390625" style="225" customWidth="1"/>
    <col min="1033" max="1033" width="11.625" style="225" customWidth="1"/>
    <col min="1034" max="1034" width="11.00390625" style="225" customWidth="1"/>
    <col min="1035" max="1035" width="10.375" style="225" customWidth="1"/>
    <col min="1036" max="1036" width="75.375" style="225" customWidth="1"/>
    <col min="1037" max="1037" width="45.25390625" style="225" customWidth="1"/>
    <col min="1038" max="1280" width="9.125" style="225" customWidth="1"/>
    <col min="1281" max="1281" width="4.375" style="225" customWidth="1"/>
    <col min="1282" max="1282" width="11.625" style="225" customWidth="1"/>
    <col min="1283" max="1283" width="40.375" style="225" customWidth="1"/>
    <col min="1284" max="1284" width="5.625" style="225" customWidth="1"/>
    <col min="1285" max="1285" width="8.625" style="225" customWidth="1"/>
    <col min="1286" max="1286" width="9.875" style="225" customWidth="1"/>
    <col min="1287" max="1287" width="13.875" style="225" customWidth="1"/>
    <col min="1288" max="1288" width="11.75390625" style="225" customWidth="1"/>
    <col min="1289" max="1289" width="11.625" style="225" customWidth="1"/>
    <col min="1290" max="1290" width="11.00390625" style="225" customWidth="1"/>
    <col min="1291" max="1291" width="10.375" style="225" customWidth="1"/>
    <col min="1292" max="1292" width="75.375" style="225" customWidth="1"/>
    <col min="1293" max="1293" width="45.25390625" style="225" customWidth="1"/>
    <col min="1294" max="1536" width="9.125" style="225" customWidth="1"/>
    <col min="1537" max="1537" width="4.375" style="225" customWidth="1"/>
    <col min="1538" max="1538" width="11.625" style="225" customWidth="1"/>
    <col min="1539" max="1539" width="40.375" style="225" customWidth="1"/>
    <col min="1540" max="1540" width="5.625" style="225" customWidth="1"/>
    <col min="1541" max="1541" width="8.625" style="225" customWidth="1"/>
    <col min="1542" max="1542" width="9.875" style="225" customWidth="1"/>
    <col min="1543" max="1543" width="13.875" style="225" customWidth="1"/>
    <col min="1544" max="1544" width="11.75390625" style="225" customWidth="1"/>
    <col min="1545" max="1545" width="11.625" style="225" customWidth="1"/>
    <col min="1546" max="1546" width="11.00390625" style="225" customWidth="1"/>
    <col min="1547" max="1547" width="10.375" style="225" customWidth="1"/>
    <col min="1548" max="1548" width="75.375" style="225" customWidth="1"/>
    <col min="1549" max="1549" width="45.25390625" style="225" customWidth="1"/>
    <col min="1550" max="1792" width="9.125" style="225" customWidth="1"/>
    <col min="1793" max="1793" width="4.375" style="225" customWidth="1"/>
    <col min="1794" max="1794" width="11.625" style="225" customWidth="1"/>
    <col min="1795" max="1795" width="40.375" style="225" customWidth="1"/>
    <col min="1796" max="1796" width="5.625" style="225" customWidth="1"/>
    <col min="1797" max="1797" width="8.625" style="225" customWidth="1"/>
    <col min="1798" max="1798" width="9.875" style="225" customWidth="1"/>
    <col min="1799" max="1799" width="13.875" style="225" customWidth="1"/>
    <col min="1800" max="1800" width="11.75390625" style="225" customWidth="1"/>
    <col min="1801" max="1801" width="11.625" style="225" customWidth="1"/>
    <col min="1802" max="1802" width="11.00390625" style="225" customWidth="1"/>
    <col min="1803" max="1803" width="10.375" style="225" customWidth="1"/>
    <col min="1804" max="1804" width="75.375" style="225" customWidth="1"/>
    <col min="1805" max="1805" width="45.25390625" style="225" customWidth="1"/>
    <col min="1806" max="2048" width="9.125" style="225" customWidth="1"/>
    <col min="2049" max="2049" width="4.375" style="225" customWidth="1"/>
    <col min="2050" max="2050" width="11.625" style="225" customWidth="1"/>
    <col min="2051" max="2051" width="40.375" style="225" customWidth="1"/>
    <col min="2052" max="2052" width="5.625" style="225" customWidth="1"/>
    <col min="2053" max="2053" width="8.625" style="225" customWidth="1"/>
    <col min="2054" max="2054" width="9.875" style="225" customWidth="1"/>
    <col min="2055" max="2055" width="13.875" style="225" customWidth="1"/>
    <col min="2056" max="2056" width="11.75390625" style="225" customWidth="1"/>
    <col min="2057" max="2057" width="11.625" style="225" customWidth="1"/>
    <col min="2058" max="2058" width="11.00390625" style="225" customWidth="1"/>
    <col min="2059" max="2059" width="10.375" style="225" customWidth="1"/>
    <col min="2060" max="2060" width="75.375" style="225" customWidth="1"/>
    <col min="2061" max="2061" width="45.25390625" style="225" customWidth="1"/>
    <col min="2062" max="2304" width="9.125" style="225" customWidth="1"/>
    <col min="2305" max="2305" width="4.375" style="225" customWidth="1"/>
    <col min="2306" max="2306" width="11.625" style="225" customWidth="1"/>
    <col min="2307" max="2307" width="40.375" style="225" customWidth="1"/>
    <col min="2308" max="2308" width="5.625" style="225" customWidth="1"/>
    <col min="2309" max="2309" width="8.625" style="225" customWidth="1"/>
    <col min="2310" max="2310" width="9.875" style="225" customWidth="1"/>
    <col min="2311" max="2311" width="13.875" style="225" customWidth="1"/>
    <col min="2312" max="2312" width="11.75390625" style="225" customWidth="1"/>
    <col min="2313" max="2313" width="11.625" style="225" customWidth="1"/>
    <col min="2314" max="2314" width="11.00390625" style="225" customWidth="1"/>
    <col min="2315" max="2315" width="10.375" style="225" customWidth="1"/>
    <col min="2316" max="2316" width="75.375" style="225" customWidth="1"/>
    <col min="2317" max="2317" width="45.25390625" style="225" customWidth="1"/>
    <col min="2318" max="2560" width="9.125" style="225" customWidth="1"/>
    <col min="2561" max="2561" width="4.375" style="225" customWidth="1"/>
    <col min="2562" max="2562" width="11.625" style="225" customWidth="1"/>
    <col min="2563" max="2563" width="40.375" style="225" customWidth="1"/>
    <col min="2564" max="2564" width="5.625" style="225" customWidth="1"/>
    <col min="2565" max="2565" width="8.625" style="225" customWidth="1"/>
    <col min="2566" max="2566" width="9.875" style="225" customWidth="1"/>
    <col min="2567" max="2567" width="13.875" style="225" customWidth="1"/>
    <col min="2568" max="2568" width="11.75390625" style="225" customWidth="1"/>
    <col min="2569" max="2569" width="11.625" style="225" customWidth="1"/>
    <col min="2570" max="2570" width="11.00390625" style="225" customWidth="1"/>
    <col min="2571" max="2571" width="10.375" style="225" customWidth="1"/>
    <col min="2572" max="2572" width="75.375" style="225" customWidth="1"/>
    <col min="2573" max="2573" width="45.25390625" style="225" customWidth="1"/>
    <col min="2574" max="2816" width="9.125" style="225" customWidth="1"/>
    <col min="2817" max="2817" width="4.375" style="225" customWidth="1"/>
    <col min="2818" max="2818" width="11.625" style="225" customWidth="1"/>
    <col min="2819" max="2819" width="40.375" style="225" customWidth="1"/>
    <col min="2820" max="2820" width="5.625" style="225" customWidth="1"/>
    <col min="2821" max="2821" width="8.625" style="225" customWidth="1"/>
    <col min="2822" max="2822" width="9.875" style="225" customWidth="1"/>
    <col min="2823" max="2823" width="13.875" style="225" customWidth="1"/>
    <col min="2824" max="2824" width="11.75390625" style="225" customWidth="1"/>
    <col min="2825" max="2825" width="11.625" style="225" customWidth="1"/>
    <col min="2826" max="2826" width="11.00390625" style="225" customWidth="1"/>
    <col min="2827" max="2827" width="10.375" style="225" customWidth="1"/>
    <col min="2828" max="2828" width="75.375" style="225" customWidth="1"/>
    <col min="2829" max="2829" width="45.25390625" style="225" customWidth="1"/>
    <col min="2830" max="3072" width="9.125" style="225" customWidth="1"/>
    <col min="3073" max="3073" width="4.375" style="225" customWidth="1"/>
    <col min="3074" max="3074" width="11.625" style="225" customWidth="1"/>
    <col min="3075" max="3075" width="40.375" style="225" customWidth="1"/>
    <col min="3076" max="3076" width="5.625" style="225" customWidth="1"/>
    <col min="3077" max="3077" width="8.625" style="225" customWidth="1"/>
    <col min="3078" max="3078" width="9.875" style="225" customWidth="1"/>
    <col min="3079" max="3079" width="13.875" style="225" customWidth="1"/>
    <col min="3080" max="3080" width="11.75390625" style="225" customWidth="1"/>
    <col min="3081" max="3081" width="11.625" style="225" customWidth="1"/>
    <col min="3082" max="3082" width="11.00390625" style="225" customWidth="1"/>
    <col min="3083" max="3083" width="10.375" style="225" customWidth="1"/>
    <col min="3084" max="3084" width="75.375" style="225" customWidth="1"/>
    <col min="3085" max="3085" width="45.25390625" style="225" customWidth="1"/>
    <col min="3086" max="3328" width="9.125" style="225" customWidth="1"/>
    <col min="3329" max="3329" width="4.375" style="225" customWidth="1"/>
    <col min="3330" max="3330" width="11.625" style="225" customWidth="1"/>
    <col min="3331" max="3331" width="40.375" style="225" customWidth="1"/>
    <col min="3332" max="3332" width="5.625" style="225" customWidth="1"/>
    <col min="3333" max="3333" width="8.625" style="225" customWidth="1"/>
    <col min="3334" max="3334" width="9.875" style="225" customWidth="1"/>
    <col min="3335" max="3335" width="13.875" style="225" customWidth="1"/>
    <col min="3336" max="3336" width="11.75390625" style="225" customWidth="1"/>
    <col min="3337" max="3337" width="11.625" style="225" customWidth="1"/>
    <col min="3338" max="3338" width="11.00390625" style="225" customWidth="1"/>
    <col min="3339" max="3339" width="10.375" style="225" customWidth="1"/>
    <col min="3340" max="3340" width="75.375" style="225" customWidth="1"/>
    <col min="3341" max="3341" width="45.25390625" style="225" customWidth="1"/>
    <col min="3342" max="3584" width="9.125" style="225" customWidth="1"/>
    <col min="3585" max="3585" width="4.375" style="225" customWidth="1"/>
    <col min="3586" max="3586" width="11.625" style="225" customWidth="1"/>
    <col min="3587" max="3587" width="40.375" style="225" customWidth="1"/>
    <col min="3588" max="3588" width="5.625" style="225" customWidth="1"/>
    <col min="3589" max="3589" width="8.625" style="225" customWidth="1"/>
    <col min="3590" max="3590" width="9.875" style="225" customWidth="1"/>
    <col min="3591" max="3591" width="13.875" style="225" customWidth="1"/>
    <col min="3592" max="3592" width="11.75390625" style="225" customWidth="1"/>
    <col min="3593" max="3593" width="11.625" style="225" customWidth="1"/>
    <col min="3594" max="3594" width="11.00390625" style="225" customWidth="1"/>
    <col min="3595" max="3595" width="10.375" style="225" customWidth="1"/>
    <col min="3596" max="3596" width="75.375" style="225" customWidth="1"/>
    <col min="3597" max="3597" width="45.25390625" style="225" customWidth="1"/>
    <col min="3598" max="3840" width="9.125" style="225" customWidth="1"/>
    <col min="3841" max="3841" width="4.375" style="225" customWidth="1"/>
    <col min="3842" max="3842" width="11.625" style="225" customWidth="1"/>
    <col min="3843" max="3843" width="40.375" style="225" customWidth="1"/>
    <col min="3844" max="3844" width="5.625" style="225" customWidth="1"/>
    <col min="3845" max="3845" width="8.625" style="225" customWidth="1"/>
    <col min="3846" max="3846" width="9.875" style="225" customWidth="1"/>
    <col min="3847" max="3847" width="13.875" style="225" customWidth="1"/>
    <col min="3848" max="3848" width="11.75390625" style="225" customWidth="1"/>
    <col min="3849" max="3849" width="11.625" style="225" customWidth="1"/>
    <col min="3850" max="3850" width="11.00390625" style="225" customWidth="1"/>
    <col min="3851" max="3851" width="10.375" style="225" customWidth="1"/>
    <col min="3852" max="3852" width="75.375" style="225" customWidth="1"/>
    <col min="3853" max="3853" width="45.25390625" style="225" customWidth="1"/>
    <col min="3854" max="4096" width="9.125" style="225" customWidth="1"/>
    <col min="4097" max="4097" width="4.375" style="225" customWidth="1"/>
    <col min="4098" max="4098" width="11.625" style="225" customWidth="1"/>
    <col min="4099" max="4099" width="40.375" style="225" customWidth="1"/>
    <col min="4100" max="4100" width="5.625" style="225" customWidth="1"/>
    <col min="4101" max="4101" width="8.625" style="225" customWidth="1"/>
    <col min="4102" max="4102" width="9.875" style="225" customWidth="1"/>
    <col min="4103" max="4103" width="13.875" style="225" customWidth="1"/>
    <col min="4104" max="4104" width="11.75390625" style="225" customWidth="1"/>
    <col min="4105" max="4105" width="11.625" style="225" customWidth="1"/>
    <col min="4106" max="4106" width="11.00390625" style="225" customWidth="1"/>
    <col min="4107" max="4107" width="10.375" style="225" customWidth="1"/>
    <col min="4108" max="4108" width="75.375" style="225" customWidth="1"/>
    <col min="4109" max="4109" width="45.25390625" style="225" customWidth="1"/>
    <col min="4110" max="4352" width="9.125" style="225" customWidth="1"/>
    <col min="4353" max="4353" width="4.375" style="225" customWidth="1"/>
    <col min="4354" max="4354" width="11.625" style="225" customWidth="1"/>
    <col min="4355" max="4355" width="40.375" style="225" customWidth="1"/>
    <col min="4356" max="4356" width="5.625" style="225" customWidth="1"/>
    <col min="4357" max="4357" width="8.625" style="225" customWidth="1"/>
    <col min="4358" max="4358" width="9.875" style="225" customWidth="1"/>
    <col min="4359" max="4359" width="13.875" style="225" customWidth="1"/>
    <col min="4360" max="4360" width="11.75390625" style="225" customWidth="1"/>
    <col min="4361" max="4361" width="11.625" style="225" customWidth="1"/>
    <col min="4362" max="4362" width="11.00390625" style="225" customWidth="1"/>
    <col min="4363" max="4363" width="10.375" style="225" customWidth="1"/>
    <col min="4364" max="4364" width="75.375" style="225" customWidth="1"/>
    <col min="4365" max="4365" width="45.25390625" style="225" customWidth="1"/>
    <col min="4366" max="4608" width="9.125" style="225" customWidth="1"/>
    <col min="4609" max="4609" width="4.375" style="225" customWidth="1"/>
    <col min="4610" max="4610" width="11.625" style="225" customWidth="1"/>
    <col min="4611" max="4611" width="40.375" style="225" customWidth="1"/>
    <col min="4612" max="4612" width="5.625" style="225" customWidth="1"/>
    <col min="4613" max="4613" width="8.625" style="225" customWidth="1"/>
    <col min="4614" max="4614" width="9.875" style="225" customWidth="1"/>
    <col min="4615" max="4615" width="13.875" style="225" customWidth="1"/>
    <col min="4616" max="4616" width="11.75390625" style="225" customWidth="1"/>
    <col min="4617" max="4617" width="11.625" style="225" customWidth="1"/>
    <col min="4618" max="4618" width="11.00390625" style="225" customWidth="1"/>
    <col min="4619" max="4619" width="10.375" style="225" customWidth="1"/>
    <col min="4620" max="4620" width="75.375" style="225" customWidth="1"/>
    <col min="4621" max="4621" width="45.25390625" style="225" customWidth="1"/>
    <col min="4622" max="4864" width="9.125" style="225" customWidth="1"/>
    <col min="4865" max="4865" width="4.375" style="225" customWidth="1"/>
    <col min="4866" max="4866" width="11.625" style="225" customWidth="1"/>
    <col min="4867" max="4867" width="40.375" style="225" customWidth="1"/>
    <col min="4868" max="4868" width="5.625" style="225" customWidth="1"/>
    <col min="4869" max="4869" width="8.625" style="225" customWidth="1"/>
    <col min="4870" max="4870" width="9.875" style="225" customWidth="1"/>
    <col min="4871" max="4871" width="13.875" style="225" customWidth="1"/>
    <col min="4872" max="4872" width="11.75390625" style="225" customWidth="1"/>
    <col min="4873" max="4873" width="11.625" style="225" customWidth="1"/>
    <col min="4874" max="4874" width="11.00390625" style="225" customWidth="1"/>
    <col min="4875" max="4875" width="10.375" style="225" customWidth="1"/>
    <col min="4876" max="4876" width="75.375" style="225" customWidth="1"/>
    <col min="4877" max="4877" width="45.25390625" style="225" customWidth="1"/>
    <col min="4878" max="5120" width="9.125" style="225" customWidth="1"/>
    <col min="5121" max="5121" width="4.375" style="225" customWidth="1"/>
    <col min="5122" max="5122" width="11.625" style="225" customWidth="1"/>
    <col min="5123" max="5123" width="40.375" style="225" customWidth="1"/>
    <col min="5124" max="5124" width="5.625" style="225" customWidth="1"/>
    <col min="5125" max="5125" width="8.625" style="225" customWidth="1"/>
    <col min="5126" max="5126" width="9.875" style="225" customWidth="1"/>
    <col min="5127" max="5127" width="13.875" style="225" customWidth="1"/>
    <col min="5128" max="5128" width="11.75390625" style="225" customWidth="1"/>
    <col min="5129" max="5129" width="11.625" style="225" customWidth="1"/>
    <col min="5130" max="5130" width="11.00390625" style="225" customWidth="1"/>
    <col min="5131" max="5131" width="10.375" style="225" customWidth="1"/>
    <col min="5132" max="5132" width="75.375" style="225" customWidth="1"/>
    <col min="5133" max="5133" width="45.25390625" style="225" customWidth="1"/>
    <col min="5134" max="5376" width="9.125" style="225" customWidth="1"/>
    <col min="5377" max="5377" width="4.375" style="225" customWidth="1"/>
    <col min="5378" max="5378" width="11.625" style="225" customWidth="1"/>
    <col min="5379" max="5379" width="40.375" style="225" customWidth="1"/>
    <col min="5380" max="5380" width="5.625" style="225" customWidth="1"/>
    <col min="5381" max="5381" width="8.625" style="225" customWidth="1"/>
    <col min="5382" max="5382" width="9.875" style="225" customWidth="1"/>
    <col min="5383" max="5383" width="13.875" style="225" customWidth="1"/>
    <col min="5384" max="5384" width="11.75390625" style="225" customWidth="1"/>
    <col min="5385" max="5385" width="11.625" style="225" customWidth="1"/>
    <col min="5386" max="5386" width="11.00390625" style="225" customWidth="1"/>
    <col min="5387" max="5387" width="10.375" style="225" customWidth="1"/>
    <col min="5388" max="5388" width="75.375" style="225" customWidth="1"/>
    <col min="5389" max="5389" width="45.25390625" style="225" customWidth="1"/>
    <col min="5390" max="5632" width="9.125" style="225" customWidth="1"/>
    <col min="5633" max="5633" width="4.375" style="225" customWidth="1"/>
    <col min="5634" max="5634" width="11.625" style="225" customWidth="1"/>
    <col min="5635" max="5635" width="40.375" style="225" customWidth="1"/>
    <col min="5636" max="5636" width="5.625" style="225" customWidth="1"/>
    <col min="5637" max="5637" width="8.625" style="225" customWidth="1"/>
    <col min="5638" max="5638" width="9.875" style="225" customWidth="1"/>
    <col min="5639" max="5639" width="13.875" style="225" customWidth="1"/>
    <col min="5640" max="5640" width="11.75390625" style="225" customWidth="1"/>
    <col min="5641" max="5641" width="11.625" style="225" customWidth="1"/>
    <col min="5642" max="5642" width="11.00390625" style="225" customWidth="1"/>
    <col min="5643" max="5643" width="10.375" style="225" customWidth="1"/>
    <col min="5644" max="5644" width="75.375" style="225" customWidth="1"/>
    <col min="5645" max="5645" width="45.25390625" style="225" customWidth="1"/>
    <col min="5646" max="5888" width="9.125" style="225" customWidth="1"/>
    <col min="5889" max="5889" width="4.375" style="225" customWidth="1"/>
    <col min="5890" max="5890" width="11.625" style="225" customWidth="1"/>
    <col min="5891" max="5891" width="40.375" style="225" customWidth="1"/>
    <col min="5892" max="5892" width="5.625" style="225" customWidth="1"/>
    <col min="5893" max="5893" width="8.625" style="225" customWidth="1"/>
    <col min="5894" max="5894" width="9.875" style="225" customWidth="1"/>
    <col min="5895" max="5895" width="13.875" style="225" customWidth="1"/>
    <col min="5896" max="5896" width="11.75390625" style="225" customWidth="1"/>
    <col min="5897" max="5897" width="11.625" style="225" customWidth="1"/>
    <col min="5898" max="5898" width="11.00390625" style="225" customWidth="1"/>
    <col min="5899" max="5899" width="10.375" style="225" customWidth="1"/>
    <col min="5900" max="5900" width="75.375" style="225" customWidth="1"/>
    <col min="5901" max="5901" width="45.25390625" style="225" customWidth="1"/>
    <col min="5902" max="6144" width="9.125" style="225" customWidth="1"/>
    <col min="6145" max="6145" width="4.375" style="225" customWidth="1"/>
    <col min="6146" max="6146" width="11.625" style="225" customWidth="1"/>
    <col min="6147" max="6147" width="40.375" style="225" customWidth="1"/>
    <col min="6148" max="6148" width="5.625" style="225" customWidth="1"/>
    <col min="6149" max="6149" width="8.625" style="225" customWidth="1"/>
    <col min="6150" max="6150" width="9.875" style="225" customWidth="1"/>
    <col min="6151" max="6151" width="13.875" style="225" customWidth="1"/>
    <col min="6152" max="6152" width="11.75390625" style="225" customWidth="1"/>
    <col min="6153" max="6153" width="11.625" style="225" customWidth="1"/>
    <col min="6154" max="6154" width="11.00390625" style="225" customWidth="1"/>
    <col min="6155" max="6155" width="10.375" style="225" customWidth="1"/>
    <col min="6156" max="6156" width="75.375" style="225" customWidth="1"/>
    <col min="6157" max="6157" width="45.25390625" style="225" customWidth="1"/>
    <col min="6158" max="6400" width="9.125" style="225" customWidth="1"/>
    <col min="6401" max="6401" width="4.375" style="225" customWidth="1"/>
    <col min="6402" max="6402" width="11.625" style="225" customWidth="1"/>
    <col min="6403" max="6403" width="40.375" style="225" customWidth="1"/>
    <col min="6404" max="6404" width="5.625" style="225" customWidth="1"/>
    <col min="6405" max="6405" width="8.625" style="225" customWidth="1"/>
    <col min="6406" max="6406" width="9.875" style="225" customWidth="1"/>
    <col min="6407" max="6407" width="13.875" style="225" customWidth="1"/>
    <col min="6408" max="6408" width="11.75390625" style="225" customWidth="1"/>
    <col min="6409" max="6409" width="11.625" style="225" customWidth="1"/>
    <col min="6410" max="6410" width="11.00390625" style="225" customWidth="1"/>
    <col min="6411" max="6411" width="10.375" style="225" customWidth="1"/>
    <col min="6412" max="6412" width="75.375" style="225" customWidth="1"/>
    <col min="6413" max="6413" width="45.25390625" style="225" customWidth="1"/>
    <col min="6414" max="6656" width="9.125" style="225" customWidth="1"/>
    <col min="6657" max="6657" width="4.375" style="225" customWidth="1"/>
    <col min="6658" max="6658" width="11.625" style="225" customWidth="1"/>
    <col min="6659" max="6659" width="40.375" style="225" customWidth="1"/>
    <col min="6660" max="6660" width="5.625" style="225" customWidth="1"/>
    <col min="6661" max="6661" width="8.625" style="225" customWidth="1"/>
    <col min="6662" max="6662" width="9.875" style="225" customWidth="1"/>
    <col min="6663" max="6663" width="13.875" style="225" customWidth="1"/>
    <col min="6664" max="6664" width="11.75390625" style="225" customWidth="1"/>
    <col min="6665" max="6665" width="11.625" style="225" customWidth="1"/>
    <col min="6666" max="6666" width="11.00390625" style="225" customWidth="1"/>
    <col min="6667" max="6667" width="10.375" style="225" customWidth="1"/>
    <col min="6668" max="6668" width="75.375" style="225" customWidth="1"/>
    <col min="6669" max="6669" width="45.25390625" style="225" customWidth="1"/>
    <col min="6670" max="6912" width="9.125" style="225" customWidth="1"/>
    <col min="6913" max="6913" width="4.375" style="225" customWidth="1"/>
    <col min="6914" max="6914" width="11.625" style="225" customWidth="1"/>
    <col min="6915" max="6915" width="40.375" style="225" customWidth="1"/>
    <col min="6916" max="6916" width="5.625" style="225" customWidth="1"/>
    <col min="6917" max="6917" width="8.625" style="225" customWidth="1"/>
    <col min="6918" max="6918" width="9.875" style="225" customWidth="1"/>
    <col min="6919" max="6919" width="13.875" style="225" customWidth="1"/>
    <col min="6920" max="6920" width="11.75390625" style="225" customWidth="1"/>
    <col min="6921" max="6921" width="11.625" style="225" customWidth="1"/>
    <col min="6922" max="6922" width="11.00390625" style="225" customWidth="1"/>
    <col min="6923" max="6923" width="10.375" style="225" customWidth="1"/>
    <col min="6924" max="6924" width="75.375" style="225" customWidth="1"/>
    <col min="6925" max="6925" width="45.25390625" style="225" customWidth="1"/>
    <col min="6926" max="7168" width="9.125" style="225" customWidth="1"/>
    <col min="7169" max="7169" width="4.375" style="225" customWidth="1"/>
    <col min="7170" max="7170" width="11.625" style="225" customWidth="1"/>
    <col min="7171" max="7171" width="40.375" style="225" customWidth="1"/>
    <col min="7172" max="7172" width="5.625" style="225" customWidth="1"/>
    <col min="7173" max="7173" width="8.625" style="225" customWidth="1"/>
    <col min="7174" max="7174" width="9.875" style="225" customWidth="1"/>
    <col min="7175" max="7175" width="13.875" style="225" customWidth="1"/>
    <col min="7176" max="7176" width="11.75390625" style="225" customWidth="1"/>
    <col min="7177" max="7177" width="11.625" style="225" customWidth="1"/>
    <col min="7178" max="7178" width="11.00390625" style="225" customWidth="1"/>
    <col min="7179" max="7179" width="10.375" style="225" customWidth="1"/>
    <col min="7180" max="7180" width="75.375" style="225" customWidth="1"/>
    <col min="7181" max="7181" width="45.25390625" style="225" customWidth="1"/>
    <col min="7182" max="7424" width="9.125" style="225" customWidth="1"/>
    <col min="7425" max="7425" width="4.375" style="225" customWidth="1"/>
    <col min="7426" max="7426" width="11.625" style="225" customWidth="1"/>
    <col min="7427" max="7427" width="40.375" style="225" customWidth="1"/>
    <col min="7428" max="7428" width="5.625" style="225" customWidth="1"/>
    <col min="7429" max="7429" width="8.625" style="225" customWidth="1"/>
    <col min="7430" max="7430" width="9.875" style="225" customWidth="1"/>
    <col min="7431" max="7431" width="13.875" style="225" customWidth="1"/>
    <col min="7432" max="7432" width="11.75390625" style="225" customWidth="1"/>
    <col min="7433" max="7433" width="11.625" style="225" customWidth="1"/>
    <col min="7434" max="7434" width="11.00390625" style="225" customWidth="1"/>
    <col min="7435" max="7435" width="10.375" style="225" customWidth="1"/>
    <col min="7436" max="7436" width="75.375" style="225" customWidth="1"/>
    <col min="7437" max="7437" width="45.25390625" style="225" customWidth="1"/>
    <col min="7438" max="7680" width="9.125" style="225" customWidth="1"/>
    <col min="7681" max="7681" width="4.375" style="225" customWidth="1"/>
    <col min="7682" max="7682" width="11.625" style="225" customWidth="1"/>
    <col min="7683" max="7683" width="40.375" style="225" customWidth="1"/>
    <col min="7684" max="7684" width="5.625" style="225" customWidth="1"/>
    <col min="7685" max="7685" width="8.625" style="225" customWidth="1"/>
    <col min="7686" max="7686" width="9.875" style="225" customWidth="1"/>
    <col min="7687" max="7687" width="13.875" style="225" customWidth="1"/>
    <col min="7688" max="7688" width="11.75390625" style="225" customWidth="1"/>
    <col min="7689" max="7689" width="11.625" style="225" customWidth="1"/>
    <col min="7690" max="7690" width="11.00390625" style="225" customWidth="1"/>
    <col min="7691" max="7691" width="10.375" style="225" customWidth="1"/>
    <col min="7692" max="7692" width="75.375" style="225" customWidth="1"/>
    <col min="7693" max="7693" width="45.25390625" style="225" customWidth="1"/>
    <col min="7694" max="7936" width="9.125" style="225" customWidth="1"/>
    <col min="7937" max="7937" width="4.375" style="225" customWidth="1"/>
    <col min="7938" max="7938" width="11.625" style="225" customWidth="1"/>
    <col min="7939" max="7939" width="40.375" style="225" customWidth="1"/>
    <col min="7940" max="7940" width="5.625" style="225" customWidth="1"/>
    <col min="7941" max="7941" width="8.625" style="225" customWidth="1"/>
    <col min="7942" max="7942" width="9.875" style="225" customWidth="1"/>
    <col min="7943" max="7943" width="13.875" style="225" customWidth="1"/>
    <col min="7944" max="7944" width="11.75390625" style="225" customWidth="1"/>
    <col min="7945" max="7945" width="11.625" style="225" customWidth="1"/>
    <col min="7946" max="7946" width="11.00390625" style="225" customWidth="1"/>
    <col min="7947" max="7947" width="10.375" style="225" customWidth="1"/>
    <col min="7948" max="7948" width="75.375" style="225" customWidth="1"/>
    <col min="7949" max="7949" width="45.25390625" style="225" customWidth="1"/>
    <col min="7950" max="8192" width="9.125" style="225" customWidth="1"/>
    <col min="8193" max="8193" width="4.375" style="225" customWidth="1"/>
    <col min="8194" max="8194" width="11.625" style="225" customWidth="1"/>
    <col min="8195" max="8195" width="40.375" style="225" customWidth="1"/>
    <col min="8196" max="8196" width="5.625" style="225" customWidth="1"/>
    <col min="8197" max="8197" width="8.625" style="225" customWidth="1"/>
    <col min="8198" max="8198" width="9.875" style="225" customWidth="1"/>
    <col min="8199" max="8199" width="13.875" style="225" customWidth="1"/>
    <col min="8200" max="8200" width="11.75390625" style="225" customWidth="1"/>
    <col min="8201" max="8201" width="11.625" style="225" customWidth="1"/>
    <col min="8202" max="8202" width="11.00390625" style="225" customWidth="1"/>
    <col min="8203" max="8203" width="10.375" style="225" customWidth="1"/>
    <col min="8204" max="8204" width="75.375" style="225" customWidth="1"/>
    <col min="8205" max="8205" width="45.25390625" style="225" customWidth="1"/>
    <col min="8206" max="8448" width="9.125" style="225" customWidth="1"/>
    <col min="8449" max="8449" width="4.375" style="225" customWidth="1"/>
    <col min="8450" max="8450" width="11.625" style="225" customWidth="1"/>
    <col min="8451" max="8451" width="40.375" style="225" customWidth="1"/>
    <col min="8452" max="8452" width="5.625" style="225" customWidth="1"/>
    <col min="8453" max="8453" width="8.625" style="225" customWidth="1"/>
    <col min="8454" max="8454" width="9.875" style="225" customWidth="1"/>
    <col min="8455" max="8455" width="13.875" style="225" customWidth="1"/>
    <col min="8456" max="8456" width="11.75390625" style="225" customWidth="1"/>
    <col min="8457" max="8457" width="11.625" style="225" customWidth="1"/>
    <col min="8458" max="8458" width="11.00390625" style="225" customWidth="1"/>
    <col min="8459" max="8459" width="10.375" style="225" customWidth="1"/>
    <col min="8460" max="8460" width="75.375" style="225" customWidth="1"/>
    <col min="8461" max="8461" width="45.25390625" style="225" customWidth="1"/>
    <col min="8462" max="8704" width="9.125" style="225" customWidth="1"/>
    <col min="8705" max="8705" width="4.375" style="225" customWidth="1"/>
    <col min="8706" max="8706" width="11.625" style="225" customWidth="1"/>
    <col min="8707" max="8707" width="40.375" style="225" customWidth="1"/>
    <col min="8708" max="8708" width="5.625" style="225" customWidth="1"/>
    <col min="8709" max="8709" width="8.625" style="225" customWidth="1"/>
    <col min="8710" max="8710" width="9.875" style="225" customWidth="1"/>
    <col min="8711" max="8711" width="13.875" style="225" customWidth="1"/>
    <col min="8712" max="8712" width="11.75390625" style="225" customWidth="1"/>
    <col min="8713" max="8713" width="11.625" style="225" customWidth="1"/>
    <col min="8714" max="8714" width="11.00390625" style="225" customWidth="1"/>
    <col min="8715" max="8715" width="10.375" style="225" customWidth="1"/>
    <col min="8716" max="8716" width="75.375" style="225" customWidth="1"/>
    <col min="8717" max="8717" width="45.25390625" style="225" customWidth="1"/>
    <col min="8718" max="8960" width="9.125" style="225" customWidth="1"/>
    <col min="8961" max="8961" width="4.375" style="225" customWidth="1"/>
    <col min="8962" max="8962" width="11.625" style="225" customWidth="1"/>
    <col min="8963" max="8963" width="40.375" style="225" customWidth="1"/>
    <col min="8964" max="8964" width="5.625" style="225" customWidth="1"/>
    <col min="8965" max="8965" width="8.625" style="225" customWidth="1"/>
    <col min="8966" max="8966" width="9.875" style="225" customWidth="1"/>
    <col min="8967" max="8967" width="13.875" style="225" customWidth="1"/>
    <col min="8968" max="8968" width="11.75390625" style="225" customWidth="1"/>
    <col min="8969" max="8969" width="11.625" style="225" customWidth="1"/>
    <col min="8970" max="8970" width="11.00390625" style="225" customWidth="1"/>
    <col min="8971" max="8971" width="10.375" style="225" customWidth="1"/>
    <col min="8972" max="8972" width="75.375" style="225" customWidth="1"/>
    <col min="8973" max="8973" width="45.25390625" style="225" customWidth="1"/>
    <col min="8974" max="9216" width="9.125" style="225" customWidth="1"/>
    <col min="9217" max="9217" width="4.375" style="225" customWidth="1"/>
    <col min="9218" max="9218" width="11.625" style="225" customWidth="1"/>
    <col min="9219" max="9219" width="40.375" style="225" customWidth="1"/>
    <col min="9220" max="9220" width="5.625" style="225" customWidth="1"/>
    <col min="9221" max="9221" width="8.625" style="225" customWidth="1"/>
    <col min="9222" max="9222" width="9.875" style="225" customWidth="1"/>
    <col min="9223" max="9223" width="13.875" style="225" customWidth="1"/>
    <col min="9224" max="9224" width="11.75390625" style="225" customWidth="1"/>
    <col min="9225" max="9225" width="11.625" style="225" customWidth="1"/>
    <col min="9226" max="9226" width="11.00390625" style="225" customWidth="1"/>
    <col min="9227" max="9227" width="10.375" style="225" customWidth="1"/>
    <col min="9228" max="9228" width="75.375" style="225" customWidth="1"/>
    <col min="9229" max="9229" width="45.25390625" style="225" customWidth="1"/>
    <col min="9230" max="9472" width="9.125" style="225" customWidth="1"/>
    <col min="9473" max="9473" width="4.375" style="225" customWidth="1"/>
    <col min="9474" max="9474" width="11.625" style="225" customWidth="1"/>
    <col min="9475" max="9475" width="40.375" style="225" customWidth="1"/>
    <col min="9476" max="9476" width="5.625" style="225" customWidth="1"/>
    <col min="9477" max="9477" width="8.625" style="225" customWidth="1"/>
    <col min="9478" max="9478" width="9.875" style="225" customWidth="1"/>
    <col min="9479" max="9479" width="13.875" style="225" customWidth="1"/>
    <col min="9480" max="9480" width="11.75390625" style="225" customWidth="1"/>
    <col min="9481" max="9481" width="11.625" style="225" customWidth="1"/>
    <col min="9482" max="9482" width="11.00390625" style="225" customWidth="1"/>
    <col min="9483" max="9483" width="10.375" style="225" customWidth="1"/>
    <col min="9484" max="9484" width="75.375" style="225" customWidth="1"/>
    <col min="9485" max="9485" width="45.25390625" style="225" customWidth="1"/>
    <col min="9486" max="9728" width="9.125" style="225" customWidth="1"/>
    <col min="9729" max="9729" width="4.375" style="225" customWidth="1"/>
    <col min="9730" max="9730" width="11.625" style="225" customWidth="1"/>
    <col min="9731" max="9731" width="40.375" style="225" customWidth="1"/>
    <col min="9732" max="9732" width="5.625" style="225" customWidth="1"/>
    <col min="9733" max="9733" width="8.625" style="225" customWidth="1"/>
    <col min="9734" max="9734" width="9.875" style="225" customWidth="1"/>
    <col min="9735" max="9735" width="13.875" style="225" customWidth="1"/>
    <col min="9736" max="9736" width="11.75390625" style="225" customWidth="1"/>
    <col min="9737" max="9737" width="11.625" style="225" customWidth="1"/>
    <col min="9738" max="9738" width="11.00390625" style="225" customWidth="1"/>
    <col min="9739" max="9739" width="10.375" style="225" customWidth="1"/>
    <col min="9740" max="9740" width="75.375" style="225" customWidth="1"/>
    <col min="9741" max="9741" width="45.25390625" style="225" customWidth="1"/>
    <col min="9742" max="9984" width="9.125" style="225" customWidth="1"/>
    <col min="9985" max="9985" width="4.375" style="225" customWidth="1"/>
    <col min="9986" max="9986" width="11.625" style="225" customWidth="1"/>
    <col min="9987" max="9987" width="40.375" style="225" customWidth="1"/>
    <col min="9988" max="9988" width="5.625" style="225" customWidth="1"/>
    <col min="9989" max="9989" width="8.625" style="225" customWidth="1"/>
    <col min="9990" max="9990" width="9.875" style="225" customWidth="1"/>
    <col min="9991" max="9991" width="13.875" style="225" customWidth="1"/>
    <col min="9992" max="9992" width="11.75390625" style="225" customWidth="1"/>
    <col min="9993" max="9993" width="11.625" style="225" customWidth="1"/>
    <col min="9994" max="9994" width="11.00390625" style="225" customWidth="1"/>
    <col min="9995" max="9995" width="10.375" style="225" customWidth="1"/>
    <col min="9996" max="9996" width="75.375" style="225" customWidth="1"/>
    <col min="9997" max="9997" width="45.25390625" style="225" customWidth="1"/>
    <col min="9998" max="10240" width="9.125" style="225" customWidth="1"/>
    <col min="10241" max="10241" width="4.375" style="225" customWidth="1"/>
    <col min="10242" max="10242" width="11.625" style="225" customWidth="1"/>
    <col min="10243" max="10243" width="40.375" style="225" customWidth="1"/>
    <col min="10244" max="10244" width="5.625" style="225" customWidth="1"/>
    <col min="10245" max="10245" width="8.625" style="225" customWidth="1"/>
    <col min="10246" max="10246" width="9.875" style="225" customWidth="1"/>
    <col min="10247" max="10247" width="13.875" style="225" customWidth="1"/>
    <col min="10248" max="10248" width="11.75390625" style="225" customWidth="1"/>
    <col min="10249" max="10249" width="11.625" style="225" customWidth="1"/>
    <col min="10250" max="10250" width="11.00390625" style="225" customWidth="1"/>
    <col min="10251" max="10251" width="10.375" style="225" customWidth="1"/>
    <col min="10252" max="10252" width="75.375" style="225" customWidth="1"/>
    <col min="10253" max="10253" width="45.25390625" style="225" customWidth="1"/>
    <col min="10254" max="10496" width="9.125" style="225" customWidth="1"/>
    <col min="10497" max="10497" width="4.375" style="225" customWidth="1"/>
    <col min="10498" max="10498" width="11.625" style="225" customWidth="1"/>
    <col min="10499" max="10499" width="40.375" style="225" customWidth="1"/>
    <col min="10500" max="10500" width="5.625" style="225" customWidth="1"/>
    <col min="10501" max="10501" width="8.625" style="225" customWidth="1"/>
    <col min="10502" max="10502" width="9.875" style="225" customWidth="1"/>
    <col min="10503" max="10503" width="13.875" style="225" customWidth="1"/>
    <col min="10504" max="10504" width="11.75390625" style="225" customWidth="1"/>
    <col min="10505" max="10505" width="11.625" style="225" customWidth="1"/>
    <col min="10506" max="10506" width="11.00390625" style="225" customWidth="1"/>
    <col min="10507" max="10507" width="10.375" style="225" customWidth="1"/>
    <col min="10508" max="10508" width="75.375" style="225" customWidth="1"/>
    <col min="10509" max="10509" width="45.25390625" style="225" customWidth="1"/>
    <col min="10510" max="10752" width="9.125" style="225" customWidth="1"/>
    <col min="10753" max="10753" width="4.375" style="225" customWidth="1"/>
    <col min="10754" max="10754" width="11.625" style="225" customWidth="1"/>
    <col min="10755" max="10755" width="40.375" style="225" customWidth="1"/>
    <col min="10756" max="10756" width="5.625" style="225" customWidth="1"/>
    <col min="10757" max="10757" width="8.625" style="225" customWidth="1"/>
    <col min="10758" max="10758" width="9.875" style="225" customWidth="1"/>
    <col min="10759" max="10759" width="13.875" style="225" customWidth="1"/>
    <col min="10760" max="10760" width="11.75390625" style="225" customWidth="1"/>
    <col min="10761" max="10761" width="11.625" style="225" customWidth="1"/>
    <col min="10762" max="10762" width="11.00390625" style="225" customWidth="1"/>
    <col min="10763" max="10763" width="10.375" style="225" customWidth="1"/>
    <col min="10764" max="10764" width="75.375" style="225" customWidth="1"/>
    <col min="10765" max="10765" width="45.25390625" style="225" customWidth="1"/>
    <col min="10766" max="11008" width="9.125" style="225" customWidth="1"/>
    <col min="11009" max="11009" width="4.375" style="225" customWidth="1"/>
    <col min="11010" max="11010" width="11.625" style="225" customWidth="1"/>
    <col min="11011" max="11011" width="40.375" style="225" customWidth="1"/>
    <col min="11012" max="11012" width="5.625" style="225" customWidth="1"/>
    <col min="11013" max="11013" width="8.625" style="225" customWidth="1"/>
    <col min="11014" max="11014" width="9.875" style="225" customWidth="1"/>
    <col min="11015" max="11015" width="13.875" style="225" customWidth="1"/>
    <col min="11016" max="11016" width="11.75390625" style="225" customWidth="1"/>
    <col min="11017" max="11017" width="11.625" style="225" customWidth="1"/>
    <col min="11018" max="11018" width="11.00390625" style="225" customWidth="1"/>
    <col min="11019" max="11019" width="10.375" style="225" customWidth="1"/>
    <col min="11020" max="11020" width="75.375" style="225" customWidth="1"/>
    <col min="11021" max="11021" width="45.25390625" style="225" customWidth="1"/>
    <col min="11022" max="11264" width="9.125" style="225" customWidth="1"/>
    <col min="11265" max="11265" width="4.375" style="225" customWidth="1"/>
    <col min="11266" max="11266" width="11.625" style="225" customWidth="1"/>
    <col min="11267" max="11267" width="40.375" style="225" customWidth="1"/>
    <col min="11268" max="11268" width="5.625" style="225" customWidth="1"/>
    <col min="11269" max="11269" width="8.625" style="225" customWidth="1"/>
    <col min="11270" max="11270" width="9.875" style="225" customWidth="1"/>
    <col min="11271" max="11271" width="13.875" style="225" customWidth="1"/>
    <col min="11272" max="11272" width="11.75390625" style="225" customWidth="1"/>
    <col min="11273" max="11273" width="11.625" style="225" customWidth="1"/>
    <col min="11274" max="11274" width="11.00390625" style="225" customWidth="1"/>
    <col min="11275" max="11275" width="10.375" style="225" customWidth="1"/>
    <col min="11276" max="11276" width="75.375" style="225" customWidth="1"/>
    <col min="11277" max="11277" width="45.25390625" style="225" customWidth="1"/>
    <col min="11278" max="11520" width="9.125" style="225" customWidth="1"/>
    <col min="11521" max="11521" width="4.375" style="225" customWidth="1"/>
    <col min="11522" max="11522" width="11.625" style="225" customWidth="1"/>
    <col min="11523" max="11523" width="40.375" style="225" customWidth="1"/>
    <col min="11524" max="11524" width="5.625" style="225" customWidth="1"/>
    <col min="11525" max="11525" width="8.625" style="225" customWidth="1"/>
    <col min="11526" max="11526" width="9.875" style="225" customWidth="1"/>
    <col min="11527" max="11527" width="13.875" style="225" customWidth="1"/>
    <col min="11528" max="11528" width="11.75390625" style="225" customWidth="1"/>
    <col min="11529" max="11529" width="11.625" style="225" customWidth="1"/>
    <col min="11530" max="11530" width="11.00390625" style="225" customWidth="1"/>
    <col min="11531" max="11531" width="10.375" style="225" customWidth="1"/>
    <col min="11532" max="11532" width="75.375" style="225" customWidth="1"/>
    <col min="11533" max="11533" width="45.25390625" style="225" customWidth="1"/>
    <col min="11534" max="11776" width="9.125" style="225" customWidth="1"/>
    <col min="11777" max="11777" width="4.375" style="225" customWidth="1"/>
    <col min="11778" max="11778" width="11.625" style="225" customWidth="1"/>
    <col min="11779" max="11779" width="40.375" style="225" customWidth="1"/>
    <col min="11780" max="11780" width="5.625" style="225" customWidth="1"/>
    <col min="11781" max="11781" width="8.625" style="225" customWidth="1"/>
    <col min="11782" max="11782" width="9.875" style="225" customWidth="1"/>
    <col min="11783" max="11783" width="13.875" style="225" customWidth="1"/>
    <col min="11784" max="11784" width="11.75390625" style="225" customWidth="1"/>
    <col min="11785" max="11785" width="11.625" style="225" customWidth="1"/>
    <col min="11786" max="11786" width="11.00390625" style="225" customWidth="1"/>
    <col min="11787" max="11787" width="10.375" style="225" customWidth="1"/>
    <col min="11788" max="11788" width="75.375" style="225" customWidth="1"/>
    <col min="11789" max="11789" width="45.25390625" style="225" customWidth="1"/>
    <col min="11790" max="12032" width="9.125" style="225" customWidth="1"/>
    <col min="12033" max="12033" width="4.375" style="225" customWidth="1"/>
    <col min="12034" max="12034" width="11.625" style="225" customWidth="1"/>
    <col min="12035" max="12035" width="40.375" style="225" customWidth="1"/>
    <col min="12036" max="12036" width="5.625" style="225" customWidth="1"/>
    <col min="12037" max="12037" width="8.625" style="225" customWidth="1"/>
    <col min="12038" max="12038" width="9.875" style="225" customWidth="1"/>
    <col min="12039" max="12039" width="13.875" style="225" customWidth="1"/>
    <col min="12040" max="12040" width="11.75390625" style="225" customWidth="1"/>
    <col min="12041" max="12041" width="11.625" style="225" customWidth="1"/>
    <col min="12042" max="12042" width="11.00390625" style="225" customWidth="1"/>
    <col min="12043" max="12043" width="10.375" style="225" customWidth="1"/>
    <col min="12044" max="12044" width="75.375" style="225" customWidth="1"/>
    <col min="12045" max="12045" width="45.25390625" style="225" customWidth="1"/>
    <col min="12046" max="12288" width="9.125" style="225" customWidth="1"/>
    <col min="12289" max="12289" width="4.375" style="225" customWidth="1"/>
    <col min="12290" max="12290" width="11.625" style="225" customWidth="1"/>
    <col min="12291" max="12291" width="40.375" style="225" customWidth="1"/>
    <col min="12292" max="12292" width="5.625" style="225" customWidth="1"/>
    <col min="12293" max="12293" width="8.625" style="225" customWidth="1"/>
    <col min="12294" max="12294" width="9.875" style="225" customWidth="1"/>
    <col min="12295" max="12295" width="13.875" style="225" customWidth="1"/>
    <col min="12296" max="12296" width="11.75390625" style="225" customWidth="1"/>
    <col min="12297" max="12297" width="11.625" style="225" customWidth="1"/>
    <col min="12298" max="12298" width="11.00390625" style="225" customWidth="1"/>
    <col min="12299" max="12299" width="10.375" style="225" customWidth="1"/>
    <col min="12300" max="12300" width="75.375" style="225" customWidth="1"/>
    <col min="12301" max="12301" width="45.25390625" style="225" customWidth="1"/>
    <col min="12302" max="12544" width="9.125" style="225" customWidth="1"/>
    <col min="12545" max="12545" width="4.375" style="225" customWidth="1"/>
    <col min="12546" max="12546" width="11.625" style="225" customWidth="1"/>
    <col min="12547" max="12547" width="40.375" style="225" customWidth="1"/>
    <col min="12548" max="12548" width="5.625" style="225" customWidth="1"/>
    <col min="12549" max="12549" width="8.625" style="225" customWidth="1"/>
    <col min="12550" max="12550" width="9.875" style="225" customWidth="1"/>
    <col min="12551" max="12551" width="13.875" style="225" customWidth="1"/>
    <col min="12552" max="12552" width="11.75390625" style="225" customWidth="1"/>
    <col min="12553" max="12553" width="11.625" style="225" customWidth="1"/>
    <col min="12554" max="12554" width="11.00390625" style="225" customWidth="1"/>
    <col min="12555" max="12555" width="10.375" style="225" customWidth="1"/>
    <col min="12556" max="12556" width="75.375" style="225" customWidth="1"/>
    <col min="12557" max="12557" width="45.25390625" style="225" customWidth="1"/>
    <col min="12558" max="12800" width="9.125" style="225" customWidth="1"/>
    <col min="12801" max="12801" width="4.375" style="225" customWidth="1"/>
    <col min="12802" max="12802" width="11.625" style="225" customWidth="1"/>
    <col min="12803" max="12803" width="40.375" style="225" customWidth="1"/>
    <col min="12804" max="12804" width="5.625" style="225" customWidth="1"/>
    <col min="12805" max="12805" width="8.625" style="225" customWidth="1"/>
    <col min="12806" max="12806" width="9.875" style="225" customWidth="1"/>
    <col min="12807" max="12807" width="13.875" style="225" customWidth="1"/>
    <col min="12808" max="12808" width="11.75390625" style="225" customWidth="1"/>
    <col min="12809" max="12809" width="11.625" style="225" customWidth="1"/>
    <col min="12810" max="12810" width="11.00390625" style="225" customWidth="1"/>
    <col min="12811" max="12811" width="10.375" style="225" customWidth="1"/>
    <col min="12812" max="12812" width="75.375" style="225" customWidth="1"/>
    <col min="12813" max="12813" width="45.25390625" style="225" customWidth="1"/>
    <col min="12814" max="13056" width="9.125" style="225" customWidth="1"/>
    <col min="13057" max="13057" width="4.375" style="225" customWidth="1"/>
    <col min="13058" max="13058" width="11.625" style="225" customWidth="1"/>
    <col min="13059" max="13059" width="40.375" style="225" customWidth="1"/>
    <col min="13060" max="13060" width="5.625" style="225" customWidth="1"/>
    <col min="13061" max="13061" width="8.625" style="225" customWidth="1"/>
    <col min="13062" max="13062" width="9.875" style="225" customWidth="1"/>
    <col min="13063" max="13063" width="13.875" style="225" customWidth="1"/>
    <col min="13064" max="13064" width="11.75390625" style="225" customWidth="1"/>
    <col min="13065" max="13065" width="11.625" style="225" customWidth="1"/>
    <col min="13066" max="13066" width="11.00390625" style="225" customWidth="1"/>
    <col min="13067" max="13067" width="10.375" style="225" customWidth="1"/>
    <col min="13068" max="13068" width="75.375" style="225" customWidth="1"/>
    <col min="13069" max="13069" width="45.25390625" style="225" customWidth="1"/>
    <col min="13070" max="13312" width="9.125" style="225" customWidth="1"/>
    <col min="13313" max="13313" width="4.375" style="225" customWidth="1"/>
    <col min="13314" max="13314" width="11.625" style="225" customWidth="1"/>
    <col min="13315" max="13315" width="40.375" style="225" customWidth="1"/>
    <col min="13316" max="13316" width="5.625" style="225" customWidth="1"/>
    <col min="13317" max="13317" width="8.625" style="225" customWidth="1"/>
    <col min="13318" max="13318" width="9.875" style="225" customWidth="1"/>
    <col min="13319" max="13319" width="13.875" style="225" customWidth="1"/>
    <col min="13320" max="13320" width="11.75390625" style="225" customWidth="1"/>
    <col min="13321" max="13321" width="11.625" style="225" customWidth="1"/>
    <col min="13322" max="13322" width="11.00390625" style="225" customWidth="1"/>
    <col min="13323" max="13323" width="10.375" style="225" customWidth="1"/>
    <col min="13324" max="13324" width="75.375" style="225" customWidth="1"/>
    <col min="13325" max="13325" width="45.25390625" style="225" customWidth="1"/>
    <col min="13326" max="13568" width="9.125" style="225" customWidth="1"/>
    <col min="13569" max="13569" width="4.375" style="225" customWidth="1"/>
    <col min="13570" max="13570" width="11.625" style="225" customWidth="1"/>
    <col min="13571" max="13571" width="40.375" style="225" customWidth="1"/>
    <col min="13572" max="13572" width="5.625" style="225" customWidth="1"/>
    <col min="13573" max="13573" width="8.625" style="225" customWidth="1"/>
    <col min="13574" max="13574" width="9.875" style="225" customWidth="1"/>
    <col min="13575" max="13575" width="13.875" style="225" customWidth="1"/>
    <col min="13576" max="13576" width="11.75390625" style="225" customWidth="1"/>
    <col min="13577" max="13577" width="11.625" style="225" customWidth="1"/>
    <col min="13578" max="13578" width="11.00390625" style="225" customWidth="1"/>
    <col min="13579" max="13579" width="10.375" style="225" customWidth="1"/>
    <col min="13580" max="13580" width="75.375" style="225" customWidth="1"/>
    <col min="13581" max="13581" width="45.25390625" style="225" customWidth="1"/>
    <col min="13582" max="13824" width="9.125" style="225" customWidth="1"/>
    <col min="13825" max="13825" width="4.375" style="225" customWidth="1"/>
    <col min="13826" max="13826" width="11.625" style="225" customWidth="1"/>
    <col min="13827" max="13827" width="40.375" style="225" customWidth="1"/>
    <col min="13828" max="13828" width="5.625" style="225" customWidth="1"/>
    <col min="13829" max="13829" width="8.625" style="225" customWidth="1"/>
    <col min="13830" max="13830" width="9.875" style="225" customWidth="1"/>
    <col min="13831" max="13831" width="13.875" style="225" customWidth="1"/>
    <col min="13832" max="13832" width="11.75390625" style="225" customWidth="1"/>
    <col min="13833" max="13833" width="11.625" style="225" customWidth="1"/>
    <col min="13834" max="13834" width="11.00390625" style="225" customWidth="1"/>
    <col min="13835" max="13835" width="10.375" style="225" customWidth="1"/>
    <col min="13836" max="13836" width="75.375" style="225" customWidth="1"/>
    <col min="13837" max="13837" width="45.25390625" style="225" customWidth="1"/>
    <col min="13838" max="14080" width="9.125" style="225" customWidth="1"/>
    <col min="14081" max="14081" width="4.375" style="225" customWidth="1"/>
    <col min="14082" max="14082" width="11.625" style="225" customWidth="1"/>
    <col min="14083" max="14083" width="40.375" style="225" customWidth="1"/>
    <col min="14084" max="14084" width="5.625" style="225" customWidth="1"/>
    <col min="14085" max="14085" width="8.625" style="225" customWidth="1"/>
    <col min="14086" max="14086" width="9.875" style="225" customWidth="1"/>
    <col min="14087" max="14087" width="13.875" style="225" customWidth="1"/>
    <col min="14088" max="14088" width="11.75390625" style="225" customWidth="1"/>
    <col min="14089" max="14089" width="11.625" style="225" customWidth="1"/>
    <col min="14090" max="14090" width="11.00390625" style="225" customWidth="1"/>
    <col min="14091" max="14091" width="10.375" style="225" customWidth="1"/>
    <col min="14092" max="14092" width="75.375" style="225" customWidth="1"/>
    <col min="14093" max="14093" width="45.25390625" style="225" customWidth="1"/>
    <col min="14094" max="14336" width="9.125" style="225" customWidth="1"/>
    <col min="14337" max="14337" width="4.375" style="225" customWidth="1"/>
    <col min="14338" max="14338" width="11.625" style="225" customWidth="1"/>
    <col min="14339" max="14339" width="40.375" style="225" customWidth="1"/>
    <col min="14340" max="14340" width="5.625" style="225" customWidth="1"/>
    <col min="14341" max="14341" width="8.625" style="225" customWidth="1"/>
    <col min="14342" max="14342" width="9.875" style="225" customWidth="1"/>
    <col min="14343" max="14343" width="13.875" style="225" customWidth="1"/>
    <col min="14344" max="14344" width="11.75390625" style="225" customWidth="1"/>
    <col min="14345" max="14345" width="11.625" style="225" customWidth="1"/>
    <col min="14346" max="14346" width="11.00390625" style="225" customWidth="1"/>
    <col min="14347" max="14347" width="10.375" style="225" customWidth="1"/>
    <col min="14348" max="14348" width="75.375" style="225" customWidth="1"/>
    <col min="14349" max="14349" width="45.25390625" style="225" customWidth="1"/>
    <col min="14350" max="14592" width="9.125" style="225" customWidth="1"/>
    <col min="14593" max="14593" width="4.375" style="225" customWidth="1"/>
    <col min="14594" max="14594" width="11.625" style="225" customWidth="1"/>
    <col min="14595" max="14595" width="40.375" style="225" customWidth="1"/>
    <col min="14596" max="14596" width="5.625" style="225" customWidth="1"/>
    <col min="14597" max="14597" width="8.625" style="225" customWidth="1"/>
    <col min="14598" max="14598" width="9.875" style="225" customWidth="1"/>
    <col min="14599" max="14599" width="13.875" style="225" customWidth="1"/>
    <col min="14600" max="14600" width="11.75390625" style="225" customWidth="1"/>
    <col min="14601" max="14601" width="11.625" style="225" customWidth="1"/>
    <col min="14602" max="14602" width="11.00390625" style="225" customWidth="1"/>
    <col min="14603" max="14603" width="10.375" style="225" customWidth="1"/>
    <col min="14604" max="14604" width="75.375" style="225" customWidth="1"/>
    <col min="14605" max="14605" width="45.25390625" style="225" customWidth="1"/>
    <col min="14606" max="14848" width="9.125" style="225" customWidth="1"/>
    <col min="14849" max="14849" width="4.375" style="225" customWidth="1"/>
    <col min="14850" max="14850" width="11.625" style="225" customWidth="1"/>
    <col min="14851" max="14851" width="40.375" style="225" customWidth="1"/>
    <col min="14852" max="14852" width="5.625" style="225" customWidth="1"/>
    <col min="14853" max="14853" width="8.625" style="225" customWidth="1"/>
    <col min="14854" max="14854" width="9.875" style="225" customWidth="1"/>
    <col min="14855" max="14855" width="13.875" style="225" customWidth="1"/>
    <col min="14856" max="14856" width="11.75390625" style="225" customWidth="1"/>
    <col min="14857" max="14857" width="11.625" style="225" customWidth="1"/>
    <col min="14858" max="14858" width="11.00390625" style="225" customWidth="1"/>
    <col min="14859" max="14859" width="10.375" style="225" customWidth="1"/>
    <col min="14860" max="14860" width="75.375" style="225" customWidth="1"/>
    <col min="14861" max="14861" width="45.25390625" style="225" customWidth="1"/>
    <col min="14862" max="15104" width="9.125" style="225" customWidth="1"/>
    <col min="15105" max="15105" width="4.375" style="225" customWidth="1"/>
    <col min="15106" max="15106" width="11.625" style="225" customWidth="1"/>
    <col min="15107" max="15107" width="40.375" style="225" customWidth="1"/>
    <col min="15108" max="15108" width="5.625" style="225" customWidth="1"/>
    <col min="15109" max="15109" width="8.625" style="225" customWidth="1"/>
    <col min="15110" max="15110" width="9.875" style="225" customWidth="1"/>
    <col min="15111" max="15111" width="13.875" style="225" customWidth="1"/>
    <col min="15112" max="15112" width="11.75390625" style="225" customWidth="1"/>
    <col min="15113" max="15113" width="11.625" style="225" customWidth="1"/>
    <col min="15114" max="15114" width="11.00390625" style="225" customWidth="1"/>
    <col min="15115" max="15115" width="10.375" style="225" customWidth="1"/>
    <col min="15116" max="15116" width="75.375" style="225" customWidth="1"/>
    <col min="15117" max="15117" width="45.25390625" style="225" customWidth="1"/>
    <col min="15118" max="15360" width="9.125" style="225" customWidth="1"/>
    <col min="15361" max="15361" width="4.375" style="225" customWidth="1"/>
    <col min="15362" max="15362" width="11.625" style="225" customWidth="1"/>
    <col min="15363" max="15363" width="40.375" style="225" customWidth="1"/>
    <col min="15364" max="15364" width="5.625" style="225" customWidth="1"/>
    <col min="15365" max="15365" width="8.625" style="225" customWidth="1"/>
    <col min="15366" max="15366" width="9.875" style="225" customWidth="1"/>
    <col min="15367" max="15367" width="13.875" style="225" customWidth="1"/>
    <col min="15368" max="15368" width="11.75390625" style="225" customWidth="1"/>
    <col min="15369" max="15369" width="11.625" style="225" customWidth="1"/>
    <col min="15370" max="15370" width="11.00390625" style="225" customWidth="1"/>
    <col min="15371" max="15371" width="10.375" style="225" customWidth="1"/>
    <col min="15372" max="15372" width="75.375" style="225" customWidth="1"/>
    <col min="15373" max="15373" width="45.25390625" style="225" customWidth="1"/>
    <col min="15374" max="15616" width="9.125" style="225" customWidth="1"/>
    <col min="15617" max="15617" width="4.375" style="225" customWidth="1"/>
    <col min="15618" max="15618" width="11.625" style="225" customWidth="1"/>
    <col min="15619" max="15619" width="40.375" style="225" customWidth="1"/>
    <col min="15620" max="15620" width="5.625" style="225" customWidth="1"/>
    <col min="15621" max="15621" width="8.625" style="225" customWidth="1"/>
    <col min="15622" max="15622" width="9.875" style="225" customWidth="1"/>
    <col min="15623" max="15623" width="13.875" style="225" customWidth="1"/>
    <col min="15624" max="15624" width="11.75390625" style="225" customWidth="1"/>
    <col min="15625" max="15625" width="11.625" style="225" customWidth="1"/>
    <col min="15626" max="15626" width="11.00390625" style="225" customWidth="1"/>
    <col min="15627" max="15627" width="10.375" style="225" customWidth="1"/>
    <col min="15628" max="15628" width="75.375" style="225" customWidth="1"/>
    <col min="15629" max="15629" width="45.25390625" style="225" customWidth="1"/>
    <col min="15630" max="15872" width="9.125" style="225" customWidth="1"/>
    <col min="15873" max="15873" width="4.375" style="225" customWidth="1"/>
    <col min="15874" max="15874" width="11.625" style="225" customWidth="1"/>
    <col min="15875" max="15875" width="40.375" style="225" customWidth="1"/>
    <col min="15876" max="15876" width="5.625" style="225" customWidth="1"/>
    <col min="15877" max="15877" width="8.625" style="225" customWidth="1"/>
    <col min="15878" max="15878" width="9.875" style="225" customWidth="1"/>
    <col min="15879" max="15879" width="13.875" style="225" customWidth="1"/>
    <col min="15880" max="15880" width="11.75390625" style="225" customWidth="1"/>
    <col min="15881" max="15881" width="11.625" style="225" customWidth="1"/>
    <col min="15882" max="15882" width="11.00390625" style="225" customWidth="1"/>
    <col min="15883" max="15883" width="10.375" style="225" customWidth="1"/>
    <col min="15884" max="15884" width="75.375" style="225" customWidth="1"/>
    <col min="15885" max="15885" width="45.25390625" style="225" customWidth="1"/>
    <col min="15886" max="16128" width="9.125" style="225" customWidth="1"/>
    <col min="16129" max="16129" width="4.375" style="225" customWidth="1"/>
    <col min="16130" max="16130" width="11.625" style="225" customWidth="1"/>
    <col min="16131" max="16131" width="40.375" style="225" customWidth="1"/>
    <col min="16132" max="16132" width="5.625" style="225" customWidth="1"/>
    <col min="16133" max="16133" width="8.625" style="225" customWidth="1"/>
    <col min="16134" max="16134" width="9.875" style="225" customWidth="1"/>
    <col min="16135" max="16135" width="13.875" style="225" customWidth="1"/>
    <col min="16136" max="16136" width="11.75390625" style="225" customWidth="1"/>
    <col min="16137" max="16137" width="11.625" style="225" customWidth="1"/>
    <col min="16138" max="16138" width="11.00390625" style="225" customWidth="1"/>
    <col min="16139" max="16139" width="10.375" style="225" customWidth="1"/>
    <col min="16140" max="16140" width="75.375" style="225" customWidth="1"/>
    <col min="16141" max="16141" width="45.25390625" style="225" customWidth="1"/>
    <col min="16142" max="16384" width="9.125" style="225" customWidth="1"/>
  </cols>
  <sheetData>
    <row r="1" spans="1:7" ht="15.75">
      <c r="A1" s="325" t="s">
        <v>87</v>
      </c>
      <c r="B1" s="325"/>
      <c r="C1" s="325"/>
      <c r="D1" s="325"/>
      <c r="E1" s="325"/>
      <c r="F1" s="325"/>
      <c r="G1" s="325"/>
    </row>
    <row r="2" spans="2:7" ht="14.25" customHeight="1" thickBot="1">
      <c r="B2" s="226"/>
      <c r="C2" s="227"/>
      <c r="D2" s="227"/>
      <c r="E2" s="228"/>
      <c r="F2" s="227"/>
      <c r="G2" s="227"/>
    </row>
    <row r="3" spans="1:7" ht="13.5" thickTop="1">
      <c r="A3" s="310" t="s">
        <v>3</v>
      </c>
      <c r="B3" s="311"/>
      <c r="C3" s="179" t="s">
        <v>690</v>
      </c>
      <c r="D3" s="180"/>
      <c r="E3" s="229" t="s">
        <v>88</v>
      </c>
      <c r="F3" s="230">
        <f>'01 001 Rek-1'!H1</f>
        <v>1</v>
      </c>
      <c r="G3" s="231"/>
    </row>
    <row r="4" spans="1:7" ht="13.5" thickBot="1">
      <c r="A4" s="326" t="s">
        <v>78</v>
      </c>
      <c r="B4" s="313"/>
      <c r="C4" s="185" t="s">
        <v>105</v>
      </c>
      <c r="D4" s="186"/>
      <c r="E4" s="327" t="str">
        <f>'01 001 Rek-1'!G2</f>
        <v>Fasády JZ</v>
      </c>
      <c r="F4" s="328"/>
      <c r="G4" s="329"/>
    </row>
    <row r="5" spans="1:7" ht="13.5" thickTop="1">
      <c r="A5" s="232"/>
      <c r="G5" s="234"/>
    </row>
    <row r="6" spans="1:11" ht="27" customHeight="1">
      <c r="A6" s="235" t="s">
        <v>89</v>
      </c>
      <c r="B6" s="236" t="s">
        <v>90</v>
      </c>
      <c r="C6" s="236" t="s">
        <v>91</v>
      </c>
      <c r="D6" s="236" t="s">
        <v>92</v>
      </c>
      <c r="E6" s="237" t="s">
        <v>93</v>
      </c>
      <c r="F6" s="236" t="s">
        <v>94</v>
      </c>
      <c r="G6" s="238" t="s">
        <v>95</v>
      </c>
      <c r="H6" s="239" t="s">
        <v>96</v>
      </c>
      <c r="I6" s="239" t="s">
        <v>97</v>
      </c>
      <c r="J6" s="239" t="s">
        <v>98</v>
      </c>
      <c r="K6" s="239" t="s">
        <v>99</v>
      </c>
    </row>
    <row r="7" spans="1:15" ht="12.75">
      <c r="A7" s="240" t="s">
        <v>100</v>
      </c>
      <c r="B7" s="241" t="s">
        <v>108</v>
      </c>
      <c r="C7" s="242" t="s">
        <v>109</v>
      </c>
      <c r="D7" s="243"/>
      <c r="E7" s="244"/>
      <c r="F7" s="244"/>
      <c r="G7" s="245"/>
      <c r="H7" s="246"/>
      <c r="I7" s="247"/>
      <c r="J7" s="248"/>
      <c r="K7" s="249"/>
      <c r="O7" s="250">
        <v>1</v>
      </c>
    </row>
    <row r="8" spans="1:80" ht="22.5">
      <c r="A8" s="251">
        <v>1</v>
      </c>
      <c r="B8" s="252" t="s">
        <v>111</v>
      </c>
      <c r="C8" s="253" t="s">
        <v>112</v>
      </c>
      <c r="D8" s="254" t="s">
        <v>113</v>
      </c>
      <c r="E8" s="255">
        <v>10.125</v>
      </c>
      <c r="F8" s="255"/>
      <c r="G8" s="256">
        <f>E8*F8</f>
        <v>0</v>
      </c>
      <c r="H8" s="257">
        <v>0.0351</v>
      </c>
      <c r="I8" s="258">
        <f>E8*H8</f>
        <v>0.35538749999999997</v>
      </c>
      <c r="J8" s="257">
        <v>0</v>
      </c>
      <c r="K8" s="258">
        <f>E8*J8</f>
        <v>0</v>
      </c>
      <c r="O8" s="250">
        <v>2</v>
      </c>
      <c r="AA8" s="225">
        <v>1</v>
      </c>
      <c r="AB8" s="225">
        <v>1</v>
      </c>
      <c r="AC8" s="225">
        <v>1</v>
      </c>
      <c r="AZ8" s="225">
        <v>1</v>
      </c>
      <c r="BA8" s="225">
        <f>IF(AZ8=1,G8,0)</f>
        <v>0</v>
      </c>
      <c r="BB8" s="225">
        <f>IF(AZ8=2,G8,0)</f>
        <v>0</v>
      </c>
      <c r="BC8" s="225">
        <f>IF(AZ8=3,G8,0)</f>
        <v>0</v>
      </c>
      <c r="BD8" s="225">
        <f>IF(AZ8=4,G8,0)</f>
        <v>0</v>
      </c>
      <c r="BE8" s="225">
        <f>IF(AZ8=5,G8,0)</f>
        <v>0</v>
      </c>
      <c r="CA8" s="250">
        <v>1</v>
      </c>
      <c r="CB8" s="250">
        <v>1</v>
      </c>
    </row>
    <row r="9" spans="1:15" ht="12.75">
      <c r="A9" s="259"/>
      <c r="B9" s="263"/>
      <c r="C9" s="319" t="s">
        <v>494</v>
      </c>
      <c r="D9" s="320"/>
      <c r="E9" s="264">
        <v>10.125</v>
      </c>
      <c r="F9" s="265"/>
      <c r="G9" s="266"/>
      <c r="H9" s="267"/>
      <c r="I9" s="261"/>
      <c r="J9" s="268"/>
      <c r="K9" s="261"/>
      <c r="M9" s="262" t="s">
        <v>494</v>
      </c>
      <c r="O9" s="250"/>
    </row>
    <row r="10" spans="1:80" ht="22.5">
      <c r="A10" s="251">
        <v>2</v>
      </c>
      <c r="B10" s="252" t="s">
        <v>114</v>
      </c>
      <c r="C10" s="253" t="s">
        <v>115</v>
      </c>
      <c r="D10" s="254" t="s">
        <v>113</v>
      </c>
      <c r="E10" s="255">
        <v>59.46</v>
      </c>
      <c r="F10" s="255"/>
      <c r="G10" s="256">
        <f>E10*F10</f>
        <v>0</v>
      </c>
      <c r="H10" s="257">
        <v>0.00047</v>
      </c>
      <c r="I10" s="258">
        <f>E10*H10</f>
        <v>0.0279462</v>
      </c>
      <c r="J10" s="257">
        <v>0</v>
      </c>
      <c r="K10" s="258">
        <f>E10*J10</f>
        <v>0</v>
      </c>
      <c r="O10" s="250">
        <v>2</v>
      </c>
      <c r="AA10" s="225">
        <v>1</v>
      </c>
      <c r="AB10" s="225">
        <v>1</v>
      </c>
      <c r="AC10" s="225">
        <v>1</v>
      </c>
      <c r="AZ10" s="225">
        <v>1</v>
      </c>
      <c r="BA10" s="225">
        <f>IF(AZ10=1,G10,0)</f>
        <v>0</v>
      </c>
      <c r="BB10" s="225">
        <f>IF(AZ10=2,G10,0)</f>
        <v>0</v>
      </c>
      <c r="BC10" s="225">
        <f>IF(AZ10=3,G10,0)</f>
        <v>0</v>
      </c>
      <c r="BD10" s="225">
        <f>IF(AZ10=4,G10,0)</f>
        <v>0</v>
      </c>
      <c r="BE10" s="225">
        <f>IF(AZ10=5,G10,0)</f>
        <v>0</v>
      </c>
      <c r="CA10" s="250">
        <v>1</v>
      </c>
      <c r="CB10" s="250">
        <v>1</v>
      </c>
    </row>
    <row r="11" spans="1:15" ht="12.75">
      <c r="A11" s="259"/>
      <c r="B11" s="263"/>
      <c r="C11" s="319" t="s">
        <v>122</v>
      </c>
      <c r="D11" s="320"/>
      <c r="E11" s="264">
        <v>0</v>
      </c>
      <c r="F11" s="265"/>
      <c r="G11" s="266"/>
      <c r="H11" s="267"/>
      <c r="I11" s="261"/>
      <c r="J11" s="268"/>
      <c r="K11" s="261"/>
      <c r="M11" s="262" t="s">
        <v>122</v>
      </c>
      <c r="O11" s="250"/>
    </row>
    <row r="12" spans="1:15" ht="12.75">
      <c r="A12" s="259"/>
      <c r="B12" s="263"/>
      <c r="C12" s="319" t="s">
        <v>494</v>
      </c>
      <c r="D12" s="320"/>
      <c r="E12" s="264">
        <v>10.125</v>
      </c>
      <c r="F12" s="265"/>
      <c r="G12" s="266"/>
      <c r="H12" s="267"/>
      <c r="I12" s="261"/>
      <c r="J12" s="268"/>
      <c r="K12" s="261"/>
      <c r="M12" s="262" t="s">
        <v>494</v>
      </c>
      <c r="O12" s="250"/>
    </row>
    <row r="13" spans="1:15" ht="12.75">
      <c r="A13" s="259"/>
      <c r="B13" s="263"/>
      <c r="C13" s="319" t="s">
        <v>495</v>
      </c>
      <c r="D13" s="320"/>
      <c r="E13" s="264">
        <v>0</v>
      </c>
      <c r="F13" s="265"/>
      <c r="G13" s="266"/>
      <c r="H13" s="267"/>
      <c r="I13" s="261"/>
      <c r="J13" s="268"/>
      <c r="K13" s="261"/>
      <c r="M13" s="262" t="s">
        <v>495</v>
      </c>
      <c r="O13" s="250"/>
    </row>
    <row r="14" spans="1:15" ht="12.75">
      <c r="A14" s="259"/>
      <c r="B14" s="263"/>
      <c r="C14" s="319" t="s">
        <v>496</v>
      </c>
      <c r="D14" s="320"/>
      <c r="E14" s="264">
        <v>49.335</v>
      </c>
      <c r="F14" s="265"/>
      <c r="G14" s="266"/>
      <c r="H14" s="267"/>
      <c r="I14" s="261"/>
      <c r="J14" s="268"/>
      <c r="K14" s="261"/>
      <c r="M14" s="262" t="s">
        <v>496</v>
      </c>
      <c r="O14" s="250"/>
    </row>
    <row r="15" spans="1:80" ht="22.5">
      <c r="A15" s="251">
        <v>3</v>
      </c>
      <c r="B15" s="252" t="s">
        <v>116</v>
      </c>
      <c r="C15" s="253" t="s">
        <v>117</v>
      </c>
      <c r="D15" s="254" t="s">
        <v>113</v>
      </c>
      <c r="E15" s="255">
        <v>49.335</v>
      </c>
      <c r="F15" s="255"/>
      <c r="G15" s="256">
        <f>E15*F15</f>
        <v>0</v>
      </c>
      <c r="H15" s="257">
        <v>0.00328</v>
      </c>
      <c r="I15" s="258">
        <f>E15*H15</f>
        <v>0.1618188</v>
      </c>
      <c r="J15" s="257">
        <v>0</v>
      </c>
      <c r="K15" s="258">
        <f>E15*J15</f>
        <v>0</v>
      </c>
      <c r="O15" s="250">
        <v>2</v>
      </c>
      <c r="AA15" s="225">
        <v>1</v>
      </c>
      <c r="AB15" s="225">
        <v>1</v>
      </c>
      <c r="AC15" s="225">
        <v>1</v>
      </c>
      <c r="AZ15" s="225">
        <v>1</v>
      </c>
      <c r="BA15" s="225">
        <f>IF(AZ15=1,G15,0)</f>
        <v>0</v>
      </c>
      <c r="BB15" s="225">
        <f>IF(AZ15=2,G15,0)</f>
        <v>0</v>
      </c>
      <c r="BC15" s="225">
        <f>IF(AZ15=3,G15,0)</f>
        <v>0</v>
      </c>
      <c r="BD15" s="225">
        <f>IF(AZ15=4,G15,0)</f>
        <v>0</v>
      </c>
      <c r="BE15" s="225">
        <f>IF(AZ15=5,G15,0)</f>
        <v>0</v>
      </c>
      <c r="CA15" s="250">
        <v>1</v>
      </c>
      <c r="CB15" s="250">
        <v>1</v>
      </c>
    </row>
    <row r="16" spans="1:15" ht="12.75">
      <c r="A16" s="259"/>
      <c r="B16" s="263"/>
      <c r="C16" s="319" t="s">
        <v>496</v>
      </c>
      <c r="D16" s="320"/>
      <c r="E16" s="264">
        <v>49.335</v>
      </c>
      <c r="F16" s="265"/>
      <c r="G16" s="266"/>
      <c r="H16" s="267"/>
      <c r="I16" s="261"/>
      <c r="J16" s="268"/>
      <c r="K16" s="261"/>
      <c r="M16" s="262" t="s">
        <v>496</v>
      </c>
      <c r="O16" s="250"/>
    </row>
    <row r="17" spans="1:80" ht="12.75">
      <c r="A17" s="251">
        <v>4</v>
      </c>
      <c r="B17" s="252" t="s">
        <v>118</v>
      </c>
      <c r="C17" s="253" t="s">
        <v>119</v>
      </c>
      <c r="D17" s="254" t="s">
        <v>113</v>
      </c>
      <c r="E17" s="255">
        <v>10.125</v>
      </c>
      <c r="F17" s="255"/>
      <c r="G17" s="256">
        <f>E17*F17</f>
        <v>0</v>
      </c>
      <c r="H17" s="257">
        <v>0.0286</v>
      </c>
      <c r="I17" s="258">
        <f>E17*H17</f>
        <v>0.289575</v>
      </c>
      <c r="J17" s="257">
        <v>0</v>
      </c>
      <c r="K17" s="258">
        <f>E17*J17</f>
        <v>0</v>
      </c>
      <c r="O17" s="250">
        <v>2</v>
      </c>
      <c r="AA17" s="225">
        <v>1</v>
      </c>
      <c r="AB17" s="225">
        <v>1</v>
      </c>
      <c r="AC17" s="225">
        <v>1</v>
      </c>
      <c r="AZ17" s="225">
        <v>1</v>
      </c>
      <c r="BA17" s="225">
        <f>IF(AZ17=1,G17,0)</f>
        <v>0</v>
      </c>
      <c r="BB17" s="225">
        <f>IF(AZ17=2,G17,0)</f>
        <v>0</v>
      </c>
      <c r="BC17" s="225">
        <f>IF(AZ17=3,G17,0)</f>
        <v>0</v>
      </c>
      <c r="BD17" s="225">
        <f>IF(AZ17=4,G17,0)</f>
        <v>0</v>
      </c>
      <c r="BE17" s="225">
        <f>IF(AZ17=5,G17,0)</f>
        <v>0</v>
      </c>
      <c r="CA17" s="250">
        <v>1</v>
      </c>
      <c r="CB17" s="250">
        <v>1</v>
      </c>
    </row>
    <row r="18" spans="1:15" ht="12.75">
      <c r="A18" s="259"/>
      <c r="B18" s="263"/>
      <c r="C18" s="319" t="s">
        <v>494</v>
      </c>
      <c r="D18" s="320"/>
      <c r="E18" s="264">
        <v>10.125</v>
      </c>
      <c r="F18" s="265"/>
      <c r="G18" s="266"/>
      <c r="H18" s="267"/>
      <c r="I18" s="261"/>
      <c r="J18" s="268"/>
      <c r="K18" s="261"/>
      <c r="M18" s="262" t="s">
        <v>494</v>
      </c>
      <c r="O18" s="250"/>
    </row>
    <row r="19" spans="1:80" ht="12.75">
      <c r="A19" s="251">
        <v>5</v>
      </c>
      <c r="B19" s="252" t="s">
        <v>120</v>
      </c>
      <c r="C19" s="253" t="s">
        <v>121</v>
      </c>
      <c r="D19" s="254" t="s">
        <v>113</v>
      </c>
      <c r="E19" s="255">
        <v>1589.2555</v>
      </c>
      <c r="F19" s="255"/>
      <c r="G19" s="256">
        <f>E19*F19</f>
        <v>0</v>
      </c>
      <c r="H19" s="257">
        <v>0.00047</v>
      </c>
      <c r="I19" s="258">
        <f>E19*H19</f>
        <v>0.7469500849999999</v>
      </c>
      <c r="J19" s="257">
        <v>0</v>
      </c>
      <c r="K19" s="258">
        <f>E19*J19</f>
        <v>0</v>
      </c>
      <c r="O19" s="250">
        <v>2</v>
      </c>
      <c r="AA19" s="225">
        <v>1</v>
      </c>
      <c r="AB19" s="225">
        <v>1</v>
      </c>
      <c r="AC19" s="225">
        <v>1</v>
      </c>
      <c r="AZ19" s="225">
        <v>1</v>
      </c>
      <c r="BA19" s="225">
        <f>IF(AZ19=1,G19,0)</f>
        <v>0</v>
      </c>
      <c r="BB19" s="225">
        <f>IF(AZ19=2,G19,0)</f>
        <v>0</v>
      </c>
      <c r="BC19" s="225">
        <f>IF(AZ19=3,G19,0)</f>
        <v>0</v>
      </c>
      <c r="BD19" s="225">
        <f>IF(AZ19=4,G19,0)</f>
        <v>0</v>
      </c>
      <c r="BE19" s="225">
        <f>IF(AZ19=5,G19,0)</f>
        <v>0</v>
      </c>
      <c r="CA19" s="250">
        <v>1</v>
      </c>
      <c r="CB19" s="250">
        <v>1</v>
      </c>
    </row>
    <row r="20" spans="1:15" ht="12.75">
      <c r="A20" s="259"/>
      <c r="B20" s="263"/>
      <c r="C20" s="319" t="s">
        <v>495</v>
      </c>
      <c r="D20" s="320"/>
      <c r="E20" s="264">
        <v>0</v>
      </c>
      <c r="F20" s="265"/>
      <c r="G20" s="266"/>
      <c r="H20" s="267"/>
      <c r="I20" s="261"/>
      <c r="J20" s="268"/>
      <c r="K20" s="261"/>
      <c r="M20" s="262" t="s">
        <v>495</v>
      </c>
      <c r="O20" s="250"/>
    </row>
    <row r="21" spans="1:15" ht="22.5">
      <c r="A21" s="259"/>
      <c r="B21" s="263"/>
      <c r="C21" s="319" t="s">
        <v>497</v>
      </c>
      <c r="D21" s="320"/>
      <c r="E21" s="264">
        <v>142.12</v>
      </c>
      <c r="F21" s="265"/>
      <c r="G21" s="266"/>
      <c r="H21" s="267"/>
      <c r="I21" s="261"/>
      <c r="J21" s="268"/>
      <c r="K21" s="261"/>
      <c r="M21" s="262" t="s">
        <v>497</v>
      </c>
      <c r="O21" s="250"/>
    </row>
    <row r="22" spans="1:15" ht="12.75">
      <c r="A22" s="259"/>
      <c r="B22" s="263"/>
      <c r="C22" s="319" t="s">
        <v>122</v>
      </c>
      <c r="D22" s="320"/>
      <c r="E22" s="264">
        <v>0</v>
      </c>
      <c r="F22" s="265"/>
      <c r="G22" s="266"/>
      <c r="H22" s="267"/>
      <c r="I22" s="261"/>
      <c r="J22" s="268"/>
      <c r="K22" s="261"/>
      <c r="M22" s="262" t="s">
        <v>122</v>
      </c>
      <c r="O22" s="250"/>
    </row>
    <row r="23" spans="1:15" ht="12.75">
      <c r="A23" s="259"/>
      <c r="B23" s="263"/>
      <c r="C23" s="319" t="s">
        <v>498</v>
      </c>
      <c r="D23" s="320"/>
      <c r="E23" s="264">
        <v>1326.4695</v>
      </c>
      <c r="F23" s="265"/>
      <c r="G23" s="266"/>
      <c r="H23" s="267"/>
      <c r="I23" s="261"/>
      <c r="J23" s="268"/>
      <c r="K23" s="261"/>
      <c r="M23" s="262" t="s">
        <v>498</v>
      </c>
      <c r="O23" s="250"/>
    </row>
    <row r="24" spans="1:15" ht="12.75">
      <c r="A24" s="259"/>
      <c r="B24" s="263"/>
      <c r="C24" s="319" t="s">
        <v>499</v>
      </c>
      <c r="D24" s="320"/>
      <c r="E24" s="264">
        <v>120.666</v>
      </c>
      <c r="F24" s="265"/>
      <c r="G24" s="266"/>
      <c r="H24" s="267"/>
      <c r="I24" s="261"/>
      <c r="J24" s="268"/>
      <c r="K24" s="261"/>
      <c r="M24" s="262" t="s">
        <v>499</v>
      </c>
      <c r="O24" s="250"/>
    </row>
    <row r="25" spans="1:80" ht="22.5">
      <c r="A25" s="251">
        <v>6</v>
      </c>
      <c r="B25" s="252" t="s">
        <v>132</v>
      </c>
      <c r="C25" s="253" t="s">
        <v>133</v>
      </c>
      <c r="D25" s="254" t="s">
        <v>113</v>
      </c>
      <c r="E25" s="255">
        <v>1326.4695</v>
      </c>
      <c r="F25" s="255"/>
      <c r="G25" s="256">
        <f>E25*F25</f>
        <v>0</v>
      </c>
      <c r="H25" s="257">
        <v>0.03465</v>
      </c>
      <c r="I25" s="258">
        <f>E25*H25</f>
        <v>45.962168174999995</v>
      </c>
      <c r="J25" s="257">
        <v>0</v>
      </c>
      <c r="K25" s="258">
        <f>E25*J25</f>
        <v>0</v>
      </c>
      <c r="O25" s="250">
        <v>2</v>
      </c>
      <c r="AA25" s="225">
        <v>1</v>
      </c>
      <c r="AB25" s="225">
        <v>0</v>
      </c>
      <c r="AC25" s="225">
        <v>0</v>
      </c>
      <c r="AZ25" s="225">
        <v>1</v>
      </c>
      <c r="BA25" s="225">
        <f>IF(AZ25=1,G25,0)</f>
        <v>0</v>
      </c>
      <c r="BB25" s="225">
        <f>IF(AZ25=2,G25,0)</f>
        <v>0</v>
      </c>
      <c r="BC25" s="225">
        <f>IF(AZ25=3,G25,0)</f>
        <v>0</v>
      </c>
      <c r="BD25" s="225">
        <f>IF(AZ25=4,G25,0)</f>
        <v>0</v>
      </c>
      <c r="BE25" s="225">
        <f>IF(AZ25=5,G25,0)</f>
        <v>0</v>
      </c>
      <c r="CA25" s="250">
        <v>1</v>
      </c>
      <c r="CB25" s="250">
        <v>0</v>
      </c>
    </row>
    <row r="26" spans="1:15" ht="12.75">
      <c r="A26" s="259"/>
      <c r="B26" s="263"/>
      <c r="C26" s="319" t="s">
        <v>500</v>
      </c>
      <c r="D26" s="320"/>
      <c r="E26" s="264">
        <v>0</v>
      </c>
      <c r="F26" s="265"/>
      <c r="G26" s="266"/>
      <c r="H26" s="267"/>
      <c r="I26" s="261"/>
      <c r="J26" s="268"/>
      <c r="K26" s="261"/>
      <c r="M26" s="262" t="s">
        <v>500</v>
      </c>
      <c r="O26" s="250"/>
    </row>
    <row r="27" spans="1:15" ht="22.5">
      <c r="A27" s="259"/>
      <c r="B27" s="263"/>
      <c r="C27" s="319" t="s">
        <v>501</v>
      </c>
      <c r="D27" s="320"/>
      <c r="E27" s="264">
        <v>1541.4</v>
      </c>
      <c r="F27" s="265"/>
      <c r="G27" s="266"/>
      <c r="H27" s="267"/>
      <c r="I27" s="261"/>
      <c r="J27" s="268"/>
      <c r="K27" s="261"/>
      <c r="M27" s="262" t="s">
        <v>501</v>
      </c>
      <c r="O27" s="250"/>
    </row>
    <row r="28" spans="1:15" ht="22.5">
      <c r="A28" s="259"/>
      <c r="B28" s="263"/>
      <c r="C28" s="319" t="s">
        <v>502</v>
      </c>
      <c r="D28" s="320"/>
      <c r="E28" s="264">
        <v>-357.5</v>
      </c>
      <c r="F28" s="265"/>
      <c r="G28" s="266"/>
      <c r="H28" s="267"/>
      <c r="I28" s="261"/>
      <c r="J28" s="268"/>
      <c r="K28" s="261"/>
      <c r="M28" s="262" t="s">
        <v>502</v>
      </c>
      <c r="O28" s="250"/>
    </row>
    <row r="29" spans="1:15" ht="12.75">
      <c r="A29" s="259"/>
      <c r="B29" s="263"/>
      <c r="C29" s="319" t="s">
        <v>503</v>
      </c>
      <c r="D29" s="320"/>
      <c r="E29" s="264">
        <v>-49.875</v>
      </c>
      <c r="F29" s="265"/>
      <c r="G29" s="266"/>
      <c r="H29" s="267"/>
      <c r="I29" s="261"/>
      <c r="J29" s="268"/>
      <c r="K29" s="261"/>
      <c r="M29" s="262" t="s">
        <v>503</v>
      </c>
      <c r="O29" s="250"/>
    </row>
    <row r="30" spans="1:15" ht="12.75">
      <c r="A30" s="259"/>
      <c r="B30" s="263"/>
      <c r="C30" s="319" t="s">
        <v>504</v>
      </c>
      <c r="D30" s="320"/>
      <c r="E30" s="264">
        <v>-59.409</v>
      </c>
      <c r="F30" s="265"/>
      <c r="G30" s="266"/>
      <c r="H30" s="267"/>
      <c r="I30" s="261"/>
      <c r="J30" s="268"/>
      <c r="K30" s="261"/>
      <c r="M30" s="262" t="s">
        <v>504</v>
      </c>
      <c r="O30" s="250"/>
    </row>
    <row r="31" spans="1:15" ht="12.75">
      <c r="A31" s="259"/>
      <c r="B31" s="263"/>
      <c r="C31" s="319" t="s">
        <v>505</v>
      </c>
      <c r="D31" s="320"/>
      <c r="E31" s="264">
        <v>-32.256</v>
      </c>
      <c r="F31" s="265"/>
      <c r="G31" s="266"/>
      <c r="H31" s="267"/>
      <c r="I31" s="261"/>
      <c r="J31" s="268"/>
      <c r="K31" s="261"/>
      <c r="M31" s="262" t="s">
        <v>505</v>
      </c>
      <c r="O31" s="250"/>
    </row>
    <row r="32" spans="1:15" ht="12.75">
      <c r="A32" s="259"/>
      <c r="B32" s="263"/>
      <c r="C32" s="319" t="s">
        <v>506</v>
      </c>
      <c r="D32" s="320"/>
      <c r="E32" s="264">
        <v>-5.235</v>
      </c>
      <c r="F32" s="265"/>
      <c r="G32" s="266"/>
      <c r="H32" s="267"/>
      <c r="I32" s="261"/>
      <c r="J32" s="268"/>
      <c r="K32" s="261"/>
      <c r="M32" s="262" t="s">
        <v>506</v>
      </c>
      <c r="O32" s="250"/>
    </row>
    <row r="33" spans="1:15" ht="12.75">
      <c r="A33" s="259"/>
      <c r="B33" s="263"/>
      <c r="C33" s="319" t="s">
        <v>507</v>
      </c>
      <c r="D33" s="320"/>
      <c r="E33" s="264">
        <v>-2.054</v>
      </c>
      <c r="F33" s="265"/>
      <c r="G33" s="266"/>
      <c r="H33" s="267"/>
      <c r="I33" s="261"/>
      <c r="J33" s="268"/>
      <c r="K33" s="261"/>
      <c r="M33" s="262" t="s">
        <v>507</v>
      </c>
      <c r="O33" s="250"/>
    </row>
    <row r="34" spans="1:15" ht="12.75">
      <c r="A34" s="259"/>
      <c r="B34" s="263"/>
      <c r="C34" s="319" t="s">
        <v>508</v>
      </c>
      <c r="D34" s="320"/>
      <c r="E34" s="264">
        <v>-9.3465</v>
      </c>
      <c r="F34" s="265"/>
      <c r="G34" s="266"/>
      <c r="H34" s="267"/>
      <c r="I34" s="261"/>
      <c r="J34" s="268"/>
      <c r="K34" s="261"/>
      <c r="M34" s="262" t="s">
        <v>508</v>
      </c>
      <c r="O34" s="250"/>
    </row>
    <row r="35" spans="1:15" ht="45">
      <c r="A35" s="259"/>
      <c r="B35" s="263"/>
      <c r="C35" s="319" t="s">
        <v>509</v>
      </c>
      <c r="D35" s="320"/>
      <c r="E35" s="264">
        <v>128.655</v>
      </c>
      <c r="F35" s="265"/>
      <c r="G35" s="266"/>
      <c r="H35" s="267"/>
      <c r="I35" s="261"/>
      <c r="J35" s="268"/>
      <c r="K35" s="261"/>
      <c r="M35" s="262" t="s">
        <v>509</v>
      </c>
      <c r="O35" s="250"/>
    </row>
    <row r="36" spans="1:15" ht="22.5">
      <c r="A36" s="259"/>
      <c r="B36" s="263"/>
      <c r="C36" s="319" t="s">
        <v>510</v>
      </c>
      <c r="D36" s="320"/>
      <c r="E36" s="264">
        <v>28.56</v>
      </c>
      <c r="F36" s="265"/>
      <c r="G36" s="266"/>
      <c r="H36" s="267"/>
      <c r="I36" s="261"/>
      <c r="J36" s="268"/>
      <c r="K36" s="261"/>
      <c r="M36" s="262" t="s">
        <v>510</v>
      </c>
      <c r="O36" s="250"/>
    </row>
    <row r="37" spans="1:15" ht="12.75">
      <c r="A37" s="259"/>
      <c r="B37" s="263"/>
      <c r="C37" s="319" t="s">
        <v>511</v>
      </c>
      <c r="D37" s="320"/>
      <c r="E37" s="264">
        <v>101.97</v>
      </c>
      <c r="F37" s="265"/>
      <c r="G37" s="266"/>
      <c r="H37" s="267"/>
      <c r="I37" s="261"/>
      <c r="J37" s="268"/>
      <c r="K37" s="261"/>
      <c r="M37" s="262" t="s">
        <v>511</v>
      </c>
      <c r="O37" s="250"/>
    </row>
    <row r="38" spans="1:15" ht="12.75">
      <c r="A38" s="259"/>
      <c r="B38" s="263"/>
      <c r="C38" s="319" t="s">
        <v>512</v>
      </c>
      <c r="D38" s="320"/>
      <c r="E38" s="264">
        <v>41.56</v>
      </c>
      <c r="F38" s="265"/>
      <c r="G38" s="266"/>
      <c r="H38" s="267"/>
      <c r="I38" s="261"/>
      <c r="J38" s="268"/>
      <c r="K38" s="261"/>
      <c r="M38" s="262" t="s">
        <v>512</v>
      </c>
      <c r="O38" s="250"/>
    </row>
    <row r="39" spans="1:15" ht="12.75">
      <c r="A39" s="259"/>
      <c r="B39" s="263"/>
      <c r="C39" s="321" t="s">
        <v>127</v>
      </c>
      <c r="D39" s="320"/>
      <c r="E39" s="289">
        <v>1326.4694999999997</v>
      </c>
      <c r="F39" s="265"/>
      <c r="G39" s="266"/>
      <c r="H39" s="267"/>
      <c r="I39" s="261"/>
      <c r="J39" s="268"/>
      <c r="K39" s="261"/>
      <c r="M39" s="262" t="s">
        <v>127</v>
      </c>
      <c r="O39" s="250"/>
    </row>
    <row r="40" spans="1:80" ht="22.5">
      <c r="A40" s="251">
        <v>7</v>
      </c>
      <c r="B40" s="252" t="s">
        <v>169</v>
      </c>
      <c r="C40" s="253" t="s">
        <v>170</v>
      </c>
      <c r="D40" s="254" t="s">
        <v>113</v>
      </c>
      <c r="E40" s="255">
        <v>120.666</v>
      </c>
      <c r="F40" s="255"/>
      <c r="G40" s="256">
        <f>E40*F40</f>
        <v>0</v>
      </c>
      <c r="H40" s="257">
        <v>0.03465</v>
      </c>
      <c r="I40" s="258">
        <f>E40*H40</f>
        <v>4.1810769</v>
      </c>
      <c r="J40" s="257">
        <v>0</v>
      </c>
      <c r="K40" s="258">
        <f>E40*J40</f>
        <v>0</v>
      </c>
      <c r="O40" s="250">
        <v>2</v>
      </c>
      <c r="AA40" s="225">
        <v>1</v>
      </c>
      <c r="AB40" s="225">
        <v>1</v>
      </c>
      <c r="AC40" s="225">
        <v>1</v>
      </c>
      <c r="AZ40" s="225">
        <v>1</v>
      </c>
      <c r="BA40" s="225">
        <f>IF(AZ40=1,G40,0)</f>
        <v>0</v>
      </c>
      <c r="BB40" s="225">
        <f>IF(AZ40=2,G40,0)</f>
        <v>0</v>
      </c>
      <c r="BC40" s="225">
        <f>IF(AZ40=3,G40,0)</f>
        <v>0</v>
      </c>
      <c r="BD40" s="225">
        <f>IF(AZ40=4,G40,0)</f>
        <v>0</v>
      </c>
      <c r="BE40" s="225">
        <f>IF(AZ40=5,G40,0)</f>
        <v>0</v>
      </c>
      <c r="CA40" s="250">
        <v>1</v>
      </c>
      <c r="CB40" s="250">
        <v>1</v>
      </c>
    </row>
    <row r="41" spans="1:15" ht="12.75">
      <c r="A41" s="259"/>
      <c r="B41" s="263"/>
      <c r="C41" s="319" t="s">
        <v>513</v>
      </c>
      <c r="D41" s="320"/>
      <c r="E41" s="264">
        <v>0</v>
      </c>
      <c r="F41" s="265"/>
      <c r="G41" s="266"/>
      <c r="H41" s="267"/>
      <c r="I41" s="261"/>
      <c r="J41" s="268"/>
      <c r="K41" s="261"/>
      <c r="M41" s="262" t="s">
        <v>513</v>
      </c>
      <c r="O41" s="250"/>
    </row>
    <row r="42" spans="1:15" ht="12.75">
      <c r="A42" s="259"/>
      <c r="B42" s="263"/>
      <c r="C42" s="319" t="s">
        <v>514</v>
      </c>
      <c r="D42" s="320"/>
      <c r="E42" s="264">
        <v>126.34</v>
      </c>
      <c r="F42" s="265"/>
      <c r="G42" s="266"/>
      <c r="H42" s="267"/>
      <c r="I42" s="261"/>
      <c r="J42" s="268"/>
      <c r="K42" s="261"/>
      <c r="M42" s="262" t="s">
        <v>514</v>
      </c>
      <c r="O42" s="250"/>
    </row>
    <row r="43" spans="1:15" ht="22.5">
      <c r="A43" s="259"/>
      <c r="B43" s="263"/>
      <c r="C43" s="319" t="s">
        <v>515</v>
      </c>
      <c r="D43" s="320"/>
      <c r="E43" s="264">
        <v>-10.9</v>
      </c>
      <c r="F43" s="265"/>
      <c r="G43" s="266"/>
      <c r="H43" s="267"/>
      <c r="I43" s="261"/>
      <c r="J43" s="268"/>
      <c r="K43" s="261"/>
      <c r="M43" s="262" t="s">
        <v>515</v>
      </c>
      <c r="O43" s="250"/>
    </row>
    <row r="44" spans="1:15" ht="22.5">
      <c r="A44" s="259"/>
      <c r="B44" s="263"/>
      <c r="C44" s="319" t="s">
        <v>516</v>
      </c>
      <c r="D44" s="320"/>
      <c r="E44" s="264">
        <v>5.226</v>
      </c>
      <c r="F44" s="265"/>
      <c r="G44" s="266"/>
      <c r="H44" s="267"/>
      <c r="I44" s="261"/>
      <c r="J44" s="268"/>
      <c r="K44" s="261"/>
      <c r="M44" s="262" t="s">
        <v>516</v>
      </c>
      <c r="O44" s="250"/>
    </row>
    <row r="45" spans="1:15" ht="12.75">
      <c r="A45" s="259"/>
      <c r="B45" s="263"/>
      <c r="C45" s="321" t="s">
        <v>127</v>
      </c>
      <c r="D45" s="320"/>
      <c r="E45" s="289">
        <v>120.666</v>
      </c>
      <c r="F45" s="265"/>
      <c r="G45" s="266"/>
      <c r="H45" s="267"/>
      <c r="I45" s="261"/>
      <c r="J45" s="268"/>
      <c r="K45" s="261"/>
      <c r="M45" s="262" t="s">
        <v>127</v>
      </c>
      <c r="O45" s="250"/>
    </row>
    <row r="46" spans="1:80" ht="22.5">
      <c r="A46" s="251">
        <v>8</v>
      </c>
      <c r="B46" s="252" t="s">
        <v>187</v>
      </c>
      <c r="C46" s="253" t="s">
        <v>188</v>
      </c>
      <c r="D46" s="254" t="s">
        <v>113</v>
      </c>
      <c r="E46" s="255">
        <v>1447.1355</v>
      </c>
      <c r="F46" s="255"/>
      <c r="G46" s="256">
        <f>E46*F46</f>
        <v>0</v>
      </c>
      <c r="H46" s="257">
        <v>0.0079</v>
      </c>
      <c r="I46" s="258">
        <f>E46*H46</f>
        <v>11.432370450000002</v>
      </c>
      <c r="J46" s="257">
        <v>0</v>
      </c>
      <c r="K46" s="258">
        <f>E46*J46</f>
        <v>0</v>
      </c>
      <c r="O46" s="250">
        <v>2</v>
      </c>
      <c r="AA46" s="225">
        <v>1</v>
      </c>
      <c r="AB46" s="225">
        <v>1</v>
      </c>
      <c r="AC46" s="225">
        <v>1</v>
      </c>
      <c r="AZ46" s="225">
        <v>1</v>
      </c>
      <c r="BA46" s="225">
        <f>IF(AZ46=1,G46,0)</f>
        <v>0</v>
      </c>
      <c r="BB46" s="225">
        <f>IF(AZ46=2,G46,0)</f>
        <v>0</v>
      </c>
      <c r="BC46" s="225">
        <f>IF(AZ46=3,G46,0)</f>
        <v>0</v>
      </c>
      <c r="BD46" s="225">
        <f>IF(AZ46=4,G46,0)</f>
        <v>0</v>
      </c>
      <c r="BE46" s="225">
        <f>IF(AZ46=5,G46,0)</f>
        <v>0</v>
      </c>
      <c r="CA46" s="250">
        <v>1</v>
      </c>
      <c r="CB46" s="250">
        <v>1</v>
      </c>
    </row>
    <row r="47" spans="1:15" ht="12.75">
      <c r="A47" s="259"/>
      <c r="B47" s="263"/>
      <c r="C47" s="319" t="s">
        <v>498</v>
      </c>
      <c r="D47" s="320"/>
      <c r="E47" s="264">
        <v>1326.4695</v>
      </c>
      <c r="F47" s="265"/>
      <c r="G47" s="266"/>
      <c r="H47" s="267"/>
      <c r="I47" s="261"/>
      <c r="J47" s="268"/>
      <c r="K47" s="261"/>
      <c r="M47" s="262" t="s">
        <v>498</v>
      </c>
      <c r="O47" s="250"/>
    </row>
    <row r="48" spans="1:15" ht="12.75">
      <c r="A48" s="259"/>
      <c r="B48" s="263"/>
      <c r="C48" s="319" t="s">
        <v>499</v>
      </c>
      <c r="D48" s="320"/>
      <c r="E48" s="264">
        <v>120.666</v>
      </c>
      <c r="F48" s="265"/>
      <c r="G48" s="266"/>
      <c r="H48" s="267"/>
      <c r="I48" s="261"/>
      <c r="J48" s="268"/>
      <c r="K48" s="261"/>
      <c r="M48" s="262" t="s">
        <v>499</v>
      </c>
      <c r="O48" s="250"/>
    </row>
    <row r="49" spans="1:80" ht="22.5">
      <c r="A49" s="251">
        <v>9</v>
      </c>
      <c r="B49" s="252" t="s">
        <v>189</v>
      </c>
      <c r="C49" s="253" t="s">
        <v>190</v>
      </c>
      <c r="D49" s="254" t="s">
        <v>113</v>
      </c>
      <c r="E49" s="255">
        <v>373.8458</v>
      </c>
      <c r="F49" s="255"/>
      <c r="G49" s="256">
        <f>E49*F49</f>
        <v>0</v>
      </c>
      <c r="H49" s="257">
        <v>0.00328</v>
      </c>
      <c r="I49" s="258">
        <f>E49*H49</f>
        <v>1.226214224</v>
      </c>
      <c r="J49" s="257">
        <v>0</v>
      </c>
      <c r="K49" s="258">
        <f>E49*J49</f>
        <v>0</v>
      </c>
      <c r="O49" s="250">
        <v>2</v>
      </c>
      <c r="AA49" s="225">
        <v>1</v>
      </c>
      <c r="AB49" s="225">
        <v>1</v>
      </c>
      <c r="AC49" s="225">
        <v>1</v>
      </c>
      <c r="AZ49" s="225">
        <v>1</v>
      </c>
      <c r="BA49" s="225">
        <f>IF(AZ49=1,G49,0)</f>
        <v>0</v>
      </c>
      <c r="BB49" s="225">
        <f>IF(AZ49=2,G49,0)</f>
        <v>0</v>
      </c>
      <c r="BC49" s="225">
        <f>IF(AZ49=3,G49,0)</f>
        <v>0</v>
      </c>
      <c r="BD49" s="225">
        <f>IF(AZ49=4,G49,0)</f>
        <v>0</v>
      </c>
      <c r="BE49" s="225">
        <f>IF(AZ49=5,G49,0)</f>
        <v>0</v>
      </c>
      <c r="CA49" s="250">
        <v>1</v>
      </c>
      <c r="CB49" s="250">
        <v>1</v>
      </c>
    </row>
    <row r="50" spans="1:15" ht="12.75">
      <c r="A50" s="259"/>
      <c r="B50" s="263"/>
      <c r="C50" s="319" t="s">
        <v>517</v>
      </c>
      <c r="D50" s="320"/>
      <c r="E50" s="264">
        <v>231.7258</v>
      </c>
      <c r="F50" s="265"/>
      <c r="G50" s="266"/>
      <c r="H50" s="267"/>
      <c r="I50" s="261"/>
      <c r="J50" s="268"/>
      <c r="K50" s="261"/>
      <c r="M50" s="262" t="s">
        <v>517</v>
      </c>
      <c r="O50" s="250"/>
    </row>
    <row r="51" spans="1:15" ht="22.5">
      <c r="A51" s="259"/>
      <c r="B51" s="263"/>
      <c r="C51" s="319" t="s">
        <v>497</v>
      </c>
      <c r="D51" s="320"/>
      <c r="E51" s="264">
        <v>142.12</v>
      </c>
      <c r="F51" s="265"/>
      <c r="G51" s="266"/>
      <c r="H51" s="267"/>
      <c r="I51" s="261"/>
      <c r="J51" s="268"/>
      <c r="K51" s="261"/>
      <c r="M51" s="262" t="s">
        <v>497</v>
      </c>
      <c r="O51" s="250"/>
    </row>
    <row r="52" spans="1:80" ht="22.5">
      <c r="A52" s="251">
        <v>10</v>
      </c>
      <c r="B52" s="252" t="s">
        <v>195</v>
      </c>
      <c r="C52" s="253" t="s">
        <v>196</v>
      </c>
      <c r="D52" s="254" t="s">
        <v>113</v>
      </c>
      <c r="E52" s="255">
        <v>1447.1355</v>
      </c>
      <c r="F52" s="255"/>
      <c r="G52" s="256">
        <f>E52*F52</f>
        <v>0</v>
      </c>
      <c r="H52" s="257">
        <v>0.0286</v>
      </c>
      <c r="I52" s="258">
        <f>E52*H52</f>
        <v>41.388075300000004</v>
      </c>
      <c r="J52" s="257">
        <v>0</v>
      </c>
      <c r="K52" s="258">
        <f>E52*J52</f>
        <v>0</v>
      </c>
      <c r="O52" s="250">
        <v>2</v>
      </c>
      <c r="AA52" s="225">
        <v>1</v>
      </c>
      <c r="AB52" s="225">
        <v>0</v>
      </c>
      <c r="AC52" s="225">
        <v>0</v>
      </c>
      <c r="AZ52" s="225">
        <v>1</v>
      </c>
      <c r="BA52" s="225">
        <f>IF(AZ52=1,G52,0)</f>
        <v>0</v>
      </c>
      <c r="BB52" s="225">
        <f>IF(AZ52=2,G52,0)</f>
        <v>0</v>
      </c>
      <c r="BC52" s="225">
        <f>IF(AZ52=3,G52,0)</f>
        <v>0</v>
      </c>
      <c r="BD52" s="225">
        <f>IF(AZ52=4,G52,0)</f>
        <v>0</v>
      </c>
      <c r="BE52" s="225">
        <f>IF(AZ52=5,G52,0)</f>
        <v>0</v>
      </c>
      <c r="CA52" s="250">
        <v>1</v>
      </c>
      <c r="CB52" s="250">
        <v>0</v>
      </c>
    </row>
    <row r="53" spans="1:15" ht="12.75">
      <c r="A53" s="259"/>
      <c r="B53" s="263"/>
      <c r="C53" s="319" t="s">
        <v>498</v>
      </c>
      <c r="D53" s="320"/>
      <c r="E53" s="264">
        <v>1326.4695</v>
      </c>
      <c r="F53" s="265"/>
      <c r="G53" s="266"/>
      <c r="H53" s="267"/>
      <c r="I53" s="261"/>
      <c r="J53" s="268"/>
      <c r="K53" s="261"/>
      <c r="M53" s="262" t="s">
        <v>498</v>
      </c>
      <c r="O53" s="250"/>
    </row>
    <row r="54" spans="1:15" ht="12.75">
      <c r="A54" s="259"/>
      <c r="B54" s="263"/>
      <c r="C54" s="319" t="s">
        <v>499</v>
      </c>
      <c r="D54" s="320"/>
      <c r="E54" s="264">
        <v>120.666</v>
      </c>
      <c r="F54" s="265"/>
      <c r="G54" s="266"/>
      <c r="H54" s="267"/>
      <c r="I54" s="261"/>
      <c r="J54" s="268"/>
      <c r="K54" s="261"/>
      <c r="M54" s="262" t="s">
        <v>499</v>
      </c>
      <c r="O54" s="250"/>
    </row>
    <row r="55" spans="1:80" ht="22.5">
      <c r="A55" s="251">
        <v>11</v>
      </c>
      <c r="B55" s="252" t="s">
        <v>197</v>
      </c>
      <c r="C55" s="253" t="s">
        <v>198</v>
      </c>
      <c r="D55" s="254" t="s">
        <v>113</v>
      </c>
      <c r="E55" s="255">
        <v>507.9715</v>
      </c>
      <c r="F55" s="255"/>
      <c r="G55" s="256">
        <f>E55*F55</f>
        <v>0</v>
      </c>
      <c r="H55" s="257">
        <v>0.00012</v>
      </c>
      <c r="I55" s="258">
        <f>E55*H55</f>
        <v>0.06095658</v>
      </c>
      <c r="J55" s="257">
        <v>0</v>
      </c>
      <c r="K55" s="258">
        <f>E55*J55</f>
        <v>0</v>
      </c>
      <c r="O55" s="250">
        <v>2</v>
      </c>
      <c r="AA55" s="225">
        <v>1</v>
      </c>
      <c r="AB55" s="225">
        <v>1</v>
      </c>
      <c r="AC55" s="225">
        <v>1</v>
      </c>
      <c r="AZ55" s="225">
        <v>1</v>
      </c>
      <c r="BA55" s="225">
        <f>IF(AZ55=1,G55,0)</f>
        <v>0</v>
      </c>
      <c r="BB55" s="225">
        <f>IF(AZ55=2,G55,0)</f>
        <v>0</v>
      </c>
      <c r="BC55" s="225">
        <f>IF(AZ55=3,G55,0)</f>
        <v>0</v>
      </c>
      <c r="BD55" s="225">
        <f>IF(AZ55=4,G55,0)</f>
        <v>0</v>
      </c>
      <c r="BE55" s="225">
        <f>IF(AZ55=5,G55,0)</f>
        <v>0</v>
      </c>
      <c r="CA55" s="250">
        <v>1</v>
      </c>
      <c r="CB55" s="250">
        <v>1</v>
      </c>
    </row>
    <row r="56" spans="1:15" ht="22.5">
      <c r="A56" s="259"/>
      <c r="B56" s="263"/>
      <c r="C56" s="319" t="s">
        <v>518</v>
      </c>
      <c r="D56" s="320"/>
      <c r="E56" s="264">
        <v>357.5</v>
      </c>
      <c r="F56" s="265"/>
      <c r="G56" s="266"/>
      <c r="H56" s="267"/>
      <c r="I56" s="261"/>
      <c r="J56" s="268"/>
      <c r="K56" s="261"/>
      <c r="M56" s="262" t="s">
        <v>518</v>
      </c>
      <c r="O56" s="250"/>
    </row>
    <row r="57" spans="1:15" ht="12.75">
      <c r="A57" s="259"/>
      <c r="B57" s="263"/>
      <c r="C57" s="319" t="s">
        <v>519</v>
      </c>
      <c r="D57" s="320"/>
      <c r="E57" s="264">
        <v>66.5</v>
      </c>
      <c r="F57" s="265"/>
      <c r="G57" s="266"/>
      <c r="H57" s="267"/>
      <c r="I57" s="261"/>
      <c r="J57" s="268"/>
      <c r="K57" s="261"/>
      <c r="M57" s="262" t="s">
        <v>519</v>
      </c>
      <c r="O57" s="250"/>
    </row>
    <row r="58" spans="1:15" ht="12.75">
      <c r="A58" s="259"/>
      <c r="B58" s="263"/>
      <c r="C58" s="319" t="s">
        <v>520</v>
      </c>
      <c r="D58" s="320"/>
      <c r="E58" s="264">
        <v>21.2175</v>
      </c>
      <c r="F58" s="265"/>
      <c r="G58" s="266"/>
      <c r="H58" s="267"/>
      <c r="I58" s="261"/>
      <c r="J58" s="268"/>
      <c r="K58" s="261"/>
      <c r="M58" s="262" t="s">
        <v>520</v>
      </c>
      <c r="O58" s="250"/>
    </row>
    <row r="59" spans="1:15" ht="12.75">
      <c r="A59" s="259"/>
      <c r="B59" s="263"/>
      <c r="C59" s="319" t="s">
        <v>521</v>
      </c>
      <c r="D59" s="320"/>
      <c r="E59" s="264">
        <v>28.672</v>
      </c>
      <c r="F59" s="265"/>
      <c r="G59" s="266"/>
      <c r="H59" s="267"/>
      <c r="I59" s="261"/>
      <c r="J59" s="268"/>
      <c r="K59" s="261"/>
      <c r="M59" s="262" t="s">
        <v>521</v>
      </c>
      <c r="O59" s="250"/>
    </row>
    <row r="60" spans="1:15" ht="12.75">
      <c r="A60" s="259"/>
      <c r="B60" s="263"/>
      <c r="C60" s="319" t="s">
        <v>522</v>
      </c>
      <c r="D60" s="320"/>
      <c r="E60" s="264">
        <v>6.8055</v>
      </c>
      <c r="F60" s="265"/>
      <c r="G60" s="266"/>
      <c r="H60" s="267"/>
      <c r="I60" s="261"/>
      <c r="J60" s="268"/>
      <c r="K60" s="261"/>
      <c r="M60" s="262" t="s">
        <v>522</v>
      </c>
      <c r="O60" s="250"/>
    </row>
    <row r="61" spans="1:15" ht="12.75">
      <c r="A61" s="259"/>
      <c r="B61" s="263"/>
      <c r="C61" s="319" t="s">
        <v>523</v>
      </c>
      <c r="D61" s="320"/>
      <c r="E61" s="264">
        <v>4.108</v>
      </c>
      <c r="F61" s="265"/>
      <c r="G61" s="266"/>
      <c r="H61" s="267"/>
      <c r="I61" s="261"/>
      <c r="J61" s="268"/>
      <c r="K61" s="261"/>
      <c r="M61" s="262" t="s">
        <v>523</v>
      </c>
      <c r="O61" s="250"/>
    </row>
    <row r="62" spans="1:15" ht="12.75">
      <c r="A62" s="259"/>
      <c r="B62" s="263"/>
      <c r="C62" s="319" t="s">
        <v>524</v>
      </c>
      <c r="D62" s="320"/>
      <c r="E62" s="264">
        <v>11.4235</v>
      </c>
      <c r="F62" s="265"/>
      <c r="G62" s="266"/>
      <c r="H62" s="267"/>
      <c r="I62" s="261"/>
      <c r="J62" s="268"/>
      <c r="K62" s="261"/>
      <c r="M62" s="262" t="s">
        <v>524</v>
      </c>
      <c r="O62" s="250"/>
    </row>
    <row r="63" spans="1:15" ht="12.75">
      <c r="A63" s="259"/>
      <c r="B63" s="263"/>
      <c r="C63" s="319" t="s">
        <v>525</v>
      </c>
      <c r="D63" s="320"/>
      <c r="E63" s="264">
        <v>11.745</v>
      </c>
      <c r="F63" s="265"/>
      <c r="G63" s="266"/>
      <c r="H63" s="267"/>
      <c r="I63" s="261"/>
      <c r="J63" s="268"/>
      <c r="K63" s="261"/>
      <c r="M63" s="262" t="s">
        <v>525</v>
      </c>
      <c r="O63" s="250"/>
    </row>
    <row r="64" spans="1:15" ht="12.75">
      <c r="A64" s="259"/>
      <c r="B64" s="263"/>
      <c r="C64" s="321" t="s">
        <v>127</v>
      </c>
      <c r="D64" s="320"/>
      <c r="E64" s="289">
        <v>507.9715</v>
      </c>
      <c r="F64" s="265"/>
      <c r="G64" s="266"/>
      <c r="H64" s="267"/>
      <c r="I64" s="261"/>
      <c r="J64" s="268"/>
      <c r="K64" s="261"/>
      <c r="M64" s="262" t="s">
        <v>127</v>
      </c>
      <c r="O64" s="250"/>
    </row>
    <row r="65" spans="1:80" ht="12.75">
      <c r="A65" s="251">
        <v>12</v>
      </c>
      <c r="B65" s="252" t="s">
        <v>220</v>
      </c>
      <c r="C65" s="253" t="s">
        <v>221</v>
      </c>
      <c r="D65" s="254" t="s">
        <v>113</v>
      </c>
      <c r="E65" s="255">
        <v>231.7258</v>
      </c>
      <c r="F65" s="255"/>
      <c r="G65" s="256">
        <f>E65*F65</f>
        <v>0</v>
      </c>
      <c r="H65" s="257">
        <v>0</v>
      </c>
      <c r="I65" s="258">
        <f>E65*H65</f>
        <v>0</v>
      </c>
      <c r="J65" s="257">
        <v>0</v>
      </c>
      <c r="K65" s="258">
        <f>E65*J65</f>
        <v>0</v>
      </c>
      <c r="O65" s="250">
        <v>2</v>
      </c>
      <c r="AA65" s="225">
        <v>1</v>
      </c>
      <c r="AB65" s="225">
        <v>1</v>
      </c>
      <c r="AC65" s="225">
        <v>1</v>
      </c>
      <c r="AZ65" s="225">
        <v>1</v>
      </c>
      <c r="BA65" s="225">
        <f>IF(AZ65=1,G65,0)</f>
        <v>0</v>
      </c>
      <c r="BB65" s="225">
        <f>IF(AZ65=2,G65,0)</f>
        <v>0</v>
      </c>
      <c r="BC65" s="225">
        <f>IF(AZ65=3,G65,0)</f>
        <v>0</v>
      </c>
      <c r="BD65" s="225">
        <f>IF(AZ65=4,G65,0)</f>
        <v>0</v>
      </c>
      <c r="BE65" s="225">
        <f>IF(AZ65=5,G65,0)</f>
        <v>0</v>
      </c>
      <c r="CA65" s="250">
        <v>1</v>
      </c>
      <c r="CB65" s="250">
        <v>1</v>
      </c>
    </row>
    <row r="66" spans="1:15" ht="12.75">
      <c r="A66" s="259"/>
      <c r="B66" s="263"/>
      <c r="C66" s="319" t="s">
        <v>517</v>
      </c>
      <c r="D66" s="320"/>
      <c r="E66" s="264">
        <v>231.7258</v>
      </c>
      <c r="F66" s="265"/>
      <c r="G66" s="266"/>
      <c r="H66" s="267"/>
      <c r="I66" s="261"/>
      <c r="J66" s="268"/>
      <c r="K66" s="261"/>
      <c r="M66" s="262" t="s">
        <v>517</v>
      </c>
      <c r="O66" s="250"/>
    </row>
    <row r="67" spans="1:57" ht="12.75">
      <c r="A67" s="269"/>
      <c r="B67" s="270" t="s">
        <v>102</v>
      </c>
      <c r="C67" s="271" t="s">
        <v>110</v>
      </c>
      <c r="D67" s="272"/>
      <c r="E67" s="273"/>
      <c r="F67" s="274"/>
      <c r="G67" s="275">
        <f>SUM(G7:G66)</f>
        <v>0</v>
      </c>
      <c r="H67" s="276"/>
      <c r="I67" s="277">
        <f>SUM(I7:I66)</f>
        <v>105.832539214</v>
      </c>
      <c r="J67" s="276"/>
      <c r="K67" s="277">
        <f>SUM(K7:K66)</f>
        <v>0</v>
      </c>
      <c r="O67" s="250">
        <v>4</v>
      </c>
      <c r="BA67" s="278">
        <f>SUM(BA7:BA66)</f>
        <v>0</v>
      </c>
      <c r="BB67" s="278">
        <f>SUM(BB7:BB66)</f>
        <v>0</v>
      </c>
      <c r="BC67" s="278">
        <f>SUM(BC7:BC66)</f>
        <v>0</v>
      </c>
      <c r="BD67" s="278">
        <f>SUM(BD7:BD66)</f>
        <v>0</v>
      </c>
      <c r="BE67" s="278">
        <f>SUM(BE7:BE66)</f>
        <v>0</v>
      </c>
    </row>
    <row r="68" spans="1:15" ht="12.75">
      <c r="A68" s="240" t="s">
        <v>100</v>
      </c>
      <c r="B68" s="241" t="s">
        <v>222</v>
      </c>
      <c r="C68" s="242" t="s">
        <v>223</v>
      </c>
      <c r="D68" s="243"/>
      <c r="E68" s="244"/>
      <c r="F68" s="244"/>
      <c r="G68" s="245"/>
      <c r="H68" s="246"/>
      <c r="I68" s="247"/>
      <c r="J68" s="248"/>
      <c r="K68" s="249"/>
      <c r="O68" s="250">
        <v>1</v>
      </c>
    </row>
    <row r="69" spans="1:80" ht="12.75">
      <c r="A69" s="251">
        <v>13</v>
      </c>
      <c r="B69" s="252" t="s">
        <v>225</v>
      </c>
      <c r="C69" s="253" t="s">
        <v>226</v>
      </c>
      <c r="D69" s="254" t="s">
        <v>113</v>
      </c>
      <c r="E69" s="255">
        <v>5</v>
      </c>
      <c r="F69" s="255"/>
      <c r="G69" s="256">
        <f>E69*F69</f>
        <v>0</v>
      </c>
      <c r="H69" s="257">
        <v>0.2756</v>
      </c>
      <c r="I69" s="258">
        <f>E69*H69</f>
        <v>1.3780000000000001</v>
      </c>
      <c r="J69" s="257">
        <v>0</v>
      </c>
      <c r="K69" s="258">
        <f>E69*J69</f>
        <v>0</v>
      </c>
      <c r="O69" s="250">
        <v>2</v>
      </c>
      <c r="AA69" s="225">
        <v>1</v>
      </c>
      <c r="AB69" s="225">
        <v>1</v>
      </c>
      <c r="AC69" s="225">
        <v>1</v>
      </c>
      <c r="AZ69" s="225">
        <v>1</v>
      </c>
      <c r="BA69" s="225">
        <f>IF(AZ69=1,G69,0)</f>
        <v>0</v>
      </c>
      <c r="BB69" s="225">
        <f>IF(AZ69=2,G69,0)</f>
        <v>0</v>
      </c>
      <c r="BC69" s="225">
        <f>IF(AZ69=3,G69,0)</f>
        <v>0</v>
      </c>
      <c r="BD69" s="225">
        <f>IF(AZ69=4,G69,0)</f>
        <v>0</v>
      </c>
      <c r="BE69" s="225">
        <f>IF(AZ69=5,G69,0)</f>
        <v>0</v>
      </c>
      <c r="CA69" s="250">
        <v>1</v>
      </c>
      <c r="CB69" s="250">
        <v>1</v>
      </c>
    </row>
    <row r="70" spans="1:15" ht="12.75">
      <c r="A70" s="259"/>
      <c r="B70" s="263"/>
      <c r="C70" s="319" t="s">
        <v>526</v>
      </c>
      <c r="D70" s="320"/>
      <c r="E70" s="264">
        <v>5</v>
      </c>
      <c r="F70" s="265"/>
      <c r="G70" s="266"/>
      <c r="H70" s="267"/>
      <c r="I70" s="261"/>
      <c r="J70" s="268"/>
      <c r="K70" s="261"/>
      <c r="M70" s="262" t="s">
        <v>526</v>
      </c>
      <c r="O70" s="250"/>
    </row>
    <row r="71" spans="1:80" ht="22.5">
      <c r="A71" s="251">
        <v>14</v>
      </c>
      <c r="B71" s="252" t="s">
        <v>227</v>
      </c>
      <c r="C71" s="253" t="s">
        <v>228</v>
      </c>
      <c r="D71" s="254" t="s">
        <v>113</v>
      </c>
      <c r="E71" s="255">
        <v>5</v>
      </c>
      <c r="F71" s="255"/>
      <c r="G71" s="256">
        <f>E71*F71</f>
        <v>0</v>
      </c>
      <c r="H71" s="257">
        <v>0.34563</v>
      </c>
      <c r="I71" s="258">
        <f>E71*H71</f>
        <v>1.7281499999999999</v>
      </c>
      <c r="J71" s="257">
        <v>0</v>
      </c>
      <c r="K71" s="258">
        <f>E71*J71</f>
        <v>0</v>
      </c>
      <c r="O71" s="250">
        <v>2</v>
      </c>
      <c r="AA71" s="225">
        <v>1</v>
      </c>
      <c r="AB71" s="225">
        <v>1</v>
      </c>
      <c r="AC71" s="225">
        <v>1</v>
      </c>
      <c r="AZ71" s="225">
        <v>1</v>
      </c>
      <c r="BA71" s="225">
        <f>IF(AZ71=1,G71,0)</f>
        <v>0</v>
      </c>
      <c r="BB71" s="225">
        <f>IF(AZ71=2,G71,0)</f>
        <v>0</v>
      </c>
      <c r="BC71" s="225">
        <f>IF(AZ71=3,G71,0)</f>
        <v>0</v>
      </c>
      <c r="BD71" s="225">
        <f>IF(AZ71=4,G71,0)</f>
        <v>0</v>
      </c>
      <c r="BE71" s="225">
        <f>IF(AZ71=5,G71,0)</f>
        <v>0</v>
      </c>
      <c r="CA71" s="250">
        <v>1</v>
      </c>
      <c r="CB71" s="250">
        <v>1</v>
      </c>
    </row>
    <row r="72" spans="1:15" ht="12.75">
      <c r="A72" s="259"/>
      <c r="B72" s="263"/>
      <c r="C72" s="319" t="s">
        <v>526</v>
      </c>
      <c r="D72" s="320"/>
      <c r="E72" s="264">
        <v>5</v>
      </c>
      <c r="F72" s="265"/>
      <c r="G72" s="266"/>
      <c r="H72" s="267"/>
      <c r="I72" s="261"/>
      <c r="J72" s="268"/>
      <c r="K72" s="261"/>
      <c r="M72" s="262" t="s">
        <v>526</v>
      </c>
      <c r="O72" s="250"/>
    </row>
    <row r="73" spans="1:57" ht="12.75">
      <c r="A73" s="269"/>
      <c r="B73" s="270" t="s">
        <v>102</v>
      </c>
      <c r="C73" s="271" t="s">
        <v>224</v>
      </c>
      <c r="D73" s="272"/>
      <c r="E73" s="273"/>
      <c r="F73" s="274"/>
      <c r="G73" s="275">
        <f>SUM(G68:G72)</f>
        <v>0</v>
      </c>
      <c r="H73" s="276"/>
      <c r="I73" s="277">
        <f>SUM(I68:I72)</f>
        <v>3.10615</v>
      </c>
      <c r="J73" s="276"/>
      <c r="K73" s="277">
        <f>SUM(K68:K72)</f>
        <v>0</v>
      </c>
      <c r="O73" s="250">
        <v>4</v>
      </c>
      <c r="BA73" s="278">
        <f>SUM(BA68:BA72)</f>
        <v>0</v>
      </c>
      <c r="BB73" s="278">
        <f>SUM(BB68:BB72)</f>
        <v>0</v>
      </c>
      <c r="BC73" s="278">
        <f>SUM(BC68:BC72)</f>
        <v>0</v>
      </c>
      <c r="BD73" s="278">
        <f>SUM(BD68:BD72)</f>
        <v>0</v>
      </c>
      <c r="BE73" s="278">
        <f>SUM(BE68:BE72)</f>
        <v>0</v>
      </c>
    </row>
    <row r="74" spans="1:15" ht="12.75">
      <c r="A74" s="240" t="s">
        <v>100</v>
      </c>
      <c r="B74" s="241" t="s">
        <v>229</v>
      </c>
      <c r="C74" s="242" t="s">
        <v>230</v>
      </c>
      <c r="D74" s="243"/>
      <c r="E74" s="244"/>
      <c r="F74" s="244"/>
      <c r="G74" s="245"/>
      <c r="H74" s="246"/>
      <c r="I74" s="247"/>
      <c r="J74" s="248"/>
      <c r="K74" s="249"/>
      <c r="O74" s="250">
        <v>1</v>
      </c>
    </row>
    <row r="75" spans="1:80" ht="22.5">
      <c r="A75" s="251">
        <v>15</v>
      </c>
      <c r="B75" s="252" t="s">
        <v>232</v>
      </c>
      <c r="C75" s="253" t="s">
        <v>233</v>
      </c>
      <c r="D75" s="254" t="s">
        <v>113</v>
      </c>
      <c r="E75" s="255">
        <v>1509.6</v>
      </c>
      <c r="F75" s="255"/>
      <c r="G75" s="256">
        <f>E75*F75</f>
        <v>0</v>
      </c>
      <c r="H75" s="257">
        <v>0</v>
      </c>
      <c r="I75" s="258">
        <f>E75*H75</f>
        <v>0</v>
      </c>
      <c r="J75" s="257">
        <v>0</v>
      </c>
      <c r="K75" s="258">
        <f>E75*J75</f>
        <v>0</v>
      </c>
      <c r="O75" s="250">
        <v>2</v>
      </c>
      <c r="AA75" s="225">
        <v>1</v>
      </c>
      <c r="AB75" s="225">
        <v>1</v>
      </c>
      <c r="AC75" s="225">
        <v>1</v>
      </c>
      <c r="AZ75" s="225">
        <v>1</v>
      </c>
      <c r="BA75" s="225">
        <f>IF(AZ75=1,G75,0)</f>
        <v>0</v>
      </c>
      <c r="BB75" s="225">
        <f>IF(AZ75=2,G75,0)</f>
        <v>0</v>
      </c>
      <c r="BC75" s="225">
        <f>IF(AZ75=3,G75,0)</f>
        <v>0</v>
      </c>
      <c r="BD75" s="225">
        <f>IF(AZ75=4,G75,0)</f>
        <v>0</v>
      </c>
      <c r="BE75" s="225">
        <f>IF(AZ75=5,G75,0)</f>
        <v>0</v>
      </c>
      <c r="CA75" s="250">
        <v>1</v>
      </c>
      <c r="CB75" s="250">
        <v>1</v>
      </c>
    </row>
    <row r="76" spans="1:15" ht="12.75">
      <c r="A76" s="259"/>
      <c r="B76" s="263"/>
      <c r="C76" s="319" t="s">
        <v>527</v>
      </c>
      <c r="D76" s="320"/>
      <c r="E76" s="264">
        <v>1509.6</v>
      </c>
      <c r="F76" s="265"/>
      <c r="G76" s="266"/>
      <c r="H76" s="267"/>
      <c r="I76" s="261"/>
      <c r="J76" s="268"/>
      <c r="K76" s="261"/>
      <c r="M76" s="262" t="s">
        <v>527</v>
      </c>
      <c r="O76" s="250"/>
    </row>
    <row r="77" spans="1:80" ht="22.5">
      <c r="A77" s="251">
        <v>16</v>
      </c>
      <c r="B77" s="252" t="s">
        <v>238</v>
      </c>
      <c r="C77" s="253" t="s">
        <v>239</v>
      </c>
      <c r="D77" s="254" t="s">
        <v>113</v>
      </c>
      <c r="E77" s="255">
        <v>135864</v>
      </c>
      <c r="F77" s="255"/>
      <c r="G77" s="256">
        <f>E77*F77</f>
        <v>0</v>
      </c>
      <c r="H77" s="257">
        <v>0</v>
      </c>
      <c r="I77" s="258">
        <f>E77*H77</f>
        <v>0</v>
      </c>
      <c r="J77" s="257">
        <v>0</v>
      </c>
      <c r="K77" s="258">
        <f>E77*J77</f>
        <v>0</v>
      </c>
      <c r="O77" s="250">
        <v>2</v>
      </c>
      <c r="AA77" s="225">
        <v>1</v>
      </c>
      <c r="AB77" s="225">
        <v>1</v>
      </c>
      <c r="AC77" s="225">
        <v>1</v>
      </c>
      <c r="AZ77" s="225">
        <v>1</v>
      </c>
      <c r="BA77" s="225">
        <f>IF(AZ77=1,G77,0)</f>
        <v>0</v>
      </c>
      <c r="BB77" s="225">
        <f>IF(AZ77=2,G77,0)</f>
        <v>0</v>
      </c>
      <c r="BC77" s="225">
        <f>IF(AZ77=3,G77,0)</f>
        <v>0</v>
      </c>
      <c r="BD77" s="225">
        <f>IF(AZ77=4,G77,0)</f>
        <v>0</v>
      </c>
      <c r="BE77" s="225">
        <f>IF(AZ77=5,G77,0)</f>
        <v>0</v>
      </c>
      <c r="CA77" s="250">
        <v>1</v>
      </c>
      <c r="CB77" s="250">
        <v>1</v>
      </c>
    </row>
    <row r="78" spans="1:15" ht="12.75">
      <c r="A78" s="259"/>
      <c r="B78" s="263"/>
      <c r="C78" s="319" t="s">
        <v>528</v>
      </c>
      <c r="D78" s="320"/>
      <c r="E78" s="264">
        <v>135864</v>
      </c>
      <c r="F78" s="265"/>
      <c r="G78" s="266"/>
      <c r="H78" s="267"/>
      <c r="I78" s="261"/>
      <c r="J78" s="268"/>
      <c r="K78" s="261"/>
      <c r="M78" s="262" t="s">
        <v>528</v>
      </c>
      <c r="O78" s="250"/>
    </row>
    <row r="79" spans="1:80" ht="22.5">
      <c r="A79" s="251">
        <v>17</v>
      </c>
      <c r="B79" s="252" t="s">
        <v>244</v>
      </c>
      <c r="C79" s="253" t="s">
        <v>245</v>
      </c>
      <c r="D79" s="254" t="s">
        <v>113</v>
      </c>
      <c r="E79" s="255">
        <v>1509.6</v>
      </c>
      <c r="F79" s="255"/>
      <c r="G79" s="256">
        <f>E79*F79</f>
        <v>0</v>
      </c>
      <c r="H79" s="257">
        <v>0</v>
      </c>
      <c r="I79" s="258">
        <f>E79*H79</f>
        <v>0</v>
      </c>
      <c r="J79" s="257">
        <v>0</v>
      </c>
      <c r="K79" s="258">
        <f>E79*J79</f>
        <v>0</v>
      </c>
      <c r="O79" s="250">
        <v>2</v>
      </c>
      <c r="AA79" s="225">
        <v>1</v>
      </c>
      <c r="AB79" s="225">
        <v>1</v>
      </c>
      <c r="AC79" s="225">
        <v>1</v>
      </c>
      <c r="AZ79" s="225">
        <v>1</v>
      </c>
      <c r="BA79" s="225">
        <f>IF(AZ79=1,G79,0)</f>
        <v>0</v>
      </c>
      <c r="BB79" s="225">
        <f>IF(AZ79=2,G79,0)</f>
        <v>0</v>
      </c>
      <c r="BC79" s="225">
        <f>IF(AZ79=3,G79,0)</f>
        <v>0</v>
      </c>
      <c r="BD79" s="225">
        <f>IF(AZ79=4,G79,0)</f>
        <v>0</v>
      </c>
      <c r="BE79" s="225">
        <f>IF(AZ79=5,G79,0)</f>
        <v>0</v>
      </c>
      <c r="CA79" s="250">
        <v>1</v>
      </c>
      <c r="CB79" s="250">
        <v>1</v>
      </c>
    </row>
    <row r="80" spans="1:15" ht="12.75">
      <c r="A80" s="259"/>
      <c r="B80" s="263"/>
      <c r="C80" s="319" t="s">
        <v>527</v>
      </c>
      <c r="D80" s="320"/>
      <c r="E80" s="264">
        <v>1509.6</v>
      </c>
      <c r="F80" s="265"/>
      <c r="G80" s="266"/>
      <c r="H80" s="267"/>
      <c r="I80" s="261"/>
      <c r="J80" s="268"/>
      <c r="K80" s="261"/>
      <c r="M80" s="262" t="s">
        <v>527</v>
      </c>
      <c r="O80" s="250"/>
    </row>
    <row r="81" spans="1:80" ht="12.75">
      <c r="A81" s="251">
        <v>18</v>
      </c>
      <c r="B81" s="252" t="s">
        <v>246</v>
      </c>
      <c r="C81" s="253" t="s">
        <v>247</v>
      </c>
      <c r="D81" s="254" t="s">
        <v>113</v>
      </c>
      <c r="E81" s="255">
        <v>1509.6</v>
      </c>
      <c r="F81" s="255"/>
      <c r="G81" s="256">
        <f>E81*F81</f>
        <v>0</v>
      </c>
      <c r="H81" s="257">
        <v>0</v>
      </c>
      <c r="I81" s="258">
        <f>E81*H81</f>
        <v>0</v>
      </c>
      <c r="J81" s="257">
        <v>0</v>
      </c>
      <c r="K81" s="258">
        <f>E81*J81</f>
        <v>0</v>
      </c>
      <c r="O81" s="250">
        <v>2</v>
      </c>
      <c r="AA81" s="225">
        <v>1</v>
      </c>
      <c r="AB81" s="225">
        <v>1</v>
      </c>
      <c r="AC81" s="225">
        <v>1</v>
      </c>
      <c r="AZ81" s="225">
        <v>1</v>
      </c>
      <c r="BA81" s="225">
        <f>IF(AZ81=1,G81,0)</f>
        <v>0</v>
      </c>
      <c r="BB81" s="225">
        <f>IF(AZ81=2,G81,0)</f>
        <v>0</v>
      </c>
      <c r="BC81" s="225">
        <f>IF(AZ81=3,G81,0)</f>
        <v>0</v>
      </c>
      <c r="BD81" s="225">
        <f>IF(AZ81=4,G81,0)</f>
        <v>0</v>
      </c>
      <c r="BE81" s="225">
        <f>IF(AZ81=5,G81,0)</f>
        <v>0</v>
      </c>
      <c r="CA81" s="250">
        <v>1</v>
      </c>
      <c r="CB81" s="250">
        <v>1</v>
      </c>
    </row>
    <row r="82" spans="1:15" ht="12.75">
      <c r="A82" s="259"/>
      <c r="B82" s="263"/>
      <c r="C82" s="319" t="s">
        <v>527</v>
      </c>
      <c r="D82" s="320"/>
      <c r="E82" s="264">
        <v>1509.6</v>
      </c>
      <c r="F82" s="265"/>
      <c r="G82" s="266"/>
      <c r="H82" s="267"/>
      <c r="I82" s="261"/>
      <c r="J82" s="268"/>
      <c r="K82" s="261"/>
      <c r="M82" s="262" t="s">
        <v>527</v>
      </c>
      <c r="O82" s="250"/>
    </row>
    <row r="83" spans="1:80" ht="12.75">
      <c r="A83" s="251">
        <v>19</v>
      </c>
      <c r="B83" s="252" t="s">
        <v>248</v>
      </c>
      <c r="C83" s="253" t="s">
        <v>249</v>
      </c>
      <c r="D83" s="254" t="s">
        <v>113</v>
      </c>
      <c r="E83" s="255">
        <v>135864</v>
      </c>
      <c r="F83" s="255"/>
      <c r="G83" s="256">
        <f>E83*F83</f>
        <v>0</v>
      </c>
      <c r="H83" s="257">
        <v>0</v>
      </c>
      <c r="I83" s="258">
        <f>E83*H83</f>
        <v>0</v>
      </c>
      <c r="J83" s="257">
        <v>0</v>
      </c>
      <c r="K83" s="258">
        <f>E83*J83</f>
        <v>0</v>
      </c>
      <c r="O83" s="250">
        <v>2</v>
      </c>
      <c r="AA83" s="225">
        <v>1</v>
      </c>
      <c r="AB83" s="225">
        <v>1</v>
      </c>
      <c r="AC83" s="225">
        <v>1</v>
      </c>
      <c r="AZ83" s="225">
        <v>1</v>
      </c>
      <c r="BA83" s="225">
        <f>IF(AZ83=1,G83,0)</f>
        <v>0</v>
      </c>
      <c r="BB83" s="225">
        <f>IF(AZ83=2,G83,0)</f>
        <v>0</v>
      </c>
      <c r="BC83" s="225">
        <f>IF(AZ83=3,G83,0)</f>
        <v>0</v>
      </c>
      <c r="BD83" s="225">
        <f>IF(AZ83=4,G83,0)</f>
        <v>0</v>
      </c>
      <c r="BE83" s="225">
        <f>IF(AZ83=5,G83,0)</f>
        <v>0</v>
      </c>
      <c r="CA83" s="250">
        <v>1</v>
      </c>
      <c r="CB83" s="250">
        <v>1</v>
      </c>
    </row>
    <row r="84" spans="1:15" ht="12.75">
      <c r="A84" s="259"/>
      <c r="B84" s="263"/>
      <c r="C84" s="319" t="s">
        <v>528</v>
      </c>
      <c r="D84" s="320"/>
      <c r="E84" s="264">
        <v>135864</v>
      </c>
      <c r="F84" s="265"/>
      <c r="G84" s="266"/>
      <c r="H84" s="267"/>
      <c r="I84" s="261"/>
      <c r="J84" s="268"/>
      <c r="K84" s="261"/>
      <c r="M84" s="262" t="s">
        <v>528</v>
      </c>
      <c r="O84" s="250"/>
    </row>
    <row r="85" spans="1:80" ht="12.75">
      <c r="A85" s="251">
        <v>20</v>
      </c>
      <c r="B85" s="252" t="s">
        <v>250</v>
      </c>
      <c r="C85" s="253" t="s">
        <v>251</v>
      </c>
      <c r="D85" s="254" t="s">
        <v>113</v>
      </c>
      <c r="E85" s="255">
        <v>1509.6</v>
      </c>
      <c r="F85" s="255"/>
      <c r="G85" s="256">
        <f>E85*F85</f>
        <v>0</v>
      </c>
      <c r="H85" s="257">
        <v>0</v>
      </c>
      <c r="I85" s="258">
        <f>E85*H85</f>
        <v>0</v>
      </c>
      <c r="J85" s="257">
        <v>0</v>
      </c>
      <c r="K85" s="258">
        <f>E85*J85</f>
        <v>0</v>
      </c>
      <c r="O85" s="250">
        <v>2</v>
      </c>
      <c r="AA85" s="225">
        <v>1</v>
      </c>
      <c r="AB85" s="225">
        <v>1</v>
      </c>
      <c r="AC85" s="225">
        <v>1</v>
      </c>
      <c r="AZ85" s="225">
        <v>1</v>
      </c>
      <c r="BA85" s="225">
        <f>IF(AZ85=1,G85,0)</f>
        <v>0</v>
      </c>
      <c r="BB85" s="225">
        <f>IF(AZ85=2,G85,0)</f>
        <v>0</v>
      </c>
      <c r="BC85" s="225">
        <f>IF(AZ85=3,G85,0)</f>
        <v>0</v>
      </c>
      <c r="BD85" s="225">
        <f>IF(AZ85=4,G85,0)</f>
        <v>0</v>
      </c>
      <c r="BE85" s="225">
        <f>IF(AZ85=5,G85,0)</f>
        <v>0</v>
      </c>
      <c r="CA85" s="250">
        <v>1</v>
      </c>
      <c r="CB85" s="250">
        <v>1</v>
      </c>
    </row>
    <row r="86" spans="1:15" ht="12.75">
      <c r="A86" s="259"/>
      <c r="B86" s="263"/>
      <c r="C86" s="319" t="s">
        <v>527</v>
      </c>
      <c r="D86" s="320"/>
      <c r="E86" s="264">
        <v>1509.6</v>
      </c>
      <c r="F86" s="265"/>
      <c r="G86" s="266"/>
      <c r="H86" s="267"/>
      <c r="I86" s="261"/>
      <c r="J86" s="268"/>
      <c r="K86" s="261"/>
      <c r="M86" s="262" t="s">
        <v>527</v>
      </c>
      <c r="O86" s="250"/>
    </row>
    <row r="87" spans="1:80" ht="12.75">
      <c r="A87" s="251">
        <v>21</v>
      </c>
      <c r="B87" s="252" t="s">
        <v>252</v>
      </c>
      <c r="C87" s="253" t="s">
        <v>253</v>
      </c>
      <c r="D87" s="254" t="s">
        <v>254</v>
      </c>
      <c r="E87" s="255">
        <v>4</v>
      </c>
      <c r="F87" s="255"/>
      <c r="G87" s="256">
        <f>E87*F87</f>
        <v>0</v>
      </c>
      <c r="H87" s="257">
        <v>0</v>
      </c>
      <c r="I87" s="258">
        <f>E87*H87</f>
        <v>0</v>
      </c>
      <c r="J87" s="257">
        <v>0</v>
      </c>
      <c r="K87" s="258">
        <f>E87*J87</f>
        <v>0</v>
      </c>
      <c r="O87" s="250">
        <v>2</v>
      </c>
      <c r="AA87" s="225">
        <v>1</v>
      </c>
      <c r="AB87" s="225">
        <v>1</v>
      </c>
      <c r="AC87" s="225">
        <v>1</v>
      </c>
      <c r="AZ87" s="225">
        <v>1</v>
      </c>
      <c r="BA87" s="225">
        <f>IF(AZ87=1,G87,0)</f>
        <v>0</v>
      </c>
      <c r="BB87" s="225">
        <f>IF(AZ87=2,G87,0)</f>
        <v>0</v>
      </c>
      <c r="BC87" s="225">
        <f>IF(AZ87=3,G87,0)</f>
        <v>0</v>
      </c>
      <c r="BD87" s="225">
        <f>IF(AZ87=4,G87,0)</f>
        <v>0</v>
      </c>
      <c r="BE87" s="225">
        <f>IF(AZ87=5,G87,0)</f>
        <v>0</v>
      </c>
      <c r="CA87" s="250">
        <v>1</v>
      </c>
      <c r="CB87" s="250">
        <v>1</v>
      </c>
    </row>
    <row r="88" spans="1:15" ht="12.75">
      <c r="A88" s="259"/>
      <c r="B88" s="263"/>
      <c r="C88" s="319" t="s">
        <v>529</v>
      </c>
      <c r="D88" s="320"/>
      <c r="E88" s="264">
        <v>4</v>
      </c>
      <c r="F88" s="265"/>
      <c r="G88" s="266"/>
      <c r="H88" s="267"/>
      <c r="I88" s="261"/>
      <c r="J88" s="268"/>
      <c r="K88" s="261"/>
      <c r="M88" s="262" t="s">
        <v>529</v>
      </c>
      <c r="O88" s="250"/>
    </row>
    <row r="89" spans="1:80" ht="22.5">
      <c r="A89" s="251">
        <v>22</v>
      </c>
      <c r="B89" s="252" t="s">
        <v>255</v>
      </c>
      <c r="C89" s="253" t="s">
        <v>256</v>
      </c>
      <c r="D89" s="254" t="s">
        <v>254</v>
      </c>
      <c r="E89" s="255">
        <v>360</v>
      </c>
      <c r="F89" s="255"/>
      <c r="G89" s="256">
        <f>E89*F89</f>
        <v>0</v>
      </c>
      <c r="H89" s="257">
        <v>0</v>
      </c>
      <c r="I89" s="258">
        <f>E89*H89</f>
        <v>0</v>
      </c>
      <c r="J89" s="257">
        <v>0</v>
      </c>
      <c r="K89" s="258">
        <f>E89*J89</f>
        <v>0</v>
      </c>
      <c r="O89" s="250">
        <v>2</v>
      </c>
      <c r="AA89" s="225">
        <v>1</v>
      </c>
      <c r="AB89" s="225">
        <v>1</v>
      </c>
      <c r="AC89" s="225">
        <v>1</v>
      </c>
      <c r="AZ89" s="225">
        <v>1</v>
      </c>
      <c r="BA89" s="225">
        <f>IF(AZ89=1,G89,0)</f>
        <v>0</v>
      </c>
      <c r="BB89" s="225">
        <f>IF(AZ89=2,G89,0)</f>
        <v>0</v>
      </c>
      <c r="BC89" s="225">
        <f>IF(AZ89=3,G89,0)</f>
        <v>0</v>
      </c>
      <c r="BD89" s="225">
        <f>IF(AZ89=4,G89,0)</f>
        <v>0</v>
      </c>
      <c r="BE89" s="225">
        <f>IF(AZ89=5,G89,0)</f>
        <v>0</v>
      </c>
      <c r="CA89" s="250">
        <v>1</v>
      </c>
      <c r="CB89" s="250">
        <v>1</v>
      </c>
    </row>
    <row r="90" spans="1:15" ht="12.75">
      <c r="A90" s="259"/>
      <c r="B90" s="263"/>
      <c r="C90" s="319" t="s">
        <v>530</v>
      </c>
      <c r="D90" s="320"/>
      <c r="E90" s="264">
        <v>360</v>
      </c>
      <c r="F90" s="265"/>
      <c r="G90" s="266"/>
      <c r="H90" s="267"/>
      <c r="I90" s="261"/>
      <c r="J90" s="268"/>
      <c r="K90" s="261"/>
      <c r="M90" s="262" t="s">
        <v>530</v>
      </c>
      <c r="O90" s="250"/>
    </row>
    <row r="91" spans="1:80" ht="12.75">
      <c r="A91" s="251">
        <v>23</v>
      </c>
      <c r="B91" s="252" t="s">
        <v>257</v>
      </c>
      <c r="C91" s="253" t="s">
        <v>258</v>
      </c>
      <c r="D91" s="254" t="s">
        <v>254</v>
      </c>
      <c r="E91" s="255">
        <v>4</v>
      </c>
      <c r="F91" s="255"/>
      <c r="G91" s="256">
        <f>E91*F91</f>
        <v>0</v>
      </c>
      <c r="H91" s="257">
        <v>0</v>
      </c>
      <c r="I91" s="258">
        <f>E91*H91</f>
        <v>0</v>
      </c>
      <c r="J91" s="257">
        <v>0</v>
      </c>
      <c r="K91" s="258">
        <f>E91*J91</f>
        <v>0</v>
      </c>
      <c r="O91" s="250">
        <v>2</v>
      </c>
      <c r="AA91" s="225">
        <v>1</v>
      </c>
      <c r="AB91" s="225">
        <v>1</v>
      </c>
      <c r="AC91" s="225">
        <v>1</v>
      </c>
      <c r="AZ91" s="225">
        <v>1</v>
      </c>
      <c r="BA91" s="225">
        <f>IF(AZ91=1,G91,0)</f>
        <v>0</v>
      </c>
      <c r="BB91" s="225">
        <f>IF(AZ91=2,G91,0)</f>
        <v>0</v>
      </c>
      <c r="BC91" s="225">
        <f>IF(AZ91=3,G91,0)</f>
        <v>0</v>
      </c>
      <c r="BD91" s="225">
        <f>IF(AZ91=4,G91,0)</f>
        <v>0</v>
      </c>
      <c r="BE91" s="225">
        <f>IF(AZ91=5,G91,0)</f>
        <v>0</v>
      </c>
      <c r="CA91" s="250">
        <v>1</v>
      </c>
      <c r="CB91" s="250">
        <v>1</v>
      </c>
    </row>
    <row r="92" spans="1:15" ht="12.75">
      <c r="A92" s="259"/>
      <c r="B92" s="263"/>
      <c r="C92" s="319" t="s">
        <v>529</v>
      </c>
      <c r="D92" s="320"/>
      <c r="E92" s="264">
        <v>4</v>
      </c>
      <c r="F92" s="265"/>
      <c r="G92" s="266"/>
      <c r="H92" s="267"/>
      <c r="I92" s="261"/>
      <c r="J92" s="268"/>
      <c r="K92" s="261"/>
      <c r="M92" s="262" t="s">
        <v>529</v>
      </c>
      <c r="O92" s="250"/>
    </row>
    <row r="93" spans="1:80" ht="22.5">
      <c r="A93" s="251">
        <v>24</v>
      </c>
      <c r="B93" s="252" t="s">
        <v>259</v>
      </c>
      <c r="C93" s="253" t="s">
        <v>260</v>
      </c>
      <c r="D93" s="254" t="s">
        <v>113</v>
      </c>
      <c r="E93" s="255">
        <v>59.46</v>
      </c>
      <c r="F93" s="255"/>
      <c r="G93" s="256">
        <f>E93*F93</f>
        <v>0</v>
      </c>
      <c r="H93" s="257">
        <v>0.00013</v>
      </c>
      <c r="I93" s="258">
        <f>E93*H93</f>
        <v>0.007729799999999999</v>
      </c>
      <c r="J93" s="257">
        <v>0</v>
      </c>
      <c r="K93" s="258">
        <f>E93*J93</f>
        <v>0</v>
      </c>
      <c r="O93" s="250">
        <v>2</v>
      </c>
      <c r="AA93" s="225">
        <v>1</v>
      </c>
      <c r="AB93" s="225">
        <v>1</v>
      </c>
      <c r="AC93" s="225">
        <v>1</v>
      </c>
      <c r="AZ93" s="225">
        <v>1</v>
      </c>
      <c r="BA93" s="225">
        <f>IF(AZ93=1,G93,0)</f>
        <v>0</v>
      </c>
      <c r="BB93" s="225">
        <f>IF(AZ93=2,G93,0)</f>
        <v>0</v>
      </c>
      <c r="BC93" s="225">
        <f>IF(AZ93=3,G93,0)</f>
        <v>0</v>
      </c>
      <c r="BD93" s="225">
        <f>IF(AZ93=4,G93,0)</f>
        <v>0</v>
      </c>
      <c r="BE93" s="225">
        <f>IF(AZ93=5,G93,0)</f>
        <v>0</v>
      </c>
      <c r="CA93" s="250">
        <v>1</v>
      </c>
      <c r="CB93" s="250">
        <v>1</v>
      </c>
    </row>
    <row r="94" spans="1:15" ht="12.75">
      <c r="A94" s="259"/>
      <c r="B94" s="263"/>
      <c r="C94" s="319" t="s">
        <v>496</v>
      </c>
      <c r="D94" s="320"/>
      <c r="E94" s="264">
        <v>49.335</v>
      </c>
      <c r="F94" s="265"/>
      <c r="G94" s="266"/>
      <c r="H94" s="267"/>
      <c r="I94" s="261"/>
      <c r="J94" s="268"/>
      <c r="K94" s="261"/>
      <c r="M94" s="262" t="s">
        <v>496</v>
      </c>
      <c r="O94" s="250"/>
    </row>
    <row r="95" spans="1:15" ht="12.75">
      <c r="A95" s="259"/>
      <c r="B95" s="263"/>
      <c r="C95" s="319" t="s">
        <v>494</v>
      </c>
      <c r="D95" s="320"/>
      <c r="E95" s="264">
        <v>10.125</v>
      </c>
      <c r="F95" s="265"/>
      <c r="G95" s="266"/>
      <c r="H95" s="267"/>
      <c r="I95" s="261"/>
      <c r="J95" s="268"/>
      <c r="K95" s="261"/>
      <c r="M95" s="262" t="s">
        <v>494</v>
      </c>
      <c r="O95" s="250"/>
    </row>
    <row r="96" spans="1:80" ht="12.75">
      <c r="A96" s="251">
        <v>25</v>
      </c>
      <c r="B96" s="252" t="s">
        <v>261</v>
      </c>
      <c r="C96" s="253" t="s">
        <v>262</v>
      </c>
      <c r="D96" s="254" t="s">
        <v>254</v>
      </c>
      <c r="E96" s="255">
        <v>35</v>
      </c>
      <c r="F96" s="255"/>
      <c r="G96" s="256">
        <f>E96*F96</f>
        <v>0</v>
      </c>
      <c r="H96" s="257">
        <v>0</v>
      </c>
      <c r="I96" s="258">
        <f>E96*H96</f>
        <v>0</v>
      </c>
      <c r="J96" s="257">
        <v>0</v>
      </c>
      <c r="K96" s="258">
        <f>E96*J96</f>
        <v>0</v>
      </c>
      <c r="O96" s="250">
        <v>2</v>
      </c>
      <c r="AA96" s="225">
        <v>1</v>
      </c>
      <c r="AB96" s="225">
        <v>1</v>
      </c>
      <c r="AC96" s="225">
        <v>1</v>
      </c>
      <c r="AZ96" s="225">
        <v>1</v>
      </c>
      <c r="BA96" s="225">
        <f>IF(AZ96=1,G96,0)</f>
        <v>0</v>
      </c>
      <c r="BB96" s="225">
        <f>IF(AZ96=2,G96,0)</f>
        <v>0</v>
      </c>
      <c r="BC96" s="225">
        <f>IF(AZ96=3,G96,0)</f>
        <v>0</v>
      </c>
      <c r="BD96" s="225">
        <f>IF(AZ96=4,G96,0)</f>
        <v>0</v>
      </c>
      <c r="BE96" s="225">
        <f>IF(AZ96=5,G96,0)</f>
        <v>0</v>
      </c>
      <c r="CA96" s="250">
        <v>1</v>
      </c>
      <c r="CB96" s="250">
        <v>1</v>
      </c>
    </row>
    <row r="97" spans="1:15" ht="12.75">
      <c r="A97" s="259"/>
      <c r="B97" s="263"/>
      <c r="C97" s="319" t="s">
        <v>531</v>
      </c>
      <c r="D97" s="320"/>
      <c r="E97" s="264">
        <v>35</v>
      </c>
      <c r="F97" s="265"/>
      <c r="G97" s="266"/>
      <c r="H97" s="267"/>
      <c r="I97" s="261"/>
      <c r="J97" s="268"/>
      <c r="K97" s="261"/>
      <c r="M97" s="262" t="s">
        <v>531</v>
      </c>
      <c r="O97" s="250"/>
    </row>
    <row r="98" spans="1:80" ht="22.5">
      <c r="A98" s="251">
        <v>26</v>
      </c>
      <c r="B98" s="252" t="s">
        <v>267</v>
      </c>
      <c r="C98" s="253" t="s">
        <v>268</v>
      </c>
      <c r="D98" s="254" t="s">
        <v>269</v>
      </c>
      <c r="E98" s="255">
        <v>1050</v>
      </c>
      <c r="F98" s="255"/>
      <c r="G98" s="256">
        <f>E98*F98</f>
        <v>0</v>
      </c>
      <c r="H98" s="257">
        <v>0</v>
      </c>
      <c r="I98" s="258">
        <f>E98*H98</f>
        <v>0</v>
      </c>
      <c r="J98" s="257">
        <v>0</v>
      </c>
      <c r="K98" s="258">
        <f>E98*J98</f>
        <v>0</v>
      </c>
      <c r="O98" s="250">
        <v>2</v>
      </c>
      <c r="AA98" s="225">
        <v>1</v>
      </c>
      <c r="AB98" s="225">
        <v>1</v>
      </c>
      <c r="AC98" s="225">
        <v>1</v>
      </c>
      <c r="AZ98" s="225">
        <v>1</v>
      </c>
      <c r="BA98" s="225">
        <f>IF(AZ98=1,G98,0)</f>
        <v>0</v>
      </c>
      <c r="BB98" s="225">
        <f>IF(AZ98=2,G98,0)</f>
        <v>0</v>
      </c>
      <c r="BC98" s="225">
        <f>IF(AZ98=3,G98,0)</f>
        <v>0</v>
      </c>
      <c r="BD98" s="225">
        <f>IF(AZ98=4,G98,0)</f>
        <v>0</v>
      </c>
      <c r="BE98" s="225">
        <f>IF(AZ98=5,G98,0)</f>
        <v>0</v>
      </c>
      <c r="CA98" s="250">
        <v>1</v>
      </c>
      <c r="CB98" s="250">
        <v>1</v>
      </c>
    </row>
    <row r="99" spans="1:15" ht="12.75">
      <c r="A99" s="259"/>
      <c r="B99" s="263"/>
      <c r="C99" s="319" t="s">
        <v>532</v>
      </c>
      <c r="D99" s="320"/>
      <c r="E99" s="264">
        <v>1050</v>
      </c>
      <c r="F99" s="265"/>
      <c r="G99" s="266"/>
      <c r="H99" s="267"/>
      <c r="I99" s="261"/>
      <c r="J99" s="268"/>
      <c r="K99" s="261"/>
      <c r="M99" s="262" t="s">
        <v>532</v>
      </c>
      <c r="O99" s="250"/>
    </row>
    <row r="100" spans="1:57" ht="12.75">
      <c r="A100" s="269"/>
      <c r="B100" s="270" t="s">
        <v>102</v>
      </c>
      <c r="C100" s="271" t="s">
        <v>231</v>
      </c>
      <c r="D100" s="272"/>
      <c r="E100" s="273"/>
      <c r="F100" s="274"/>
      <c r="G100" s="275">
        <f>SUM(G74:G99)</f>
        <v>0</v>
      </c>
      <c r="H100" s="276"/>
      <c r="I100" s="277">
        <f>SUM(I74:I99)</f>
        <v>0.007729799999999999</v>
      </c>
      <c r="J100" s="276"/>
      <c r="K100" s="277">
        <f>SUM(K74:K99)</f>
        <v>0</v>
      </c>
      <c r="O100" s="250">
        <v>4</v>
      </c>
      <c r="BA100" s="278">
        <f>SUM(BA74:BA99)</f>
        <v>0</v>
      </c>
      <c r="BB100" s="278">
        <f>SUM(BB74:BB99)</f>
        <v>0</v>
      </c>
      <c r="BC100" s="278">
        <f>SUM(BC74:BC99)</f>
        <v>0</v>
      </c>
      <c r="BD100" s="278">
        <f>SUM(BD74:BD99)</f>
        <v>0</v>
      </c>
      <c r="BE100" s="278">
        <f>SUM(BE74:BE99)</f>
        <v>0</v>
      </c>
    </row>
    <row r="101" spans="1:15" ht="12.75">
      <c r="A101" s="240" t="s">
        <v>100</v>
      </c>
      <c r="B101" s="241" t="s">
        <v>274</v>
      </c>
      <c r="C101" s="242" t="s">
        <v>275</v>
      </c>
      <c r="D101" s="243"/>
      <c r="E101" s="244"/>
      <c r="F101" s="244"/>
      <c r="G101" s="245"/>
      <c r="H101" s="246"/>
      <c r="I101" s="247"/>
      <c r="J101" s="248"/>
      <c r="K101" s="249"/>
      <c r="O101" s="250">
        <v>1</v>
      </c>
    </row>
    <row r="102" spans="1:80" ht="22.5">
      <c r="A102" s="251">
        <v>27</v>
      </c>
      <c r="B102" s="252" t="s">
        <v>277</v>
      </c>
      <c r="C102" s="253" t="s">
        <v>278</v>
      </c>
      <c r="D102" s="254" t="s">
        <v>254</v>
      </c>
      <c r="E102" s="255">
        <v>85.5</v>
      </c>
      <c r="F102" s="255"/>
      <c r="G102" s="256">
        <f>E102*F102</f>
        <v>0</v>
      </c>
      <c r="H102" s="257">
        <v>0.001</v>
      </c>
      <c r="I102" s="258">
        <f>E102*H102</f>
        <v>0.0855</v>
      </c>
      <c r="J102" s="257">
        <v>-0.001</v>
      </c>
      <c r="K102" s="258">
        <f>E102*J102</f>
        <v>-0.0855</v>
      </c>
      <c r="O102" s="250">
        <v>2</v>
      </c>
      <c r="AA102" s="225">
        <v>1</v>
      </c>
      <c r="AB102" s="225">
        <v>1</v>
      </c>
      <c r="AC102" s="225">
        <v>1</v>
      </c>
      <c r="AZ102" s="225">
        <v>1</v>
      </c>
      <c r="BA102" s="225">
        <f>IF(AZ102=1,G102,0)</f>
        <v>0</v>
      </c>
      <c r="BB102" s="225">
        <f>IF(AZ102=2,G102,0)</f>
        <v>0</v>
      </c>
      <c r="BC102" s="225">
        <f>IF(AZ102=3,G102,0)</f>
        <v>0</v>
      </c>
      <c r="BD102" s="225">
        <f>IF(AZ102=4,G102,0)</f>
        <v>0</v>
      </c>
      <c r="BE102" s="225">
        <f>IF(AZ102=5,G102,0)</f>
        <v>0</v>
      </c>
      <c r="CA102" s="250">
        <v>1</v>
      </c>
      <c r="CB102" s="250">
        <v>1</v>
      </c>
    </row>
    <row r="103" spans="1:15" ht="12.75">
      <c r="A103" s="259"/>
      <c r="B103" s="263"/>
      <c r="C103" s="319" t="s">
        <v>533</v>
      </c>
      <c r="D103" s="320"/>
      <c r="E103" s="264">
        <v>85.5</v>
      </c>
      <c r="F103" s="265"/>
      <c r="G103" s="266"/>
      <c r="H103" s="267"/>
      <c r="I103" s="261"/>
      <c r="J103" s="268"/>
      <c r="K103" s="261"/>
      <c r="M103" s="262" t="s">
        <v>533</v>
      </c>
      <c r="O103" s="250"/>
    </row>
    <row r="104" spans="1:80" ht="12.75">
      <c r="A104" s="251">
        <v>28</v>
      </c>
      <c r="B104" s="252" t="s">
        <v>280</v>
      </c>
      <c r="C104" s="253" t="s">
        <v>281</v>
      </c>
      <c r="D104" s="254" t="s">
        <v>282</v>
      </c>
      <c r="E104" s="255">
        <v>1</v>
      </c>
      <c r="F104" s="255"/>
      <c r="G104" s="256">
        <f>E104*F104</f>
        <v>0</v>
      </c>
      <c r="H104" s="257">
        <v>0.01</v>
      </c>
      <c r="I104" s="258">
        <f>E104*H104</f>
        <v>0.01</v>
      </c>
      <c r="J104" s="257">
        <v>-0.01</v>
      </c>
      <c r="K104" s="258">
        <f>E104*J104</f>
        <v>-0.01</v>
      </c>
      <c r="O104" s="250">
        <v>2</v>
      </c>
      <c r="AA104" s="225">
        <v>1</v>
      </c>
      <c r="AB104" s="225">
        <v>1</v>
      </c>
      <c r="AC104" s="225">
        <v>1</v>
      </c>
      <c r="AZ104" s="225">
        <v>1</v>
      </c>
      <c r="BA104" s="225">
        <f>IF(AZ104=1,G104,0)</f>
        <v>0</v>
      </c>
      <c r="BB104" s="225">
        <f>IF(AZ104=2,G104,0)</f>
        <v>0</v>
      </c>
      <c r="BC104" s="225">
        <f>IF(AZ104=3,G104,0)</f>
        <v>0</v>
      </c>
      <c r="BD104" s="225">
        <f>IF(AZ104=4,G104,0)</f>
        <v>0</v>
      </c>
      <c r="BE104" s="225">
        <f>IF(AZ104=5,G104,0)</f>
        <v>0</v>
      </c>
      <c r="CA104" s="250">
        <v>1</v>
      </c>
      <c r="CB104" s="250">
        <v>1</v>
      </c>
    </row>
    <row r="105" spans="1:80" ht="12.75">
      <c r="A105" s="251">
        <v>29</v>
      </c>
      <c r="B105" s="252" t="s">
        <v>283</v>
      </c>
      <c r="C105" s="253" t="s">
        <v>284</v>
      </c>
      <c r="D105" s="254" t="s">
        <v>282</v>
      </c>
      <c r="E105" s="255">
        <v>1</v>
      </c>
      <c r="F105" s="255"/>
      <c r="G105" s="256">
        <f>E105*F105</f>
        <v>0</v>
      </c>
      <c r="H105" s="257">
        <v>0.01</v>
      </c>
      <c r="I105" s="258">
        <f>E105*H105</f>
        <v>0.01</v>
      </c>
      <c r="J105" s="257">
        <v>-0.01</v>
      </c>
      <c r="K105" s="258">
        <f>E105*J105</f>
        <v>-0.01</v>
      </c>
      <c r="O105" s="250">
        <v>2</v>
      </c>
      <c r="AA105" s="225">
        <v>1</v>
      </c>
      <c r="AB105" s="225">
        <v>1</v>
      </c>
      <c r="AC105" s="225">
        <v>1</v>
      </c>
      <c r="AZ105" s="225">
        <v>1</v>
      </c>
      <c r="BA105" s="225">
        <f>IF(AZ105=1,G105,0)</f>
        <v>0</v>
      </c>
      <c r="BB105" s="225">
        <f>IF(AZ105=2,G105,0)</f>
        <v>0</v>
      </c>
      <c r="BC105" s="225">
        <f>IF(AZ105=3,G105,0)</f>
        <v>0</v>
      </c>
      <c r="BD105" s="225">
        <f>IF(AZ105=4,G105,0)</f>
        <v>0</v>
      </c>
      <c r="BE105" s="225">
        <f>IF(AZ105=5,G105,0)</f>
        <v>0</v>
      </c>
      <c r="CA105" s="250">
        <v>1</v>
      </c>
      <c r="CB105" s="250">
        <v>1</v>
      </c>
    </row>
    <row r="106" spans="1:80" ht="12.75">
      <c r="A106" s="251">
        <v>30</v>
      </c>
      <c r="B106" s="252" t="s">
        <v>285</v>
      </c>
      <c r="C106" s="253" t="s">
        <v>286</v>
      </c>
      <c r="D106" s="254" t="s">
        <v>282</v>
      </c>
      <c r="E106" s="255">
        <v>1</v>
      </c>
      <c r="F106" s="255"/>
      <c r="G106" s="256">
        <f>E106*F106</f>
        <v>0</v>
      </c>
      <c r="H106" s="257">
        <v>0.01</v>
      </c>
      <c r="I106" s="258">
        <f>E106*H106</f>
        <v>0.01</v>
      </c>
      <c r="J106" s="257">
        <v>-0.01</v>
      </c>
      <c r="K106" s="258">
        <f>E106*J106</f>
        <v>-0.01</v>
      </c>
      <c r="O106" s="250">
        <v>2</v>
      </c>
      <c r="AA106" s="225">
        <v>1</v>
      </c>
      <c r="AB106" s="225">
        <v>1</v>
      </c>
      <c r="AC106" s="225">
        <v>1</v>
      </c>
      <c r="AZ106" s="225">
        <v>1</v>
      </c>
      <c r="BA106" s="225">
        <f>IF(AZ106=1,G106,0)</f>
        <v>0</v>
      </c>
      <c r="BB106" s="225">
        <f>IF(AZ106=2,G106,0)</f>
        <v>0</v>
      </c>
      <c r="BC106" s="225">
        <f>IF(AZ106=3,G106,0)</f>
        <v>0</v>
      </c>
      <c r="BD106" s="225">
        <f>IF(AZ106=4,G106,0)</f>
        <v>0</v>
      </c>
      <c r="BE106" s="225">
        <f>IF(AZ106=5,G106,0)</f>
        <v>0</v>
      </c>
      <c r="CA106" s="250">
        <v>1</v>
      </c>
      <c r="CB106" s="250">
        <v>1</v>
      </c>
    </row>
    <row r="107" spans="1:80" ht="22.5">
      <c r="A107" s="251">
        <v>31</v>
      </c>
      <c r="B107" s="252" t="s">
        <v>287</v>
      </c>
      <c r="C107" s="253" t="s">
        <v>288</v>
      </c>
      <c r="D107" s="254" t="s">
        <v>282</v>
      </c>
      <c r="E107" s="255">
        <v>1</v>
      </c>
      <c r="F107" s="255"/>
      <c r="G107" s="256">
        <f>E107*F107</f>
        <v>0</v>
      </c>
      <c r="H107" s="257">
        <v>0.1</v>
      </c>
      <c r="I107" s="258">
        <f>E107*H107</f>
        <v>0.1</v>
      </c>
      <c r="J107" s="257">
        <v>-0.1</v>
      </c>
      <c r="K107" s="258">
        <f>E107*J107</f>
        <v>-0.1</v>
      </c>
      <c r="O107" s="250">
        <v>2</v>
      </c>
      <c r="AA107" s="225">
        <v>1</v>
      </c>
      <c r="AB107" s="225">
        <v>1</v>
      </c>
      <c r="AC107" s="225">
        <v>1</v>
      </c>
      <c r="AZ107" s="225">
        <v>1</v>
      </c>
      <c r="BA107" s="225">
        <f>IF(AZ107=1,G107,0)</f>
        <v>0</v>
      </c>
      <c r="BB107" s="225">
        <f>IF(AZ107=2,G107,0)</f>
        <v>0</v>
      </c>
      <c r="BC107" s="225">
        <f>IF(AZ107=3,G107,0)</f>
        <v>0</v>
      </c>
      <c r="BD107" s="225">
        <f>IF(AZ107=4,G107,0)</f>
        <v>0</v>
      </c>
      <c r="BE107" s="225">
        <f>IF(AZ107=5,G107,0)</f>
        <v>0</v>
      </c>
      <c r="CA107" s="250">
        <v>1</v>
      </c>
      <c r="CB107" s="250">
        <v>1</v>
      </c>
    </row>
    <row r="108" spans="1:15" ht="12.75">
      <c r="A108" s="259"/>
      <c r="B108" s="260"/>
      <c r="C108" s="322"/>
      <c r="D108" s="323"/>
      <c r="E108" s="323"/>
      <c r="F108" s="323"/>
      <c r="G108" s="324"/>
      <c r="I108" s="261"/>
      <c r="K108" s="261"/>
      <c r="L108" s="262"/>
      <c r="O108" s="250">
        <v>3</v>
      </c>
    </row>
    <row r="109" spans="1:80" ht="12.75">
      <c r="A109" s="251">
        <v>32</v>
      </c>
      <c r="B109" s="252"/>
      <c r="C109" s="253"/>
      <c r="D109" s="254"/>
      <c r="E109" s="255"/>
      <c r="F109" s="255"/>
      <c r="G109" s="256"/>
      <c r="H109" s="257"/>
      <c r="I109" s="258"/>
      <c r="J109" s="257"/>
      <c r="K109" s="258"/>
      <c r="O109" s="250">
        <v>2</v>
      </c>
      <c r="AA109" s="225">
        <v>1</v>
      </c>
      <c r="AB109" s="225">
        <v>1</v>
      </c>
      <c r="AC109" s="225">
        <v>1</v>
      </c>
      <c r="AZ109" s="225">
        <v>1</v>
      </c>
      <c r="BA109" s="225">
        <f aca="true" t="shared" si="0" ref="BA109:BA119">IF(AZ109=1,G109,0)</f>
        <v>0</v>
      </c>
      <c r="BB109" s="225">
        <f aca="true" t="shared" si="1" ref="BB109:BB119">IF(AZ109=2,G109,0)</f>
        <v>0</v>
      </c>
      <c r="BC109" s="225">
        <f aca="true" t="shared" si="2" ref="BC109:BC119">IF(AZ109=3,G109,0)</f>
        <v>0</v>
      </c>
      <c r="BD109" s="225">
        <f aca="true" t="shared" si="3" ref="BD109:BD119">IF(AZ109=4,G109,0)</f>
        <v>0</v>
      </c>
      <c r="BE109" s="225">
        <f aca="true" t="shared" si="4" ref="BE109:BE119">IF(AZ109=5,G109,0)</f>
        <v>0</v>
      </c>
      <c r="CA109" s="250">
        <v>1</v>
      </c>
      <c r="CB109" s="250">
        <v>1</v>
      </c>
    </row>
    <row r="110" spans="1:80" ht="12.75">
      <c r="A110" s="251">
        <v>33</v>
      </c>
      <c r="B110" s="252"/>
      <c r="C110" s="253"/>
      <c r="D110" s="254"/>
      <c r="E110" s="255"/>
      <c r="F110" s="255"/>
      <c r="G110" s="256"/>
      <c r="H110" s="257"/>
      <c r="I110" s="258"/>
      <c r="J110" s="257"/>
      <c r="K110" s="258"/>
      <c r="O110" s="250">
        <v>2</v>
      </c>
      <c r="AA110" s="225">
        <v>1</v>
      </c>
      <c r="AB110" s="225">
        <v>1</v>
      </c>
      <c r="AC110" s="225">
        <v>1</v>
      </c>
      <c r="AZ110" s="225">
        <v>1</v>
      </c>
      <c r="BA110" s="225">
        <f t="shared" si="0"/>
        <v>0</v>
      </c>
      <c r="BB110" s="225">
        <f t="shared" si="1"/>
        <v>0</v>
      </c>
      <c r="BC110" s="225">
        <f t="shared" si="2"/>
        <v>0</v>
      </c>
      <c r="BD110" s="225">
        <f t="shared" si="3"/>
        <v>0</v>
      </c>
      <c r="BE110" s="225">
        <f t="shared" si="4"/>
        <v>0</v>
      </c>
      <c r="CA110" s="250">
        <v>1</v>
      </c>
      <c r="CB110" s="250">
        <v>1</v>
      </c>
    </row>
    <row r="111" spans="1:80" ht="12.75">
      <c r="A111" s="251">
        <v>34</v>
      </c>
      <c r="B111" s="252"/>
      <c r="C111" s="253"/>
      <c r="D111" s="254"/>
      <c r="E111" s="255"/>
      <c r="F111" s="255"/>
      <c r="G111" s="256"/>
      <c r="H111" s="257"/>
      <c r="I111" s="258"/>
      <c r="J111" s="257"/>
      <c r="K111" s="258"/>
      <c r="O111" s="250">
        <v>2</v>
      </c>
      <c r="AA111" s="225">
        <v>1</v>
      </c>
      <c r="AB111" s="225">
        <v>1</v>
      </c>
      <c r="AC111" s="225">
        <v>1</v>
      </c>
      <c r="AZ111" s="225">
        <v>1</v>
      </c>
      <c r="BA111" s="225">
        <f t="shared" si="0"/>
        <v>0</v>
      </c>
      <c r="BB111" s="225">
        <f t="shared" si="1"/>
        <v>0</v>
      </c>
      <c r="BC111" s="225">
        <f t="shared" si="2"/>
        <v>0</v>
      </c>
      <c r="BD111" s="225">
        <f t="shared" si="3"/>
        <v>0</v>
      </c>
      <c r="BE111" s="225">
        <f t="shared" si="4"/>
        <v>0</v>
      </c>
      <c r="CA111" s="250">
        <v>1</v>
      </c>
      <c r="CB111" s="250">
        <v>1</v>
      </c>
    </row>
    <row r="112" spans="1:80" ht="12.75">
      <c r="A112" s="251">
        <v>35</v>
      </c>
      <c r="B112" s="252"/>
      <c r="C112" s="253"/>
      <c r="D112" s="254"/>
      <c r="E112" s="255"/>
      <c r="F112" s="255"/>
      <c r="G112" s="256"/>
      <c r="H112" s="257"/>
      <c r="I112" s="258"/>
      <c r="J112" s="257"/>
      <c r="K112" s="258"/>
      <c r="O112" s="250">
        <v>2</v>
      </c>
      <c r="AA112" s="225">
        <v>1</v>
      </c>
      <c r="AB112" s="225">
        <v>1</v>
      </c>
      <c r="AC112" s="225">
        <v>1</v>
      </c>
      <c r="AZ112" s="225">
        <v>1</v>
      </c>
      <c r="BA112" s="225">
        <f t="shared" si="0"/>
        <v>0</v>
      </c>
      <c r="BB112" s="225">
        <f t="shared" si="1"/>
        <v>0</v>
      </c>
      <c r="BC112" s="225">
        <f t="shared" si="2"/>
        <v>0</v>
      </c>
      <c r="BD112" s="225">
        <f t="shared" si="3"/>
        <v>0</v>
      </c>
      <c r="BE112" s="225">
        <f t="shared" si="4"/>
        <v>0</v>
      </c>
      <c r="CA112" s="250">
        <v>1</v>
      </c>
      <c r="CB112" s="250">
        <v>1</v>
      </c>
    </row>
    <row r="113" spans="1:80" ht="12.75">
      <c r="A113" s="251">
        <v>36</v>
      </c>
      <c r="B113" s="252"/>
      <c r="C113" s="253"/>
      <c r="D113" s="254"/>
      <c r="E113" s="255"/>
      <c r="F113" s="255"/>
      <c r="G113" s="256"/>
      <c r="H113" s="257"/>
      <c r="I113" s="258"/>
      <c r="J113" s="257"/>
      <c r="K113" s="258"/>
      <c r="O113" s="250">
        <v>2</v>
      </c>
      <c r="AA113" s="225">
        <v>1</v>
      </c>
      <c r="AB113" s="225">
        <v>1</v>
      </c>
      <c r="AC113" s="225">
        <v>1</v>
      </c>
      <c r="AZ113" s="225">
        <v>1</v>
      </c>
      <c r="BA113" s="225">
        <f t="shared" si="0"/>
        <v>0</v>
      </c>
      <c r="BB113" s="225">
        <f t="shared" si="1"/>
        <v>0</v>
      </c>
      <c r="BC113" s="225">
        <f t="shared" si="2"/>
        <v>0</v>
      </c>
      <c r="BD113" s="225">
        <f t="shared" si="3"/>
        <v>0</v>
      </c>
      <c r="BE113" s="225">
        <f t="shared" si="4"/>
        <v>0</v>
      </c>
      <c r="CA113" s="250">
        <v>1</v>
      </c>
      <c r="CB113" s="250">
        <v>1</v>
      </c>
    </row>
    <row r="114" spans="1:80" ht="12.75">
      <c r="A114" s="251">
        <v>37</v>
      </c>
      <c r="B114" s="252" t="s">
        <v>299</v>
      </c>
      <c r="C114" s="253" t="s">
        <v>300</v>
      </c>
      <c r="D114" s="254" t="s">
        <v>282</v>
      </c>
      <c r="E114" s="255">
        <v>1</v>
      </c>
      <c r="F114" s="255"/>
      <c r="G114" s="256">
        <f aca="true" t="shared" si="5" ref="G114:G119">E114*F114</f>
        <v>0</v>
      </c>
      <c r="H114" s="257">
        <v>0.01</v>
      </c>
      <c r="I114" s="258">
        <f aca="true" t="shared" si="6" ref="I114:I119">E114*H114</f>
        <v>0.01</v>
      </c>
      <c r="J114" s="257">
        <v>-0.01</v>
      </c>
      <c r="K114" s="258">
        <f aca="true" t="shared" si="7" ref="K114:K119">E114*J114</f>
        <v>-0.01</v>
      </c>
      <c r="O114" s="250">
        <v>2</v>
      </c>
      <c r="AA114" s="225">
        <v>1</v>
      </c>
      <c r="AB114" s="225">
        <v>1</v>
      </c>
      <c r="AC114" s="225">
        <v>1</v>
      </c>
      <c r="AZ114" s="225">
        <v>1</v>
      </c>
      <c r="BA114" s="225">
        <f t="shared" si="0"/>
        <v>0</v>
      </c>
      <c r="BB114" s="225">
        <f t="shared" si="1"/>
        <v>0</v>
      </c>
      <c r="BC114" s="225">
        <f t="shared" si="2"/>
        <v>0</v>
      </c>
      <c r="BD114" s="225">
        <f t="shared" si="3"/>
        <v>0</v>
      </c>
      <c r="BE114" s="225">
        <f t="shared" si="4"/>
        <v>0</v>
      </c>
      <c r="CA114" s="250">
        <v>1</v>
      </c>
      <c r="CB114" s="250">
        <v>1</v>
      </c>
    </row>
    <row r="115" spans="1:80" ht="12.75">
      <c r="A115" s="251">
        <v>38</v>
      </c>
      <c r="B115" s="252" t="s">
        <v>301</v>
      </c>
      <c r="C115" s="253" t="s">
        <v>302</v>
      </c>
      <c r="D115" s="254" t="s">
        <v>282</v>
      </c>
      <c r="E115" s="255">
        <v>1</v>
      </c>
      <c r="F115" s="255"/>
      <c r="G115" s="256">
        <f t="shared" si="5"/>
        <v>0</v>
      </c>
      <c r="H115" s="257">
        <v>0.01</v>
      </c>
      <c r="I115" s="258">
        <f t="shared" si="6"/>
        <v>0.01</v>
      </c>
      <c r="J115" s="257">
        <v>-0.01</v>
      </c>
      <c r="K115" s="258">
        <f t="shared" si="7"/>
        <v>-0.01</v>
      </c>
      <c r="O115" s="250">
        <v>2</v>
      </c>
      <c r="AA115" s="225">
        <v>1</v>
      </c>
      <c r="AB115" s="225">
        <v>1</v>
      </c>
      <c r="AC115" s="225">
        <v>1</v>
      </c>
      <c r="AZ115" s="225">
        <v>1</v>
      </c>
      <c r="BA115" s="225">
        <f t="shared" si="0"/>
        <v>0</v>
      </c>
      <c r="BB115" s="225">
        <f t="shared" si="1"/>
        <v>0</v>
      </c>
      <c r="BC115" s="225">
        <f t="shared" si="2"/>
        <v>0</v>
      </c>
      <c r="BD115" s="225">
        <f t="shared" si="3"/>
        <v>0</v>
      </c>
      <c r="BE115" s="225">
        <f t="shared" si="4"/>
        <v>0</v>
      </c>
      <c r="CA115" s="250">
        <v>1</v>
      </c>
      <c r="CB115" s="250">
        <v>1</v>
      </c>
    </row>
    <row r="116" spans="1:80" ht="12.75">
      <c r="A116" s="251">
        <v>39</v>
      </c>
      <c r="B116" s="252"/>
      <c r="C116" s="253"/>
      <c r="D116" s="254"/>
      <c r="E116" s="255"/>
      <c r="F116" s="255"/>
      <c r="G116" s="256"/>
      <c r="H116" s="257"/>
      <c r="I116" s="258"/>
      <c r="J116" s="257"/>
      <c r="K116" s="258"/>
      <c r="O116" s="250">
        <v>2</v>
      </c>
      <c r="AA116" s="225">
        <v>1</v>
      </c>
      <c r="AB116" s="225">
        <v>1</v>
      </c>
      <c r="AC116" s="225">
        <v>1</v>
      </c>
      <c r="AZ116" s="225">
        <v>1</v>
      </c>
      <c r="BA116" s="225">
        <f t="shared" si="0"/>
        <v>0</v>
      </c>
      <c r="BB116" s="225">
        <f t="shared" si="1"/>
        <v>0</v>
      </c>
      <c r="BC116" s="225">
        <f t="shared" si="2"/>
        <v>0</v>
      </c>
      <c r="BD116" s="225">
        <f t="shared" si="3"/>
        <v>0</v>
      </c>
      <c r="BE116" s="225">
        <f t="shared" si="4"/>
        <v>0</v>
      </c>
      <c r="CA116" s="250">
        <v>1</v>
      </c>
      <c r="CB116" s="250">
        <v>1</v>
      </c>
    </row>
    <row r="117" spans="1:80" ht="12.75">
      <c r="A117" s="251">
        <v>40</v>
      </c>
      <c r="B117" s="252" t="s">
        <v>305</v>
      </c>
      <c r="C117" s="253" t="s">
        <v>306</v>
      </c>
      <c r="D117" s="254" t="s">
        <v>282</v>
      </c>
      <c r="E117" s="255">
        <v>1</v>
      </c>
      <c r="F117" s="255"/>
      <c r="G117" s="256">
        <f t="shared" si="5"/>
        <v>0</v>
      </c>
      <c r="H117" s="257">
        <v>0.01</v>
      </c>
      <c r="I117" s="258">
        <f t="shared" si="6"/>
        <v>0.01</v>
      </c>
      <c r="J117" s="257">
        <v>-0.01</v>
      </c>
      <c r="K117" s="258">
        <f t="shared" si="7"/>
        <v>-0.01</v>
      </c>
      <c r="O117" s="250">
        <v>2</v>
      </c>
      <c r="AA117" s="225">
        <v>1</v>
      </c>
      <c r="AB117" s="225">
        <v>1</v>
      </c>
      <c r="AC117" s="225">
        <v>1</v>
      </c>
      <c r="AZ117" s="225">
        <v>1</v>
      </c>
      <c r="BA117" s="225">
        <f t="shared" si="0"/>
        <v>0</v>
      </c>
      <c r="BB117" s="225">
        <f t="shared" si="1"/>
        <v>0</v>
      </c>
      <c r="BC117" s="225">
        <f t="shared" si="2"/>
        <v>0</v>
      </c>
      <c r="BD117" s="225">
        <f t="shared" si="3"/>
        <v>0</v>
      </c>
      <c r="BE117" s="225">
        <f t="shared" si="4"/>
        <v>0</v>
      </c>
      <c r="CA117" s="250">
        <v>1</v>
      </c>
      <c r="CB117" s="250">
        <v>1</v>
      </c>
    </row>
    <row r="118" spans="1:80" ht="12.75">
      <c r="A118" s="251">
        <v>41</v>
      </c>
      <c r="B118" s="252" t="s">
        <v>307</v>
      </c>
      <c r="C118" s="253" t="s">
        <v>308</v>
      </c>
      <c r="D118" s="254" t="s">
        <v>282</v>
      </c>
      <c r="E118" s="255">
        <v>1</v>
      </c>
      <c r="F118" s="255"/>
      <c r="G118" s="256">
        <f t="shared" si="5"/>
        <v>0</v>
      </c>
      <c r="H118" s="257">
        <v>0.01</v>
      </c>
      <c r="I118" s="258">
        <f t="shared" si="6"/>
        <v>0.01</v>
      </c>
      <c r="J118" s="257">
        <v>-0.01</v>
      </c>
      <c r="K118" s="258">
        <f t="shared" si="7"/>
        <v>-0.01</v>
      </c>
      <c r="O118" s="250">
        <v>2</v>
      </c>
      <c r="AA118" s="225">
        <v>1</v>
      </c>
      <c r="AB118" s="225">
        <v>1</v>
      </c>
      <c r="AC118" s="225">
        <v>1</v>
      </c>
      <c r="AZ118" s="225">
        <v>1</v>
      </c>
      <c r="BA118" s="225">
        <f t="shared" si="0"/>
        <v>0</v>
      </c>
      <c r="BB118" s="225">
        <f t="shared" si="1"/>
        <v>0</v>
      </c>
      <c r="BC118" s="225">
        <f t="shared" si="2"/>
        <v>0</v>
      </c>
      <c r="BD118" s="225">
        <f t="shared" si="3"/>
        <v>0</v>
      </c>
      <c r="BE118" s="225">
        <f t="shared" si="4"/>
        <v>0</v>
      </c>
      <c r="CA118" s="250">
        <v>1</v>
      </c>
      <c r="CB118" s="250">
        <v>1</v>
      </c>
    </row>
    <row r="119" spans="1:80" ht="22.5">
      <c r="A119" s="251">
        <v>42</v>
      </c>
      <c r="B119" s="252" t="s">
        <v>309</v>
      </c>
      <c r="C119" s="253" t="s">
        <v>310</v>
      </c>
      <c r="D119" s="254" t="s">
        <v>282</v>
      </c>
      <c r="E119" s="255">
        <v>1</v>
      </c>
      <c r="F119" s="255"/>
      <c r="G119" s="256">
        <f t="shared" si="5"/>
        <v>0</v>
      </c>
      <c r="H119" s="257">
        <v>0.01</v>
      </c>
      <c r="I119" s="258">
        <f t="shared" si="6"/>
        <v>0.01</v>
      </c>
      <c r="J119" s="257">
        <v>-0.01</v>
      </c>
      <c r="K119" s="258">
        <f t="shared" si="7"/>
        <v>-0.01</v>
      </c>
      <c r="O119" s="250">
        <v>2</v>
      </c>
      <c r="AA119" s="225">
        <v>1</v>
      </c>
      <c r="AB119" s="225">
        <v>1</v>
      </c>
      <c r="AC119" s="225">
        <v>1</v>
      </c>
      <c r="AZ119" s="225">
        <v>1</v>
      </c>
      <c r="BA119" s="225">
        <f t="shared" si="0"/>
        <v>0</v>
      </c>
      <c r="BB119" s="225">
        <f t="shared" si="1"/>
        <v>0</v>
      </c>
      <c r="BC119" s="225">
        <f t="shared" si="2"/>
        <v>0</v>
      </c>
      <c r="BD119" s="225">
        <f t="shared" si="3"/>
        <v>0</v>
      </c>
      <c r="BE119" s="225">
        <f t="shared" si="4"/>
        <v>0</v>
      </c>
      <c r="CA119" s="250">
        <v>1</v>
      </c>
      <c r="CB119" s="250">
        <v>1</v>
      </c>
    </row>
    <row r="120" spans="1:57" ht="12.75">
      <c r="A120" s="269"/>
      <c r="B120" s="270" t="s">
        <v>102</v>
      </c>
      <c r="C120" s="271" t="s">
        <v>276</v>
      </c>
      <c r="D120" s="272"/>
      <c r="E120" s="273"/>
      <c r="F120" s="274"/>
      <c r="G120" s="275">
        <f>SUM(G101:G119)</f>
        <v>0</v>
      </c>
      <c r="H120" s="276"/>
      <c r="I120" s="277">
        <f>SUM(I101:I119)</f>
        <v>0.2655</v>
      </c>
      <c r="J120" s="276"/>
      <c r="K120" s="277">
        <f>SUM(K101:K119)</f>
        <v>-0.2655</v>
      </c>
      <c r="O120" s="250">
        <v>4</v>
      </c>
      <c r="BA120" s="278">
        <f>SUM(BA101:BA119)</f>
        <v>0</v>
      </c>
      <c r="BB120" s="278">
        <f>SUM(BB101:BB119)</f>
        <v>0</v>
      </c>
      <c r="BC120" s="278">
        <f>SUM(BC101:BC119)</f>
        <v>0</v>
      </c>
      <c r="BD120" s="278">
        <f>SUM(BD101:BD119)</f>
        <v>0</v>
      </c>
      <c r="BE120" s="278">
        <f>SUM(BE101:BE119)</f>
        <v>0</v>
      </c>
    </row>
    <row r="121" spans="1:15" ht="12.75">
      <c r="A121" s="240" t="s">
        <v>100</v>
      </c>
      <c r="B121" s="241" t="s">
        <v>311</v>
      </c>
      <c r="C121" s="242" t="s">
        <v>312</v>
      </c>
      <c r="D121" s="243"/>
      <c r="E121" s="244"/>
      <c r="F121" s="244"/>
      <c r="G121" s="245"/>
      <c r="H121" s="246"/>
      <c r="I121" s="247"/>
      <c r="J121" s="248"/>
      <c r="K121" s="249"/>
      <c r="O121" s="250">
        <v>1</v>
      </c>
    </row>
    <row r="122" spans="1:80" ht="12.75">
      <c r="A122" s="251">
        <v>43</v>
      </c>
      <c r="B122" s="252" t="s">
        <v>314</v>
      </c>
      <c r="C122" s="253" t="s">
        <v>315</v>
      </c>
      <c r="D122" s="254" t="s">
        <v>254</v>
      </c>
      <c r="E122" s="255">
        <v>13</v>
      </c>
      <c r="F122" s="255"/>
      <c r="G122" s="256">
        <f>E122*F122</f>
        <v>0</v>
      </c>
      <c r="H122" s="257">
        <v>0.00049</v>
      </c>
      <c r="I122" s="258">
        <f>E122*H122</f>
        <v>0.00637</v>
      </c>
      <c r="J122" s="257">
        <v>-0.004</v>
      </c>
      <c r="K122" s="258">
        <f>E122*J122</f>
        <v>-0.052000000000000005</v>
      </c>
      <c r="O122" s="250">
        <v>2</v>
      </c>
      <c r="AA122" s="225">
        <v>1</v>
      </c>
      <c r="AB122" s="225">
        <v>1</v>
      </c>
      <c r="AC122" s="225">
        <v>1</v>
      </c>
      <c r="AZ122" s="225">
        <v>1</v>
      </c>
      <c r="BA122" s="225">
        <f>IF(AZ122=1,G122,0)</f>
        <v>0</v>
      </c>
      <c r="BB122" s="225">
        <f>IF(AZ122=2,G122,0)</f>
        <v>0</v>
      </c>
      <c r="BC122" s="225">
        <f>IF(AZ122=3,G122,0)</f>
        <v>0</v>
      </c>
      <c r="BD122" s="225">
        <f>IF(AZ122=4,G122,0)</f>
        <v>0</v>
      </c>
      <c r="BE122" s="225">
        <f>IF(AZ122=5,G122,0)</f>
        <v>0</v>
      </c>
      <c r="CA122" s="250">
        <v>1</v>
      </c>
      <c r="CB122" s="250">
        <v>1</v>
      </c>
    </row>
    <row r="123" spans="1:15" ht="12.75">
      <c r="A123" s="259"/>
      <c r="B123" s="263"/>
      <c r="C123" s="319" t="s">
        <v>534</v>
      </c>
      <c r="D123" s="320"/>
      <c r="E123" s="264">
        <v>13</v>
      </c>
      <c r="F123" s="265"/>
      <c r="G123" s="266"/>
      <c r="H123" s="267"/>
      <c r="I123" s="261"/>
      <c r="J123" s="268"/>
      <c r="K123" s="261"/>
      <c r="M123" s="262" t="s">
        <v>534</v>
      </c>
      <c r="O123" s="250"/>
    </row>
    <row r="124" spans="1:80" ht="22.5">
      <c r="A124" s="251">
        <v>44</v>
      </c>
      <c r="B124" s="252" t="s">
        <v>318</v>
      </c>
      <c r="C124" s="253" t="s">
        <v>319</v>
      </c>
      <c r="D124" s="254" t="s">
        <v>113</v>
      </c>
      <c r="E124" s="255">
        <v>1457.2605</v>
      </c>
      <c r="F124" s="255"/>
      <c r="G124" s="256">
        <f>E124*F124</f>
        <v>0</v>
      </c>
      <c r="H124" s="257">
        <v>0</v>
      </c>
      <c r="I124" s="258">
        <f>E124*H124</f>
        <v>0</v>
      </c>
      <c r="J124" s="257">
        <v>-0.059</v>
      </c>
      <c r="K124" s="258">
        <f>E124*J124</f>
        <v>-85.9783695</v>
      </c>
      <c r="O124" s="250">
        <v>2</v>
      </c>
      <c r="AA124" s="225">
        <v>1</v>
      </c>
      <c r="AB124" s="225">
        <v>1</v>
      </c>
      <c r="AC124" s="225">
        <v>1</v>
      </c>
      <c r="AZ124" s="225">
        <v>1</v>
      </c>
      <c r="BA124" s="225">
        <f>IF(AZ124=1,G124,0)</f>
        <v>0</v>
      </c>
      <c r="BB124" s="225">
        <f>IF(AZ124=2,G124,0)</f>
        <v>0</v>
      </c>
      <c r="BC124" s="225">
        <f>IF(AZ124=3,G124,0)</f>
        <v>0</v>
      </c>
      <c r="BD124" s="225">
        <f>IF(AZ124=4,G124,0)</f>
        <v>0</v>
      </c>
      <c r="BE124" s="225">
        <f>IF(AZ124=5,G124,0)</f>
        <v>0</v>
      </c>
      <c r="CA124" s="250">
        <v>1</v>
      </c>
      <c r="CB124" s="250">
        <v>1</v>
      </c>
    </row>
    <row r="125" spans="1:15" ht="12.75">
      <c r="A125" s="259"/>
      <c r="B125" s="263"/>
      <c r="C125" s="319" t="s">
        <v>498</v>
      </c>
      <c r="D125" s="320"/>
      <c r="E125" s="264">
        <v>1326.4695</v>
      </c>
      <c r="F125" s="265"/>
      <c r="G125" s="266"/>
      <c r="H125" s="267"/>
      <c r="I125" s="261"/>
      <c r="J125" s="268"/>
      <c r="K125" s="261"/>
      <c r="M125" s="262" t="s">
        <v>498</v>
      </c>
      <c r="O125" s="250"/>
    </row>
    <row r="126" spans="1:15" ht="12.75">
      <c r="A126" s="259"/>
      <c r="B126" s="263"/>
      <c r="C126" s="319" t="s">
        <v>499</v>
      </c>
      <c r="D126" s="320"/>
      <c r="E126" s="264">
        <v>120.666</v>
      </c>
      <c r="F126" s="265"/>
      <c r="G126" s="266"/>
      <c r="H126" s="267"/>
      <c r="I126" s="261"/>
      <c r="J126" s="268"/>
      <c r="K126" s="261"/>
      <c r="M126" s="262" t="s">
        <v>499</v>
      </c>
      <c r="O126" s="250"/>
    </row>
    <row r="127" spans="1:15" ht="12.75">
      <c r="A127" s="259"/>
      <c r="B127" s="263"/>
      <c r="C127" s="319" t="s">
        <v>494</v>
      </c>
      <c r="D127" s="320"/>
      <c r="E127" s="264">
        <v>10.125</v>
      </c>
      <c r="F127" s="265"/>
      <c r="G127" s="266"/>
      <c r="H127" s="267"/>
      <c r="I127" s="261"/>
      <c r="J127" s="268"/>
      <c r="K127" s="261"/>
      <c r="M127" s="262" t="s">
        <v>494</v>
      </c>
      <c r="O127" s="250"/>
    </row>
    <row r="128" spans="1:57" ht="12.75">
      <c r="A128" s="269"/>
      <c r="B128" s="270" t="s">
        <v>102</v>
      </c>
      <c r="C128" s="271" t="s">
        <v>313</v>
      </c>
      <c r="D128" s="272"/>
      <c r="E128" s="273"/>
      <c r="F128" s="274"/>
      <c r="G128" s="275">
        <f>SUM(G121:G127)</f>
        <v>0</v>
      </c>
      <c r="H128" s="276"/>
      <c r="I128" s="277">
        <f>SUM(I121:I127)</f>
        <v>0.00637</v>
      </c>
      <c r="J128" s="276"/>
      <c r="K128" s="277">
        <f>SUM(K121:K127)</f>
        <v>-86.0303695</v>
      </c>
      <c r="O128" s="250">
        <v>4</v>
      </c>
      <c r="BA128" s="278">
        <f>SUM(BA121:BA127)</f>
        <v>0</v>
      </c>
      <c r="BB128" s="278">
        <f>SUM(BB121:BB127)</f>
        <v>0</v>
      </c>
      <c r="BC128" s="278">
        <f>SUM(BC121:BC127)</f>
        <v>0</v>
      </c>
      <c r="BD128" s="278">
        <f>SUM(BD121:BD127)</f>
        <v>0</v>
      </c>
      <c r="BE128" s="278">
        <f>SUM(BE121:BE127)</f>
        <v>0</v>
      </c>
    </row>
    <row r="129" spans="1:15" ht="12.75">
      <c r="A129" s="240" t="s">
        <v>100</v>
      </c>
      <c r="B129" s="241" t="s">
        <v>320</v>
      </c>
      <c r="C129" s="242" t="s">
        <v>321</v>
      </c>
      <c r="D129" s="243"/>
      <c r="E129" s="244"/>
      <c r="F129" s="244"/>
      <c r="G129" s="245"/>
      <c r="H129" s="246"/>
      <c r="I129" s="247"/>
      <c r="J129" s="248"/>
      <c r="K129" s="249"/>
      <c r="O129" s="250">
        <v>1</v>
      </c>
    </row>
    <row r="130" spans="1:80" ht="12.75">
      <c r="A130" s="251">
        <v>45</v>
      </c>
      <c r="B130" s="252" t="s">
        <v>697</v>
      </c>
      <c r="C130" s="253" t="s">
        <v>323</v>
      </c>
      <c r="D130" s="254" t="s">
        <v>324</v>
      </c>
      <c r="E130" s="255">
        <v>109.218289014</v>
      </c>
      <c r="F130" s="255"/>
      <c r="G130" s="256">
        <f>E130*F130</f>
        <v>0</v>
      </c>
      <c r="H130" s="257">
        <v>0</v>
      </c>
      <c r="I130" s="258">
        <f>E130*H130</f>
        <v>0</v>
      </c>
      <c r="J130" s="257"/>
      <c r="K130" s="258">
        <f>E130*J130</f>
        <v>0</v>
      </c>
      <c r="O130" s="250">
        <v>2</v>
      </c>
      <c r="AA130" s="225">
        <v>7</v>
      </c>
      <c r="AB130" s="225">
        <v>1</v>
      </c>
      <c r="AC130" s="225">
        <v>2</v>
      </c>
      <c r="AZ130" s="225">
        <v>1</v>
      </c>
      <c r="BA130" s="225">
        <f>IF(AZ130=1,G130,0)</f>
        <v>0</v>
      </c>
      <c r="BB130" s="225">
        <f>IF(AZ130=2,G130,0)</f>
        <v>0</v>
      </c>
      <c r="BC130" s="225">
        <f>IF(AZ130=3,G130,0)</f>
        <v>0</v>
      </c>
      <c r="BD130" s="225">
        <f>IF(AZ130=4,G130,0)</f>
        <v>0</v>
      </c>
      <c r="BE130" s="225">
        <f>IF(AZ130=5,G130,0)</f>
        <v>0</v>
      </c>
      <c r="CA130" s="250">
        <v>7</v>
      </c>
      <c r="CB130" s="250">
        <v>1</v>
      </c>
    </row>
    <row r="131" spans="1:57" ht="12.75">
      <c r="A131" s="269"/>
      <c r="B131" s="270" t="s">
        <v>102</v>
      </c>
      <c r="C131" s="271" t="s">
        <v>322</v>
      </c>
      <c r="D131" s="272"/>
      <c r="E131" s="273"/>
      <c r="F131" s="274"/>
      <c r="G131" s="275">
        <f>SUM(G129:G130)</f>
        <v>0</v>
      </c>
      <c r="H131" s="276"/>
      <c r="I131" s="277">
        <f>SUM(I129:I130)</f>
        <v>0</v>
      </c>
      <c r="J131" s="276"/>
      <c r="K131" s="277">
        <f>SUM(K129:K130)</f>
        <v>0</v>
      </c>
      <c r="O131" s="250">
        <v>4</v>
      </c>
      <c r="BA131" s="278">
        <f>SUM(BA129:BA130)</f>
        <v>0</v>
      </c>
      <c r="BB131" s="278">
        <f>SUM(BB129:BB130)</f>
        <v>0</v>
      </c>
      <c r="BC131" s="278">
        <f>SUM(BC129:BC130)</f>
        <v>0</v>
      </c>
      <c r="BD131" s="278">
        <f>SUM(BD129:BD130)</f>
        <v>0</v>
      </c>
      <c r="BE131" s="278">
        <f>SUM(BE129:BE130)</f>
        <v>0</v>
      </c>
    </row>
    <row r="132" spans="1:15" ht="12.75">
      <c r="A132" s="240" t="s">
        <v>100</v>
      </c>
      <c r="B132" s="241" t="s">
        <v>325</v>
      </c>
      <c r="C132" s="242" t="s">
        <v>326</v>
      </c>
      <c r="D132" s="243"/>
      <c r="E132" s="244"/>
      <c r="F132" s="244"/>
      <c r="G132" s="245"/>
      <c r="H132" s="246"/>
      <c r="I132" s="247"/>
      <c r="J132" s="248"/>
      <c r="K132" s="249"/>
      <c r="O132" s="250">
        <v>1</v>
      </c>
    </row>
    <row r="133" spans="1:80" ht="12.75">
      <c r="A133" s="251">
        <v>46</v>
      </c>
      <c r="B133" s="252" t="s">
        <v>696</v>
      </c>
      <c r="C133" s="253" t="s">
        <v>328</v>
      </c>
      <c r="D133" s="254" t="s">
        <v>254</v>
      </c>
      <c r="E133" s="255">
        <v>9</v>
      </c>
      <c r="F133" s="255"/>
      <c r="G133" s="256">
        <f>E133*F133</f>
        <v>0</v>
      </c>
      <c r="H133" s="257">
        <v>0.01807</v>
      </c>
      <c r="I133" s="258">
        <f>E133*H133</f>
        <v>0.16263</v>
      </c>
      <c r="J133" s="257">
        <v>0</v>
      </c>
      <c r="K133" s="258">
        <f>E133*J133</f>
        <v>0</v>
      </c>
      <c r="O133" s="250">
        <v>2</v>
      </c>
      <c r="AA133" s="225">
        <v>1</v>
      </c>
      <c r="AB133" s="225">
        <v>7</v>
      </c>
      <c r="AC133" s="225">
        <v>7</v>
      </c>
      <c r="AZ133" s="225">
        <v>2</v>
      </c>
      <c r="BA133" s="225">
        <f>IF(AZ133=1,G133,0)</f>
        <v>0</v>
      </c>
      <c r="BB133" s="225">
        <f>IF(AZ133=2,G133,0)</f>
        <v>0</v>
      </c>
      <c r="BC133" s="225">
        <f>IF(AZ133=3,G133,0)</f>
        <v>0</v>
      </c>
      <c r="BD133" s="225">
        <f>IF(AZ133=4,G133,0)</f>
        <v>0</v>
      </c>
      <c r="BE133" s="225">
        <f>IF(AZ133=5,G133,0)</f>
        <v>0</v>
      </c>
      <c r="CA133" s="250">
        <v>1</v>
      </c>
      <c r="CB133" s="250">
        <v>7</v>
      </c>
    </row>
    <row r="134" spans="1:15" ht="12.75">
      <c r="A134" s="259"/>
      <c r="B134" s="263"/>
      <c r="C134" s="319" t="s">
        <v>535</v>
      </c>
      <c r="D134" s="320"/>
      <c r="E134" s="264">
        <v>9</v>
      </c>
      <c r="F134" s="265"/>
      <c r="G134" s="266"/>
      <c r="H134" s="267"/>
      <c r="I134" s="261"/>
      <c r="J134" s="268"/>
      <c r="K134" s="261"/>
      <c r="M134" s="262" t="s">
        <v>535</v>
      </c>
      <c r="O134" s="250"/>
    </row>
    <row r="135" spans="1:80" ht="12.75">
      <c r="A135" s="251">
        <v>47</v>
      </c>
      <c r="B135" s="252" t="s">
        <v>695</v>
      </c>
      <c r="C135" s="253" t="s">
        <v>333</v>
      </c>
      <c r="D135" s="254" t="s">
        <v>324</v>
      </c>
      <c r="E135" s="255">
        <v>0.16263</v>
      </c>
      <c r="F135" s="255"/>
      <c r="G135" s="256">
        <f>E135*F135</f>
        <v>0</v>
      </c>
      <c r="H135" s="257">
        <v>0</v>
      </c>
      <c r="I135" s="258">
        <f>E135*H135</f>
        <v>0</v>
      </c>
      <c r="J135" s="257"/>
      <c r="K135" s="258">
        <f>E135*J135</f>
        <v>0</v>
      </c>
      <c r="O135" s="250">
        <v>2</v>
      </c>
      <c r="AA135" s="225">
        <v>7</v>
      </c>
      <c r="AB135" s="225">
        <v>1001</v>
      </c>
      <c r="AC135" s="225">
        <v>5</v>
      </c>
      <c r="AZ135" s="225">
        <v>2</v>
      </c>
      <c r="BA135" s="225">
        <f>IF(AZ135=1,G135,0)</f>
        <v>0</v>
      </c>
      <c r="BB135" s="225">
        <f>IF(AZ135=2,G135,0)</f>
        <v>0</v>
      </c>
      <c r="BC135" s="225">
        <f>IF(AZ135=3,G135,0)</f>
        <v>0</v>
      </c>
      <c r="BD135" s="225">
        <f>IF(AZ135=4,G135,0)</f>
        <v>0</v>
      </c>
      <c r="BE135" s="225">
        <f>IF(AZ135=5,G135,0)</f>
        <v>0</v>
      </c>
      <c r="CA135" s="250">
        <v>7</v>
      </c>
      <c r="CB135" s="250">
        <v>1001</v>
      </c>
    </row>
    <row r="136" spans="1:57" ht="12.75">
      <c r="A136" s="269"/>
      <c r="B136" s="270" t="s">
        <v>102</v>
      </c>
      <c r="C136" s="271" t="s">
        <v>327</v>
      </c>
      <c r="D136" s="272"/>
      <c r="E136" s="273"/>
      <c r="F136" s="274"/>
      <c r="G136" s="275">
        <f>SUM(G132:G135)</f>
        <v>0</v>
      </c>
      <c r="H136" s="276"/>
      <c r="I136" s="277">
        <f>SUM(I132:I135)</f>
        <v>0.16263</v>
      </c>
      <c r="J136" s="276"/>
      <c r="K136" s="277">
        <f>SUM(K132:K135)</f>
        <v>0</v>
      </c>
      <c r="O136" s="250">
        <v>4</v>
      </c>
      <c r="BA136" s="278">
        <f>SUM(BA132:BA135)</f>
        <v>0</v>
      </c>
      <c r="BB136" s="278">
        <f>SUM(BB132:BB135)</f>
        <v>0</v>
      </c>
      <c r="BC136" s="278">
        <f>SUM(BC132:BC135)</f>
        <v>0</v>
      </c>
      <c r="BD136" s="278">
        <f>SUM(BD132:BD135)</f>
        <v>0</v>
      </c>
      <c r="BE136" s="278">
        <f>SUM(BE132:BE135)</f>
        <v>0</v>
      </c>
    </row>
    <row r="137" spans="1:15" ht="12.75">
      <c r="A137" s="240" t="s">
        <v>100</v>
      </c>
      <c r="B137" s="241" t="s">
        <v>334</v>
      </c>
      <c r="C137" s="242" t="s">
        <v>335</v>
      </c>
      <c r="D137" s="243"/>
      <c r="E137" s="244"/>
      <c r="F137" s="244"/>
      <c r="G137" s="245"/>
      <c r="H137" s="246"/>
      <c r="I137" s="247"/>
      <c r="J137" s="248"/>
      <c r="K137" s="249"/>
      <c r="O137" s="250">
        <v>1</v>
      </c>
    </row>
    <row r="138" spans="1:80" ht="12.75">
      <c r="A138" s="251">
        <v>48</v>
      </c>
      <c r="B138" s="252"/>
      <c r="C138" s="253"/>
      <c r="D138" s="254"/>
      <c r="E138" s="255"/>
      <c r="F138" s="255"/>
      <c r="G138" s="256"/>
      <c r="H138" s="257"/>
      <c r="I138" s="258"/>
      <c r="J138" s="257"/>
      <c r="K138" s="258"/>
      <c r="O138" s="250">
        <v>2</v>
      </c>
      <c r="AA138" s="225">
        <v>1</v>
      </c>
      <c r="AB138" s="225">
        <v>7</v>
      </c>
      <c r="AC138" s="225">
        <v>7</v>
      </c>
      <c r="AZ138" s="225">
        <v>2</v>
      </c>
      <c r="BA138" s="225">
        <f>IF(AZ138=1,G138,0)</f>
        <v>0</v>
      </c>
      <c r="BB138" s="225">
        <f>IF(AZ138=2,G138,0)</f>
        <v>0</v>
      </c>
      <c r="BC138" s="225">
        <f>IF(AZ138=3,G138,0)</f>
        <v>0</v>
      </c>
      <c r="BD138" s="225">
        <f>IF(AZ138=4,G138,0)</f>
        <v>0</v>
      </c>
      <c r="BE138" s="225">
        <f>IF(AZ138=5,G138,0)</f>
        <v>0</v>
      </c>
      <c r="CA138" s="250">
        <v>1</v>
      </c>
      <c r="CB138" s="250">
        <v>7</v>
      </c>
    </row>
    <row r="139" spans="1:80" ht="22.5">
      <c r="A139" s="251">
        <v>49</v>
      </c>
      <c r="B139" s="252" t="s">
        <v>339</v>
      </c>
      <c r="C139" s="253" t="s">
        <v>340</v>
      </c>
      <c r="D139" s="254" t="s">
        <v>254</v>
      </c>
      <c r="E139" s="255">
        <v>19.6</v>
      </c>
      <c r="F139" s="255"/>
      <c r="G139" s="256">
        <f>E139*F139</f>
        <v>0</v>
      </c>
      <c r="H139" s="257">
        <v>0</v>
      </c>
      <c r="I139" s="258">
        <f>E139*H139</f>
        <v>0</v>
      </c>
      <c r="J139" s="257">
        <v>-0.00337</v>
      </c>
      <c r="K139" s="258">
        <f>E139*J139</f>
        <v>-0.06605200000000001</v>
      </c>
      <c r="O139" s="250">
        <v>2</v>
      </c>
      <c r="AA139" s="225">
        <v>1</v>
      </c>
      <c r="AB139" s="225">
        <v>7</v>
      </c>
      <c r="AC139" s="225">
        <v>7</v>
      </c>
      <c r="AZ139" s="225">
        <v>2</v>
      </c>
      <c r="BA139" s="225">
        <f>IF(AZ139=1,G139,0)</f>
        <v>0</v>
      </c>
      <c r="BB139" s="225">
        <f>IF(AZ139=2,G139,0)</f>
        <v>0</v>
      </c>
      <c r="BC139" s="225">
        <f>IF(AZ139=3,G139,0)</f>
        <v>0</v>
      </c>
      <c r="BD139" s="225">
        <f>IF(AZ139=4,G139,0)</f>
        <v>0</v>
      </c>
      <c r="BE139" s="225">
        <f>IF(AZ139=5,G139,0)</f>
        <v>0</v>
      </c>
      <c r="CA139" s="250">
        <v>1</v>
      </c>
      <c r="CB139" s="250">
        <v>7</v>
      </c>
    </row>
    <row r="140" spans="1:15" ht="12.75">
      <c r="A140" s="259"/>
      <c r="B140" s="263"/>
      <c r="C140" s="319" t="s">
        <v>536</v>
      </c>
      <c r="D140" s="320"/>
      <c r="E140" s="264">
        <v>8</v>
      </c>
      <c r="F140" s="265"/>
      <c r="G140" s="266"/>
      <c r="H140" s="267"/>
      <c r="I140" s="261"/>
      <c r="J140" s="268"/>
      <c r="K140" s="261"/>
      <c r="M140" s="262" t="s">
        <v>536</v>
      </c>
      <c r="O140" s="250"/>
    </row>
    <row r="141" spans="1:15" ht="12.75">
      <c r="A141" s="259"/>
      <c r="B141" s="263"/>
      <c r="C141" s="319" t="s">
        <v>537</v>
      </c>
      <c r="D141" s="320"/>
      <c r="E141" s="264">
        <v>4.2</v>
      </c>
      <c r="F141" s="265"/>
      <c r="G141" s="266"/>
      <c r="H141" s="267"/>
      <c r="I141" s="261"/>
      <c r="J141" s="268"/>
      <c r="K141" s="261"/>
      <c r="M141" s="262" t="s">
        <v>537</v>
      </c>
      <c r="O141" s="250"/>
    </row>
    <row r="142" spans="1:15" ht="12.75">
      <c r="A142" s="259"/>
      <c r="B142" s="263"/>
      <c r="C142" s="319" t="s">
        <v>538</v>
      </c>
      <c r="D142" s="320"/>
      <c r="E142" s="264">
        <v>7.4</v>
      </c>
      <c r="F142" s="265"/>
      <c r="G142" s="266"/>
      <c r="H142" s="267"/>
      <c r="I142" s="261"/>
      <c r="J142" s="268"/>
      <c r="K142" s="261"/>
      <c r="M142" s="262" t="s">
        <v>538</v>
      </c>
      <c r="O142" s="250"/>
    </row>
    <row r="143" spans="1:80" ht="12.75">
      <c r="A143" s="251">
        <v>50</v>
      </c>
      <c r="B143" s="252" t="s">
        <v>341</v>
      </c>
      <c r="C143" s="253" t="s">
        <v>342</v>
      </c>
      <c r="D143" s="254" t="s">
        <v>254</v>
      </c>
      <c r="E143" s="255">
        <v>116.11</v>
      </c>
      <c r="F143" s="255"/>
      <c r="G143" s="256">
        <f>E143*F143</f>
        <v>0</v>
      </c>
      <c r="H143" s="257">
        <v>0</v>
      </c>
      <c r="I143" s="258">
        <f>E143*H143</f>
        <v>0</v>
      </c>
      <c r="J143" s="257">
        <v>-0.00522</v>
      </c>
      <c r="K143" s="258">
        <f>E143*J143</f>
        <v>-0.6060942</v>
      </c>
      <c r="O143" s="250">
        <v>2</v>
      </c>
      <c r="AA143" s="225">
        <v>1</v>
      </c>
      <c r="AB143" s="225">
        <v>7</v>
      </c>
      <c r="AC143" s="225">
        <v>7</v>
      </c>
      <c r="AZ143" s="225">
        <v>2</v>
      </c>
      <c r="BA143" s="225">
        <f>IF(AZ143=1,G143,0)</f>
        <v>0</v>
      </c>
      <c r="BB143" s="225">
        <f>IF(AZ143=2,G143,0)</f>
        <v>0</v>
      </c>
      <c r="BC143" s="225">
        <f>IF(AZ143=3,G143,0)</f>
        <v>0</v>
      </c>
      <c r="BD143" s="225">
        <f>IF(AZ143=4,G143,0)</f>
        <v>0</v>
      </c>
      <c r="BE143" s="225">
        <f>IF(AZ143=5,G143,0)</f>
        <v>0</v>
      </c>
      <c r="CA143" s="250">
        <v>1</v>
      </c>
      <c r="CB143" s="250">
        <v>7</v>
      </c>
    </row>
    <row r="144" spans="1:15" ht="12.75">
      <c r="A144" s="259"/>
      <c r="B144" s="263"/>
      <c r="C144" s="319" t="s">
        <v>539</v>
      </c>
      <c r="D144" s="320"/>
      <c r="E144" s="264">
        <v>84.87</v>
      </c>
      <c r="F144" s="265"/>
      <c r="G144" s="266"/>
      <c r="H144" s="267"/>
      <c r="I144" s="261"/>
      <c r="J144" s="268"/>
      <c r="K144" s="261"/>
      <c r="M144" s="262" t="s">
        <v>539</v>
      </c>
      <c r="O144" s="250"/>
    </row>
    <row r="145" spans="1:15" ht="12.75">
      <c r="A145" s="259"/>
      <c r="B145" s="263"/>
      <c r="C145" s="319" t="s">
        <v>540</v>
      </c>
      <c r="D145" s="320"/>
      <c r="E145" s="264">
        <v>10.47</v>
      </c>
      <c r="F145" s="265"/>
      <c r="G145" s="266"/>
      <c r="H145" s="267"/>
      <c r="I145" s="261"/>
      <c r="J145" s="268"/>
      <c r="K145" s="261"/>
      <c r="M145" s="262" t="s">
        <v>540</v>
      </c>
      <c r="O145" s="250"/>
    </row>
    <row r="146" spans="1:15" ht="12.75">
      <c r="A146" s="259"/>
      <c r="B146" s="263"/>
      <c r="C146" s="319" t="s">
        <v>541</v>
      </c>
      <c r="D146" s="320"/>
      <c r="E146" s="264">
        <v>20.77</v>
      </c>
      <c r="F146" s="265"/>
      <c r="G146" s="266"/>
      <c r="H146" s="267"/>
      <c r="I146" s="261"/>
      <c r="J146" s="268"/>
      <c r="K146" s="261"/>
      <c r="M146" s="262" t="s">
        <v>541</v>
      </c>
      <c r="O146" s="250"/>
    </row>
    <row r="147" spans="1:80" ht="12.75">
      <c r="A147" s="251">
        <v>51</v>
      </c>
      <c r="B147" s="252" t="s">
        <v>349</v>
      </c>
      <c r="C147" s="253" t="s">
        <v>350</v>
      </c>
      <c r="D147" s="254" t="s">
        <v>254</v>
      </c>
      <c r="E147" s="255">
        <v>97.5</v>
      </c>
      <c r="F147" s="255"/>
      <c r="G147" s="256">
        <f>E147*F147</f>
        <v>0</v>
      </c>
      <c r="H147" s="257">
        <v>0</v>
      </c>
      <c r="I147" s="258">
        <f>E147*H147</f>
        <v>0</v>
      </c>
      <c r="J147" s="257">
        <v>-0.00444</v>
      </c>
      <c r="K147" s="258">
        <f>E147*J147</f>
        <v>-0.43290000000000006</v>
      </c>
      <c r="O147" s="250">
        <v>2</v>
      </c>
      <c r="AA147" s="225">
        <v>1</v>
      </c>
      <c r="AB147" s="225">
        <v>7</v>
      </c>
      <c r="AC147" s="225">
        <v>7</v>
      </c>
      <c r="AZ147" s="225">
        <v>2</v>
      </c>
      <c r="BA147" s="225">
        <f>IF(AZ147=1,G147,0)</f>
        <v>0</v>
      </c>
      <c r="BB147" s="225">
        <f>IF(AZ147=2,G147,0)</f>
        <v>0</v>
      </c>
      <c r="BC147" s="225">
        <f>IF(AZ147=3,G147,0)</f>
        <v>0</v>
      </c>
      <c r="BD147" s="225">
        <f>IF(AZ147=4,G147,0)</f>
        <v>0</v>
      </c>
      <c r="BE147" s="225">
        <f>IF(AZ147=5,G147,0)</f>
        <v>0</v>
      </c>
      <c r="CA147" s="250">
        <v>1</v>
      </c>
      <c r="CB147" s="250">
        <v>7</v>
      </c>
    </row>
    <row r="148" spans="1:15" ht="12.75">
      <c r="A148" s="259"/>
      <c r="B148" s="263"/>
      <c r="C148" s="319" t="s">
        <v>542</v>
      </c>
      <c r="D148" s="320"/>
      <c r="E148" s="264">
        <v>97.5</v>
      </c>
      <c r="F148" s="265"/>
      <c r="G148" s="266"/>
      <c r="H148" s="267"/>
      <c r="I148" s="261"/>
      <c r="J148" s="268"/>
      <c r="K148" s="261"/>
      <c r="M148" s="262" t="s">
        <v>542</v>
      </c>
      <c r="O148" s="250"/>
    </row>
    <row r="149" spans="1:80" ht="12.75">
      <c r="A149" s="251">
        <v>52</v>
      </c>
      <c r="B149" s="252" t="s">
        <v>355</v>
      </c>
      <c r="C149" s="253" t="s">
        <v>356</v>
      </c>
      <c r="D149" s="254" t="s">
        <v>254</v>
      </c>
      <c r="E149" s="255">
        <v>78</v>
      </c>
      <c r="F149" s="255"/>
      <c r="G149" s="256">
        <f>E149*F149</f>
        <v>0</v>
      </c>
      <c r="H149" s="257">
        <v>0</v>
      </c>
      <c r="I149" s="258">
        <f>E149*H149</f>
        <v>0</v>
      </c>
      <c r="J149" s="257">
        <v>-0.00418</v>
      </c>
      <c r="K149" s="258">
        <f>E149*J149</f>
        <v>-0.32604</v>
      </c>
      <c r="O149" s="250">
        <v>2</v>
      </c>
      <c r="AA149" s="225">
        <v>1</v>
      </c>
      <c r="AB149" s="225">
        <v>7</v>
      </c>
      <c r="AC149" s="225">
        <v>7</v>
      </c>
      <c r="AZ149" s="225">
        <v>2</v>
      </c>
      <c r="BA149" s="225">
        <f>IF(AZ149=1,G149,0)</f>
        <v>0</v>
      </c>
      <c r="BB149" s="225">
        <f>IF(AZ149=2,G149,0)</f>
        <v>0</v>
      </c>
      <c r="BC149" s="225">
        <f>IF(AZ149=3,G149,0)</f>
        <v>0</v>
      </c>
      <c r="BD149" s="225">
        <f>IF(AZ149=4,G149,0)</f>
        <v>0</v>
      </c>
      <c r="BE149" s="225">
        <f>IF(AZ149=5,G149,0)</f>
        <v>0</v>
      </c>
      <c r="CA149" s="250">
        <v>1</v>
      </c>
      <c r="CB149" s="250">
        <v>7</v>
      </c>
    </row>
    <row r="150" spans="1:15" ht="12.75">
      <c r="A150" s="259"/>
      <c r="B150" s="263"/>
      <c r="C150" s="319" t="s">
        <v>543</v>
      </c>
      <c r="D150" s="320"/>
      <c r="E150" s="264">
        <v>78</v>
      </c>
      <c r="F150" s="265"/>
      <c r="G150" s="266"/>
      <c r="H150" s="267"/>
      <c r="I150" s="261"/>
      <c r="J150" s="268"/>
      <c r="K150" s="261"/>
      <c r="M150" s="262" t="s">
        <v>543</v>
      </c>
      <c r="O150" s="250"/>
    </row>
    <row r="151" spans="1:80" ht="12.75">
      <c r="A151" s="251">
        <v>53</v>
      </c>
      <c r="B151" s="252"/>
      <c r="C151" s="253"/>
      <c r="D151" s="254"/>
      <c r="E151" s="255"/>
      <c r="F151" s="255"/>
      <c r="G151" s="256"/>
      <c r="H151" s="257"/>
      <c r="I151" s="258"/>
      <c r="J151" s="257"/>
      <c r="K151" s="258"/>
      <c r="O151" s="250">
        <v>2</v>
      </c>
      <c r="AA151" s="225">
        <v>1</v>
      </c>
      <c r="AB151" s="225">
        <v>7</v>
      </c>
      <c r="AC151" s="225">
        <v>7</v>
      </c>
      <c r="AZ151" s="225">
        <v>2</v>
      </c>
      <c r="BA151" s="225">
        <f>IF(AZ151=1,G151,0)</f>
        <v>0</v>
      </c>
      <c r="BB151" s="225">
        <f>IF(AZ151=2,G151,0)</f>
        <v>0</v>
      </c>
      <c r="BC151" s="225">
        <f>IF(AZ151=3,G151,0)</f>
        <v>0</v>
      </c>
      <c r="BD151" s="225">
        <f>IF(AZ151=4,G151,0)</f>
        <v>0</v>
      </c>
      <c r="BE151" s="225">
        <f>IF(AZ151=5,G151,0)</f>
        <v>0</v>
      </c>
      <c r="CA151" s="250">
        <v>1</v>
      </c>
      <c r="CB151" s="250">
        <v>7</v>
      </c>
    </row>
    <row r="152" spans="1:80" ht="12.75">
      <c r="A152" s="251">
        <v>54</v>
      </c>
      <c r="B152" s="252"/>
      <c r="C152" s="253"/>
      <c r="D152" s="254"/>
      <c r="E152" s="255"/>
      <c r="F152" s="255"/>
      <c r="G152" s="256"/>
      <c r="H152" s="257"/>
      <c r="I152" s="258"/>
      <c r="J152" s="257"/>
      <c r="K152" s="258"/>
      <c r="O152" s="250">
        <v>2</v>
      </c>
      <c r="AA152" s="225">
        <v>1</v>
      </c>
      <c r="AB152" s="225">
        <v>7</v>
      </c>
      <c r="AC152" s="225">
        <v>7</v>
      </c>
      <c r="AZ152" s="225">
        <v>2</v>
      </c>
      <c r="BA152" s="225">
        <f>IF(AZ152=1,G152,0)</f>
        <v>0</v>
      </c>
      <c r="BB152" s="225">
        <f>IF(AZ152=2,G152,0)</f>
        <v>0</v>
      </c>
      <c r="BC152" s="225">
        <f>IF(AZ152=3,G152,0)</f>
        <v>0</v>
      </c>
      <c r="BD152" s="225">
        <f>IF(AZ152=4,G152,0)</f>
        <v>0</v>
      </c>
      <c r="BE152" s="225">
        <f>IF(AZ152=5,G152,0)</f>
        <v>0</v>
      </c>
      <c r="CA152" s="250">
        <v>1</v>
      </c>
      <c r="CB152" s="250">
        <v>7</v>
      </c>
    </row>
    <row r="153" spans="1:80" ht="12.75">
      <c r="A153" s="251">
        <v>55</v>
      </c>
      <c r="B153" s="252"/>
      <c r="C153" s="253"/>
      <c r="D153" s="254"/>
      <c r="E153" s="255"/>
      <c r="F153" s="255"/>
      <c r="G153" s="256"/>
      <c r="H153" s="257"/>
      <c r="I153" s="258"/>
      <c r="J153" s="257"/>
      <c r="K153" s="258"/>
      <c r="O153" s="250">
        <v>2</v>
      </c>
      <c r="AA153" s="225">
        <v>1</v>
      </c>
      <c r="AB153" s="225">
        <v>7</v>
      </c>
      <c r="AC153" s="225">
        <v>7</v>
      </c>
      <c r="AZ153" s="225">
        <v>2</v>
      </c>
      <c r="BA153" s="225">
        <f>IF(AZ153=1,G153,0)</f>
        <v>0</v>
      </c>
      <c r="BB153" s="225">
        <f>IF(AZ153=2,G153,0)</f>
        <v>0</v>
      </c>
      <c r="BC153" s="225">
        <f>IF(AZ153=3,G153,0)</f>
        <v>0</v>
      </c>
      <c r="BD153" s="225">
        <f>IF(AZ153=4,G153,0)</f>
        <v>0</v>
      </c>
      <c r="BE153" s="225">
        <f>IF(AZ153=5,G153,0)</f>
        <v>0</v>
      </c>
      <c r="CA153" s="250">
        <v>1</v>
      </c>
      <c r="CB153" s="250">
        <v>7</v>
      </c>
    </row>
    <row r="154" spans="1:80" ht="22.5">
      <c r="A154" s="251">
        <v>56</v>
      </c>
      <c r="B154" s="252" t="s">
        <v>367</v>
      </c>
      <c r="C154" s="253" t="s">
        <v>368</v>
      </c>
      <c r="D154" s="254" t="s">
        <v>254</v>
      </c>
      <c r="E154" s="255">
        <v>8</v>
      </c>
      <c r="F154" s="255"/>
      <c r="G154" s="256">
        <f>E154*F154</f>
        <v>0</v>
      </c>
      <c r="H154" s="257">
        <v>0.00428</v>
      </c>
      <c r="I154" s="258">
        <f>E154*H154</f>
        <v>0.03424</v>
      </c>
      <c r="J154" s="257">
        <v>0</v>
      </c>
      <c r="K154" s="258">
        <f>E154*J154</f>
        <v>0</v>
      </c>
      <c r="O154" s="250">
        <v>2</v>
      </c>
      <c r="AA154" s="225">
        <v>1</v>
      </c>
      <c r="AB154" s="225">
        <v>7</v>
      </c>
      <c r="AC154" s="225">
        <v>7</v>
      </c>
      <c r="AZ154" s="225">
        <v>2</v>
      </c>
      <c r="BA154" s="225">
        <f>IF(AZ154=1,G154,0)</f>
        <v>0</v>
      </c>
      <c r="BB154" s="225">
        <f>IF(AZ154=2,G154,0)</f>
        <v>0</v>
      </c>
      <c r="BC154" s="225">
        <f>IF(AZ154=3,G154,0)</f>
        <v>0</v>
      </c>
      <c r="BD154" s="225">
        <f>IF(AZ154=4,G154,0)</f>
        <v>0</v>
      </c>
      <c r="BE154" s="225">
        <f>IF(AZ154=5,G154,0)</f>
        <v>0</v>
      </c>
      <c r="CA154" s="250">
        <v>1</v>
      </c>
      <c r="CB154" s="250">
        <v>7</v>
      </c>
    </row>
    <row r="155" spans="1:15" ht="12.75">
      <c r="A155" s="259"/>
      <c r="B155" s="263"/>
      <c r="C155" s="319" t="s">
        <v>536</v>
      </c>
      <c r="D155" s="320"/>
      <c r="E155" s="264">
        <v>8</v>
      </c>
      <c r="F155" s="265"/>
      <c r="G155" s="266"/>
      <c r="H155" s="267"/>
      <c r="I155" s="261"/>
      <c r="J155" s="268"/>
      <c r="K155" s="261"/>
      <c r="M155" s="262" t="s">
        <v>536</v>
      </c>
      <c r="O155" s="250"/>
    </row>
    <row r="156" spans="1:80" ht="22.5">
      <c r="A156" s="251">
        <v>57</v>
      </c>
      <c r="B156" s="252" t="s">
        <v>369</v>
      </c>
      <c r="C156" s="253" t="s">
        <v>370</v>
      </c>
      <c r="D156" s="254" t="s">
        <v>254</v>
      </c>
      <c r="E156" s="255">
        <v>7.4</v>
      </c>
      <c r="F156" s="255"/>
      <c r="G156" s="256">
        <f>E156*F156</f>
        <v>0</v>
      </c>
      <c r="H156" s="257">
        <v>0.00509</v>
      </c>
      <c r="I156" s="258">
        <f>E156*H156</f>
        <v>0.037666</v>
      </c>
      <c r="J156" s="257">
        <v>0</v>
      </c>
      <c r="K156" s="258">
        <f>E156*J156</f>
        <v>0</v>
      </c>
      <c r="O156" s="250">
        <v>2</v>
      </c>
      <c r="AA156" s="225">
        <v>1</v>
      </c>
      <c r="AB156" s="225">
        <v>7</v>
      </c>
      <c r="AC156" s="225">
        <v>7</v>
      </c>
      <c r="AZ156" s="225">
        <v>2</v>
      </c>
      <c r="BA156" s="225">
        <f>IF(AZ156=1,G156,0)</f>
        <v>0</v>
      </c>
      <c r="BB156" s="225">
        <f>IF(AZ156=2,G156,0)</f>
        <v>0</v>
      </c>
      <c r="BC156" s="225">
        <f>IF(AZ156=3,G156,0)</f>
        <v>0</v>
      </c>
      <c r="BD156" s="225">
        <f>IF(AZ156=4,G156,0)</f>
        <v>0</v>
      </c>
      <c r="BE156" s="225">
        <f>IF(AZ156=5,G156,0)</f>
        <v>0</v>
      </c>
      <c r="CA156" s="250">
        <v>1</v>
      </c>
      <c r="CB156" s="250">
        <v>7</v>
      </c>
    </row>
    <row r="157" spans="1:15" ht="12.75">
      <c r="A157" s="259"/>
      <c r="B157" s="263"/>
      <c r="C157" s="319" t="s">
        <v>538</v>
      </c>
      <c r="D157" s="320"/>
      <c r="E157" s="264">
        <v>7.4</v>
      </c>
      <c r="F157" s="265"/>
      <c r="G157" s="266"/>
      <c r="H157" s="267"/>
      <c r="I157" s="261"/>
      <c r="J157" s="268"/>
      <c r="K157" s="261"/>
      <c r="M157" s="262" t="s">
        <v>538</v>
      </c>
      <c r="O157" s="250"/>
    </row>
    <row r="158" spans="1:80" ht="22.5">
      <c r="A158" s="251">
        <v>58</v>
      </c>
      <c r="B158" s="252" t="s">
        <v>371</v>
      </c>
      <c r="C158" s="253" t="s">
        <v>372</v>
      </c>
      <c r="D158" s="254" t="s">
        <v>254</v>
      </c>
      <c r="E158" s="255">
        <v>4.2</v>
      </c>
      <c r="F158" s="255"/>
      <c r="G158" s="256">
        <f>E158*F158</f>
        <v>0</v>
      </c>
      <c r="H158" s="257">
        <v>0.00568</v>
      </c>
      <c r="I158" s="258">
        <f>E158*H158</f>
        <v>0.023856000000000002</v>
      </c>
      <c r="J158" s="257">
        <v>0</v>
      </c>
      <c r="K158" s="258">
        <f>E158*J158</f>
        <v>0</v>
      </c>
      <c r="O158" s="250">
        <v>2</v>
      </c>
      <c r="AA158" s="225">
        <v>1</v>
      </c>
      <c r="AB158" s="225">
        <v>7</v>
      </c>
      <c r="AC158" s="225">
        <v>7</v>
      </c>
      <c r="AZ158" s="225">
        <v>2</v>
      </c>
      <c r="BA158" s="225">
        <f>IF(AZ158=1,G158,0)</f>
        <v>0</v>
      </c>
      <c r="BB158" s="225">
        <f>IF(AZ158=2,G158,0)</f>
        <v>0</v>
      </c>
      <c r="BC158" s="225">
        <f>IF(AZ158=3,G158,0)</f>
        <v>0</v>
      </c>
      <c r="BD158" s="225">
        <f>IF(AZ158=4,G158,0)</f>
        <v>0</v>
      </c>
      <c r="BE158" s="225">
        <f>IF(AZ158=5,G158,0)</f>
        <v>0</v>
      </c>
      <c r="CA158" s="250">
        <v>1</v>
      </c>
      <c r="CB158" s="250">
        <v>7</v>
      </c>
    </row>
    <row r="159" spans="1:15" ht="12.75">
      <c r="A159" s="259"/>
      <c r="B159" s="263"/>
      <c r="C159" s="319" t="s">
        <v>537</v>
      </c>
      <c r="D159" s="320"/>
      <c r="E159" s="264">
        <v>4.2</v>
      </c>
      <c r="F159" s="265"/>
      <c r="G159" s="266"/>
      <c r="H159" s="267"/>
      <c r="I159" s="261"/>
      <c r="J159" s="268"/>
      <c r="K159" s="261"/>
      <c r="M159" s="262" t="s">
        <v>537</v>
      </c>
      <c r="O159" s="250"/>
    </row>
    <row r="160" spans="1:80" ht="12.75">
      <c r="A160" s="251">
        <v>59</v>
      </c>
      <c r="B160" s="252"/>
      <c r="C160" s="253"/>
      <c r="D160" s="254"/>
      <c r="E160" s="255"/>
      <c r="F160" s="255"/>
      <c r="G160" s="256"/>
      <c r="H160" s="257"/>
      <c r="I160" s="258"/>
      <c r="J160" s="257"/>
      <c r="K160" s="258"/>
      <c r="O160" s="250">
        <v>2</v>
      </c>
      <c r="AA160" s="225">
        <v>1</v>
      </c>
      <c r="AB160" s="225">
        <v>7</v>
      </c>
      <c r="AC160" s="225">
        <v>7</v>
      </c>
      <c r="AZ160" s="225">
        <v>2</v>
      </c>
      <c r="BA160" s="225">
        <f>IF(AZ160=1,G160,0)</f>
        <v>0</v>
      </c>
      <c r="BB160" s="225">
        <f>IF(AZ160=2,G160,0)</f>
        <v>0</v>
      </c>
      <c r="BC160" s="225">
        <f>IF(AZ160=3,G160,0)</f>
        <v>0</v>
      </c>
      <c r="BD160" s="225">
        <f>IF(AZ160=4,G160,0)</f>
        <v>0</v>
      </c>
      <c r="BE160" s="225">
        <f>IF(AZ160=5,G160,0)</f>
        <v>0</v>
      </c>
      <c r="CA160" s="250">
        <v>1</v>
      </c>
      <c r="CB160" s="250">
        <v>7</v>
      </c>
    </row>
    <row r="161" spans="1:15" ht="12.75">
      <c r="A161" s="259"/>
      <c r="B161" s="260"/>
      <c r="C161" s="322"/>
      <c r="D161" s="323"/>
      <c r="E161" s="323"/>
      <c r="F161" s="323"/>
      <c r="G161" s="324"/>
      <c r="I161" s="261"/>
      <c r="K161" s="261"/>
      <c r="L161" s="262" t="s">
        <v>375</v>
      </c>
      <c r="O161" s="250">
        <v>3</v>
      </c>
    </row>
    <row r="162" spans="1:80" ht="12.75">
      <c r="A162" s="251">
        <v>60</v>
      </c>
      <c r="B162" s="252"/>
      <c r="C162" s="253"/>
      <c r="D162" s="254"/>
      <c r="E162" s="255"/>
      <c r="F162" s="255"/>
      <c r="G162" s="256"/>
      <c r="H162" s="257"/>
      <c r="I162" s="258"/>
      <c r="J162" s="257"/>
      <c r="K162" s="258"/>
      <c r="O162" s="250">
        <v>2</v>
      </c>
      <c r="AA162" s="225">
        <v>1</v>
      </c>
      <c r="AB162" s="225">
        <v>7</v>
      </c>
      <c r="AC162" s="225">
        <v>7</v>
      </c>
      <c r="AZ162" s="225">
        <v>2</v>
      </c>
      <c r="BA162" s="225">
        <f>IF(AZ162=1,G162,0)</f>
        <v>0</v>
      </c>
      <c r="BB162" s="225">
        <f>IF(AZ162=2,G162,0)</f>
        <v>0</v>
      </c>
      <c r="BC162" s="225">
        <f>IF(AZ162=3,G162,0)</f>
        <v>0</v>
      </c>
      <c r="BD162" s="225">
        <f>IF(AZ162=4,G162,0)</f>
        <v>0</v>
      </c>
      <c r="BE162" s="225">
        <f>IF(AZ162=5,G162,0)</f>
        <v>0</v>
      </c>
      <c r="CA162" s="250">
        <v>1</v>
      </c>
      <c r="CB162" s="250">
        <v>7</v>
      </c>
    </row>
    <row r="163" spans="1:80" ht="22.5">
      <c r="A163" s="251">
        <v>61</v>
      </c>
      <c r="B163" s="252" t="s">
        <v>379</v>
      </c>
      <c r="C163" s="253" t="s">
        <v>380</v>
      </c>
      <c r="D163" s="254" t="s">
        <v>378</v>
      </c>
      <c r="E163" s="255">
        <v>11</v>
      </c>
      <c r="F163" s="255"/>
      <c r="G163" s="256">
        <f>E163*F163</f>
        <v>0</v>
      </c>
      <c r="H163" s="257">
        <v>4E-05</v>
      </c>
      <c r="I163" s="258">
        <f>E163*H163</f>
        <v>0.00044</v>
      </c>
      <c r="J163" s="257">
        <v>0</v>
      </c>
      <c r="K163" s="258">
        <f>E163*J163</f>
        <v>0</v>
      </c>
      <c r="O163" s="250">
        <v>2</v>
      </c>
      <c r="AA163" s="225">
        <v>1</v>
      </c>
      <c r="AB163" s="225">
        <v>7</v>
      </c>
      <c r="AC163" s="225">
        <v>7</v>
      </c>
      <c r="AZ163" s="225">
        <v>2</v>
      </c>
      <c r="BA163" s="225">
        <f>IF(AZ163=1,G163,0)</f>
        <v>0</v>
      </c>
      <c r="BB163" s="225">
        <f>IF(AZ163=2,G163,0)</f>
        <v>0</v>
      </c>
      <c r="BC163" s="225">
        <f>IF(AZ163=3,G163,0)</f>
        <v>0</v>
      </c>
      <c r="BD163" s="225">
        <f>IF(AZ163=4,G163,0)</f>
        <v>0</v>
      </c>
      <c r="BE163" s="225">
        <f>IF(AZ163=5,G163,0)</f>
        <v>0</v>
      </c>
      <c r="CA163" s="250">
        <v>1</v>
      </c>
      <c r="CB163" s="250">
        <v>7</v>
      </c>
    </row>
    <row r="164" spans="1:15" ht="12.75">
      <c r="A164" s="259"/>
      <c r="B164" s="263"/>
      <c r="C164" s="319" t="s">
        <v>544</v>
      </c>
      <c r="D164" s="320"/>
      <c r="E164" s="264">
        <v>10</v>
      </c>
      <c r="F164" s="265"/>
      <c r="G164" s="266"/>
      <c r="H164" s="267"/>
      <c r="I164" s="261"/>
      <c r="J164" s="268"/>
      <c r="K164" s="261"/>
      <c r="M164" s="262" t="s">
        <v>544</v>
      </c>
      <c r="O164" s="250"/>
    </row>
    <row r="165" spans="1:15" ht="12.75">
      <c r="A165" s="259"/>
      <c r="B165" s="263"/>
      <c r="C165" s="319" t="s">
        <v>545</v>
      </c>
      <c r="D165" s="320"/>
      <c r="E165" s="264">
        <v>1</v>
      </c>
      <c r="F165" s="265"/>
      <c r="G165" s="266"/>
      <c r="H165" s="267"/>
      <c r="I165" s="261"/>
      <c r="J165" s="268"/>
      <c r="K165" s="261"/>
      <c r="M165" s="262" t="s">
        <v>545</v>
      </c>
      <c r="O165" s="250"/>
    </row>
    <row r="166" spans="1:80" ht="22.5">
      <c r="A166" s="251">
        <v>62</v>
      </c>
      <c r="B166" s="252" t="s">
        <v>381</v>
      </c>
      <c r="C166" s="253" t="s">
        <v>382</v>
      </c>
      <c r="D166" s="254" t="s">
        <v>254</v>
      </c>
      <c r="E166" s="255">
        <v>3.6</v>
      </c>
      <c r="F166" s="255"/>
      <c r="G166" s="256">
        <f>E166*F166</f>
        <v>0</v>
      </c>
      <c r="H166" s="257">
        <v>0.00369</v>
      </c>
      <c r="I166" s="258">
        <f>E166*H166</f>
        <v>0.013284</v>
      </c>
      <c r="J166" s="257">
        <v>0</v>
      </c>
      <c r="K166" s="258">
        <f>E166*J166</f>
        <v>0</v>
      </c>
      <c r="O166" s="250">
        <v>2</v>
      </c>
      <c r="AA166" s="225">
        <v>1</v>
      </c>
      <c r="AB166" s="225">
        <v>7</v>
      </c>
      <c r="AC166" s="225">
        <v>7</v>
      </c>
      <c r="AZ166" s="225">
        <v>2</v>
      </c>
      <c r="BA166" s="225">
        <f>IF(AZ166=1,G166,0)</f>
        <v>0</v>
      </c>
      <c r="BB166" s="225">
        <f>IF(AZ166=2,G166,0)</f>
        <v>0</v>
      </c>
      <c r="BC166" s="225">
        <f>IF(AZ166=3,G166,0)</f>
        <v>0</v>
      </c>
      <c r="BD166" s="225">
        <f>IF(AZ166=4,G166,0)</f>
        <v>0</v>
      </c>
      <c r="BE166" s="225">
        <f>IF(AZ166=5,G166,0)</f>
        <v>0</v>
      </c>
      <c r="CA166" s="250">
        <v>1</v>
      </c>
      <c r="CB166" s="250">
        <v>7</v>
      </c>
    </row>
    <row r="167" spans="1:15" ht="12.75">
      <c r="A167" s="259"/>
      <c r="B167" s="263"/>
      <c r="C167" s="319" t="s">
        <v>546</v>
      </c>
      <c r="D167" s="320"/>
      <c r="E167" s="264">
        <v>3.6</v>
      </c>
      <c r="F167" s="265"/>
      <c r="G167" s="266"/>
      <c r="H167" s="267"/>
      <c r="I167" s="261"/>
      <c r="J167" s="268"/>
      <c r="K167" s="261"/>
      <c r="M167" s="262" t="s">
        <v>546</v>
      </c>
      <c r="O167" s="250"/>
    </row>
    <row r="168" spans="1:80" ht="12.75">
      <c r="A168" s="251">
        <v>63</v>
      </c>
      <c r="B168" s="252"/>
      <c r="C168" s="253"/>
      <c r="D168" s="254"/>
      <c r="E168" s="255"/>
      <c r="F168" s="255"/>
      <c r="G168" s="256"/>
      <c r="H168" s="257"/>
      <c r="I168" s="258"/>
      <c r="J168" s="257"/>
      <c r="K168" s="258"/>
      <c r="O168" s="250">
        <v>2</v>
      </c>
      <c r="AA168" s="225">
        <v>1</v>
      </c>
      <c r="AB168" s="225">
        <v>7</v>
      </c>
      <c r="AC168" s="225">
        <v>7</v>
      </c>
      <c r="AZ168" s="225">
        <v>2</v>
      </c>
      <c r="BA168" s="225">
        <f>IF(AZ168=1,G168,0)</f>
        <v>0</v>
      </c>
      <c r="BB168" s="225">
        <f>IF(AZ168=2,G168,0)</f>
        <v>0</v>
      </c>
      <c r="BC168" s="225">
        <f>IF(AZ168=3,G168,0)</f>
        <v>0</v>
      </c>
      <c r="BD168" s="225">
        <f>IF(AZ168=4,G168,0)</f>
        <v>0</v>
      </c>
      <c r="BE168" s="225">
        <f>IF(AZ168=5,G168,0)</f>
        <v>0</v>
      </c>
      <c r="CA168" s="250">
        <v>1</v>
      </c>
      <c r="CB168" s="250">
        <v>7</v>
      </c>
    </row>
    <row r="169" spans="1:80" ht="22.5">
      <c r="A169" s="251">
        <v>64</v>
      </c>
      <c r="B169" s="252" t="s">
        <v>385</v>
      </c>
      <c r="C169" s="253" t="s">
        <v>386</v>
      </c>
      <c r="D169" s="254" t="s">
        <v>254</v>
      </c>
      <c r="E169" s="255">
        <v>10</v>
      </c>
      <c r="F169" s="255"/>
      <c r="G169" s="256">
        <f>E169*F169</f>
        <v>0</v>
      </c>
      <c r="H169" s="257">
        <v>0.00458</v>
      </c>
      <c r="I169" s="258">
        <f>E169*H169</f>
        <v>0.0458</v>
      </c>
      <c r="J169" s="257">
        <v>0</v>
      </c>
      <c r="K169" s="258">
        <f>E169*J169</f>
        <v>0</v>
      </c>
      <c r="O169" s="250">
        <v>2</v>
      </c>
      <c r="AA169" s="225">
        <v>1</v>
      </c>
      <c r="AB169" s="225">
        <v>7</v>
      </c>
      <c r="AC169" s="225">
        <v>7</v>
      </c>
      <c r="AZ169" s="225">
        <v>2</v>
      </c>
      <c r="BA169" s="225">
        <f>IF(AZ169=1,G169,0)</f>
        <v>0</v>
      </c>
      <c r="BB169" s="225">
        <f>IF(AZ169=2,G169,0)</f>
        <v>0</v>
      </c>
      <c r="BC169" s="225">
        <f>IF(AZ169=3,G169,0)</f>
        <v>0</v>
      </c>
      <c r="BD169" s="225">
        <f>IF(AZ169=4,G169,0)</f>
        <v>0</v>
      </c>
      <c r="BE169" s="225">
        <f>IF(AZ169=5,G169,0)</f>
        <v>0</v>
      </c>
      <c r="CA169" s="250">
        <v>1</v>
      </c>
      <c r="CB169" s="250">
        <v>7</v>
      </c>
    </row>
    <row r="170" spans="1:15" ht="12.75">
      <c r="A170" s="259"/>
      <c r="B170" s="263"/>
      <c r="C170" s="319" t="s">
        <v>547</v>
      </c>
      <c r="D170" s="320"/>
      <c r="E170" s="264">
        <v>10</v>
      </c>
      <c r="F170" s="265"/>
      <c r="G170" s="266"/>
      <c r="H170" s="267"/>
      <c r="I170" s="261"/>
      <c r="J170" s="268"/>
      <c r="K170" s="261"/>
      <c r="M170" s="262" t="s">
        <v>547</v>
      </c>
      <c r="O170" s="250"/>
    </row>
    <row r="171" spans="1:80" ht="12.75">
      <c r="A171" s="251">
        <v>65</v>
      </c>
      <c r="B171" s="252"/>
      <c r="C171" s="253"/>
      <c r="D171" s="254"/>
      <c r="E171" s="255"/>
      <c r="F171" s="255"/>
      <c r="G171" s="256"/>
      <c r="H171" s="257"/>
      <c r="I171" s="258"/>
      <c r="J171" s="257"/>
      <c r="K171" s="258"/>
      <c r="O171" s="250">
        <v>2</v>
      </c>
      <c r="AA171" s="225">
        <v>1</v>
      </c>
      <c r="AB171" s="225">
        <v>7</v>
      </c>
      <c r="AC171" s="225">
        <v>7</v>
      </c>
      <c r="AZ171" s="225">
        <v>2</v>
      </c>
      <c r="BA171" s="225">
        <f>IF(AZ171=1,G171,0)</f>
        <v>0</v>
      </c>
      <c r="BB171" s="225">
        <f>IF(AZ171=2,G171,0)</f>
        <v>0</v>
      </c>
      <c r="BC171" s="225">
        <f>IF(AZ171=3,G171,0)</f>
        <v>0</v>
      </c>
      <c r="BD171" s="225">
        <f>IF(AZ171=4,G171,0)</f>
        <v>0</v>
      </c>
      <c r="BE171" s="225">
        <f>IF(AZ171=5,G171,0)</f>
        <v>0</v>
      </c>
      <c r="CA171" s="250">
        <v>1</v>
      </c>
      <c r="CB171" s="250">
        <v>7</v>
      </c>
    </row>
    <row r="172" spans="1:80" ht="22.5">
      <c r="A172" s="251">
        <v>66</v>
      </c>
      <c r="B172" s="252" t="s">
        <v>387</v>
      </c>
      <c r="C172" s="253" t="s">
        <v>388</v>
      </c>
      <c r="D172" s="254" t="s">
        <v>254</v>
      </c>
      <c r="E172" s="255">
        <v>84.87</v>
      </c>
      <c r="F172" s="255"/>
      <c r="G172" s="256">
        <f>E172*F172</f>
        <v>0</v>
      </c>
      <c r="H172" s="257">
        <v>0.00359</v>
      </c>
      <c r="I172" s="258">
        <f>E172*H172</f>
        <v>0.3046833</v>
      </c>
      <c r="J172" s="257">
        <v>0</v>
      </c>
      <c r="K172" s="258">
        <f>E172*J172</f>
        <v>0</v>
      </c>
      <c r="O172" s="250">
        <v>2</v>
      </c>
      <c r="AA172" s="225">
        <v>1</v>
      </c>
      <c r="AB172" s="225">
        <v>7</v>
      </c>
      <c r="AC172" s="225">
        <v>7</v>
      </c>
      <c r="AZ172" s="225">
        <v>2</v>
      </c>
      <c r="BA172" s="225">
        <f>IF(AZ172=1,G172,0)</f>
        <v>0</v>
      </c>
      <c r="BB172" s="225">
        <f>IF(AZ172=2,G172,0)</f>
        <v>0</v>
      </c>
      <c r="BC172" s="225">
        <f>IF(AZ172=3,G172,0)</f>
        <v>0</v>
      </c>
      <c r="BD172" s="225">
        <f>IF(AZ172=4,G172,0)</f>
        <v>0</v>
      </c>
      <c r="BE172" s="225">
        <f>IF(AZ172=5,G172,0)</f>
        <v>0</v>
      </c>
      <c r="CA172" s="250">
        <v>1</v>
      </c>
      <c r="CB172" s="250">
        <v>7</v>
      </c>
    </row>
    <row r="173" spans="1:15" ht="12.75">
      <c r="A173" s="259"/>
      <c r="B173" s="260"/>
      <c r="C173" s="322" t="s">
        <v>2</v>
      </c>
      <c r="D173" s="323"/>
      <c r="E173" s="323"/>
      <c r="F173" s="323"/>
      <c r="G173" s="324"/>
      <c r="I173" s="261"/>
      <c r="K173" s="261"/>
      <c r="L173" s="262" t="s">
        <v>2</v>
      </c>
      <c r="O173" s="250">
        <v>3</v>
      </c>
    </row>
    <row r="174" spans="1:15" ht="12.75">
      <c r="A174" s="259"/>
      <c r="B174" s="263"/>
      <c r="C174" s="319" t="s">
        <v>539</v>
      </c>
      <c r="D174" s="320"/>
      <c r="E174" s="264">
        <v>84.87</v>
      </c>
      <c r="F174" s="265"/>
      <c r="G174" s="266"/>
      <c r="H174" s="267"/>
      <c r="I174" s="261"/>
      <c r="J174" s="268"/>
      <c r="K174" s="261"/>
      <c r="M174" s="262" t="s">
        <v>539</v>
      </c>
      <c r="O174" s="250"/>
    </row>
    <row r="175" spans="1:80" ht="22.5">
      <c r="A175" s="251">
        <v>67</v>
      </c>
      <c r="B175" s="252" t="s">
        <v>389</v>
      </c>
      <c r="C175" s="253" t="s">
        <v>390</v>
      </c>
      <c r="D175" s="254" t="s">
        <v>254</v>
      </c>
      <c r="E175" s="255">
        <v>20.77</v>
      </c>
      <c r="F175" s="255"/>
      <c r="G175" s="256">
        <f>E175*F175</f>
        <v>0</v>
      </c>
      <c r="H175" s="257">
        <v>0.00395</v>
      </c>
      <c r="I175" s="258">
        <f>E175*H175</f>
        <v>0.0820415</v>
      </c>
      <c r="J175" s="257">
        <v>0</v>
      </c>
      <c r="K175" s="258">
        <f>E175*J175</f>
        <v>0</v>
      </c>
      <c r="O175" s="250">
        <v>2</v>
      </c>
      <c r="AA175" s="225">
        <v>1</v>
      </c>
      <c r="AB175" s="225">
        <v>7</v>
      </c>
      <c r="AC175" s="225">
        <v>7</v>
      </c>
      <c r="AZ175" s="225">
        <v>2</v>
      </c>
      <c r="BA175" s="225">
        <f>IF(AZ175=1,G175,0)</f>
        <v>0</v>
      </c>
      <c r="BB175" s="225">
        <f>IF(AZ175=2,G175,0)</f>
        <v>0</v>
      </c>
      <c r="BC175" s="225">
        <f>IF(AZ175=3,G175,0)</f>
        <v>0</v>
      </c>
      <c r="BD175" s="225">
        <f>IF(AZ175=4,G175,0)</f>
        <v>0</v>
      </c>
      <c r="BE175" s="225">
        <f>IF(AZ175=5,G175,0)</f>
        <v>0</v>
      </c>
      <c r="CA175" s="250">
        <v>1</v>
      </c>
      <c r="CB175" s="250">
        <v>7</v>
      </c>
    </row>
    <row r="176" spans="1:15" ht="12.75">
      <c r="A176" s="259"/>
      <c r="B176" s="263"/>
      <c r="C176" s="319" t="s">
        <v>541</v>
      </c>
      <c r="D176" s="320"/>
      <c r="E176" s="264">
        <v>20.77</v>
      </c>
      <c r="F176" s="265"/>
      <c r="G176" s="266"/>
      <c r="H176" s="267"/>
      <c r="I176" s="261"/>
      <c r="J176" s="268"/>
      <c r="K176" s="261"/>
      <c r="M176" s="262" t="s">
        <v>541</v>
      </c>
      <c r="O176" s="250"/>
    </row>
    <row r="177" spans="1:80" ht="22.5">
      <c r="A177" s="251">
        <v>68</v>
      </c>
      <c r="B177" s="252" t="s">
        <v>391</v>
      </c>
      <c r="C177" s="253" t="s">
        <v>392</v>
      </c>
      <c r="D177" s="254" t="s">
        <v>254</v>
      </c>
      <c r="E177" s="255">
        <v>10.47</v>
      </c>
      <c r="F177" s="255"/>
      <c r="G177" s="256">
        <f>E177*F177</f>
        <v>0</v>
      </c>
      <c r="H177" s="257">
        <v>0.00509</v>
      </c>
      <c r="I177" s="258">
        <f>E177*H177</f>
        <v>0.0532923</v>
      </c>
      <c r="J177" s="257">
        <v>0</v>
      </c>
      <c r="K177" s="258">
        <f>E177*J177</f>
        <v>0</v>
      </c>
      <c r="O177" s="250">
        <v>2</v>
      </c>
      <c r="AA177" s="225">
        <v>1</v>
      </c>
      <c r="AB177" s="225">
        <v>7</v>
      </c>
      <c r="AC177" s="225">
        <v>7</v>
      </c>
      <c r="AZ177" s="225">
        <v>2</v>
      </c>
      <c r="BA177" s="225">
        <f>IF(AZ177=1,G177,0)</f>
        <v>0</v>
      </c>
      <c r="BB177" s="225">
        <f>IF(AZ177=2,G177,0)</f>
        <v>0</v>
      </c>
      <c r="BC177" s="225">
        <f>IF(AZ177=3,G177,0)</f>
        <v>0</v>
      </c>
      <c r="BD177" s="225">
        <f>IF(AZ177=4,G177,0)</f>
        <v>0</v>
      </c>
      <c r="BE177" s="225">
        <f>IF(AZ177=5,G177,0)</f>
        <v>0</v>
      </c>
      <c r="CA177" s="250">
        <v>1</v>
      </c>
      <c r="CB177" s="250">
        <v>7</v>
      </c>
    </row>
    <row r="178" spans="1:15" ht="12.75">
      <c r="A178" s="259"/>
      <c r="B178" s="263"/>
      <c r="C178" s="319" t="s">
        <v>540</v>
      </c>
      <c r="D178" s="320"/>
      <c r="E178" s="264">
        <v>10.47</v>
      </c>
      <c r="F178" s="265"/>
      <c r="G178" s="266"/>
      <c r="H178" s="267"/>
      <c r="I178" s="261"/>
      <c r="J178" s="268"/>
      <c r="K178" s="261"/>
      <c r="M178" s="262" t="s">
        <v>540</v>
      </c>
      <c r="O178" s="250"/>
    </row>
    <row r="179" spans="1:80" ht="22.5">
      <c r="A179" s="251">
        <v>69</v>
      </c>
      <c r="B179" s="252" t="s">
        <v>393</v>
      </c>
      <c r="C179" s="253" t="s">
        <v>394</v>
      </c>
      <c r="D179" s="254" t="s">
        <v>378</v>
      </c>
      <c r="E179" s="255">
        <v>25</v>
      </c>
      <c r="F179" s="255"/>
      <c r="G179" s="256">
        <f>E179*F179</f>
        <v>0</v>
      </c>
      <c r="H179" s="257">
        <v>4E-05</v>
      </c>
      <c r="I179" s="258">
        <f>E179*H179</f>
        <v>0.001</v>
      </c>
      <c r="J179" s="257">
        <v>0</v>
      </c>
      <c r="K179" s="258">
        <f>E179*J179</f>
        <v>0</v>
      </c>
      <c r="O179" s="250">
        <v>2</v>
      </c>
      <c r="AA179" s="225">
        <v>1</v>
      </c>
      <c r="AB179" s="225">
        <v>7</v>
      </c>
      <c r="AC179" s="225">
        <v>7</v>
      </c>
      <c r="AZ179" s="225">
        <v>2</v>
      </c>
      <c r="BA179" s="225">
        <f>IF(AZ179=1,G179,0)</f>
        <v>0</v>
      </c>
      <c r="BB179" s="225">
        <f>IF(AZ179=2,G179,0)</f>
        <v>0</v>
      </c>
      <c r="BC179" s="225">
        <f>IF(AZ179=3,G179,0)</f>
        <v>0</v>
      </c>
      <c r="BD179" s="225">
        <f>IF(AZ179=4,G179,0)</f>
        <v>0</v>
      </c>
      <c r="BE179" s="225">
        <f>IF(AZ179=5,G179,0)</f>
        <v>0</v>
      </c>
      <c r="CA179" s="250">
        <v>1</v>
      </c>
      <c r="CB179" s="250">
        <v>7</v>
      </c>
    </row>
    <row r="180" spans="1:15" ht="12.75">
      <c r="A180" s="259"/>
      <c r="B180" s="263"/>
      <c r="C180" s="319" t="s">
        <v>548</v>
      </c>
      <c r="D180" s="320"/>
      <c r="E180" s="264">
        <v>25</v>
      </c>
      <c r="F180" s="265"/>
      <c r="G180" s="266"/>
      <c r="H180" s="267"/>
      <c r="I180" s="261"/>
      <c r="J180" s="268"/>
      <c r="K180" s="261"/>
      <c r="M180" s="262" t="s">
        <v>548</v>
      </c>
      <c r="O180" s="250"/>
    </row>
    <row r="181" spans="1:80" ht="22.5">
      <c r="A181" s="251">
        <v>70</v>
      </c>
      <c r="B181" s="252" t="s">
        <v>398</v>
      </c>
      <c r="C181" s="253" t="s">
        <v>399</v>
      </c>
      <c r="D181" s="254" t="s">
        <v>378</v>
      </c>
      <c r="E181" s="255">
        <v>1</v>
      </c>
      <c r="F181" s="255"/>
      <c r="G181" s="256">
        <f>E181*F181</f>
        <v>0</v>
      </c>
      <c r="H181" s="257">
        <v>4E-05</v>
      </c>
      <c r="I181" s="258">
        <f>E181*H181</f>
        <v>4E-05</v>
      </c>
      <c r="J181" s="257">
        <v>0</v>
      </c>
      <c r="K181" s="258">
        <f>E181*J181</f>
        <v>0</v>
      </c>
      <c r="O181" s="250">
        <v>2</v>
      </c>
      <c r="AA181" s="225">
        <v>1</v>
      </c>
      <c r="AB181" s="225">
        <v>7</v>
      </c>
      <c r="AC181" s="225">
        <v>7</v>
      </c>
      <c r="AZ181" s="225">
        <v>2</v>
      </c>
      <c r="BA181" s="225">
        <f>IF(AZ181=1,G181,0)</f>
        <v>0</v>
      </c>
      <c r="BB181" s="225">
        <f>IF(AZ181=2,G181,0)</f>
        <v>0</v>
      </c>
      <c r="BC181" s="225">
        <f>IF(AZ181=3,G181,0)</f>
        <v>0</v>
      </c>
      <c r="BD181" s="225">
        <f>IF(AZ181=4,G181,0)</f>
        <v>0</v>
      </c>
      <c r="BE181" s="225">
        <f>IF(AZ181=5,G181,0)</f>
        <v>0</v>
      </c>
      <c r="CA181" s="250">
        <v>1</v>
      </c>
      <c r="CB181" s="250">
        <v>7</v>
      </c>
    </row>
    <row r="182" spans="1:15" ht="12.75">
      <c r="A182" s="259"/>
      <c r="B182" s="260"/>
      <c r="C182" s="322" t="s">
        <v>400</v>
      </c>
      <c r="D182" s="323"/>
      <c r="E182" s="323"/>
      <c r="F182" s="323"/>
      <c r="G182" s="324"/>
      <c r="I182" s="261"/>
      <c r="K182" s="261"/>
      <c r="L182" s="262" t="s">
        <v>400</v>
      </c>
      <c r="O182" s="250">
        <v>3</v>
      </c>
    </row>
    <row r="183" spans="1:15" ht="12.75">
      <c r="A183" s="259"/>
      <c r="B183" s="263"/>
      <c r="C183" s="319" t="s">
        <v>549</v>
      </c>
      <c r="D183" s="320"/>
      <c r="E183" s="264">
        <v>1</v>
      </c>
      <c r="F183" s="265"/>
      <c r="G183" s="266"/>
      <c r="H183" s="267"/>
      <c r="I183" s="261"/>
      <c r="J183" s="268"/>
      <c r="K183" s="261"/>
      <c r="M183" s="262" t="s">
        <v>549</v>
      </c>
      <c r="O183" s="250"/>
    </row>
    <row r="184" spans="1:80" ht="12.75">
      <c r="A184" s="251">
        <v>71</v>
      </c>
      <c r="B184" s="252" t="s">
        <v>402</v>
      </c>
      <c r="C184" s="253" t="s">
        <v>403</v>
      </c>
      <c r="D184" s="254" t="s">
        <v>254</v>
      </c>
      <c r="E184" s="255">
        <v>97.5</v>
      </c>
      <c r="F184" s="255"/>
      <c r="G184" s="256">
        <f>E184*F184</f>
        <v>0</v>
      </c>
      <c r="H184" s="257">
        <v>0.00485</v>
      </c>
      <c r="I184" s="258">
        <f>E184*H184</f>
        <v>0.472875</v>
      </c>
      <c r="J184" s="257">
        <v>0</v>
      </c>
      <c r="K184" s="258">
        <f>E184*J184</f>
        <v>0</v>
      </c>
      <c r="O184" s="250">
        <v>2</v>
      </c>
      <c r="AA184" s="225">
        <v>1</v>
      </c>
      <c r="AB184" s="225">
        <v>7</v>
      </c>
      <c r="AC184" s="225">
        <v>7</v>
      </c>
      <c r="AZ184" s="225">
        <v>2</v>
      </c>
      <c r="BA184" s="225">
        <f>IF(AZ184=1,G184,0)</f>
        <v>0</v>
      </c>
      <c r="BB184" s="225">
        <f>IF(AZ184=2,G184,0)</f>
        <v>0</v>
      </c>
      <c r="BC184" s="225">
        <f>IF(AZ184=3,G184,0)</f>
        <v>0</v>
      </c>
      <c r="BD184" s="225">
        <f>IF(AZ184=4,G184,0)</f>
        <v>0</v>
      </c>
      <c r="BE184" s="225">
        <f>IF(AZ184=5,G184,0)</f>
        <v>0</v>
      </c>
      <c r="CA184" s="250">
        <v>1</v>
      </c>
      <c r="CB184" s="250">
        <v>7</v>
      </c>
    </row>
    <row r="185" spans="1:15" ht="12.75">
      <c r="A185" s="259"/>
      <c r="B185" s="263"/>
      <c r="C185" s="319" t="s">
        <v>542</v>
      </c>
      <c r="D185" s="320"/>
      <c r="E185" s="264">
        <v>97.5</v>
      </c>
      <c r="F185" s="265"/>
      <c r="G185" s="266"/>
      <c r="H185" s="267"/>
      <c r="I185" s="261"/>
      <c r="J185" s="268"/>
      <c r="K185" s="261"/>
      <c r="M185" s="262" t="s">
        <v>542</v>
      </c>
      <c r="O185" s="250"/>
    </row>
    <row r="186" spans="1:80" ht="22.5">
      <c r="A186" s="251">
        <v>72</v>
      </c>
      <c r="B186" s="252" t="s">
        <v>404</v>
      </c>
      <c r="C186" s="253" t="s">
        <v>405</v>
      </c>
      <c r="D186" s="254" t="s">
        <v>378</v>
      </c>
      <c r="E186" s="255">
        <v>5</v>
      </c>
      <c r="F186" s="255"/>
      <c r="G186" s="256">
        <f>E186*F186</f>
        <v>0</v>
      </c>
      <c r="H186" s="257">
        <v>0.00329</v>
      </c>
      <c r="I186" s="258">
        <f>E186*H186</f>
        <v>0.01645</v>
      </c>
      <c r="J186" s="257">
        <v>0</v>
      </c>
      <c r="K186" s="258">
        <f>E186*J186</f>
        <v>0</v>
      </c>
      <c r="O186" s="250">
        <v>2</v>
      </c>
      <c r="AA186" s="225">
        <v>1</v>
      </c>
      <c r="AB186" s="225">
        <v>7</v>
      </c>
      <c r="AC186" s="225">
        <v>7</v>
      </c>
      <c r="AZ186" s="225">
        <v>2</v>
      </c>
      <c r="BA186" s="225">
        <f>IF(AZ186=1,G186,0)</f>
        <v>0</v>
      </c>
      <c r="BB186" s="225">
        <f>IF(AZ186=2,G186,0)</f>
        <v>0</v>
      </c>
      <c r="BC186" s="225">
        <f>IF(AZ186=3,G186,0)</f>
        <v>0</v>
      </c>
      <c r="BD186" s="225">
        <f>IF(AZ186=4,G186,0)</f>
        <v>0</v>
      </c>
      <c r="BE186" s="225">
        <f>IF(AZ186=5,G186,0)</f>
        <v>0</v>
      </c>
      <c r="CA186" s="250">
        <v>1</v>
      </c>
      <c r="CB186" s="250">
        <v>7</v>
      </c>
    </row>
    <row r="187" spans="1:15" ht="12.75">
      <c r="A187" s="259"/>
      <c r="B187" s="263"/>
      <c r="C187" s="319" t="s">
        <v>550</v>
      </c>
      <c r="D187" s="320"/>
      <c r="E187" s="264">
        <v>5</v>
      </c>
      <c r="F187" s="265"/>
      <c r="G187" s="266"/>
      <c r="H187" s="267"/>
      <c r="I187" s="261"/>
      <c r="J187" s="268"/>
      <c r="K187" s="261"/>
      <c r="M187" s="262" t="s">
        <v>550</v>
      </c>
      <c r="O187" s="250"/>
    </row>
    <row r="188" spans="1:80" ht="22.5">
      <c r="A188" s="251">
        <v>73</v>
      </c>
      <c r="B188" s="252" t="s">
        <v>406</v>
      </c>
      <c r="C188" s="253" t="s">
        <v>407</v>
      </c>
      <c r="D188" s="254" t="s">
        <v>378</v>
      </c>
      <c r="E188" s="255">
        <v>6</v>
      </c>
      <c r="F188" s="255"/>
      <c r="G188" s="256">
        <f>E188*F188</f>
        <v>0</v>
      </c>
      <c r="H188" s="257">
        <v>0.00329</v>
      </c>
      <c r="I188" s="258">
        <f>E188*H188</f>
        <v>0.01974</v>
      </c>
      <c r="J188" s="257">
        <v>0</v>
      </c>
      <c r="K188" s="258">
        <f>E188*J188</f>
        <v>0</v>
      </c>
      <c r="O188" s="250">
        <v>2</v>
      </c>
      <c r="AA188" s="225">
        <v>1</v>
      </c>
      <c r="AB188" s="225">
        <v>7</v>
      </c>
      <c r="AC188" s="225">
        <v>7</v>
      </c>
      <c r="AZ188" s="225">
        <v>2</v>
      </c>
      <c r="BA188" s="225">
        <f>IF(AZ188=1,G188,0)</f>
        <v>0</v>
      </c>
      <c r="BB188" s="225">
        <f>IF(AZ188=2,G188,0)</f>
        <v>0</v>
      </c>
      <c r="BC188" s="225">
        <f>IF(AZ188=3,G188,0)</f>
        <v>0</v>
      </c>
      <c r="BD188" s="225">
        <f>IF(AZ188=4,G188,0)</f>
        <v>0</v>
      </c>
      <c r="BE188" s="225">
        <f>IF(AZ188=5,G188,0)</f>
        <v>0</v>
      </c>
      <c r="CA188" s="250">
        <v>1</v>
      </c>
      <c r="CB188" s="250">
        <v>7</v>
      </c>
    </row>
    <row r="189" spans="1:15" ht="12.75">
      <c r="A189" s="259"/>
      <c r="B189" s="263"/>
      <c r="C189" s="319" t="s">
        <v>551</v>
      </c>
      <c r="D189" s="320"/>
      <c r="E189" s="264">
        <v>6</v>
      </c>
      <c r="F189" s="265"/>
      <c r="G189" s="266"/>
      <c r="H189" s="267"/>
      <c r="I189" s="261"/>
      <c r="J189" s="268"/>
      <c r="K189" s="261"/>
      <c r="M189" s="262" t="s">
        <v>551</v>
      </c>
      <c r="O189" s="250"/>
    </row>
    <row r="190" spans="1:80" ht="22.5">
      <c r="A190" s="251">
        <v>74</v>
      </c>
      <c r="B190" s="252" t="s">
        <v>411</v>
      </c>
      <c r="C190" s="253" t="s">
        <v>412</v>
      </c>
      <c r="D190" s="254" t="s">
        <v>254</v>
      </c>
      <c r="E190" s="255">
        <v>78</v>
      </c>
      <c r="F190" s="255"/>
      <c r="G190" s="256">
        <f>E190*F190</f>
        <v>0</v>
      </c>
      <c r="H190" s="257">
        <v>0.00431</v>
      </c>
      <c r="I190" s="258">
        <f>E190*H190</f>
        <v>0.33618</v>
      </c>
      <c r="J190" s="257">
        <v>0</v>
      </c>
      <c r="K190" s="258">
        <f>E190*J190</f>
        <v>0</v>
      </c>
      <c r="O190" s="250">
        <v>2</v>
      </c>
      <c r="AA190" s="225">
        <v>1</v>
      </c>
      <c r="AB190" s="225">
        <v>7</v>
      </c>
      <c r="AC190" s="225">
        <v>7</v>
      </c>
      <c r="AZ190" s="225">
        <v>2</v>
      </c>
      <c r="BA190" s="225">
        <f>IF(AZ190=1,G190,0)</f>
        <v>0</v>
      </c>
      <c r="BB190" s="225">
        <f>IF(AZ190=2,G190,0)</f>
        <v>0</v>
      </c>
      <c r="BC190" s="225">
        <f>IF(AZ190=3,G190,0)</f>
        <v>0</v>
      </c>
      <c r="BD190" s="225">
        <f>IF(AZ190=4,G190,0)</f>
        <v>0</v>
      </c>
      <c r="BE190" s="225">
        <f>IF(AZ190=5,G190,0)</f>
        <v>0</v>
      </c>
      <c r="CA190" s="250">
        <v>1</v>
      </c>
      <c r="CB190" s="250">
        <v>7</v>
      </c>
    </row>
    <row r="191" spans="1:15" ht="12.75">
      <c r="A191" s="259"/>
      <c r="B191" s="263"/>
      <c r="C191" s="319" t="s">
        <v>543</v>
      </c>
      <c r="D191" s="320"/>
      <c r="E191" s="264">
        <v>78</v>
      </c>
      <c r="F191" s="265"/>
      <c r="G191" s="266"/>
      <c r="H191" s="267"/>
      <c r="I191" s="261"/>
      <c r="J191" s="268"/>
      <c r="K191" s="261"/>
      <c r="M191" s="262" t="s">
        <v>543</v>
      </c>
      <c r="O191" s="250"/>
    </row>
    <row r="192" spans="1:80" ht="12.75">
      <c r="A192" s="251">
        <v>75</v>
      </c>
      <c r="B192" s="252" t="s">
        <v>691</v>
      </c>
      <c r="C192" s="253" t="s">
        <v>413</v>
      </c>
      <c r="D192" s="254" t="s">
        <v>324</v>
      </c>
      <c r="E192" s="255">
        <v>1.4415881</v>
      </c>
      <c r="F192" s="255"/>
      <c r="G192" s="256">
        <f>E192*F192</f>
        <v>0</v>
      </c>
      <c r="H192" s="257">
        <v>0</v>
      </c>
      <c r="I192" s="258">
        <f>E192*H192</f>
        <v>0</v>
      </c>
      <c r="J192" s="257"/>
      <c r="K192" s="258">
        <f>E192*J192</f>
        <v>0</v>
      </c>
      <c r="O192" s="250">
        <v>2</v>
      </c>
      <c r="AA192" s="225">
        <v>7</v>
      </c>
      <c r="AB192" s="225">
        <v>1001</v>
      </c>
      <c r="AC192" s="225">
        <v>5</v>
      </c>
      <c r="AZ192" s="225">
        <v>2</v>
      </c>
      <c r="BA192" s="225">
        <f>IF(AZ192=1,G192,0)</f>
        <v>0</v>
      </c>
      <c r="BB192" s="225">
        <f>IF(AZ192=2,G192,0)</f>
        <v>0</v>
      </c>
      <c r="BC192" s="225">
        <f>IF(AZ192=3,G192,0)</f>
        <v>0</v>
      </c>
      <c r="BD192" s="225">
        <f>IF(AZ192=4,G192,0)</f>
        <v>0</v>
      </c>
      <c r="BE192" s="225">
        <f>IF(AZ192=5,G192,0)</f>
        <v>0</v>
      </c>
      <c r="CA192" s="250">
        <v>7</v>
      </c>
      <c r="CB192" s="250">
        <v>1001</v>
      </c>
    </row>
    <row r="193" spans="1:57" ht="12.75">
      <c r="A193" s="269"/>
      <c r="B193" s="270" t="s">
        <v>102</v>
      </c>
      <c r="C193" s="271" t="s">
        <v>336</v>
      </c>
      <c r="D193" s="272"/>
      <c r="E193" s="273"/>
      <c r="F193" s="274"/>
      <c r="G193" s="275">
        <f>SUM(G137:G192)</f>
        <v>0</v>
      </c>
      <c r="H193" s="276"/>
      <c r="I193" s="277">
        <f>SUM(I137:I192)</f>
        <v>1.4415881000000001</v>
      </c>
      <c r="J193" s="276"/>
      <c r="K193" s="277">
        <f>SUM(K137:K192)</f>
        <v>-1.4310862000000002</v>
      </c>
      <c r="O193" s="250">
        <v>4</v>
      </c>
      <c r="BA193" s="278">
        <f>SUM(BA137:BA192)</f>
        <v>0</v>
      </c>
      <c r="BB193" s="278">
        <f>SUM(BB137:BB192)</f>
        <v>0</v>
      </c>
      <c r="BC193" s="278">
        <f>SUM(BC137:BC192)</f>
        <v>0</v>
      </c>
      <c r="BD193" s="278">
        <f>SUM(BD137:BD192)</f>
        <v>0</v>
      </c>
      <c r="BE193" s="278">
        <f>SUM(BE137:BE192)</f>
        <v>0</v>
      </c>
    </row>
    <row r="194" spans="1:15" ht="12.75">
      <c r="A194" s="240" t="s">
        <v>100</v>
      </c>
      <c r="B194" s="241" t="s">
        <v>414</v>
      </c>
      <c r="C194" s="242" t="s">
        <v>415</v>
      </c>
      <c r="D194" s="243"/>
      <c r="E194" s="244"/>
      <c r="F194" s="244"/>
      <c r="G194" s="245"/>
      <c r="H194" s="246"/>
      <c r="I194" s="247"/>
      <c r="J194" s="248"/>
      <c r="K194" s="249"/>
      <c r="O194" s="250">
        <v>1</v>
      </c>
    </row>
    <row r="195" spans="1:80" ht="12.75">
      <c r="A195" s="251">
        <v>76</v>
      </c>
      <c r="B195" s="252" t="s">
        <v>692</v>
      </c>
      <c r="C195" s="253" t="s">
        <v>417</v>
      </c>
      <c r="D195" s="254" t="s">
        <v>113</v>
      </c>
      <c r="E195" s="255">
        <v>15.765</v>
      </c>
      <c r="F195" s="255"/>
      <c r="G195" s="256">
        <f>E195*F195</f>
        <v>0</v>
      </c>
      <c r="H195" s="257">
        <v>0.0005</v>
      </c>
      <c r="I195" s="258">
        <f>E195*H195</f>
        <v>0.0078825</v>
      </c>
      <c r="J195" s="257">
        <v>0</v>
      </c>
      <c r="K195" s="258">
        <f>E195*J195</f>
        <v>0</v>
      </c>
      <c r="O195" s="250">
        <v>2</v>
      </c>
      <c r="AA195" s="225">
        <v>1</v>
      </c>
      <c r="AB195" s="225">
        <v>7</v>
      </c>
      <c r="AC195" s="225">
        <v>7</v>
      </c>
      <c r="AZ195" s="225">
        <v>2</v>
      </c>
      <c r="BA195" s="225">
        <f>IF(AZ195=1,G195,0)</f>
        <v>0</v>
      </c>
      <c r="BB195" s="225">
        <f>IF(AZ195=2,G195,0)</f>
        <v>0</v>
      </c>
      <c r="BC195" s="225">
        <f>IF(AZ195=3,G195,0)</f>
        <v>0</v>
      </c>
      <c r="BD195" s="225">
        <f>IF(AZ195=4,G195,0)</f>
        <v>0</v>
      </c>
      <c r="BE195" s="225">
        <f>IF(AZ195=5,G195,0)</f>
        <v>0</v>
      </c>
      <c r="CA195" s="250">
        <v>1</v>
      </c>
      <c r="CB195" s="250">
        <v>7</v>
      </c>
    </row>
    <row r="196" spans="1:15" ht="12.75">
      <c r="A196" s="259"/>
      <c r="B196" s="263"/>
      <c r="C196" s="319" t="s">
        <v>552</v>
      </c>
      <c r="D196" s="320"/>
      <c r="E196" s="264">
        <v>15.765</v>
      </c>
      <c r="F196" s="265"/>
      <c r="G196" s="266"/>
      <c r="H196" s="267"/>
      <c r="I196" s="261"/>
      <c r="J196" s="268"/>
      <c r="K196" s="261"/>
      <c r="M196" s="262" t="s">
        <v>552</v>
      </c>
      <c r="O196" s="250"/>
    </row>
    <row r="197" spans="1:80" ht="22.5">
      <c r="A197" s="251">
        <v>77</v>
      </c>
      <c r="B197" s="252" t="s">
        <v>693</v>
      </c>
      <c r="C197" s="253" t="s">
        <v>418</v>
      </c>
      <c r="D197" s="254" t="s">
        <v>419</v>
      </c>
      <c r="E197" s="255">
        <v>394.125</v>
      </c>
      <c r="F197" s="255"/>
      <c r="G197" s="256">
        <f>E197*F197</f>
        <v>0</v>
      </c>
      <c r="H197" s="257">
        <v>5E-05</v>
      </c>
      <c r="I197" s="258">
        <f>E197*H197</f>
        <v>0.01970625</v>
      </c>
      <c r="J197" s="257">
        <v>-0.001</v>
      </c>
      <c r="K197" s="258">
        <f>E197*J197</f>
        <v>-0.394125</v>
      </c>
      <c r="O197" s="250">
        <v>2</v>
      </c>
      <c r="AA197" s="225">
        <v>1</v>
      </c>
      <c r="AB197" s="225">
        <v>7</v>
      </c>
      <c r="AC197" s="225">
        <v>7</v>
      </c>
      <c r="AZ197" s="225">
        <v>2</v>
      </c>
      <c r="BA197" s="225">
        <f>IF(AZ197=1,G197,0)</f>
        <v>0</v>
      </c>
      <c r="BB197" s="225">
        <f>IF(AZ197=2,G197,0)</f>
        <v>0</v>
      </c>
      <c r="BC197" s="225">
        <f>IF(AZ197=3,G197,0)</f>
        <v>0</v>
      </c>
      <c r="BD197" s="225">
        <f>IF(AZ197=4,G197,0)</f>
        <v>0</v>
      </c>
      <c r="BE197" s="225">
        <f>IF(AZ197=5,G197,0)</f>
        <v>0</v>
      </c>
      <c r="CA197" s="250">
        <v>1</v>
      </c>
      <c r="CB197" s="250">
        <v>7</v>
      </c>
    </row>
    <row r="198" spans="1:15" ht="12.75">
      <c r="A198" s="259"/>
      <c r="B198" s="263"/>
      <c r="C198" s="319" t="s">
        <v>553</v>
      </c>
      <c r="D198" s="320"/>
      <c r="E198" s="264">
        <v>394.125</v>
      </c>
      <c r="F198" s="265"/>
      <c r="G198" s="266"/>
      <c r="H198" s="267"/>
      <c r="I198" s="261"/>
      <c r="J198" s="268"/>
      <c r="K198" s="261"/>
      <c r="M198" s="262" t="s">
        <v>553</v>
      </c>
      <c r="O198" s="250"/>
    </row>
    <row r="199" spans="1:80" ht="12.75">
      <c r="A199" s="251">
        <v>78</v>
      </c>
      <c r="B199" s="252" t="s">
        <v>420</v>
      </c>
      <c r="C199" s="253" t="s">
        <v>421</v>
      </c>
      <c r="D199" s="254" t="s">
        <v>113</v>
      </c>
      <c r="E199" s="255">
        <v>15.765</v>
      </c>
      <c r="F199" s="255"/>
      <c r="G199" s="256">
        <f>E199*F199</f>
        <v>0</v>
      </c>
      <c r="H199" s="257">
        <v>0</v>
      </c>
      <c r="I199" s="258">
        <f>E199*H199</f>
        <v>0</v>
      </c>
      <c r="J199" s="257"/>
      <c r="K199" s="258">
        <f>E199*J199</f>
        <v>0</v>
      </c>
      <c r="O199" s="250">
        <v>2</v>
      </c>
      <c r="AA199" s="225">
        <v>3</v>
      </c>
      <c r="AB199" s="225">
        <v>7</v>
      </c>
      <c r="AC199" s="225" t="s">
        <v>420</v>
      </c>
      <c r="AZ199" s="225">
        <v>2</v>
      </c>
      <c r="BA199" s="225">
        <f>IF(AZ199=1,G199,0)</f>
        <v>0</v>
      </c>
      <c r="BB199" s="225">
        <f>IF(AZ199=2,G199,0)</f>
        <v>0</v>
      </c>
      <c r="BC199" s="225">
        <f>IF(AZ199=3,G199,0)</f>
        <v>0</v>
      </c>
      <c r="BD199" s="225">
        <f>IF(AZ199=4,G199,0)</f>
        <v>0</v>
      </c>
      <c r="BE199" s="225">
        <f>IF(AZ199=5,G199,0)</f>
        <v>0</v>
      </c>
      <c r="CA199" s="250">
        <v>3</v>
      </c>
      <c r="CB199" s="250">
        <v>7</v>
      </c>
    </row>
    <row r="200" spans="1:15" ht="12.75">
      <c r="A200" s="259"/>
      <c r="B200" s="263"/>
      <c r="C200" s="319" t="s">
        <v>554</v>
      </c>
      <c r="D200" s="320"/>
      <c r="E200" s="264">
        <v>15.765</v>
      </c>
      <c r="F200" s="265"/>
      <c r="G200" s="266"/>
      <c r="H200" s="267"/>
      <c r="I200" s="261"/>
      <c r="J200" s="268"/>
      <c r="K200" s="261"/>
      <c r="M200" s="262" t="s">
        <v>554</v>
      </c>
      <c r="O200" s="250"/>
    </row>
    <row r="201" spans="1:80" ht="12.75">
      <c r="A201" s="251">
        <v>79</v>
      </c>
      <c r="B201" s="252" t="s">
        <v>694</v>
      </c>
      <c r="C201" s="253" t="s">
        <v>422</v>
      </c>
      <c r="D201" s="254" t="s">
        <v>324</v>
      </c>
      <c r="E201" s="255">
        <v>0.02758875</v>
      </c>
      <c r="F201" s="255"/>
      <c r="G201" s="256">
        <f>E201*F201</f>
        <v>0</v>
      </c>
      <c r="H201" s="257">
        <v>0</v>
      </c>
      <c r="I201" s="258">
        <f>E201*H201</f>
        <v>0</v>
      </c>
      <c r="J201" s="257"/>
      <c r="K201" s="258">
        <f>E201*J201</f>
        <v>0</v>
      </c>
      <c r="O201" s="250">
        <v>2</v>
      </c>
      <c r="AA201" s="225">
        <v>7</v>
      </c>
      <c r="AB201" s="225">
        <v>1001</v>
      </c>
      <c r="AC201" s="225">
        <v>5</v>
      </c>
      <c r="AZ201" s="225">
        <v>2</v>
      </c>
      <c r="BA201" s="225">
        <f>IF(AZ201=1,G201,0)</f>
        <v>0</v>
      </c>
      <c r="BB201" s="225">
        <f>IF(AZ201=2,G201,0)</f>
        <v>0</v>
      </c>
      <c r="BC201" s="225">
        <f>IF(AZ201=3,G201,0)</f>
        <v>0</v>
      </c>
      <c r="BD201" s="225">
        <f>IF(AZ201=4,G201,0)</f>
        <v>0</v>
      </c>
      <c r="BE201" s="225">
        <f>IF(AZ201=5,G201,0)</f>
        <v>0</v>
      </c>
      <c r="CA201" s="250">
        <v>7</v>
      </c>
      <c r="CB201" s="250">
        <v>1001</v>
      </c>
    </row>
    <row r="202" spans="1:57" ht="12.75">
      <c r="A202" s="269"/>
      <c r="B202" s="270" t="s">
        <v>102</v>
      </c>
      <c r="C202" s="271" t="s">
        <v>416</v>
      </c>
      <c r="D202" s="272"/>
      <c r="E202" s="273"/>
      <c r="F202" s="274"/>
      <c r="G202" s="275">
        <f>SUM(G194:G201)</f>
        <v>0</v>
      </c>
      <c r="H202" s="276"/>
      <c r="I202" s="277">
        <f>SUM(I194:I201)</f>
        <v>0.027588750000000002</v>
      </c>
      <c r="J202" s="276"/>
      <c r="K202" s="277">
        <f>SUM(K194:K201)</f>
        <v>-0.394125</v>
      </c>
      <c r="O202" s="250">
        <v>4</v>
      </c>
      <c r="BA202" s="278">
        <f>SUM(BA194:BA201)</f>
        <v>0</v>
      </c>
      <c r="BB202" s="278">
        <f>SUM(BB194:BB201)</f>
        <v>0</v>
      </c>
      <c r="BC202" s="278">
        <f>SUM(BC194:BC201)</f>
        <v>0</v>
      </c>
      <c r="BD202" s="278">
        <f>SUM(BD194:BD201)</f>
        <v>0</v>
      </c>
      <c r="BE202" s="278">
        <f>SUM(BE194:BE201)</f>
        <v>0</v>
      </c>
    </row>
    <row r="203" spans="1:15" ht="12.75">
      <c r="A203" s="240" t="s">
        <v>100</v>
      </c>
      <c r="B203" s="241" t="s">
        <v>423</v>
      </c>
      <c r="C203" s="242" t="s">
        <v>424</v>
      </c>
      <c r="D203" s="243"/>
      <c r="E203" s="244"/>
      <c r="F203" s="244"/>
      <c r="G203" s="245"/>
      <c r="H203" s="246"/>
      <c r="I203" s="247"/>
      <c r="J203" s="248"/>
      <c r="K203" s="249"/>
      <c r="O203" s="250">
        <v>1</v>
      </c>
    </row>
    <row r="204" spans="1:80" ht="22.5">
      <c r="A204" s="251">
        <v>80</v>
      </c>
      <c r="B204" s="252" t="s">
        <v>426</v>
      </c>
      <c r="C204" s="253" t="s">
        <v>427</v>
      </c>
      <c r="D204" s="254" t="s">
        <v>113</v>
      </c>
      <c r="E204" s="255">
        <v>15.6245</v>
      </c>
      <c r="F204" s="255"/>
      <c r="G204" s="256">
        <f>E204*F204</f>
        <v>0</v>
      </c>
      <c r="H204" s="257">
        <v>7E-05</v>
      </c>
      <c r="I204" s="258">
        <f>E204*H204</f>
        <v>0.0010937149999999999</v>
      </c>
      <c r="J204" s="257">
        <v>0</v>
      </c>
      <c r="K204" s="258">
        <f>E204*J204</f>
        <v>0</v>
      </c>
      <c r="O204" s="250">
        <v>2</v>
      </c>
      <c r="AA204" s="225">
        <v>1</v>
      </c>
      <c r="AB204" s="225">
        <v>0</v>
      </c>
      <c r="AC204" s="225">
        <v>0</v>
      </c>
      <c r="AZ204" s="225">
        <v>2</v>
      </c>
      <c r="BA204" s="225">
        <f>IF(AZ204=1,G204,0)</f>
        <v>0</v>
      </c>
      <c r="BB204" s="225">
        <f>IF(AZ204=2,G204,0)</f>
        <v>0</v>
      </c>
      <c r="BC204" s="225">
        <f>IF(AZ204=3,G204,0)</f>
        <v>0</v>
      </c>
      <c r="BD204" s="225">
        <f>IF(AZ204=4,G204,0)</f>
        <v>0</v>
      </c>
      <c r="BE204" s="225">
        <f>IF(AZ204=5,G204,0)</f>
        <v>0</v>
      </c>
      <c r="CA204" s="250">
        <v>1</v>
      </c>
      <c r="CB204" s="250">
        <v>0</v>
      </c>
    </row>
    <row r="205" spans="1:15" ht="22.5">
      <c r="A205" s="259"/>
      <c r="B205" s="263"/>
      <c r="C205" s="319" t="s">
        <v>555</v>
      </c>
      <c r="D205" s="320"/>
      <c r="E205" s="264">
        <v>6.306</v>
      </c>
      <c r="F205" s="265"/>
      <c r="G205" s="266"/>
      <c r="H205" s="267"/>
      <c r="I205" s="261"/>
      <c r="J205" s="268"/>
      <c r="K205" s="261"/>
      <c r="M205" s="262" t="s">
        <v>555</v>
      </c>
      <c r="O205" s="250"/>
    </row>
    <row r="206" spans="1:15" ht="22.5">
      <c r="A206" s="259"/>
      <c r="B206" s="263"/>
      <c r="C206" s="319" t="s">
        <v>556</v>
      </c>
      <c r="D206" s="320"/>
      <c r="E206" s="264">
        <v>7.4785</v>
      </c>
      <c r="F206" s="265"/>
      <c r="G206" s="266"/>
      <c r="H206" s="267"/>
      <c r="I206" s="261"/>
      <c r="J206" s="268"/>
      <c r="K206" s="261"/>
      <c r="M206" s="262" t="s">
        <v>556</v>
      </c>
      <c r="O206" s="250"/>
    </row>
    <row r="207" spans="1:15" ht="12.75">
      <c r="A207" s="259"/>
      <c r="B207" s="263"/>
      <c r="C207" s="319" t="s">
        <v>557</v>
      </c>
      <c r="D207" s="320"/>
      <c r="E207" s="264">
        <v>1.84</v>
      </c>
      <c r="F207" s="265"/>
      <c r="G207" s="266"/>
      <c r="H207" s="267"/>
      <c r="I207" s="261"/>
      <c r="J207" s="268"/>
      <c r="K207" s="261"/>
      <c r="M207" s="262" t="s">
        <v>557</v>
      </c>
      <c r="O207" s="250"/>
    </row>
    <row r="208" spans="1:80" ht="22.5">
      <c r="A208" s="251">
        <v>81</v>
      </c>
      <c r="B208" s="252" t="s">
        <v>430</v>
      </c>
      <c r="C208" s="253" t="s">
        <v>431</v>
      </c>
      <c r="D208" s="254" t="s">
        <v>113</v>
      </c>
      <c r="E208" s="255">
        <v>15.6245</v>
      </c>
      <c r="F208" s="255"/>
      <c r="G208" s="256">
        <f>E208*F208</f>
        <v>0</v>
      </c>
      <c r="H208" s="257">
        <v>7E-05</v>
      </c>
      <c r="I208" s="258">
        <f>E208*H208</f>
        <v>0.0010937149999999999</v>
      </c>
      <c r="J208" s="257">
        <v>0</v>
      </c>
      <c r="K208" s="258">
        <f>E208*J208</f>
        <v>0</v>
      </c>
      <c r="O208" s="250">
        <v>2</v>
      </c>
      <c r="AA208" s="225">
        <v>1</v>
      </c>
      <c r="AB208" s="225">
        <v>0</v>
      </c>
      <c r="AC208" s="225">
        <v>0</v>
      </c>
      <c r="AZ208" s="225">
        <v>2</v>
      </c>
      <c r="BA208" s="225">
        <f>IF(AZ208=1,G208,0)</f>
        <v>0</v>
      </c>
      <c r="BB208" s="225">
        <f>IF(AZ208=2,G208,0)</f>
        <v>0</v>
      </c>
      <c r="BC208" s="225">
        <f>IF(AZ208=3,G208,0)</f>
        <v>0</v>
      </c>
      <c r="BD208" s="225">
        <f>IF(AZ208=4,G208,0)</f>
        <v>0</v>
      </c>
      <c r="BE208" s="225">
        <f>IF(AZ208=5,G208,0)</f>
        <v>0</v>
      </c>
      <c r="CA208" s="250">
        <v>1</v>
      </c>
      <c r="CB208" s="250">
        <v>0</v>
      </c>
    </row>
    <row r="209" spans="1:15" ht="22.5">
      <c r="A209" s="259"/>
      <c r="B209" s="263"/>
      <c r="C209" s="319" t="s">
        <v>555</v>
      </c>
      <c r="D209" s="320"/>
      <c r="E209" s="264">
        <v>6.306</v>
      </c>
      <c r="F209" s="265"/>
      <c r="G209" s="266"/>
      <c r="H209" s="267"/>
      <c r="I209" s="261"/>
      <c r="J209" s="268"/>
      <c r="K209" s="261"/>
      <c r="M209" s="262" t="s">
        <v>555</v>
      </c>
      <c r="O209" s="250"/>
    </row>
    <row r="210" spans="1:15" ht="22.5">
      <c r="A210" s="259"/>
      <c r="B210" s="263"/>
      <c r="C210" s="319" t="s">
        <v>556</v>
      </c>
      <c r="D210" s="320"/>
      <c r="E210" s="264">
        <v>7.4785</v>
      </c>
      <c r="F210" s="265"/>
      <c r="G210" s="266"/>
      <c r="H210" s="267"/>
      <c r="I210" s="261"/>
      <c r="J210" s="268"/>
      <c r="K210" s="261"/>
      <c r="M210" s="262" t="s">
        <v>556</v>
      </c>
      <c r="O210" s="250"/>
    </row>
    <row r="211" spans="1:15" ht="12.75">
      <c r="A211" s="259"/>
      <c r="B211" s="263"/>
      <c r="C211" s="319" t="s">
        <v>557</v>
      </c>
      <c r="D211" s="320"/>
      <c r="E211" s="264">
        <v>1.84</v>
      </c>
      <c r="F211" s="265"/>
      <c r="G211" s="266"/>
      <c r="H211" s="267"/>
      <c r="I211" s="261"/>
      <c r="J211" s="268"/>
      <c r="K211" s="261"/>
      <c r="M211" s="262" t="s">
        <v>557</v>
      </c>
      <c r="O211" s="250"/>
    </row>
    <row r="212" spans="1:80" ht="22.5">
      <c r="A212" s="251">
        <v>82</v>
      </c>
      <c r="B212" s="252" t="s">
        <v>432</v>
      </c>
      <c r="C212" s="253" t="s">
        <v>433</v>
      </c>
      <c r="D212" s="254" t="s">
        <v>113</v>
      </c>
      <c r="E212" s="255">
        <v>15.6245</v>
      </c>
      <c r="F212" s="255"/>
      <c r="G212" s="256">
        <f>E212*F212</f>
        <v>0</v>
      </c>
      <c r="H212" s="257">
        <v>7E-05</v>
      </c>
      <c r="I212" s="258">
        <f>E212*H212</f>
        <v>0.0010937149999999999</v>
      </c>
      <c r="J212" s="257">
        <v>0</v>
      </c>
      <c r="K212" s="258">
        <f>E212*J212</f>
        <v>0</v>
      </c>
      <c r="O212" s="250">
        <v>2</v>
      </c>
      <c r="AA212" s="225">
        <v>1</v>
      </c>
      <c r="AB212" s="225">
        <v>0</v>
      </c>
      <c r="AC212" s="225">
        <v>0</v>
      </c>
      <c r="AZ212" s="225">
        <v>2</v>
      </c>
      <c r="BA212" s="225">
        <f>IF(AZ212=1,G212,0)</f>
        <v>0</v>
      </c>
      <c r="BB212" s="225">
        <f>IF(AZ212=2,G212,0)</f>
        <v>0</v>
      </c>
      <c r="BC212" s="225">
        <f>IF(AZ212=3,G212,0)</f>
        <v>0</v>
      </c>
      <c r="BD212" s="225">
        <f>IF(AZ212=4,G212,0)</f>
        <v>0</v>
      </c>
      <c r="BE212" s="225">
        <f>IF(AZ212=5,G212,0)</f>
        <v>0</v>
      </c>
      <c r="CA212" s="250">
        <v>1</v>
      </c>
      <c r="CB212" s="250">
        <v>0</v>
      </c>
    </row>
    <row r="213" spans="1:15" ht="22.5">
      <c r="A213" s="259"/>
      <c r="B213" s="263"/>
      <c r="C213" s="319" t="s">
        <v>555</v>
      </c>
      <c r="D213" s="320"/>
      <c r="E213" s="264">
        <v>6.306</v>
      </c>
      <c r="F213" s="265"/>
      <c r="G213" s="266"/>
      <c r="H213" s="267"/>
      <c r="I213" s="261"/>
      <c r="J213" s="268"/>
      <c r="K213" s="261"/>
      <c r="M213" s="262" t="s">
        <v>555</v>
      </c>
      <c r="O213" s="250"/>
    </row>
    <row r="214" spans="1:15" ht="22.5">
      <c r="A214" s="259"/>
      <c r="B214" s="263"/>
      <c r="C214" s="319" t="s">
        <v>556</v>
      </c>
      <c r="D214" s="320"/>
      <c r="E214" s="264">
        <v>7.4785</v>
      </c>
      <c r="F214" s="265"/>
      <c r="G214" s="266"/>
      <c r="H214" s="267"/>
      <c r="I214" s="261"/>
      <c r="J214" s="268"/>
      <c r="K214" s="261"/>
      <c r="M214" s="262" t="s">
        <v>556</v>
      </c>
      <c r="O214" s="250"/>
    </row>
    <row r="215" spans="1:15" ht="12.75">
      <c r="A215" s="259"/>
      <c r="B215" s="263"/>
      <c r="C215" s="319" t="s">
        <v>557</v>
      </c>
      <c r="D215" s="320"/>
      <c r="E215" s="264">
        <v>1.84</v>
      </c>
      <c r="F215" s="265"/>
      <c r="G215" s="266"/>
      <c r="H215" s="267"/>
      <c r="I215" s="261"/>
      <c r="J215" s="268"/>
      <c r="K215" s="261"/>
      <c r="M215" s="262" t="s">
        <v>557</v>
      </c>
      <c r="O215" s="250"/>
    </row>
    <row r="216" spans="1:80" ht="12.75">
      <c r="A216" s="251">
        <v>83</v>
      </c>
      <c r="B216" s="252" t="s">
        <v>434</v>
      </c>
      <c r="C216" s="253" t="s">
        <v>435</v>
      </c>
      <c r="D216" s="254" t="s">
        <v>113</v>
      </c>
      <c r="E216" s="255">
        <v>191.455</v>
      </c>
      <c r="F216" s="255"/>
      <c r="G216" s="256">
        <f>E216*F216</f>
        <v>0</v>
      </c>
      <c r="H216" s="257">
        <v>1E-05</v>
      </c>
      <c r="I216" s="258">
        <f>E216*H216</f>
        <v>0.0019145500000000003</v>
      </c>
      <c r="J216" s="257">
        <v>0</v>
      </c>
      <c r="K216" s="258">
        <f>E216*J216</f>
        <v>0</v>
      </c>
      <c r="O216" s="250">
        <v>2</v>
      </c>
      <c r="AA216" s="225">
        <v>1</v>
      </c>
      <c r="AB216" s="225">
        <v>7</v>
      </c>
      <c r="AC216" s="225">
        <v>7</v>
      </c>
      <c r="AZ216" s="225">
        <v>2</v>
      </c>
      <c r="BA216" s="225">
        <f>IF(AZ216=1,G216,0)</f>
        <v>0</v>
      </c>
      <c r="BB216" s="225">
        <f>IF(AZ216=2,G216,0)</f>
        <v>0</v>
      </c>
      <c r="BC216" s="225">
        <f>IF(AZ216=3,G216,0)</f>
        <v>0</v>
      </c>
      <c r="BD216" s="225">
        <f>IF(AZ216=4,G216,0)</f>
        <v>0</v>
      </c>
      <c r="BE216" s="225">
        <f>IF(AZ216=5,G216,0)</f>
        <v>0</v>
      </c>
      <c r="CA216" s="250">
        <v>1</v>
      </c>
      <c r="CB216" s="250">
        <v>7</v>
      </c>
    </row>
    <row r="217" spans="1:15" ht="12.75">
      <c r="A217" s="259"/>
      <c r="B217" s="263"/>
      <c r="C217" s="319" t="s">
        <v>496</v>
      </c>
      <c r="D217" s="320"/>
      <c r="E217" s="264">
        <v>49.335</v>
      </c>
      <c r="F217" s="265"/>
      <c r="G217" s="266"/>
      <c r="H217" s="267"/>
      <c r="I217" s="261"/>
      <c r="J217" s="268"/>
      <c r="K217" s="261"/>
      <c r="M217" s="262" t="s">
        <v>496</v>
      </c>
      <c r="O217" s="250"/>
    </row>
    <row r="218" spans="1:15" ht="22.5">
      <c r="A218" s="259"/>
      <c r="B218" s="263"/>
      <c r="C218" s="319" t="s">
        <v>497</v>
      </c>
      <c r="D218" s="320"/>
      <c r="E218" s="264">
        <v>142.12</v>
      </c>
      <c r="F218" s="265"/>
      <c r="G218" s="266"/>
      <c r="H218" s="267"/>
      <c r="I218" s="261"/>
      <c r="J218" s="268"/>
      <c r="K218" s="261"/>
      <c r="M218" s="262" t="s">
        <v>497</v>
      </c>
      <c r="O218" s="250"/>
    </row>
    <row r="219" spans="1:80" ht="12.75">
      <c r="A219" s="251">
        <v>84</v>
      </c>
      <c r="B219" s="252" t="s">
        <v>436</v>
      </c>
      <c r="C219" s="253" t="s">
        <v>437</v>
      </c>
      <c r="D219" s="254" t="s">
        <v>113</v>
      </c>
      <c r="E219" s="255">
        <v>231.7258</v>
      </c>
      <c r="F219" s="255"/>
      <c r="G219" s="256">
        <f>E219*F219</f>
        <v>0</v>
      </c>
      <c r="H219" s="257">
        <v>1E-05</v>
      </c>
      <c r="I219" s="258">
        <f>E219*H219</f>
        <v>0.002317258</v>
      </c>
      <c r="J219" s="257">
        <v>0</v>
      </c>
      <c r="K219" s="258">
        <f>E219*J219</f>
        <v>0</v>
      </c>
      <c r="O219" s="250">
        <v>2</v>
      </c>
      <c r="AA219" s="225">
        <v>1</v>
      </c>
      <c r="AB219" s="225">
        <v>7</v>
      </c>
      <c r="AC219" s="225">
        <v>7</v>
      </c>
      <c r="AZ219" s="225">
        <v>2</v>
      </c>
      <c r="BA219" s="225">
        <f>IF(AZ219=1,G219,0)</f>
        <v>0</v>
      </c>
      <c r="BB219" s="225">
        <f>IF(AZ219=2,G219,0)</f>
        <v>0</v>
      </c>
      <c r="BC219" s="225">
        <f>IF(AZ219=3,G219,0)</f>
        <v>0</v>
      </c>
      <c r="BD219" s="225">
        <f>IF(AZ219=4,G219,0)</f>
        <v>0</v>
      </c>
      <c r="BE219" s="225">
        <f>IF(AZ219=5,G219,0)</f>
        <v>0</v>
      </c>
      <c r="CA219" s="250">
        <v>1</v>
      </c>
      <c r="CB219" s="250">
        <v>7</v>
      </c>
    </row>
    <row r="220" spans="1:15" ht="12.75">
      <c r="A220" s="259"/>
      <c r="B220" s="263"/>
      <c r="C220" s="319" t="s">
        <v>558</v>
      </c>
      <c r="D220" s="320"/>
      <c r="E220" s="264">
        <v>0</v>
      </c>
      <c r="F220" s="265"/>
      <c r="G220" s="266"/>
      <c r="H220" s="267"/>
      <c r="I220" s="261"/>
      <c r="J220" s="268"/>
      <c r="K220" s="261"/>
      <c r="M220" s="262" t="s">
        <v>558</v>
      </c>
      <c r="O220" s="250"/>
    </row>
    <row r="221" spans="1:15" ht="12.75">
      <c r="A221" s="259"/>
      <c r="B221" s="263"/>
      <c r="C221" s="319" t="s">
        <v>559</v>
      </c>
      <c r="D221" s="320"/>
      <c r="E221" s="264">
        <v>68.1625</v>
      </c>
      <c r="F221" s="265"/>
      <c r="G221" s="266"/>
      <c r="H221" s="267"/>
      <c r="I221" s="261"/>
      <c r="J221" s="268"/>
      <c r="K221" s="261"/>
      <c r="M221" s="262" t="s">
        <v>559</v>
      </c>
      <c r="O221" s="250"/>
    </row>
    <row r="222" spans="1:15" ht="22.5">
      <c r="A222" s="259"/>
      <c r="B222" s="263"/>
      <c r="C222" s="319" t="s">
        <v>560</v>
      </c>
      <c r="D222" s="320"/>
      <c r="E222" s="264">
        <v>63.6525</v>
      </c>
      <c r="F222" s="265"/>
      <c r="G222" s="266"/>
      <c r="H222" s="267"/>
      <c r="I222" s="261"/>
      <c r="J222" s="268"/>
      <c r="K222" s="261"/>
      <c r="M222" s="262" t="s">
        <v>560</v>
      </c>
      <c r="O222" s="250"/>
    </row>
    <row r="223" spans="1:15" ht="12.75">
      <c r="A223" s="259"/>
      <c r="B223" s="263"/>
      <c r="C223" s="319" t="s">
        <v>561</v>
      </c>
      <c r="D223" s="320"/>
      <c r="E223" s="264">
        <v>68.096</v>
      </c>
      <c r="F223" s="265"/>
      <c r="G223" s="266"/>
      <c r="H223" s="267"/>
      <c r="I223" s="261"/>
      <c r="J223" s="268"/>
      <c r="K223" s="261"/>
      <c r="M223" s="262" t="s">
        <v>561</v>
      </c>
      <c r="O223" s="250"/>
    </row>
    <row r="224" spans="1:15" ht="12.75">
      <c r="A224" s="259"/>
      <c r="B224" s="263"/>
      <c r="C224" s="319" t="s">
        <v>562</v>
      </c>
      <c r="D224" s="320"/>
      <c r="E224" s="264">
        <v>10.47</v>
      </c>
      <c r="F224" s="265"/>
      <c r="G224" s="266"/>
      <c r="H224" s="267"/>
      <c r="I224" s="261"/>
      <c r="J224" s="268"/>
      <c r="K224" s="261"/>
      <c r="M224" s="262" t="s">
        <v>562</v>
      </c>
      <c r="O224" s="250"/>
    </row>
    <row r="225" spans="1:15" ht="12.75">
      <c r="A225" s="259"/>
      <c r="B225" s="263"/>
      <c r="C225" s="319" t="s">
        <v>563</v>
      </c>
      <c r="D225" s="320"/>
      <c r="E225" s="264">
        <v>4.3134</v>
      </c>
      <c r="F225" s="265"/>
      <c r="G225" s="266"/>
      <c r="H225" s="267"/>
      <c r="I225" s="261"/>
      <c r="J225" s="268"/>
      <c r="K225" s="261"/>
      <c r="M225" s="262" t="s">
        <v>563</v>
      </c>
      <c r="O225" s="250"/>
    </row>
    <row r="226" spans="1:15" ht="12.75">
      <c r="A226" s="259"/>
      <c r="B226" s="263"/>
      <c r="C226" s="319" t="s">
        <v>564</v>
      </c>
      <c r="D226" s="320"/>
      <c r="E226" s="264">
        <v>17.0314</v>
      </c>
      <c r="F226" s="265"/>
      <c r="G226" s="266"/>
      <c r="H226" s="267"/>
      <c r="I226" s="261"/>
      <c r="J226" s="268"/>
      <c r="K226" s="261"/>
      <c r="M226" s="262" t="s">
        <v>564</v>
      </c>
      <c r="O226" s="250"/>
    </row>
    <row r="227" spans="1:15" ht="12.75">
      <c r="A227" s="259"/>
      <c r="B227" s="263"/>
      <c r="C227" s="321" t="s">
        <v>127</v>
      </c>
      <c r="D227" s="320"/>
      <c r="E227" s="289">
        <v>231.7258</v>
      </c>
      <c r="F227" s="265"/>
      <c r="G227" s="266"/>
      <c r="H227" s="267"/>
      <c r="I227" s="261"/>
      <c r="J227" s="268"/>
      <c r="K227" s="261"/>
      <c r="M227" s="262" t="s">
        <v>127</v>
      </c>
      <c r="O227" s="250"/>
    </row>
    <row r="228" spans="1:80" ht="22.5">
      <c r="A228" s="251">
        <v>85</v>
      </c>
      <c r="B228" s="252" t="s">
        <v>457</v>
      </c>
      <c r="C228" s="253" t="s">
        <v>458</v>
      </c>
      <c r="D228" s="254" t="s">
        <v>254</v>
      </c>
      <c r="E228" s="255">
        <v>231.7258</v>
      </c>
      <c r="F228" s="255"/>
      <c r="G228" s="256">
        <f>E228*F228</f>
        <v>0</v>
      </c>
      <c r="H228" s="257">
        <v>0</v>
      </c>
      <c r="I228" s="258">
        <f>E228*H228</f>
        <v>0</v>
      </c>
      <c r="J228" s="257">
        <v>0</v>
      </c>
      <c r="K228" s="258">
        <f>E228*J228</f>
        <v>0</v>
      </c>
      <c r="O228" s="250">
        <v>2</v>
      </c>
      <c r="AA228" s="225">
        <v>1</v>
      </c>
      <c r="AB228" s="225">
        <v>1</v>
      </c>
      <c r="AC228" s="225">
        <v>1</v>
      </c>
      <c r="AZ228" s="225">
        <v>2</v>
      </c>
      <c r="BA228" s="225">
        <f>IF(AZ228=1,G228,0)</f>
        <v>0</v>
      </c>
      <c r="BB228" s="225">
        <f>IF(AZ228=2,G228,0)</f>
        <v>0</v>
      </c>
      <c r="BC228" s="225">
        <f>IF(AZ228=3,G228,0)</f>
        <v>0</v>
      </c>
      <c r="BD228" s="225">
        <f>IF(AZ228=4,G228,0)</f>
        <v>0</v>
      </c>
      <c r="BE228" s="225">
        <f>IF(AZ228=5,G228,0)</f>
        <v>0</v>
      </c>
      <c r="CA228" s="250">
        <v>1</v>
      </c>
      <c r="CB228" s="250">
        <v>1</v>
      </c>
    </row>
    <row r="229" spans="1:15" ht="12.75">
      <c r="A229" s="259"/>
      <c r="B229" s="263"/>
      <c r="C229" s="319" t="s">
        <v>459</v>
      </c>
      <c r="D229" s="320"/>
      <c r="E229" s="264">
        <v>0</v>
      </c>
      <c r="F229" s="265"/>
      <c r="G229" s="266"/>
      <c r="H229" s="267"/>
      <c r="I229" s="261"/>
      <c r="J229" s="268"/>
      <c r="K229" s="261"/>
      <c r="M229" s="262" t="s">
        <v>459</v>
      </c>
      <c r="O229" s="250"/>
    </row>
    <row r="230" spans="1:15" ht="12.75">
      <c r="A230" s="259"/>
      <c r="B230" s="263"/>
      <c r="C230" s="319" t="s">
        <v>517</v>
      </c>
      <c r="D230" s="320"/>
      <c r="E230" s="264">
        <v>231.7258</v>
      </c>
      <c r="F230" s="265"/>
      <c r="G230" s="266"/>
      <c r="H230" s="267"/>
      <c r="I230" s="261"/>
      <c r="J230" s="268"/>
      <c r="K230" s="261"/>
      <c r="M230" s="262" t="s">
        <v>517</v>
      </c>
      <c r="O230" s="250"/>
    </row>
    <row r="231" spans="1:80" ht="22.5">
      <c r="A231" s="251">
        <v>86</v>
      </c>
      <c r="B231" s="252" t="s">
        <v>460</v>
      </c>
      <c r="C231" s="253" t="s">
        <v>461</v>
      </c>
      <c r="D231" s="254" t="s">
        <v>113</v>
      </c>
      <c r="E231" s="255">
        <v>423.1808</v>
      </c>
      <c r="F231" s="255"/>
      <c r="G231" s="256">
        <f>E231*F231</f>
        <v>0</v>
      </c>
      <c r="H231" s="257">
        <v>0.00061</v>
      </c>
      <c r="I231" s="258">
        <f>E231*H231</f>
        <v>0.258140288</v>
      </c>
      <c r="J231" s="257">
        <v>0</v>
      </c>
      <c r="K231" s="258">
        <f>E231*J231</f>
        <v>0</v>
      </c>
      <c r="O231" s="250">
        <v>2</v>
      </c>
      <c r="AA231" s="225">
        <v>1</v>
      </c>
      <c r="AB231" s="225">
        <v>7</v>
      </c>
      <c r="AC231" s="225">
        <v>7</v>
      </c>
      <c r="AZ231" s="225">
        <v>2</v>
      </c>
      <c r="BA231" s="225">
        <f>IF(AZ231=1,G231,0)</f>
        <v>0</v>
      </c>
      <c r="BB231" s="225">
        <f>IF(AZ231=2,G231,0)</f>
        <v>0</v>
      </c>
      <c r="BC231" s="225">
        <f>IF(AZ231=3,G231,0)</f>
        <v>0</v>
      </c>
      <c r="BD231" s="225">
        <f>IF(AZ231=4,G231,0)</f>
        <v>0</v>
      </c>
      <c r="BE231" s="225">
        <f>IF(AZ231=5,G231,0)</f>
        <v>0</v>
      </c>
      <c r="CA231" s="250">
        <v>1</v>
      </c>
      <c r="CB231" s="250">
        <v>7</v>
      </c>
    </row>
    <row r="232" spans="1:15" ht="12.75">
      <c r="A232" s="259"/>
      <c r="B232" s="263"/>
      <c r="C232" s="319" t="s">
        <v>517</v>
      </c>
      <c r="D232" s="320"/>
      <c r="E232" s="264">
        <v>231.7258</v>
      </c>
      <c r="F232" s="265"/>
      <c r="G232" s="266"/>
      <c r="H232" s="267"/>
      <c r="I232" s="261"/>
      <c r="J232" s="268"/>
      <c r="K232" s="261"/>
      <c r="M232" s="262" t="s">
        <v>517</v>
      </c>
      <c r="O232" s="250"/>
    </row>
    <row r="233" spans="1:15" ht="12.75">
      <c r="A233" s="259"/>
      <c r="B233" s="263"/>
      <c r="C233" s="319" t="s">
        <v>496</v>
      </c>
      <c r="D233" s="320"/>
      <c r="E233" s="264">
        <v>49.335</v>
      </c>
      <c r="F233" s="265"/>
      <c r="G233" s="266"/>
      <c r="H233" s="267"/>
      <c r="I233" s="261"/>
      <c r="J233" s="268"/>
      <c r="K233" s="261"/>
      <c r="M233" s="262" t="s">
        <v>496</v>
      </c>
      <c r="O233" s="250"/>
    </row>
    <row r="234" spans="1:15" ht="22.5">
      <c r="A234" s="259"/>
      <c r="B234" s="263"/>
      <c r="C234" s="319" t="s">
        <v>497</v>
      </c>
      <c r="D234" s="320"/>
      <c r="E234" s="264">
        <v>142.12</v>
      </c>
      <c r="F234" s="265"/>
      <c r="G234" s="266"/>
      <c r="H234" s="267"/>
      <c r="I234" s="261"/>
      <c r="J234" s="268"/>
      <c r="K234" s="261"/>
      <c r="M234" s="262" t="s">
        <v>497</v>
      </c>
      <c r="O234" s="250"/>
    </row>
    <row r="235" spans="1:80" ht="12.75">
      <c r="A235" s="251">
        <v>87</v>
      </c>
      <c r="B235" s="252" t="s">
        <v>462</v>
      </c>
      <c r="C235" s="253" t="s">
        <v>463</v>
      </c>
      <c r="D235" s="254" t="s">
        <v>113</v>
      </c>
      <c r="E235" s="255">
        <v>231.7258</v>
      </c>
      <c r="F235" s="255"/>
      <c r="G235" s="256">
        <f>E235*F235</f>
        <v>0</v>
      </c>
      <c r="H235" s="257">
        <v>0.00061</v>
      </c>
      <c r="I235" s="258">
        <f>E235*H235</f>
        <v>0.14135273799999998</v>
      </c>
      <c r="J235" s="257">
        <v>0</v>
      </c>
      <c r="K235" s="258">
        <f>E235*J235</f>
        <v>0</v>
      </c>
      <c r="O235" s="250">
        <v>2</v>
      </c>
      <c r="AA235" s="225">
        <v>1</v>
      </c>
      <c r="AB235" s="225">
        <v>7</v>
      </c>
      <c r="AC235" s="225">
        <v>7</v>
      </c>
      <c r="AZ235" s="225">
        <v>2</v>
      </c>
      <c r="BA235" s="225">
        <f>IF(AZ235=1,G235,0)</f>
        <v>0</v>
      </c>
      <c r="BB235" s="225">
        <f>IF(AZ235=2,G235,0)</f>
        <v>0</v>
      </c>
      <c r="BC235" s="225">
        <f>IF(AZ235=3,G235,0)</f>
        <v>0</v>
      </c>
      <c r="BD235" s="225">
        <f>IF(AZ235=4,G235,0)</f>
        <v>0</v>
      </c>
      <c r="BE235" s="225">
        <f>IF(AZ235=5,G235,0)</f>
        <v>0</v>
      </c>
      <c r="CA235" s="250">
        <v>1</v>
      </c>
      <c r="CB235" s="250">
        <v>7</v>
      </c>
    </row>
    <row r="236" spans="1:15" ht="12.75">
      <c r="A236" s="259"/>
      <c r="B236" s="263"/>
      <c r="C236" s="319" t="s">
        <v>517</v>
      </c>
      <c r="D236" s="320"/>
      <c r="E236" s="264">
        <v>231.7258</v>
      </c>
      <c r="F236" s="265"/>
      <c r="G236" s="266"/>
      <c r="H236" s="267"/>
      <c r="I236" s="261"/>
      <c r="J236" s="268"/>
      <c r="K236" s="261"/>
      <c r="M236" s="262" t="s">
        <v>517</v>
      </c>
      <c r="O236" s="250"/>
    </row>
    <row r="237" spans="1:80" ht="22.5">
      <c r="A237" s="251">
        <v>88</v>
      </c>
      <c r="B237" s="252" t="s">
        <v>464</v>
      </c>
      <c r="C237" s="253" t="s">
        <v>465</v>
      </c>
      <c r="D237" s="254" t="s">
        <v>113</v>
      </c>
      <c r="E237" s="255">
        <v>423.1808</v>
      </c>
      <c r="F237" s="255"/>
      <c r="G237" s="256">
        <f>E237*F237</f>
        <v>0</v>
      </c>
      <c r="H237" s="257">
        <v>0.00061</v>
      </c>
      <c r="I237" s="258">
        <f>E237*H237</f>
        <v>0.258140288</v>
      </c>
      <c r="J237" s="257">
        <v>0</v>
      </c>
      <c r="K237" s="258">
        <f>E237*J237</f>
        <v>0</v>
      </c>
      <c r="O237" s="250">
        <v>2</v>
      </c>
      <c r="AA237" s="225">
        <v>1</v>
      </c>
      <c r="AB237" s="225">
        <v>7</v>
      </c>
      <c r="AC237" s="225">
        <v>7</v>
      </c>
      <c r="AZ237" s="225">
        <v>2</v>
      </c>
      <c r="BA237" s="225">
        <f>IF(AZ237=1,G237,0)</f>
        <v>0</v>
      </c>
      <c r="BB237" s="225">
        <f>IF(AZ237=2,G237,0)</f>
        <v>0</v>
      </c>
      <c r="BC237" s="225">
        <f>IF(AZ237=3,G237,0)</f>
        <v>0</v>
      </c>
      <c r="BD237" s="225">
        <f>IF(AZ237=4,G237,0)</f>
        <v>0</v>
      </c>
      <c r="BE237" s="225">
        <f>IF(AZ237=5,G237,0)</f>
        <v>0</v>
      </c>
      <c r="CA237" s="250">
        <v>1</v>
      </c>
      <c r="CB237" s="250">
        <v>7</v>
      </c>
    </row>
    <row r="238" spans="1:15" ht="12.75">
      <c r="A238" s="259"/>
      <c r="B238" s="263"/>
      <c r="C238" s="319" t="s">
        <v>517</v>
      </c>
      <c r="D238" s="320"/>
      <c r="E238" s="264">
        <v>231.7258</v>
      </c>
      <c r="F238" s="265"/>
      <c r="G238" s="266"/>
      <c r="H238" s="267"/>
      <c r="I238" s="261"/>
      <c r="J238" s="268"/>
      <c r="K238" s="261"/>
      <c r="M238" s="262" t="s">
        <v>517</v>
      </c>
      <c r="O238" s="250"/>
    </row>
    <row r="239" spans="1:15" ht="12.75">
      <c r="A239" s="259"/>
      <c r="B239" s="263"/>
      <c r="C239" s="319" t="s">
        <v>496</v>
      </c>
      <c r="D239" s="320"/>
      <c r="E239" s="264">
        <v>49.335</v>
      </c>
      <c r="F239" s="265"/>
      <c r="G239" s="266"/>
      <c r="H239" s="267"/>
      <c r="I239" s="261"/>
      <c r="J239" s="268"/>
      <c r="K239" s="261"/>
      <c r="M239" s="262" t="s">
        <v>496</v>
      </c>
      <c r="O239" s="250"/>
    </row>
    <row r="240" spans="1:15" ht="22.5">
      <c r="A240" s="259"/>
      <c r="B240" s="263"/>
      <c r="C240" s="319" t="s">
        <v>497</v>
      </c>
      <c r="D240" s="320"/>
      <c r="E240" s="264">
        <v>142.12</v>
      </c>
      <c r="F240" s="265"/>
      <c r="G240" s="266"/>
      <c r="H240" s="267"/>
      <c r="I240" s="261"/>
      <c r="J240" s="268"/>
      <c r="K240" s="261"/>
      <c r="M240" s="262" t="s">
        <v>497</v>
      </c>
      <c r="O240" s="250"/>
    </row>
    <row r="241" spans="1:57" ht="12.75">
      <c r="A241" s="269"/>
      <c r="B241" s="270" t="s">
        <v>102</v>
      </c>
      <c r="C241" s="271" t="s">
        <v>425</v>
      </c>
      <c r="D241" s="272"/>
      <c r="E241" s="273"/>
      <c r="F241" s="274"/>
      <c r="G241" s="275">
        <f>SUM(G203:G240)</f>
        <v>0</v>
      </c>
      <c r="H241" s="276"/>
      <c r="I241" s="277">
        <f>SUM(I203:I240)</f>
        <v>0.6651462669999999</v>
      </c>
      <c r="J241" s="276"/>
      <c r="K241" s="277">
        <f>SUM(K203:K240)</f>
        <v>0</v>
      </c>
      <c r="O241" s="250">
        <v>4</v>
      </c>
      <c r="BA241" s="278">
        <f>SUM(BA203:BA240)</f>
        <v>0</v>
      </c>
      <c r="BB241" s="278">
        <f>SUM(BB203:BB240)</f>
        <v>0</v>
      </c>
      <c r="BC241" s="278">
        <f>SUM(BC203:BC240)</f>
        <v>0</v>
      </c>
      <c r="BD241" s="278">
        <f>SUM(BD203:BD240)</f>
        <v>0</v>
      </c>
      <c r="BE241" s="278">
        <f>SUM(BE203:BE240)</f>
        <v>0</v>
      </c>
    </row>
    <row r="242" spans="1:15" ht="12.75">
      <c r="A242" s="240" t="s">
        <v>100</v>
      </c>
      <c r="B242" s="241" t="s">
        <v>466</v>
      </c>
      <c r="C242" s="242" t="s">
        <v>467</v>
      </c>
      <c r="D242" s="243"/>
      <c r="E242" s="244"/>
      <c r="F242" s="244"/>
      <c r="G242" s="245"/>
      <c r="H242" s="246"/>
      <c r="I242" s="247"/>
      <c r="J242" s="248"/>
      <c r="K242" s="249"/>
      <c r="O242" s="250">
        <v>1</v>
      </c>
    </row>
    <row r="243" spans="1:80" ht="22.5">
      <c r="A243" s="251">
        <v>89</v>
      </c>
      <c r="B243" s="252" t="s">
        <v>469</v>
      </c>
      <c r="C243" s="253" t="s">
        <v>470</v>
      </c>
      <c r="D243" s="254" t="s">
        <v>324</v>
      </c>
      <c r="E243" s="255">
        <v>88.1210807</v>
      </c>
      <c r="F243" s="255"/>
      <c r="G243" s="256">
        <f>E243*F243</f>
        <v>0</v>
      </c>
      <c r="H243" s="257">
        <v>0</v>
      </c>
      <c r="I243" s="258">
        <f>E243*H243</f>
        <v>0</v>
      </c>
      <c r="J243" s="257"/>
      <c r="K243" s="258">
        <f>E243*J243</f>
        <v>0</v>
      </c>
      <c r="O243" s="250">
        <v>2</v>
      </c>
      <c r="AA243" s="225">
        <v>8</v>
      </c>
      <c r="AB243" s="225">
        <v>0</v>
      </c>
      <c r="AC243" s="225">
        <v>3</v>
      </c>
      <c r="AZ243" s="225">
        <v>1</v>
      </c>
      <c r="BA243" s="225">
        <f>IF(AZ243=1,G243,0)</f>
        <v>0</v>
      </c>
      <c r="BB243" s="225">
        <f>IF(AZ243=2,G243,0)</f>
        <v>0</v>
      </c>
      <c r="BC243" s="225">
        <f>IF(AZ243=3,G243,0)</f>
        <v>0</v>
      </c>
      <c r="BD243" s="225">
        <f>IF(AZ243=4,G243,0)</f>
        <v>0</v>
      </c>
      <c r="BE243" s="225">
        <f>IF(AZ243=5,G243,0)</f>
        <v>0</v>
      </c>
      <c r="CA243" s="250">
        <v>8</v>
      </c>
      <c r="CB243" s="250">
        <v>0</v>
      </c>
    </row>
    <row r="244" spans="1:80" ht="22.5">
      <c r="A244" s="251">
        <v>90</v>
      </c>
      <c r="B244" s="252" t="s">
        <v>471</v>
      </c>
      <c r="C244" s="253" t="s">
        <v>472</v>
      </c>
      <c r="D244" s="254" t="s">
        <v>324</v>
      </c>
      <c r="E244" s="255">
        <v>88.1210807</v>
      </c>
      <c r="F244" s="255"/>
      <c r="G244" s="256">
        <f>E244*F244</f>
        <v>0</v>
      </c>
      <c r="H244" s="257">
        <v>0</v>
      </c>
      <c r="I244" s="258">
        <f>E244*H244</f>
        <v>0</v>
      </c>
      <c r="J244" s="257"/>
      <c r="K244" s="258">
        <f>E244*J244</f>
        <v>0</v>
      </c>
      <c r="O244" s="250">
        <v>2</v>
      </c>
      <c r="AA244" s="225">
        <v>8</v>
      </c>
      <c r="AB244" s="225">
        <v>0</v>
      </c>
      <c r="AC244" s="225">
        <v>3</v>
      </c>
      <c r="AZ244" s="225">
        <v>1</v>
      </c>
      <c r="BA244" s="225">
        <f>IF(AZ244=1,G244,0)</f>
        <v>0</v>
      </c>
      <c r="BB244" s="225">
        <f>IF(AZ244=2,G244,0)</f>
        <v>0</v>
      </c>
      <c r="BC244" s="225">
        <f>IF(AZ244=3,G244,0)</f>
        <v>0</v>
      </c>
      <c r="BD244" s="225">
        <f>IF(AZ244=4,G244,0)</f>
        <v>0</v>
      </c>
      <c r="BE244" s="225">
        <f>IF(AZ244=5,G244,0)</f>
        <v>0</v>
      </c>
      <c r="CA244" s="250">
        <v>8</v>
      </c>
      <c r="CB244" s="250">
        <v>0</v>
      </c>
    </row>
    <row r="245" spans="1:80" ht="22.5">
      <c r="A245" s="251">
        <v>91</v>
      </c>
      <c r="B245" s="252" t="s">
        <v>473</v>
      </c>
      <c r="C245" s="253" t="s">
        <v>474</v>
      </c>
      <c r="D245" s="254" t="s">
        <v>324</v>
      </c>
      <c r="E245" s="255">
        <v>881.210807</v>
      </c>
      <c r="F245" s="255"/>
      <c r="G245" s="256">
        <f>E245*F245</f>
        <v>0</v>
      </c>
      <c r="H245" s="257">
        <v>0</v>
      </c>
      <c r="I245" s="258">
        <f>E245*H245</f>
        <v>0</v>
      </c>
      <c r="J245" s="257"/>
      <c r="K245" s="258">
        <f>E245*J245</f>
        <v>0</v>
      </c>
      <c r="O245" s="250">
        <v>2</v>
      </c>
      <c r="AA245" s="225">
        <v>8</v>
      </c>
      <c r="AB245" s="225">
        <v>0</v>
      </c>
      <c r="AC245" s="225">
        <v>3</v>
      </c>
      <c r="AZ245" s="225">
        <v>1</v>
      </c>
      <c r="BA245" s="225">
        <f>IF(AZ245=1,G245,0)</f>
        <v>0</v>
      </c>
      <c r="BB245" s="225">
        <f>IF(AZ245=2,G245,0)</f>
        <v>0</v>
      </c>
      <c r="BC245" s="225">
        <f>IF(AZ245=3,G245,0)</f>
        <v>0</v>
      </c>
      <c r="BD245" s="225">
        <f>IF(AZ245=4,G245,0)</f>
        <v>0</v>
      </c>
      <c r="BE245" s="225">
        <f>IF(AZ245=5,G245,0)</f>
        <v>0</v>
      </c>
      <c r="CA245" s="250">
        <v>8</v>
      </c>
      <c r="CB245" s="250">
        <v>0</v>
      </c>
    </row>
    <row r="246" spans="1:80" ht="12.75">
      <c r="A246" s="251">
        <v>92</v>
      </c>
      <c r="B246" s="252" t="s">
        <v>475</v>
      </c>
      <c r="C246" s="253" t="s">
        <v>476</v>
      </c>
      <c r="D246" s="254" t="s">
        <v>324</v>
      </c>
      <c r="E246" s="255">
        <v>88.1210807</v>
      </c>
      <c r="F246" s="255"/>
      <c r="G246" s="256">
        <f>E246*F246</f>
        <v>0</v>
      </c>
      <c r="H246" s="257">
        <v>0</v>
      </c>
      <c r="I246" s="258">
        <f>E246*H246</f>
        <v>0</v>
      </c>
      <c r="J246" s="257"/>
      <c r="K246" s="258">
        <f>E246*J246</f>
        <v>0</v>
      </c>
      <c r="O246" s="250">
        <v>2</v>
      </c>
      <c r="AA246" s="225">
        <v>8</v>
      </c>
      <c r="AB246" s="225">
        <v>0</v>
      </c>
      <c r="AC246" s="225">
        <v>3</v>
      </c>
      <c r="AZ246" s="225">
        <v>1</v>
      </c>
      <c r="BA246" s="225">
        <f>IF(AZ246=1,G246,0)</f>
        <v>0</v>
      </c>
      <c r="BB246" s="225">
        <f>IF(AZ246=2,G246,0)</f>
        <v>0</v>
      </c>
      <c r="BC246" s="225">
        <f>IF(AZ246=3,G246,0)</f>
        <v>0</v>
      </c>
      <c r="BD246" s="225">
        <f>IF(AZ246=4,G246,0)</f>
        <v>0</v>
      </c>
      <c r="BE246" s="225">
        <f>IF(AZ246=5,G246,0)</f>
        <v>0</v>
      </c>
      <c r="CA246" s="250">
        <v>8</v>
      </c>
      <c r="CB246" s="250">
        <v>0</v>
      </c>
    </row>
    <row r="247" spans="1:57" ht="12.75">
      <c r="A247" s="269"/>
      <c r="B247" s="270" t="s">
        <v>102</v>
      </c>
      <c r="C247" s="271" t="s">
        <v>468</v>
      </c>
      <c r="D247" s="272"/>
      <c r="E247" s="273"/>
      <c r="F247" s="274"/>
      <c r="G247" s="275">
        <f>SUM(G242:G246)</f>
        <v>0</v>
      </c>
      <c r="H247" s="276"/>
      <c r="I247" s="277">
        <f>SUM(I242:I246)</f>
        <v>0</v>
      </c>
      <c r="J247" s="276"/>
      <c r="K247" s="277">
        <f>SUM(K242:K246)</f>
        <v>0</v>
      </c>
      <c r="O247" s="250">
        <v>4</v>
      </c>
      <c r="BA247" s="278">
        <f>SUM(BA242:BA246)</f>
        <v>0</v>
      </c>
      <c r="BB247" s="278">
        <f>SUM(BB242:BB246)</f>
        <v>0</v>
      </c>
      <c r="BC247" s="278">
        <f>SUM(BC242:BC246)</f>
        <v>0</v>
      </c>
      <c r="BD247" s="278">
        <f>SUM(BD242:BD246)</f>
        <v>0</v>
      </c>
      <c r="BE247" s="278">
        <f>SUM(BE242:BE246)</f>
        <v>0</v>
      </c>
    </row>
    <row r="248" ht="12.75">
      <c r="E248" s="225"/>
    </row>
    <row r="249" ht="12.75">
      <c r="E249" s="225"/>
    </row>
    <row r="250" ht="12.75">
      <c r="E250" s="225"/>
    </row>
    <row r="251" ht="12.75">
      <c r="E251" s="225"/>
    </row>
    <row r="252" ht="12.75">
      <c r="E252" s="225"/>
    </row>
    <row r="253" ht="12.75">
      <c r="E253" s="225"/>
    </row>
    <row r="254" ht="12.75">
      <c r="E254" s="225"/>
    </row>
    <row r="255" ht="12.75">
      <c r="E255" s="225"/>
    </row>
    <row r="256" ht="12.75">
      <c r="E256" s="225"/>
    </row>
    <row r="257" ht="12.75">
      <c r="E257" s="225"/>
    </row>
    <row r="258" ht="12.75">
      <c r="E258" s="225"/>
    </row>
    <row r="259" ht="12.75">
      <c r="E259" s="225"/>
    </row>
    <row r="260" ht="12.75">
      <c r="E260" s="225"/>
    </row>
    <row r="261" ht="12.75">
      <c r="E261" s="225"/>
    </row>
    <row r="262" ht="12.75">
      <c r="E262" s="225"/>
    </row>
    <row r="263" ht="12.75">
      <c r="E263" s="225"/>
    </row>
    <row r="264" ht="12.75">
      <c r="E264" s="225"/>
    </row>
    <row r="265" ht="12.75">
      <c r="E265" s="225"/>
    </row>
    <row r="266" ht="12.75">
      <c r="E266" s="225"/>
    </row>
    <row r="267" ht="12.75">
      <c r="E267" s="225"/>
    </row>
    <row r="268" ht="12.75">
      <c r="E268" s="225"/>
    </row>
    <row r="269" ht="12.75">
      <c r="E269" s="225"/>
    </row>
    <row r="270" ht="12.75">
      <c r="E270" s="225"/>
    </row>
    <row r="271" spans="1:7" ht="12.75">
      <c r="A271" s="268"/>
      <c r="B271" s="268"/>
      <c r="C271" s="268"/>
      <c r="D271" s="268"/>
      <c r="E271" s="268"/>
      <c r="F271" s="268"/>
      <c r="G271" s="268"/>
    </row>
    <row r="272" spans="1:7" ht="12.75">
      <c r="A272" s="268"/>
      <c r="B272" s="268"/>
      <c r="C272" s="268"/>
      <c r="D272" s="268"/>
      <c r="E272" s="268"/>
      <c r="F272" s="268"/>
      <c r="G272" s="268"/>
    </row>
    <row r="273" spans="1:7" ht="12.75">
      <c r="A273" s="268"/>
      <c r="B273" s="268"/>
      <c r="C273" s="268"/>
      <c r="D273" s="268"/>
      <c r="E273" s="268"/>
      <c r="F273" s="268"/>
      <c r="G273" s="268"/>
    </row>
    <row r="274" spans="1:7" ht="12.75">
      <c r="A274" s="268"/>
      <c r="B274" s="268"/>
      <c r="C274" s="268"/>
      <c r="D274" s="268"/>
      <c r="E274" s="268"/>
      <c r="F274" s="268"/>
      <c r="G274" s="268"/>
    </row>
    <row r="275" ht="12.75">
      <c r="E275" s="225"/>
    </row>
    <row r="276" ht="12.75">
      <c r="E276" s="225"/>
    </row>
    <row r="277" ht="12.75">
      <c r="E277" s="225"/>
    </row>
    <row r="278" ht="12.75">
      <c r="E278" s="225"/>
    </row>
    <row r="279" ht="12.75">
      <c r="E279" s="225"/>
    </row>
    <row r="280" ht="12.75">
      <c r="E280" s="225"/>
    </row>
    <row r="281" ht="12.75">
      <c r="E281" s="225"/>
    </row>
    <row r="282" ht="12.75">
      <c r="E282" s="225"/>
    </row>
    <row r="283" ht="12.75">
      <c r="E283" s="225"/>
    </row>
    <row r="284" ht="12.75">
      <c r="E284" s="225"/>
    </row>
    <row r="285" ht="12.75">
      <c r="E285" s="225"/>
    </row>
    <row r="286" ht="12.75">
      <c r="E286" s="225"/>
    </row>
    <row r="287" ht="12.75">
      <c r="E287" s="225"/>
    </row>
    <row r="288" ht="12.75">
      <c r="E288" s="225"/>
    </row>
    <row r="289" ht="12.75">
      <c r="E289" s="225"/>
    </row>
    <row r="290" ht="12.75">
      <c r="E290" s="225"/>
    </row>
    <row r="291" ht="12.75">
      <c r="E291" s="225"/>
    </row>
    <row r="292" ht="12.75">
      <c r="E292" s="225"/>
    </row>
    <row r="293" ht="12.75">
      <c r="E293" s="225"/>
    </row>
    <row r="294" ht="12.75">
      <c r="E294" s="225"/>
    </row>
    <row r="295" ht="12.75">
      <c r="E295" s="225"/>
    </row>
    <row r="296" ht="12.75">
      <c r="E296" s="225"/>
    </row>
    <row r="297" ht="12.75">
      <c r="E297" s="225"/>
    </row>
    <row r="298" ht="12.75">
      <c r="E298" s="225"/>
    </row>
    <row r="299" ht="12.75">
      <c r="E299" s="225"/>
    </row>
    <row r="300" ht="12.75">
      <c r="E300" s="225"/>
    </row>
    <row r="301" ht="12.75">
      <c r="E301" s="225"/>
    </row>
    <row r="302" ht="12.75">
      <c r="E302" s="225"/>
    </row>
    <row r="303" ht="12.75">
      <c r="E303" s="225"/>
    </row>
    <row r="304" ht="12.75">
      <c r="E304" s="225"/>
    </row>
    <row r="305" ht="12.75">
      <c r="E305" s="225"/>
    </row>
    <row r="306" spans="1:2" ht="12.75">
      <c r="A306" s="279"/>
      <c r="B306" s="279"/>
    </row>
    <row r="307" spans="1:7" ht="12.75">
      <c r="A307" s="268"/>
      <c r="B307" s="268"/>
      <c r="C307" s="280"/>
      <c r="D307" s="280"/>
      <c r="E307" s="281"/>
      <c r="F307" s="280"/>
      <c r="G307" s="282"/>
    </row>
    <row r="308" spans="1:7" ht="12.75">
      <c r="A308" s="283"/>
      <c r="B308" s="283"/>
      <c r="C308" s="268"/>
      <c r="D308" s="268"/>
      <c r="E308" s="284"/>
      <c r="F308" s="268"/>
      <c r="G308" s="268"/>
    </row>
    <row r="309" spans="1:7" ht="12.75">
      <c r="A309" s="268"/>
      <c r="B309" s="268"/>
      <c r="C309" s="268"/>
      <c r="D309" s="268"/>
      <c r="E309" s="284"/>
      <c r="F309" s="268"/>
      <c r="G309" s="268"/>
    </row>
    <row r="310" spans="1:7" ht="12.75">
      <c r="A310" s="268"/>
      <c r="B310" s="268"/>
      <c r="C310" s="268"/>
      <c r="D310" s="268"/>
      <c r="E310" s="284"/>
      <c r="F310" s="268"/>
      <c r="G310" s="268"/>
    </row>
    <row r="311" spans="1:7" ht="12.75">
      <c r="A311" s="268"/>
      <c r="B311" s="268"/>
      <c r="C311" s="268"/>
      <c r="D311" s="268"/>
      <c r="E311" s="284"/>
      <c r="F311" s="268"/>
      <c r="G311" s="268"/>
    </row>
    <row r="312" spans="1:7" ht="12.75">
      <c r="A312" s="268"/>
      <c r="B312" s="268"/>
      <c r="C312" s="268"/>
      <c r="D312" s="268"/>
      <c r="E312" s="284"/>
      <c r="F312" s="268"/>
      <c r="G312" s="268"/>
    </row>
    <row r="313" spans="1:7" ht="12.75">
      <c r="A313" s="268"/>
      <c r="B313" s="268"/>
      <c r="C313" s="268"/>
      <c r="D313" s="268"/>
      <c r="E313" s="284"/>
      <c r="F313" s="268"/>
      <c r="G313" s="268"/>
    </row>
    <row r="314" spans="1:7" ht="12.75">
      <c r="A314" s="268"/>
      <c r="B314" s="268"/>
      <c r="C314" s="268"/>
      <c r="D314" s="268"/>
      <c r="E314" s="284"/>
      <c r="F314" s="268"/>
      <c r="G314" s="268"/>
    </row>
    <row r="315" spans="1:7" ht="12.75">
      <c r="A315" s="268"/>
      <c r="B315" s="268"/>
      <c r="C315" s="268"/>
      <c r="D315" s="268"/>
      <c r="E315" s="284"/>
      <c r="F315" s="268"/>
      <c r="G315" s="268"/>
    </row>
    <row r="316" spans="1:7" ht="12.75">
      <c r="A316" s="268"/>
      <c r="B316" s="268"/>
      <c r="C316" s="268"/>
      <c r="D316" s="268"/>
      <c r="E316" s="284"/>
      <c r="F316" s="268"/>
      <c r="G316" s="268"/>
    </row>
    <row r="317" spans="1:7" ht="12.75">
      <c r="A317" s="268"/>
      <c r="B317" s="268"/>
      <c r="C317" s="268"/>
      <c r="D317" s="268"/>
      <c r="E317" s="284"/>
      <c r="F317" s="268"/>
      <c r="G317" s="268"/>
    </row>
    <row r="318" spans="1:7" ht="12.75">
      <c r="A318" s="268"/>
      <c r="B318" s="268"/>
      <c r="C318" s="268"/>
      <c r="D318" s="268"/>
      <c r="E318" s="284"/>
      <c r="F318" s="268"/>
      <c r="G318" s="268"/>
    </row>
    <row r="319" spans="1:7" ht="12.75">
      <c r="A319" s="268"/>
      <c r="B319" s="268"/>
      <c r="C319" s="268"/>
      <c r="D319" s="268"/>
      <c r="E319" s="284"/>
      <c r="F319" s="268"/>
      <c r="G319" s="268"/>
    </row>
    <row r="320" spans="1:7" ht="12.75">
      <c r="A320" s="268"/>
      <c r="B320" s="268"/>
      <c r="C320" s="268"/>
      <c r="D320" s="268"/>
      <c r="E320" s="284"/>
      <c r="F320" s="268"/>
      <c r="G320" s="268"/>
    </row>
  </sheetData>
  <mergeCells count="131">
    <mergeCell ref="A1:G1"/>
    <mergeCell ref="A3:B3"/>
    <mergeCell ref="A4:B4"/>
    <mergeCell ref="E4:G4"/>
    <mergeCell ref="C9:D9"/>
    <mergeCell ref="C11:D11"/>
    <mergeCell ref="C12:D12"/>
    <mergeCell ref="C13:D13"/>
    <mergeCell ref="C23:D23"/>
    <mergeCell ref="C24:D24"/>
    <mergeCell ref="C26:D26"/>
    <mergeCell ref="C27:D27"/>
    <mergeCell ref="C28:D28"/>
    <mergeCell ref="C29:D29"/>
    <mergeCell ref="C14:D14"/>
    <mergeCell ref="C16:D16"/>
    <mergeCell ref="C18:D18"/>
    <mergeCell ref="C20:D20"/>
    <mergeCell ref="C21:D21"/>
    <mergeCell ref="C22:D22"/>
    <mergeCell ref="C36:D36"/>
    <mergeCell ref="C37:D37"/>
    <mergeCell ref="C38:D38"/>
    <mergeCell ref="C39:D39"/>
    <mergeCell ref="C41:D41"/>
    <mergeCell ref="C42:D42"/>
    <mergeCell ref="C30:D30"/>
    <mergeCell ref="C31:D31"/>
    <mergeCell ref="C32:D32"/>
    <mergeCell ref="C33:D33"/>
    <mergeCell ref="C34:D34"/>
    <mergeCell ref="C35:D35"/>
    <mergeCell ref="C51:D51"/>
    <mergeCell ref="C53:D53"/>
    <mergeCell ref="C54:D54"/>
    <mergeCell ref="C56:D56"/>
    <mergeCell ref="C57:D57"/>
    <mergeCell ref="C58:D58"/>
    <mergeCell ref="C43:D43"/>
    <mergeCell ref="C44:D44"/>
    <mergeCell ref="C45:D45"/>
    <mergeCell ref="C47:D47"/>
    <mergeCell ref="C48:D48"/>
    <mergeCell ref="C50:D50"/>
    <mergeCell ref="C66:D66"/>
    <mergeCell ref="C70:D70"/>
    <mergeCell ref="C72:D72"/>
    <mergeCell ref="C94:D94"/>
    <mergeCell ref="C95:D95"/>
    <mergeCell ref="C97:D97"/>
    <mergeCell ref="C99:D99"/>
    <mergeCell ref="C59:D59"/>
    <mergeCell ref="C60:D60"/>
    <mergeCell ref="C61:D61"/>
    <mergeCell ref="C62:D62"/>
    <mergeCell ref="C63:D63"/>
    <mergeCell ref="C64:D64"/>
    <mergeCell ref="C76:D76"/>
    <mergeCell ref="C78:D78"/>
    <mergeCell ref="C80:D80"/>
    <mergeCell ref="C82:D82"/>
    <mergeCell ref="C84:D84"/>
    <mergeCell ref="C86:D86"/>
    <mergeCell ref="C88:D88"/>
    <mergeCell ref="C90:D90"/>
    <mergeCell ref="C92:D92"/>
    <mergeCell ref="C134:D134"/>
    <mergeCell ref="C157:D157"/>
    <mergeCell ref="C159:D159"/>
    <mergeCell ref="C161:G161"/>
    <mergeCell ref="C164:D164"/>
    <mergeCell ref="C103:D103"/>
    <mergeCell ref="C108:G108"/>
    <mergeCell ref="C123:D123"/>
    <mergeCell ref="C125:D125"/>
    <mergeCell ref="C126:D126"/>
    <mergeCell ref="C127:D127"/>
    <mergeCell ref="C165:D165"/>
    <mergeCell ref="C167:D167"/>
    <mergeCell ref="C170:D170"/>
    <mergeCell ref="C173:G173"/>
    <mergeCell ref="C174:D174"/>
    <mergeCell ref="C176:D176"/>
    <mergeCell ref="C140:D140"/>
    <mergeCell ref="C141:D141"/>
    <mergeCell ref="C142:D142"/>
    <mergeCell ref="C144:D144"/>
    <mergeCell ref="C145:D145"/>
    <mergeCell ref="C146:D146"/>
    <mergeCell ref="C148:D148"/>
    <mergeCell ref="C150:D150"/>
    <mergeCell ref="C155:D155"/>
    <mergeCell ref="C189:D189"/>
    <mergeCell ref="C191:D191"/>
    <mergeCell ref="C196:D196"/>
    <mergeCell ref="C198:D198"/>
    <mergeCell ref="C200:D200"/>
    <mergeCell ref="C178:D178"/>
    <mergeCell ref="C180:D180"/>
    <mergeCell ref="C182:G182"/>
    <mergeCell ref="C183:D183"/>
    <mergeCell ref="C185:D185"/>
    <mergeCell ref="C187:D187"/>
    <mergeCell ref="C215:D215"/>
    <mergeCell ref="C217:D217"/>
    <mergeCell ref="C218:D218"/>
    <mergeCell ref="C220:D220"/>
    <mergeCell ref="C221:D221"/>
    <mergeCell ref="C222:D222"/>
    <mergeCell ref="C205:D205"/>
    <mergeCell ref="C206:D206"/>
    <mergeCell ref="C207:D207"/>
    <mergeCell ref="C209:D209"/>
    <mergeCell ref="C210:D210"/>
    <mergeCell ref="C211:D211"/>
    <mergeCell ref="C213:D213"/>
    <mergeCell ref="C214:D214"/>
    <mergeCell ref="C239:D239"/>
    <mergeCell ref="C240:D240"/>
    <mergeCell ref="C230:D230"/>
    <mergeCell ref="C232:D232"/>
    <mergeCell ref="C233:D233"/>
    <mergeCell ref="C234:D234"/>
    <mergeCell ref="C236:D236"/>
    <mergeCell ref="C238:D238"/>
    <mergeCell ref="C223:D223"/>
    <mergeCell ref="C224:D224"/>
    <mergeCell ref="C225:D225"/>
    <mergeCell ref="C226:D226"/>
    <mergeCell ref="C227:D227"/>
    <mergeCell ref="C229:D229"/>
  </mergeCells>
  <printOptions horizontalCentered="1"/>
  <pageMargins left="0.5905511811023623" right="0.3937007874015748" top="0.5905511811023623" bottom="0.984251968503937" header="0.1968503937007874" footer="0.5118110236220472"/>
  <pageSetup horizontalDpi="300" verticalDpi="300" orientation="landscape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51"/>
  <sheetViews>
    <sheetView workbookViewId="0" topLeftCell="A1">
      <selection activeCell="K29" sqref="K2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256" width="9.125" style="1" customWidth="1"/>
    <col min="257" max="257" width="2.00390625" style="1" customWidth="1"/>
    <col min="258" max="258" width="15.00390625" style="1" customWidth="1"/>
    <col min="259" max="259" width="15.875" style="1" customWidth="1"/>
    <col min="260" max="260" width="14.625" style="1" customWidth="1"/>
    <col min="261" max="261" width="13.625" style="1" customWidth="1"/>
    <col min="262" max="262" width="16.625" style="1" customWidth="1"/>
    <col min="263" max="263" width="15.25390625" style="1" customWidth="1"/>
    <col min="264" max="512" width="9.125" style="1" customWidth="1"/>
    <col min="513" max="513" width="2.00390625" style="1" customWidth="1"/>
    <col min="514" max="514" width="15.00390625" style="1" customWidth="1"/>
    <col min="515" max="515" width="15.875" style="1" customWidth="1"/>
    <col min="516" max="516" width="14.625" style="1" customWidth="1"/>
    <col min="517" max="517" width="13.625" style="1" customWidth="1"/>
    <col min="518" max="518" width="16.625" style="1" customWidth="1"/>
    <col min="519" max="519" width="15.25390625" style="1" customWidth="1"/>
    <col min="520" max="768" width="9.125" style="1" customWidth="1"/>
    <col min="769" max="769" width="2.00390625" style="1" customWidth="1"/>
    <col min="770" max="770" width="15.00390625" style="1" customWidth="1"/>
    <col min="771" max="771" width="15.875" style="1" customWidth="1"/>
    <col min="772" max="772" width="14.625" style="1" customWidth="1"/>
    <col min="773" max="773" width="13.625" style="1" customWidth="1"/>
    <col min="774" max="774" width="16.625" style="1" customWidth="1"/>
    <col min="775" max="775" width="15.25390625" style="1" customWidth="1"/>
    <col min="776" max="1024" width="9.125" style="1" customWidth="1"/>
    <col min="1025" max="1025" width="2.00390625" style="1" customWidth="1"/>
    <col min="1026" max="1026" width="15.00390625" style="1" customWidth="1"/>
    <col min="1027" max="1027" width="15.875" style="1" customWidth="1"/>
    <col min="1028" max="1028" width="14.625" style="1" customWidth="1"/>
    <col min="1029" max="1029" width="13.625" style="1" customWidth="1"/>
    <col min="1030" max="1030" width="16.625" style="1" customWidth="1"/>
    <col min="1031" max="1031" width="15.25390625" style="1" customWidth="1"/>
    <col min="1032" max="1280" width="9.125" style="1" customWidth="1"/>
    <col min="1281" max="1281" width="2.00390625" style="1" customWidth="1"/>
    <col min="1282" max="1282" width="15.00390625" style="1" customWidth="1"/>
    <col min="1283" max="1283" width="15.875" style="1" customWidth="1"/>
    <col min="1284" max="1284" width="14.625" style="1" customWidth="1"/>
    <col min="1285" max="1285" width="13.625" style="1" customWidth="1"/>
    <col min="1286" max="1286" width="16.625" style="1" customWidth="1"/>
    <col min="1287" max="1287" width="15.25390625" style="1" customWidth="1"/>
    <col min="1288" max="1536" width="9.125" style="1" customWidth="1"/>
    <col min="1537" max="1537" width="2.00390625" style="1" customWidth="1"/>
    <col min="1538" max="1538" width="15.00390625" style="1" customWidth="1"/>
    <col min="1539" max="1539" width="15.875" style="1" customWidth="1"/>
    <col min="1540" max="1540" width="14.625" style="1" customWidth="1"/>
    <col min="1541" max="1541" width="13.625" style="1" customWidth="1"/>
    <col min="1542" max="1542" width="16.625" style="1" customWidth="1"/>
    <col min="1543" max="1543" width="15.25390625" style="1" customWidth="1"/>
    <col min="1544" max="1792" width="9.125" style="1" customWidth="1"/>
    <col min="1793" max="1793" width="2.00390625" style="1" customWidth="1"/>
    <col min="1794" max="1794" width="15.00390625" style="1" customWidth="1"/>
    <col min="1795" max="1795" width="15.875" style="1" customWidth="1"/>
    <col min="1796" max="1796" width="14.625" style="1" customWidth="1"/>
    <col min="1797" max="1797" width="13.625" style="1" customWidth="1"/>
    <col min="1798" max="1798" width="16.625" style="1" customWidth="1"/>
    <col min="1799" max="1799" width="15.25390625" style="1" customWidth="1"/>
    <col min="1800" max="2048" width="9.125" style="1" customWidth="1"/>
    <col min="2049" max="2049" width="2.00390625" style="1" customWidth="1"/>
    <col min="2050" max="2050" width="15.00390625" style="1" customWidth="1"/>
    <col min="2051" max="2051" width="15.875" style="1" customWidth="1"/>
    <col min="2052" max="2052" width="14.625" style="1" customWidth="1"/>
    <col min="2053" max="2053" width="13.625" style="1" customWidth="1"/>
    <col min="2054" max="2054" width="16.625" style="1" customWidth="1"/>
    <col min="2055" max="2055" width="15.25390625" style="1" customWidth="1"/>
    <col min="2056" max="2304" width="9.125" style="1" customWidth="1"/>
    <col min="2305" max="2305" width="2.00390625" style="1" customWidth="1"/>
    <col min="2306" max="2306" width="15.00390625" style="1" customWidth="1"/>
    <col min="2307" max="2307" width="15.875" style="1" customWidth="1"/>
    <col min="2308" max="2308" width="14.625" style="1" customWidth="1"/>
    <col min="2309" max="2309" width="13.625" style="1" customWidth="1"/>
    <col min="2310" max="2310" width="16.625" style="1" customWidth="1"/>
    <col min="2311" max="2311" width="15.25390625" style="1" customWidth="1"/>
    <col min="2312" max="2560" width="9.125" style="1" customWidth="1"/>
    <col min="2561" max="2561" width="2.00390625" style="1" customWidth="1"/>
    <col min="2562" max="2562" width="15.00390625" style="1" customWidth="1"/>
    <col min="2563" max="2563" width="15.875" style="1" customWidth="1"/>
    <col min="2564" max="2564" width="14.625" style="1" customWidth="1"/>
    <col min="2565" max="2565" width="13.625" style="1" customWidth="1"/>
    <col min="2566" max="2566" width="16.625" style="1" customWidth="1"/>
    <col min="2567" max="2567" width="15.25390625" style="1" customWidth="1"/>
    <col min="2568" max="2816" width="9.125" style="1" customWidth="1"/>
    <col min="2817" max="2817" width="2.00390625" style="1" customWidth="1"/>
    <col min="2818" max="2818" width="15.00390625" style="1" customWidth="1"/>
    <col min="2819" max="2819" width="15.875" style="1" customWidth="1"/>
    <col min="2820" max="2820" width="14.625" style="1" customWidth="1"/>
    <col min="2821" max="2821" width="13.625" style="1" customWidth="1"/>
    <col min="2822" max="2822" width="16.625" style="1" customWidth="1"/>
    <col min="2823" max="2823" width="15.25390625" style="1" customWidth="1"/>
    <col min="2824" max="3072" width="9.125" style="1" customWidth="1"/>
    <col min="3073" max="3073" width="2.00390625" style="1" customWidth="1"/>
    <col min="3074" max="3074" width="15.00390625" style="1" customWidth="1"/>
    <col min="3075" max="3075" width="15.875" style="1" customWidth="1"/>
    <col min="3076" max="3076" width="14.625" style="1" customWidth="1"/>
    <col min="3077" max="3077" width="13.625" style="1" customWidth="1"/>
    <col min="3078" max="3078" width="16.625" style="1" customWidth="1"/>
    <col min="3079" max="3079" width="15.25390625" style="1" customWidth="1"/>
    <col min="3080" max="3328" width="9.125" style="1" customWidth="1"/>
    <col min="3329" max="3329" width="2.00390625" style="1" customWidth="1"/>
    <col min="3330" max="3330" width="15.00390625" style="1" customWidth="1"/>
    <col min="3331" max="3331" width="15.875" style="1" customWidth="1"/>
    <col min="3332" max="3332" width="14.625" style="1" customWidth="1"/>
    <col min="3333" max="3333" width="13.625" style="1" customWidth="1"/>
    <col min="3334" max="3334" width="16.625" style="1" customWidth="1"/>
    <col min="3335" max="3335" width="15.25390625" style="1" customWidth="1"/>
    <col min="3336" max="3584" width="9.125" style="1" customWidth="1"/>
    <col min="3585" max="3585" width="2.00390625" style="1" customWidth="1"/>
    <col min="3586" max="3586" width="15.00390625" style="1" customWidth="1"/>
    <col min="3587" max="3587" width="15.875" style="1" customWidth="1"/>
    <col min="3588" max="3588" width="14.625" style="1" customWidth="1"/>
    <col min="3589" max="3589" width="13.625" style="1" customWidth="1"/>
    <col min="3590" max="3590" width="16.625" style="1" customWidth="1"/>
    <col min="3591" max="3591" width="15.25390625" style="1" customWidth="1"/>
    <col min="3592" max="3840" width="9.125" style="1" customWidth="1"/>
    <col min="3841" max="3841" width="2.00390625" style="1" customWidth="1"/>
    <col min="3842" max="3842" width="15.00390625" style="1" customWidth="1"/>
    <col min="3843" max="3843" width="15.875" style="1" customWidth="1"/>
    <col min="3844" max="3844" width="14.625" style="1" customWidth="1"/>
    <col min="3845" max="3845" width="13.625" style="1" customWidth="1"/>
    <col min="3846" max="3846" width="16.625" style="1" customWidth="1"/>
    <col min="3847" max="3847" width="15.25390625" style="1" customWidth="1"/>
    <col min="3848" max="4096" width="9.125" style="1" customWidth="1"/>
    <col min="4097" max="4097" width="2.00390625" style="1" customWidth="1"/>
    <col min="4098" max="4098" width="15.00390625" style="1" customWidth="1"/>
    <col min="4099" max="4099" width="15.875" style="1" customWidth="1"/>
    <col min="4100" max="4100" width="14.625" style="1" customWidth="1"/>
    <col min="4101" max="4101" width="13.625" style="1" customWidth="1"/>
    <col min="4102" max="4102" width="16.625" style="1" customWidth="1"/>
    <col min="4103" max="4103" width="15.25390625" style="1" customWidth="1"/>
    <col min="4104" max="4352" width="9.125" style="1" customWidth="1"/>
    <col min="4353" max="4353" width="2.00390625" style="1" customWidth="1"/>
    <col min="4354" max="4354" width="15.00390625" style="1" customWidth="1"/>
    <col min="4355" max="4355" width="15.875" style="1" customWidth="1"/>
    <col min="4356" max="4356" width="14.625" style="1" customWidth="1"/>
    <col min="4357" max="4357" width="13.625" style="1" customWidth="1"/>
    <col min="4358" max="4358" width="16.625" style="1" customWidth="1"/>
    <col min="4359" max="4359" width="15.25390625" style="1" customWidth="1"/>
    <col min="4360" max="4608" width="9.125" style="1" customWidth="1"/>
    <col min="4609" max="4609" width="2.00390625" style="1" customWidth="1"/>
    <col min="4610" max="4610" width="15.00390625" style="1" customWidth="1"/>
    <col min="4611" max="4611" width="15.875" style="1" customWidth="1"/>
    <col min="4612" max="4612" width="14.625" style="1" customWidth="1"/>
    <col min="4613" max="4613" width="13.625" style="1" customWidth="1"/>
    <col min="4614" max="4614" width="16.625" style="1" customWidth="1"/>
    <col min="4615" max="4615" width="15.25390625" style="1" customWidth="1"/>
    <col min="4616" max="4864" width="9.125" style="1" customWidth="1"/>
    <col min="4865" max="4865" width="2.00390625" style="1" customWidth="1"/>
    <col min="4866" max="4866" width="15.00390625" style="1" customWidth="1"/>
    <col min="4867" max="4867" width="15.875" style="1" customWidth="1"/>
    <col min="4868" max="4868" width="14.625" style="1" customWidth="1"/>
    <col min="4869" max="4869" width="13.625" style="1" customWidth="1"/>
    <col min="4870" max="4870" width="16.625" style="1" customWidth="1"/>
    <col min="4871" max="4871" width="15.25390625" style="1" customWidth="1"/>
    <col min="4872" max="5120" width="9.125" style="1" customWidth="1"/>
    <col min="5121" max="5121" width="2.00390625" style="1" customWidth="1"/>
    <col min="5122" max="5122" width="15.00390625" style="1" customWidth="1"/>
    <col min="5123" max="5123" width="15.875" style="1" customWidth="1"/>
    <col min="5124" max="5124" width="14.625" style="1" customWidth="1"/>
    <col min="5125" max="5125" width="13.625" style="1" customWidth="1"/>
    <col min="5126" max="5126" width="16.625" style="1" customWidth="1"/>
    <col min="5127" max="5127" width="15.25390625" style="1" customWidth="1"/>
    <col min="5128" max="5376" width="9.125" style="1" customWidth="1"/>
    <col min="5377" max="5377" width="2.00390625" style="1" customWidth="1"/>
    <col min="5378" max="5378" width="15.00390625" style="1" customWidth="1"/>
    <col min="5379" max="5379" width="15.875" style="1" customWidth="1"/>
    <col min="5380" max="5380" width="14.625" style="1" customWidth="1"/>
    <col min="5381" max="5381" width="13.625" style="1" customWidth="1"/>
    <col min="5382" max="5382" width="16.625" style="1" customWidth="1"/>
    <col min="5383" max="5383" width="15.25390625" style="1" customWidth="1"/>
    <col min="5384" max="5632" width="9.125" style="1" customWidth="1"/>
    <col min="5633" max="5633" width="2.00390625" style="1" customWidth="1"/>
    <col min="5634" max="5634" width="15.00390625" style="1" customWidth="1"/>
    <col min="5635" max="5635" width="15.875" style="1" customWidth="1"/>
    <col min="5636" max="5636" width="14.625" style="1" customWidth="1"/>
    <col min="5637" max="5637" width="13.625" style="1" customWidth="1"/>
    <col min="5638" max="5638" width="16.625" style="1" customWidth="1"/>
    <col min="5639" max="5639" width="15.25390625" style="1" customWidth="1"/>
    <col min="5640" max="5888" width="9.125" style="1" customWidth="1"/>
    <col min="5889" max="5889" width="2.00390625" style="1" customWidth="1"/>
    <col min="5890" max="5890" width="15.00390625" style="1" customWidth="1"/>
    <col min="5891" max="5891" width="15.875" style="1" customWidth="1"/>
    <col min="5892" max="5892" width="14.625" style="1" customWidth="1"/>
    <col min="5893" max="5893" width="13.625" style="1" customWidth="1"/>
    <col min="5894" max="5894" width="16.625" style="1" customWidth="1"/>
    <col min="5895" max="5895" width="15.25390625" style="1" customWidth="1"/>
    <col min="5896" max="6144" width="9.125" style="1" customWidth="1"/>
    <col min="6145" max="6145" width="2.00390625" style="1" customWidth="1"/>
    <col min="6146" max="6146" width="15.00390625" style="1" customWidth="1"/>
    <col min="6147" max="6147" width="15.875" style="1" customWidth="1"/>
    <col min="6148" max="6148" width="14.625" style="1" customWidth="1"/>
    <col min="6149" max="6149" width="13.625" style="1" customWidth="1"/>
    <col min="6150" max="6150" width="16.625" style="1" customWidth="1"/>
    <col min="6151" max="6151" width="15.25390625" style="1" customWidth="1"/>
    <col min="6152" max="6400" width="9.125" style="1" customWidth="1"/>
    <col min="6401" max="6401" width="2.00390625" style="1" customWidth="1"/>
    <col min="6402" max="6402" width="15.00390625" style="1" customWidth="1"/>
    <col min="6403" max="6403" width="15.875" style="1" customWidth="1"/>
    <col min="6404" max="6404" width="14.625" style="1" customWidth="1"/>
    <col min="6405" max="6405" width="13.625" style="1" customWidth="1"/>
    <col min="6406" max="6406" width="16.625" style="1" customWidth="1"/>
    <col min="6407" max="6407" width="15.25390625" style="1" customWidth="1"/>
    <col min="6408" max="6656" width="9.125" style="1" customWidth="1"/>
    <col min="6657" max="6657" width="2.00390625" style="1" customWidth="1"/>
    <col min="6658" max="6658" width="15.00390625" style="1" customWidth="1"/>
    <col min="6659" max="6659" width="15.875" style="1" customWidth="1"/>
    <col min="6660" max="6660" width="14.625" style="1" customWidth="1"/>
    <col min="6661" max="6661" width="13.625" style="1" customWidth="1"/>
    <col min="6662" max="6662" width="16.625" style="1" customWidth="1"/>
    <col min="6663" max="6663" width="15.25390625" style="1" customWidth="1"/>
    <col min="6664" max="6912" width="9.125" style="1" customWidth="1"/>
    <col min="6913" max="6913" width="2.00390625" style="1" customWidth="1"/>
    <col min="6914" max="6914" width="15.00390625" style="1" customWidth="1"/>
    <col min="6915" max="6915" width="15.875" style="1" customWidth="1"/>
    <col min="6916" max="6916" width="14.625" style="1" customWidth="1"/>
    <col min="6917" max="6917" width="13.625" style="1" customWidth="1"/>
    <col min="6918" max="6918" width="16.625" style="1" customWidth="1"/>
    <col min="6919" max="6919" width="15.25390625" style="1" customWidth="1"/>
    <col min="6920" max="7168" width="9.125" style="1" customWidth="1"/>
    <col min="7169" max="7169" width="2.00390625" style="1" customWidth="1"/>
    <col min="7170" max="7170" width="15.00390625" style="1" customWidth="1"/>
    <col min="7171" max="7171" width="15.875" style="1" customWidth="1"/>
    <col min="7172" max="7172" width="14.625" style="1" customWidth="1"/>
    <col min="7173" max="7173" width="13.625" style="1" customWidth="1"/>
    <col min="7174" max="7174" width="16.625" style="1" customWidth="1"/>
    <col min="7175" max="7175" width="15.25390625" style="1" customWidth="1"/>
    <col min="7176" max="7424" width="9.125" style="1" customWidth="1"/>
    <col min="7425" max="7425" width="2.00390625" style="1" customWidth="1"/>
    <col min="7426" max="7426" width="15.00390625" style="1" customWidth="1"/>
    <col min="7427" max="7427" width="15.875" style="1" customWidth="1"/>
    <col min="7428" max="7428" width="14.625" style="1" customWidth="1"/>
    <col min="7429" max="7429" width="13.625" style="1" customWidth="1"/>
    <col min="7430" max="7430" width="16.625" style="1" customWidth="1"/>
    <col min="7431" max="7431" width="15.25390625" style="1" customWidth="1"/>
    <col min="7432" max="7680" width="9.125" style="1" customWidth="1"/>
    <col min="7681" max="7681" width="2.00390625" style="1" customWidth="1"/>
    <col min="7682" max="7682" width="15.00390625" style="1" customWidth="1"/>
    <col min="7683" max="7683" width="15.875" style="1" customWidth="1"/>
    <col min="7684" max="7684" width="14.625" style="1" customWidth="1"/>
    <col min="7685" max="7685" width="13.625" style="1" customWidth="1"/>
    <col min="7686" max="7686" width="16.625" style="1" customWidth="1"/>
    <col min="7687" max="7687" width="15.25390625" style="1" customWidth="1"/>
    <col min="7688" max="7936" width="9.125" style="1" customWidth="1"/>
    <col min="7937" max="7937" width="2.00390625" style="1" customWidth="1"/>
    <col min="7938" max="7938" width="15.00390625" style="1" customWidth="1"/>
    <col min="7939" max="7939" width="15.875" style="1" customWidth="1"/>
    <col min="7940" max="7940" width="14.625" style="1" customWidth="1"/>
    <col min="7941" max="7941" width="13.625" style="1" customWidth="1"/>
    <col min="7942" max="7942" width="16.625" style="1" customWidth="1"/>
    <col min="7943" max="7943" width="15.25390625" style="1" customWidth="1"/>
    <col min="7944" max="8192" width="9.125" style="1" customWidth="1"/>
    <col min="8193" max="8193" width="2.00390625" style="1" customWidth="1"/>
    <col min="8194" max="8194" width="15.00390625" style="1" customWidth="1"/>
    <col min="8195" max="8195" width="15.875" style="1" customWidth="1"/>
    <col min="8196" max="8196" width="14.625" style="1" customWidth="1"/>
    <col min="8197" max="8197" width="13.625" style="1" customWidth="1"/>
    <col min="8198" max="8198" width="16.625" style="1" customWidth="1"/>
    <col min="8199" max="8199" width="15.25390625" style="1" customWidth="1"/>
    <col min="8200" max="8448" width="9.125" style="1" customWidth="1"/>
    <col min="8449" max="8449" width="2.00390625" style="1" customWidth="1"/>
    <col min="8450" max="8450" width="15.00390625" style="1" customWidth="1"/>
    <col min="8451" max="8451" width="15.875" style="1" customWidth="1"/>
    <col min="8452" max="8452" width="14.625" style="1" customWidth="1"/>
    <col min="8453" max="8453" width="13.625" style="1" customWidth="1"/>
    <col min="8454" max="8454" width="16.625" style="1" customWidth="1"/>
    <col min="8455" max="8455" width="15.25390625" style="1" customWidth="1"/>
    <col min="8456" max="8704" width="9.125" style="1" customWidth="1"/>
    <col min="8705" max="8705" width="2.00390625" style="1" customWidth="1"/>
    <col min="8706" max="8706" width="15.00390625" style="1" customWidth="1"/>
    <col min="8707" max="8707" width="15.875" style="1" customWidth="1"/>
    <col min="8708" max="8708" width="14.625" style="1" customWidth="1"/>
    <col min="8709" max="8709" width="13.625" style="1" customWidth="1"/>
    <col min="8710" max="8710" width="16.625" style="1" customWidth="1"/>
    <col min="8711" max="8711" width="15.25390625" style="1" customWidth="1"/>
    <col min="8712" max="8960" width="9.125" style="1" customWidth="1"/>
    <col min="8961" max="8961" width="2.00390625" style="1" customWidth="1"/>
    <col min="8962" max="8962" width="15.00390625" style="1" customWidth="1"/>
    <col min="8963" max="8963" width="15.875" style="1" customWidth="1"/>
    <col min="8964" max="8964" width="14.625" style="1" customWidth="1"/>
    <col min="8965" max="8965" width="13.625" style="1" customWidth="1"/>
    <col min="8966" max="8966" width="16.625" style="1" customWidth="1"/>
    <col min="8967" max="8967" width="15.25390625" style="1" customWidth="1"/>
    <col min="8968" max="9216" width="9.125" style="1" customWidth="1"/>
    <col min="9217" max="9217" width="2.00390625" style="1" customWidth="1"/>
    <col min="9218" max="9218" width="15.00390625" style="1" customWidth="1"/>
    <col min="9219" max="9219" width="15.875" style="1" customWidth="1"/>
    <col min="9220" max="9220" width="14.625" style="1" customWidth="1"/>
    <col min="9221" max="9221" width="13.625" style="1" customWidth="1"/>
    <col min="9222" max="9222" width="16.625" style="1" customWidth="1"/>
    <col min="9223" max="9223" width="15.25390625" style="1" customWidth="1"/>
    <col min="9224" max="9472" width="9.125" style="1" customWidth="1"/>
    <col min="9473" max="9473" width="2.00390625" style="1" customWidth="1"/>
    <col min="9474" max="9474" width="15.00390625" style="1" customWidth="1"/>
    <col min="9475" max="9475" width="15.875" style="1" customWidth="1"/>
    <col min="9476" max="9476" width="14.625" style="1" customWidth="1"/>
    <col min="9477" max="9477" width="13.625" style="1" customWidth="1"/>
    <col min="9478" max="9478" width="16.625" style="1" customWidth="1"/>
    <col min="9479" max="9479" width="15.25390625" style="1" customWidth="1"/>
    <col min="9480" max="9728" width="9.125" style="1" customWidth="1"/>
    <col min="9729" max="9729" width="2.00390625" style="1" customWidth="1"/>
    <col min="9730" max="9730" width="15.00390625" style="1" customWidth="1"/>
    <col min="9731" max="9731" width="15.875" style="1" customWidth="1"/>
    <col min="9732" max="9732" width="14.625" style="1" customWidth="1"/>
    <col min="9733" max="9733" width="13.625" style="1" customWidth="1"/>
    <col min="9734" max="9734" width="16.625" style="1" customWidth="1"/>
    <col min="9735" max="9735" width="15.25390625" style="1" customWidth="1"/>
    <col min="9736" max="9984" width="9.125" style="1" customWidth="1"/>
    <col min="9985" max="9985" width="2.00390625" style="1" customWidth="1"/>
    <col min="9986" max="9986" width="15.00390625" style="1" customWidth="1"/>
    <col min="9987" max="9987" width="15.875" style="1" customWidth="1"/>
    <col min="9988" max="9988" width="14.625" style="1" customWidth="1"/>
    <col min="9989" max="9989" width="13.625" style="1" customWidth="1"/>
    <col min="9990" max="9990" width="16.625" style="1" customWidth="1"/>
    <col min="9991" max="9991" width="15.25390625" style="1" customWidth="1"/>
    <col min="9992" max="10240" width="9.125" style="1" customWidth="1"/>
    <col min="10241" max="10241" width="2.00390625" style="1" customWidth="1"/>
    <col min="10242" max="10242" width="15.00390625" style="1" customWidth="1"/>
    <col min="10243" max="10243" width="15.875" style="1" customWidth="1"/>
    <col min="10244" max="10244" width="14.625" style="1" customWidth="1"/>
    <col min="10245" max="10245" width="13.625" style="1" customWidth="1"/>
    <col min="10246" max="10246" width="16.625" style="1" customWidth="1"/>
    <col min="10247" max="10247" width="15.25390625" style="1" customWidth="1"/>
    <col min="10248" max="10496" width="9.125" style="1" customWidth="1"/>
    <col min="10497" max="10497" width="2.00390625" style="1" customWidth="1"/>
    <col min="10498" max="10498" width="15.00390625" style="1" customWidth="1"/>
    <col min="10499" max="10499" width="15.875" style="1" customWidth="1"/>
    <col min="10500" max="10500" width="14.625" style="1" customWidth="1"/>
    <col min="10501" max="10501" width="13.625" style="1" customWidth="1"/>
    <col min="10502" max="10502" width="16.625" style="1" customWidth="1"/>
    <col min="10503" max="10503" width="15.25390625" style="1" customWidth="1"/>
    <col min="10504" max="10752" width="9.125" style="1" customWidth="1"/>
    <col min="10753" max="10753" width="2.00390625" style="1" customWidth="1"/>
    <col min="10754" max="10754" width="15.00390625" style="1" customWidth="1"/>
    <col min="10755" max="10755" width="15.875" style="1" customWidth="1"/>
    <col min="10756" max="10756" width="14.625" style="1" customWidth="1"/>
    <col min="10757" max="10757" width="13.625" style="1" customWidth="1"/>
    <col min="10758" max="10758" width="16.625" style="1" customWidth="1"/>
    <col min="10759" max="10759" width="15.25390625" style="1" customWidth="1"/>
    <col min="10760" max="11008" width="9.125" style="1" customWidth="1"/>
    <col min="11009" max="11009" width="2.00390625" style="1" customWidth="1"/>
    <col min="11010" max="11010" width="15.00390625" style="1" customWidth="1"/>
    <col min="11011" max="11011" width="15.875" style="1" customWidth="1"/>
    <col min="11012" max="11012" width="14.625" style="1" customWidth="1"/>
    <col min="11013" max="11013" width="13.625" style="1" customWidth="1"/>
    <col min="11014" max="11014" width="16.625" style="1" customWidth="1"/>
    <col min="11015" max="11015" width="15.25390625" style="1" customWidth="1"/>
    <col min="11016" max="11264" width="9.125" style="1" customWidth="1"/>
    <col min="11265" max="11265" width="2.00390625" style="1" customWidth="1"/>
    <col min="11266" max="11266" width="15.00390625" style="1" customWidth="1"/>
    <col min="11267" max="11267" width="15.875" style="1" customWidth="1"/>
    <col min="11268" max="11268" width="14.625" style="1" customWidth="1"/>
    <col min="11269" max="11269" width="13.625" style="1" customWidth="1"/>
    <col min="11270" max="11270" width="16.625" style="1" customWidth="1"/>
    <col min="11271" max="11271" width="15.25390625" style="1" customWidth="1"/>
    <col min="11272" max="11520" width="9.125" style="1" customWidth="1"/>
    <col min="11521" max="11521" width="2.00390625" style="1" customWidth="1"/>
    <col min="11522" max="11522" width="15.00390625" style="1" customWidth="1"/>
    <col min="11523" max="11523" width="15.875" style="1" customWidth="1"/>
    <col min="11524" max="11524" width="14.625" style="1" customWidth="1"/>
    <col min="11525" max="11525" width="13.625" style="1" customWidth="1"/>
    <col min="11526" max="11526" width="16.625" style="1" customWidth="1"/>
    <col min="11527" max="11527" width="15.25390625" style="1" customWidth="1"/>
    <col min="11528" max="11776" width="9.125" style="1" customWidth="1"/>
    <col min="11777" max="11777" width="2.00390625" style="1" customWidth="1"/>
    <col min="11778" max="11778" width="15.00390625" style="1" customWidth="1"/>
    <col min="11779" max="11779" width="15.875" style="1" customWidth="1"/>
    <col min="11780" max="11780" width="14.625" style="1" customWidth="1"/>
    <col min="11781" max="11781" width="13.625" style="1" customWidth="1"/>
    <col min="11782" max="11782" width="16.625" style="1" customWidth="1"/>
    <col min="11783" max="11783" width="15.25390625" style="1" customWidth="1"/>
    <col min="11784" max="12032" width="9.125" style="1" customWidth="1"/>
    <col min="12033" max="12033" width="2.00390625" style="1" customWidth="1"/>
    <col min="12034" max="12034" width="15.00390625" style="1" customWidth="1"/>
    <col min="12035" max="12035" width="15.875" style="1" customWidth="1"/>
    <col min="12036" max="12036" width="14.625" style="1" customWidth="1"/>
    <col min="12037" max="12037" width="13.625" style="1" customWidth="1"/>
    <col min="12038" max="12038" width="16.625" style="1" customWidth="1"/>
    <col min="12039" max="12039" width="15.25390625" style="1" customWidth="1"/>
    <col min="12040" max="12288" width="9.125" style="1" customWidth="1"/>
    <col min="12289" max="12289" width="2.00390625" style="1" customWidth="1"/>
    <col min="12290" max="12290" width="15.00390625" style="1" customWidth="1"/>
    <col min="12291" max="12291" width="15.875" style="1" customWidth="1"/>
    <col min="12292" max="12292" width="14.625" style="1" customWidth="1"/>
    <col min="12293" max="12293" width="13.625" style="1" customWidth="1"/>
    <col min="12294" max="12294" width="16.625" style="1" customWidth="1"/>
    <col min="12295" max="12295" width="15.25390625" style="1" customWidth="1"/>
    <col min="12296" max="12544" width="9.125" style="1" customWidth="1"/>
    <col min="12545" max="12545" width="2.00390625" style="1" customWidth="1"/>
    <col min="12546" max="12546" width="15.00390625" style="1" customWidth="1"/>
    <col min="12547" max="12547" width="15.875" style="1" customWidth="1"/>
    <col min="12548" max="12548" width="14.625" style="1" customWidth="1"/>
    <col min="12549" max="12549" width="13.625" style="1" customWidth="1"/>
    <col min="12550" max="12550" width="16.625" style="1" customWidth="1"/>
    <col min="12551" max="12551" width="15.25390625" style="1" customWidth="1"/>
    <col min="12552" max="12800" width="9.125" style="1" customWidth="1"/>
    <col min="12801" max="12801" width="2.00390625" style="1" customWidth="1"/>
    <col min="12802" max="12802" width="15.00390625" style="1" customWidth="1"/>
    <col min="12803" max="12803" width="15.875" style="1" customWidth="1"/>
    <col min="12804" max="12804" width="14.625" style="1" customWidth="1"/>
    <col min="12805" max="12805" width="13.625" style="1" customWidth="1"/>
    <col min="12806" max="12806" width="16.625" style="1" customWidth="1"/>
    <col min="12807" max="12807" width="15.25390625" style="1" customWidth="1"/>
    <col min="12808" max="13056" width="9.125" style="1" customWidth="1"/>
    <col min="13057" max="13057" width="2.00390625" style="1" customWidth="1"/>
    <col min="13058" max="13058" width="15.00390625" style="1" customWidth="1"/>
    <col min="13059" max="13059" width="15.875" style="1" customWidth="1"/>
    <col min="13060" max="13060" width="14.625" style="1" customWidth="1"/>
    <col min="13061" max="13061" width="13.625" style="1" customWidth="1"/>
    <col min="13062" max="13062" width="16.625" style="1" customWidth="1"/>
    <col min="13063" max="13063" width="15.25390625" style="1" customWidth="1"/>
    <col min="13064" max="13312" width="9.125" style="1" customWidth="1"/>
    <col min="13313" max="13313" width="2.00390625" style="1" customWidth="1"/>
    <col min="13314" max="13314" width="15.00390625" style="1" customWidth="1"/>
    <col min="13315" max="13315" width="15.875" style="1" customWidth="1"/>
    <col min="13316" max="13316" width="14.625" style="1" customWidth="1"/>
    <col min="13317" max="13317" width="13.625" style="1" customWidth="1"/>
    <col min="13318" max="13318" width="16.625" style="1" customWidth="1"/>
    <col min="13319" max="13319" width="15.25390625" style="1" customWidth="1"/>
    <col min="13320" max="13568" width="9.125" style="1" customWidth="1"/>
    <col min="13569" max="13569" width="2.00390625" style="1" customWidth="1"/>
    <col min="13570" max="13570" width="15.00390625" style="1" customWidth="1"/>
    <col min="13571" max="13571" width="15.875" style="1" customWidth="1"/>
    <col min="13572" max="13572" width="14.625" style="1" customWidth="1"/>
    <col min="13573" max="13573" width="13.625" style="1" customWidth="1"/>
    <col min="13574" max="13574" width="16.625" style="1" customWidth="1"/>
    <col min="13575" max="13575" width="15.25390625" style="1" customWidth="1"/>
    <col min="13576" max="13824" width="9.125" style="1" customWidth="1"/>
    <col min="13825" max="13825" width="2.00390625" style="1" customWidth="1"/>
    <col min="13826" max="13826" width="15.00390625" style="1" customWidth="1"/>
    <col min="13827" max="13827" width="15.875" style="1" customWidth="1"/>
    <col min="13828" max="13828" width="14.625" style="1" customWidth="1"/>
    <col min="13829" max="13829" width="13.625" style="1" customWidth="1"/>
    <col min="13830" max="13830" width="16.625" style="1" customWidth="1"/>
    <col min="13831" max="13831" width="15.25390625" style="1" customWidth="1"/>
    <col min="13832" max="14080" width="9.125" style="1" customWidth="1"/>
    <col min="14081" max="14081" width="2.00390625" style="1" customWidth="1"/>
    <col min="14082" max="14082" width="15.00390625" style="1" customWidth="1"/>
    <col min="14083" max="14083" width="15.875" style="1" customWidth="1"/>
    <col min="14084" max="14084" width="14.625" style="1" customWidth="1"/>
    <col min="14085" max="14085" width="13.625" style="1" customWidth="1"/>
    <col min="14086" max="14086" width="16.625" style="1" customWidth="1"/>
    <col min="14087" max="14087" width="15.25390625" style="1" customWidth="1"/>
    <col min="14088" max="14336" width="9.125" style="1" customWidth="1"/>
    <col min="14337" max="14337" width="2.00390625" style="1" customWidth="1"/>
    <col min="14338" max="14338" width="15.00390625" style="1" customWidth="1"/>
    <col min="14339" max="14339" width="15.875" style="1" customWidth="1"/>
    <col min="14340" max="14340" width="14.625" style="1" customWidth="1"/>
    <col min="14341" max="14341" width="13.625" style="1" customWidth="1"/>
    <col min="14342" max="14342" width="16.625" style="1" customWidth="1"/>
    <col min="14343" max="14343" width="15.25390625" style="1" customWidth="1"/>
    <col min="14344" max="14592" width="9.125" style="1" customWidth="1"/>
    <col min="14593" max="14593" width="2.00390625" style="1" customWidth="1"/>
    <col min="14594" max="14594" width="15.00390625" style="1" customWidth="1"/>
    <col min="14595" max="14595" width="15.875" style="1" customWidth="1"/>
    <col min="14596" max="14596" width="14.625" style="1" customWidth="1"/>
    <col min="14597" max="14597" width="13.625" style="1" customWidth="1"/>
    <col min="14598" max="14598" width="16.625" style="1" customWidth="1"/>
    <col min="14599" max="14599" width="15.25390625" style="1" customWidth="1"/>
    <col min="14600" max="14848" width="9.125" style="1" customWidth="1"/>
    <col min="14849" max="14849" width="2.00390625" style="1" customWidth="1"/>
    <col min="14850" max="14850" width="15.00390625" style="1" customWidth="1"/>
    <col min="14851" max="14851" width="15.875" style="1" customWidth="1"/>
    <col min="14852" max="14852" width="14.625" style="1" customWidth="1"/>
    <col min="14853" max="14853" width="13.625" style="1" customWidth="1"/>
    <col min="14854" max="14854" width="16.625" style="1" customWidth="1"/>
    <col min="14855" max="14855" width="15.25390625" style="1" customWidth="1"/>
    <col min="14856" max="15104" width="9.125" style="1" customWidth="1"/>
    <col min="15105" max="15105" width="2.00390625" style="1" customWidth="1"/>
    <col min="15106" max="15106" width="15.00390625" style="1" customWidth="1"/>
    <col min="15107" max="15107" width="15.875" style="1" customWidth="1"/>
    <col min="15108" max="15108" width="14.625" style="1" customWidth="1"/>
    <col min="15109" max="15109" width="13.625" style="1" customWidth="1"/>
    <col min="15110" max="15110" width="16.625" style="1" customWidth="1"/>
    <col min="15111" max="15111" width="15.25390625" style="1" customWidth="1"/>
    <col min="15112" max="15360" width="9.125" style="1" customWidth="1"/>
    <col min="15361" max="15361" width="2.00390625" style="1" customWidth="1"/>
    <col min="15362" max="15362" width="15.00390625" style="1" customWidth="1"/>
    <col min="15363" max="15363" width="15.875" style="1" customWidth="1"/>
    <col min="15364" max="15364" width="14.625" style="1" customWidth="1"/>
    <col min="15365" max="15365" width="13.625" style="1" customWidth="1"/>
    <col min="15366" max="15366" width="16.625" style="1" customWidth="1"/>
    <col min="15367" max="15367" width="15.25390625" style="1" customWidth="1"/>
    <col min="15368" max="15616" width="9.125" style="1" customWidth="1"/>
    <col min="15617" max="15617" width="2.00390625" style="1" customWidth="1"/>
    <col min="15618" max="15618" width="15.00390625" style="1" customWidth="1"/>
    <col min="15619" max="15619" width="15.875" style="1" customWidth="1"/>
    <col min="15620" max="15620" width="14.625" style="1" customWidth="1"/>
    <col min="15621" max="15621" width="13.625" style="1" customWidth="1"/>
    <col min="15622" max="15622" width="16.625" style="1" customWidth="1"/>
    <col min="15623" max="15623" width="15.25390625" style="1" customWidth="1"/>
    <col min="15624" max="15872" width="9.125" style="1" customWidth="1"/>
    <col min="15873" max="15873" width="2.00390625" style="1" customWidth="1"/>
    <col min="15874" max="15874" width="15.00390625" style="1" customWidth="1"/>
    <col min="15875" max="15875" width="15.875" style="1" customWidth="1"/>
    <col min="15876" max="15876" width="14.625" style="1" customWidth="1"/>
    <col min="15877" max="15877" width="13.625" style="1" customWidth="1"/>
    <col min="15878" max="15878" width="16.625" style="1" customWidth="1"/>
    <col min="15879" max="15879" width="15.25390625" style="1" customWidth="1"/>
    <col min="15880" max="16128" width="9.125" style="1" customWidth="1"/>
    <col min="16129" max="16129" width="2.00390625" style="1" customWidth="1"/>
    <col min="16130" max="16130" width="15.00390625" style="1" customWidth="1"/>
    <col min="16131" max="16131" width="15.875" style="1" customWidth="1"/>
    <col min="16132" max="16132" width="14.625" style="1" customWidth="1"/>
    <col min="16133" max="16133" width="13.625" style="1" customWidth="1"/>
    <col min="16134" max="16134" width="16.625" style="1" customWidth="1"/>
    <col min="16135" max="16135" width="15.25390625" style="1" customWidth="1"/>
    <col min="16136" max="16384" width="9.125" style="1" customWidth="1"/>
  </cols>
  <sheetData>
    <row r="1" spans="1:7" ht="24.75" customHeight="1" thickBot="1">
      <c r="A1" s="87" t="s">
        <v>33</v>
      </c>
      <c r="B1" s="88"/>
      <c r="C1" s="88"/>
      <c r="D1" s="88"/>
      <c r="E1" s="88"/>
      <c r="F1" s="88"/>
      <c r="G1" s="88"/>
    </row>
    <row r="2" spans="1:7" ht="12.75" customHeight="1">
      <c r="A2" s="89" t="s">
        <v>34</v>
      </c>
      <c r="B2" s="90"/>
      <c r="C2" s="91">
        <v>1</v>
      </c>
      <c r="D2" s="91" t="s">
        <v>566</v>
      </c>
      <c r="E2" s="90"/>
      <c r="F2" s="92" t="s">
        <v>35</v>
      </c>
      <c r="G2" s="93"/>
    </row>
    <row r="3" spans="1:7" ht="3" customHeight="1" hidden="1">
      <c r="A3" s="94"/>
      <c r="B3" s="95"/>
      <c r="C3" s="96"/>
      <c r="D3" s="96"/>
      <c r="E3" s="95"/>
      <c r="F3" s="97"/>
      <c r="G3" s="98"/>
    </row>
    <row r="4" spans="1:7" ht="12" customHeight="1">
      <c r="A4" s="99" t="s">
        <v>36</v>
      </c>
      <c r="B4" s="95"/>
      <c r="C4" s="96"/>
      <c r="D4" s="96"/>
      <c r="E4" s="95"/>
      <c r="F4" s="97" t="s">
        <v>37</v>
      </c>
      <c r="G4" s="100"/>
    </row>
    <row r="5" spans="1:7" ht="12.95" customHeight="1">
      <c r="A5" s="101" t="s">
        <v>103</v>
      </c>
      <c r="B5" s="102"/>
      <c r="C5" s="103" t="s">
        <v>104</v>
      </c>
      <c r="D5" s="104"/>
      <c r="E5" s="105"/>
      <c r="F5" s="97" t="s">
        <v>38</v>
      </c>
      <c r="G5" s="98"/>
    </row>
    <row r="6" spans="1:15" ht="12.95" customHeight="1">
      <c r="A6" s="99" t="s">
        <v>39</v>
      </c>
      <c r="B6" s="95"/>
      <c r="C6" s="96"/>
      <c r="D6" s="96"/>
      <c r="E6" s="95"/>
      <c r="F6" s="106" t="s">
        <v>40</v>
      </c>
      <c r="G6" s="107">
        <v>0</v>
      </c>
      <c r="O6" s="108"/>
    </row>
    <row r="7" spans="1:7" ht="12.95" customHeight="1">
      <c r="A7" s="109" t="s">
        <v>103</v>
      </c>
      <c r="B7" s="110"/>
      <c r="C7" s="111" t="s">
        <v>689</v>
      </c>
      <c r="D7" s="112"/>
      <c r="E7" s="112"/>
      <c r="F7" s="113" t="s">
        <v>41</v>
      </c>
      <c r="G7" s="107">
        <f>IF(G6=0,,ROUND((F30+F32)/G6,1))</f>
        <v>0</v>
      </c>
    </row>
    <row r="8" spans="1:9" ht="12.75">
      <c r="A8" s="114" t="s">
        <v>42</v>
      </c>
      <c r="B8" s="97"/>
      <c r="C8" s="307" t="s">
        <v>685</v>
      </c>
      <c r="D8" s="307"/>
      <c r="E8" s="308"/>
      <c r="F8" s="115" t="s">
        <v>43</v>
      </c>
      <c r="G8" s="116"/>
      <c r="H8" s="117"/>
      <c r="I8" s="118"/>
    </row>
    <row r="9" spans="1:8" ht="12.75">
      <c r="A9" s="114" t="s">
        <v>44</v>
      </c>
      <c r="B9" s="97"/>
      <c r="C9" s="307"/>
      <c r="D9" s="307"/>
      <c r="E9" s="308"/>
      <c r="F9" s="97"/>
      <c r="G9" s="119"/>
      <c r="H9" s="120"/>
    </row>
    <row r="10" spans="1:8" ht="12.75">
      <c r="A10" s="114" t="s">
        <v>45</v>
      </c>
      <c r="B10" s="97"/>
      <c r="C10" s="307" t="s">
        <v>686</v>
      </c>
      <c r="D10" s="307"/>
      <c r="E10" s="307"/>
      <c r="F10" s="121"/>
      <c r="G10" s="122"/>
      <c r="H10" s="123"/>
    </row>
    <row r="11" spans="1:57" ht="13.5" customHeight="1">
      <c r="A11" s="114" t="s">
        <v>46</v>
      </c>
      <c r="B11" s="97"/>
      <c r="C11" s="307"/>
      <c r="D11" s="307"/>
      <c r="E11" s="307"/>
      <c r="F11" s="124" t="s">
        <v>47</v>
      </c>
      <c r="G11" s="125"/>
      <c r="H11" s="120"/>
      <c r="BA11" s="126"/>
      <c r="BB11" s="126"/>
      <c r="BC11" s="126"/>
      <c r="BD11" s="126"/>
      <c r="BE11" s="126"/>
    </row>
    <row r="12" spans="1:8" ht="12.75" customHeight="1">
      <c r="A12" s="127" t="s">
        <v>48</v>
      </c>
      <c r="B12" s="95"/>
      <c r="C12" s="309"/>
      <c r="D12" s="309"/>
      <c r="E12" s="309"/>
      <c r="F12" s="128" t="s">
        <v>49</v>
      </c>
      <c r="G12" s="129"/>
      <c r="H12" s="120"/>
    </row>
    <row r="13" spans="1:8" ht="28.5" customHeight="1" thickBot="1">
      <c r="A13" s="130" t="s">
        <v>50</v>
      </c>
      <c r="B13" s="131"/>
      <c r="C13" s="131"/>
      <c r="D13" s="131"/>
      <c r="E13" s="132"/>
      <c r="F13" s="132"/>
      <c r="G13" s="133"/>
      <c r="H13" s="120"/>
    </row>
    <row r="14" spans="1:7" ht="17.25" customHeight="1" thickBot="1">
      <c r="A14" s="134" t="s">
        <v>51</v>
      </c>
      <c r="B14" s="135"/>
      <c r="C14" s="136"/>
      <c r="D14" s="137" t="s">
        <v>52</v>
      </c>
      <c r="E14" s="138"/>
      <c r="F14" s="138"/>
      <c r="G14" s="136"/>
    </row>
    <row r="15" spans="1:7" ht="15.95" customHeight="1">
      <c r="A15" s="139"/>
      <c r="B15" s="140" t="s">
        <v>53</v>
      </c>
      <c r="C15" s="141">
        <f>'01 001 Rek-2'!E18</f>
        <v>0</v>
      </c>
      <c r="D15" s="142" t="str">
        <f>'01 001 Rek-2'!A23</f>
        <v>Geodetické práce včetně vytyčení sítí</v>
      </c>
      <c r="E15" s="143"/>
      <c r="F15" s="144"/>
      <c r="G15" s="141">
        <f>'01 001 Rek-2'!I23</f>
        <v>0</v>
      </c>
    </row>
    <row r="16" spans="1:7" ht="15.95" customHeight="1">
      <c r="A16" s="139" t="s">
        <v>54</v>
      </c>
      <c r="B16" s="140" t="s">
        <v>55</v>
      </c>
      <c r="C16" s="141">
        <f>'01 001 Rek-2'!F18</f>
        <v>0</v>
      </c>
      <c r="D16" s="94" t="str">
        <f>'01 001 Rek-2'!A24</f>
        <v>Dokumentace skutečného provedení stavby</v>
      </c>
      <c r="E16" s="145"/>
      <c r="F16" s="146"/>
      <c r="G16" s="141">
        <f>'01 001 Rek-2'!I24</f>
        <v>0</v>
      </c>
    </row>
    <row r="17" spans="1:7" ht="15.95" customHeight="1">
      <c r="A17" s="139" t="s">
        <v>56</v>
      </c>
      <c r="B17" s="140" t="s">
        <v>57</v>
      </c>
      <c r="C17" s="141">
        <f>'01 001 Rek-2'!H18</f>
        <v>0</v>
      </c>
      <c r="D17" s="94" t="str">
        <f>'01 001 Rek-2'!A25</f>
        <v>Passport budovy</v>
      </c>
      <c r="E17" s="145"/>
      <c r="F17" s="146"/>
      <c r="G17" s="141">
        <f>'01 001 Rek-2'!I25</f>
        <v>0</v>
      </c>
    </row>
    <row r="18" spans="1:7" ht="15.95" customHeight="1">
      <c r="A18" s="147" t="s">
        <v>58</v>
      </c>
      <c r="B18" s="148" t="s">
        <v>59</v>
      </c>
      <c r="C18" s="141">
        <f>'01 001 Rek-2'!G18</f>
        <v>0</v>
      </c>
      <c r="D18" s="94" t="str">
        <f>'01 001 Rek-2'!A26</f>
        <v>Zařízení staveniště</v>
      </c>
      <c r="E18" s="145"/>
      <c r="F18" s="146"/>
      <c r="G18" s="141">
        <f>'01 001 Rek-2'!I26</f>
        <v>0</v>
      </c>
    </row>
    <row r="19" spans="1:7" ht="15.95" customHeight="1">
      <c r="A19" s="149" t="s">
        <v>60</v>
      </c>
      <c r="B19" s="140"/>
      <c r="C19" s="141">
        <f>SUM(C15:C18)</f>
        <v>0</v>
      </c>
      <c r="D19" s="94" t="str">
        <f>'01 001 Rek-2'!A27</f>
        <v>Oplocení staveniště</v>
      </c>
      <c r="E19" s="145"/>
      <c r="F19" s="146"/>
      <c r="G19" s="141">
        <f>'01 001 Rek-2'!I27</f>
        <v>0</v>
      </c>
    </row>
    <row r="20" spans="1:7" ht="15.95" customHeight="1">
      <c r="A20" s="149"/>
      <c r="B20" s="140"/>
      <c r="C20" s="141"/>
      <c r="D20" s="94" t="str">
        <f>'01 001 Rek-2'!A28</f>
        <v>Skládky na staveništi, skladování materiálu</v>
      </c>
      <c r="E20" s="145"/>
      <c r="F20" s="146"/>
      <c r="G20" s="141">
        <f>'01 001 Rek-2'!I28</f>
        <v>0</v>
      </c>
    </row>
    <row r="21" spans="1:7" ht="15.95" customHeight="1">
      <c r="A21" s="149" t="s">
        <v>30</v>
      </c>
      <c r="B21" s="140"/>
      <c r="C21" s="141">
        <f>'01 001 Rek-2'!I18</f>
        <v>0</v>
      </c>
      <c r="D21" s="94" t="str">
        <f>'01 001 Rek-2'!A29</f>
        <v>Náklady na provoz a údržbu vybavení staveniště, sp</v>
      </c>
      <c r="E21" s="145"/>
      <c r="F21" s="146"/>
      <c r="G21" s="141">
        <f>'01 001 Rek-2'!I29</f>
        <v>0</v>
      </c>
    </row>
    <row r="22" spans="1:7" ht="15.95" customHeight="1">
      <c r="A22" s="150" t="s">
        <v>61</v>
      </c>
      <c r="B22" s="120"/>
      <c r="C22" s="141">
        <f>C19+C21</f>
        <v>0</v>
      </c>
      <c r="D22" s="94" t="s">
        <v>62</v>
      </c>
      <c r="E22" s="145"/>
      <c r="F22" s="146"/>
      <c r="G22" s="141">
        <f>G23-SUM(G15:G21)</f>
        <v>0</v>
      </c>
    </row>
    <row r="23" spans="1:7" ht="15.95" customHeight="1" thickBot="1">
      <c r="A23" s="305" t="s">
        <v>63</v>
      </c>
      <c r="B23" s="306"/>
      <c r="C23" s="151">
        <f>C22+G23</f>
        <v>0</v>
      </c>
      <c r="D23" s="152" t="s">
        <v>64</v>
      </c>
      <c r="E23" s="153"/>
      <c r="F23" s="154"/>
      <c r="G23" s="141">
        <f>'01 001 Rek-2'!H38</f>
        <v>0</v>
      </c>
    </row>
    <row r="24" spans="1:7" ht="12.75">
      <c r="A24" s="155" t="s">
        <v>65</v>
      </c>
      <c r="B24" s="156"/>
      <c r="C24" s="157"/>
      <c r="D24" s="156" t="s">
        <v>66</v>
      </c>
      <c r="E24" s="156"/>
      <c r="F24" s="158" t="s">
        <v>67</v>
      </c>
      <c r="G24" s="159"/>
    </row>
    <row r="25" spans="1:7" ht="12.75">
      <c r="A25" s="150" t="s">
        <v>68</v>
      </c>
      <c r="B25" s="120"/>
      <c r="C25" s="160"/>
      <c r="D25" s="120" t="s">
        <v>68</v>
      </c>
      <c r="F25" s="161" t="s">
        <v>68</v>
      </c>
      <c r="G25" s="162"/>
    </row>
    <row r="26" spans="1:7" ht="37.5" customHeight="1">
      <c r="A26" s="150" t="s">
        <v>69</v>
      </c>
      <c r="B26" s="163"/>
      <c r="C26" s="160"/>
      <c r="D26" s="120" t="s">
        <v>69</v>
      </c>
      <c r="F26" s="161" t="s">
        <v>69</v>
      </c>
      <c r="G26" s="162"/>
    </row>
    <row r="27" spans="1:7" ht="12.75">
      <c r="A27" s="150"/>
      <c r="B27" s="164"/>
      <c r="C27" s="160"/>
      <c r="D27" s="120"/>
      <c r="F27" s="161"/>
      <c r="G27" s="162"/>
    </row>
    <row r="28" spans="1:7" ht="12.75">
      <c r="A28" s="150" t="s">
        <v>70</v>
      </c>
      <c r="B28" s="120"/>
      <c r="C28" s="160"/>
      <c r="D28" s="161" t="s">
        <v>71</v>
      </c>
      <c r="E28" s="160"/>
      <c r="F28" s="165" t="s">
        <v>71</v>
      </c>
      <c r="G28" s="162"/>
    </row>
    <row r="29" spans="1:7" ht="69" customHeight="1">
      <c r="A29" s="150"/>
      <c r="B29" s="120"/>
      <c r="C29" s="166"/>
      <c r="D29" s="167"/>
      <c r="E29" s="166"/>
      <c r="F29" s="120"/>
      <c r="G29" s="162"/>
    </row>
    <row r="30" spans="1:7" ht="12.75">
      <c r="A30" s="168" t="s">
        <v>12</v>
      </c>
      <c r="B30" s="169"/>
      <c r="C30" s="170">
        <v>21</v>
      </c>
      <c r="D30" s="169" t="s">
        <v>72</v>
      </c>
      <c r="E30" s="171"/>
      <c r="F30" s="300">
        <f>C23-F32</f>
        <v>0</v>
      </c>
      <c r="G30" s="301"/>
    </row>
    <row r="31" spans="1:7" ht="12.75">
      <c r="A31" s="168" t="s">
        <v>73</v>
      </c>
      <c r="B31" s="169"/>
      <c r="C31" s="170">
        <f>C30</f>
        <v>21</v>
      </c>
      <c r="D31" s="169" t="s">
        <v>74</v>
      </c>
      <c r="E31" s="171"/>
      <c r="F31" s="300">
        <f>ROUND(PRODUCT(F30,C31/100),0)</f>
        <v>0</v>
      </c>
      <c r="G31" s="301"/>
    </row>
    <row r="32" spans="1:7" ht="12.75">
      <c r="A32" s="168" t="s">
        <v>12</v>
      </c>
      <c r="B32" s="169"/>
      <c r="C32" s="170">
        <v>0</v>
      </c>
      <c r="D32" s="169" t="s">
        <v>74</v>
      </c>
      <c r="E32" s="171"/>
      <c r="F32" s="300">
        <v>0</v>
      </c>
      <c r="G32" s="301"/>
    </row>
    <row r="33" spans="1:7" ht="12.75">
      <c r="A33" s="168" t="s">
        <v>73</v>
      </c>
      <c r="B33" s="172"/>
      <c r="C33" s="173">
        <f>C32</f>
        <v>0</v>
      </c>
      <c r="D33" s="169" t="s">
        <v>74</v>
      </c>
      <c r="E33" s="146"/>
      <c r="F33" s="300">
        <f>ROUND(PRODUCT(F32,C33/100),0)</f>
        <v>0</v>
      </c>
      <c r="G33" s="301"/>
    </row>
    <row r="34" spans="1:7" s="177" customFormat="1" ht="19.5" customHeight="1" thickBot="1">
      <c r="A34" s="174" t="s">
        <v>75</v>
      </c>
      <c r="B34" s="175"/>
      <c r="C34" s="175"/>
      <c r="D34" s="175"/>
      <c r="E34" s="176"/>
      <c r="F34" s="302">
        <f>ROUND(SUM(F30:F33),0)</f>
        <v>0</v>
      </c>
      <c r="G34" s="303"/>
    </row>
    <row r="36" spans="1:8" ht="12.75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04" t="s">
        <v>688</v>
      </c>
      <c r="C37" s="304"/>
      <c r="D37" s="304"/>
      <c r="E37" s="304"/>
      <c r="F37" s="304"/>
      <c r="G37" s="304"/>
      <c r="H37" s="1" t="s">
        <v>2</v>
      </c>
    </row>
    <row r="38" spans="1:8" ht="12.75" customHeight="1">
      <c r="A38" s="178"/>
      <c r="B38" s="304"/>
      <c r="C38" s="304"/>
      <c r="D38" s="304"/>
      <c r="E38" s="304"/>
      <c r="F38" s="304"/>
      <c r="G38" s="304"/>
      <c r="H38" s="1" t="s">
        <v>2</v>
      </c>
    </row>
    <row r="39" spans="1:8" ht="12.75">
      <c r="A39" s="178"/>
      <c r="B39" s="304"/>
      <c r="C39" s="304"/>
      <c r="D39" s="304"/>
      <c r="E39" s="304"/>
      <c r="F39" s="304"/>
      <c r="G39" s="304"/>
      <c r="H39" s="1" t="s">
        <v>2</v>
      </c>
    </row>
    <row r="40" spans="1:8" ht="12.75">
      <c r="A40" s="178"/>
      <c r="B40" s="304"/>
      <c r="C40" s="304"/>
      <c r="D40" s="304"/>
      <c r="E40" s="304"/>
      <c r="F40" s="304"/>
      <c r="G40" s="304"/>
      <c r="H40" s="1" t="s">
        <v>2</v>
      </c>
    </row>
    <row r="41" spans="1:8" ht="12.75">
      <c r="A41" s="178"/>
      <c r="B41" s="304"/>
      <c r="C41" s="304"/>
      <c r="D41" s="304"/>
      <c r="E41" s="304"/>
      <c r="F41" s="304"/>
      <c r="G41" s="304"/>
      <c r="H41" s="1" t="s">
        <v>2</v>
      </c>
    </row>
    <row r="42" spans="1:8" ht="12.75">
      <c r="A42" s="178"/>
      <c r="B42" s="304"/>
      <c r="C42" s="304"/>
      <c r="D42" s="304"/>
      <c r="E42" s="304"/>
      <c r="F42" s="304"/>
      <c r="G42" s="304"/>
      <c r="H42" s="1" t="s">
        <v>2</v>
      </c>
    </row>
    <row r="43" spans="1:8" ht="12.75">
      <c r="A43" s="178"/>
      <c r="B43" s="304"/>
      <c r="C43" s="304"/>
      <c r="D43" s="304"/>
      <c r="E43" s="304"/>
      <c r="F43" s="304"/>
      <c r="G43" s="304"/>
      <c r="H43" s="1" t="s">
        <v>2</v>
      </c>
    </row>
    <row r="44" spans="1:8" ht="12.75" customHeight="1">
      <c r="A44" s="178"/>
      <c r="B44" s="304"/>
      <c r="C44" s="304"/>
      <c r="D44" s="304"/>
      <c r="E44" s="304"/>
      <c r="F44" s="304"/>
      <c r="G44" s="304"/>
      <c r="H44" s="1" t="s">
        <v>2</v>
      </c>
    </row>
    <row r="45" spans="1:8" ht="12.75" customHeight="1">
      <c r="A45" s="178"/>
      <c r="B45" s="304"/>
      <c r="C45" s="304"/>
      <c r="D45" s="304"/>
      <c r="E45" s="304"/>
      <c r="F45" s="304"/>
      <c r="G45" s="304"/>
      <c r="H45" s="1" t="s">
        <v>2</v>
      </c>
    </row>
    <row r="46" spans="2:7" ht="12.75">
      <c r="B46" s="299"/>
      <c r="C46" s="299"/>
      <c r="D46" s="299"/>
      <c r="E46" s="299"/>
      <c r="F46" s="299"/>
      <c r="G46" s="299"/>
    </row>
    <row r="47" spans="2:7" ht="12.75">
      <c r="B47" s="299"/>
      <c r="C47" s="299"/>
      <c r="D47" s="299"/>
      <c r="E47" s="299"/>
      <c r="F47" s="299"/>
      <c r="G47" s="299"/>
    </row>
    <row r="48" spans="2:7" ht="12.75">
      <c r="B48" s="299"/>
      <c r="C48" s="299"/>
      <c r="D48" s="299"/>
      <c r="E48" s="299"/>
      <c r="F48" s="299"/>
      <c r="G48" s="299"/>
    </row>
    <row r="49" spans="2:7" ht="12.75">
      <c r="B49" s="299"/>
      <c r="C49" s="299"/>
      <c r="D49" s="299"/>
      <c r="E49" s="299"/>
      <c r="F49" s="299"/>
      <c r="G49" s="299"/>
    </row>
    <row r="50" spans="2:7" ht="12.75">
      <c r="B50" s="299"/>
      <c r="C50" s="299"/>
      <c r="D50" s="299"/>
      <c r="E50" s="299"/>
      <c r="F50" s="299"/>
      <c r="G50" s="299"/>
    </row>
    <row r="51" spans="2:7" ht="12.75">
      <c r="B51" s="299"/>
      <c r="C51" s="299"/>
      <c r="D51" s="299"/>
      <c r="E51" s="299"/>
      <c r="F51" s="299"/>
      <c r="G51" s="299"/>
    </row>
  </sheetData>
  <mergeCells count="18">
    <mergeCell ref="A23:B23"/>
    <mergeCell ref="C8:E8"/>
    <mergeCell ref="C9:E9"/>
    <mergeCell ref="C10:E10"/>
    <mergeCell ref="C11:E11"/>
    <mergeCell ref="C12:E12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89"/>
  <sheetViews>
    <sheetView workbookViewId="0" topLeftCell="A1">
      <selection activeCell="L24" sqref="L24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256" width="9.125" style="1" customWidth="1"/>
    <col min="257" max="257" width="5.875" style="1" customWidth="1"/>
    <col min="258" max="258" width="6.125" style="1" customWidth="1"/>
    <col min="259" max="259" width="11.375" style="1" customWidth="1"/>
    <col min="260" max="260" width="15.875" style="1" customWidth="1"/>
    <col min="261" max="261" width="11.25390625" style="1" customWidth="1"/>
    <col min="262" max="262" width="10.875" style="1" customWidth="1"/>
    <col min="263" max="263" width="11.00390625" style="1" customWidth="1"/>
    <col min="264" max="264" width="11.125" style="1" customWidth="1"/>
    <col min="265" max="265" width="10.75390625" style="1" customWidth="1"/>
    <col min="266" max="512" width="9.125" style="1" customWidth="1"/>
    <col min="513" max="513" width="5.875" style="1" customWidth="1"/>
    <col min="514" max="514" width="6.125" style="1" customWidth="1"/>
    <col min="515" max="515" width="11.375" style="1" customWidth="1"/>
    <col min="516" max="516" width="15.875" style="1" customWidth="1"/>
    <col min="517" max="517" width="11.25390625" style="1" customWidth="1"/>
    <col min="518" max="518" width="10.875" style="1" customWidth="1"/>
    <col min="519" max="519" width="11.00390625" style="1" customWidth="1"/>
    <col min="520" max="520" width="11.125" style="1" customWidth="1"/>
    <col min="521" max="521" width="10.75390625" style="1" customWidth="1"/>
    <col min="522" max="768" width="9.125" style="1" customWidth="1"/>
    <col min="769" max="769" width="5.875" style="1" customWidth="1"/>
    <col min="770" max="770" width="6.125" style="1" customWidth="1"/>
    <col min="771" max="771" width="11.375" style="1" customWidth="1"/>
    <col min="772" max="772" width="15.875" style="1" customWidth="1"/>
    <col min="773" max="773" width="11.25390625" style="1" customWidth="1"/>
    <col min="774" max="774" width="10.875" style="1" customWidth="1"/>
    <col min="775" max="775" width="11.00390625" style="1" customWidth="1"/>
    <col min="776" max="776" width="11.125" style="1" customWidth="1"/>
    <col min="777" max="777" width="10.75390625" style="1" customWidth="1"/>
    <col min="778" max="1024" width="9.125" style="1" customWidth="1"/>
    <col min="1025" max="1025" width="5.875" style="1" customWidth="1"/>
    <col min="1026" max="1026" width="6.125" style="1" customWidth="1"/>
    <col min="1027" max="1027" width="11.375" style="1" customWidth="1"/>
    <col min="1028" max="1028" width="15.875" style="1" customWidth="1"/>
    <col min="1029" max="1029" width="11.25390625" style="1" customWidth="1"/>
    <col min="1030" max="1030" width="10.875" style="1" customWidth="1"/>
    <col min="1031" max="1031" width="11.00390625" style="1" customWidth="1"/>
    <col min="1032" max="1032" width="11.125" style="1" customWidth="1"/>
    <col min="1033" max="1033" width="10.75390625" style="1" customWidth="1"/>
    <col min="1034" max="1280" width="9.125" style="1" customWidth="1"/>
    <col min="1281" max="1281" width="5.875" style="1" customWidth="1"/>
    <col min="1282" max="1282" width="6.125" style="1" customWidth="1"/>
    <col min="1283" max="1283" width="11.375" style="1" customWidth="1"/>
    <col min="1284" max="1284" width="15.875" style="1" customWidth="1"/>
    <col min="1285" max="1285" width="11.25390625" style="1" customWidth="1"/>
    <col min="1286" max="1286" width="10.875" style="1" customWidth="1"/>
    <col min="1287" max="1287" width="11.00390625" style="1" customWidth="1"/>
    <col min="1288" max="1288" width="11.125" style="1" customWidth="1"/>
    <col min="1289" max="1289" width="10.75390625" style="1" customWidth="1"/>
    <col min="1290" max="1536" width="9.125" style="1" customWidth="1"/>
    <col min="1537" max="1537" width="5.875" style="1" customWidth="1"/>
    <col min="1538" max="1538" width="6.125" style="1" customWidth="1"/>
    <col min="1539" max="1539" width="11.375" style="1" customWidth="1"/>
    <col min="1540" max="1540" width="15.875" style="1" customWidth="1"/>
    <col min="1541" max="1541" width="11.25390625" style="1" customWidth="1"/>
    <col min="1542" max="1542" width="10.875" style="1" customWidth="1"/>
    <col min="1543" max="1543" width="11.00390625" style="1" customWidth="1"/>
    <col min="1544" max="1544" width="11.125" style="1" customWidth="1"/>
    <col min="1545" max="1545" width="10.75390625" style="1" customWidth="1"/>
    <col min="1546" max="1792" width="9.125" style="1" customWidth="1"/>
    <col min="1793" max="1793" width="5.875" style="1" customWidth="1"/>
    <col min="1794" max="1794" width="6.125" style="1" customWidth="1"/>
    <col min="1795" max="1795" width="11.375" style="1" customWidth="1"/>
    <col min="1796" max="1796" width="15.875" style="1" customWidth="1"/>
    <col min="1797" max="1797" width="11.25390625" style="1" customWidth="1"/>
    <col min="1798" max="1798" width="10.875" style="1" customWidth="1"/>
    <col min="1799" max="1799" width="11.00390625" style="1" customWidth="1"/>
    <col min="1800" max="1800" width="11.125" style="1" customWidth="1"/>
    <col min="1801" max="1801" width="10.75390625" style="1" customWidth="1"/>
    <col min="1802" max="2048" width="9.125" style="1" customWidth="1"/>
    <col min="2049" max="2049" width="5.875" style="1" customWidth="1"/>
    <col min="2050" max="2050" width="6.125" style="1" customWidth="1"/>
    <col min="2051" max="2051" width="11.375" style="1" customWidth="1"/>
    <col min="2052" max="2052" width="15.875" style="1" customWidth="1"/>
    <col min="2053" max="2053" width="11.25390625" style="1" customWidth="1"/>
    <col min="2054" max="2054" width="10.875" style="1" customWidth="1"/>
    <col min="2055" max="2055" width="11.00390625" style="1" customWidth="1"/>
    <col min="2056" max="2056" width="11.125" style="1" customWidth="1"/>
    <col min="2057" max="2057" width="10.75390625" style="1" customWidth="1"/>
    <col min="2058" max="2304" width="9.125" style="1" customWidth="1"/>
    <col min="2305" max="2305" width="5.875" style="1" customWidth="1"/>
    <col min="2306" max="2306" width="6.125" style="1" customWidth="1"/>
    <col min="2307" max="2307" width="11.375" style="1" customWidth="1"/>
    <col min="2308" max="2308" width="15.875" style="1" customWidth="1"/>
    <col min="2309" max="2309" width="11.25390625" style="1" customWidth="1"/>
    <col min="2310" max="2310" width="10.875" style="1" customWidth="1"/>
    <col min="2311" max="2311" width="11.00390625" style="1" customWidth="1"/>
    <col min="2312" max="2312" width="11.125" style="1" customWidth="1"/>
    <col min="2313" max="2313" width="10.75390625" style="1" customWidth="1"/>
    <col min="2314" max="2560" width="9.125" style="1" customWidth="1"/>
    <col min="2561" max="2561" width="5.875" style="1" customWidth="1"/>
    <col min="2562" max="2562" width="6.125" style="1" customWidth="1"/>
    <col min="2563" max="2563" width="11.375" style="1" customWidth="1"/>
    <col min="2564" max="2564" width="15.875" style="1" customWidth="1"/>
    <col min="2565" max="2565" width="11.25390625" style="1" customWidth="1"/>
    <col min="2566" max="2566" width="10.875" style="1" customWidth="1"/>
    <col min="2567" max="2567" width="11.00390625" style="1" customWidth="1"/>
    <col min="2568" max="2568" width="11.125" style="1" customWidth="1"/>
    <col min="2569" max="2569" width="10.75390625" style="1" customWidth="1"/>
    <col min="2570" max="2816" width="9.125" style="1" customWidth="1"/>
    <col min="2817" max="2817" width="5.875" style="1" customWidth="1"/>
    <col min="2818" max="2818" width="6.125" style="1" customWidth="1"/>
    <col min="2819" max="2819" width="11.375" style="1" customWidth="1"/>
    <col min="2820" max="2820" width="15.875" style="1" customWidth="1"/>
    <col min="2821" max="2821" width="11.25390625" style="1" customWidth="1"/>
    <col min="2822" max="2822" width="10.875" style="1" customWidth="1"/>
    <col min="2823" max="2823" width="11.00390625" style="1" customWidth="1"/>
    <col min="2824" max="2824" width="11.125" style="1" customWidth="1"/>
    <col min="2825" max="2825" width="10.75390625" style="1" customWidth="1"/>
    <col min="2826" max="3072" width="9.125" style="1" customWidth="1"/>
    <col min="3073" max="3073" width="5.875" style="1" customWidth="1"/>
    <col min="3074" max="3074" width="6.125" style="1" customWidth="1"/>
    <col min="3075" max="3075" width="11.375" style="1" customWidth="1"/>
    <col min="3076" max="3076" width="15.875" style="1" customWidth="1"/>
    <col min="3077" max="3077" width="11.25390625" style="1" customWidth="1"/>
    <col min="3078" max="3078" width="10.875" style="1" customWidth="1"/>
    <col min="3079" max="3079" width="11.00390625" style="1" customWidth="1"/>
    <col min="3080" max="3080" width="11.125" style="1" customWidth="1"/>
    <col min="3081" max="3081" width="10.75390625" style="1" customWidth="1"/>
    <col min="3082" max="3328" width="9.125" style="1" customWidth="1"/>
    <col min="3329" max="3329" width="5.875" style="1" customWidth="1"/>
    <col min="3330" max="3330" width="6.125" style="1" customWidth="1"/>
    <col min="3331" max="3331" width="11.375" style="1" customWidth="1"/>
    <col min="3332" max="3332" width="15.875" style="1" customWidth="1"/>
    <col min="3333" max="3333" width="11.25390625" style="1" customWidth="1"/>
    <col min="3334" max="3334" width="10.875" style="1" customWidth="1"/>
    <col min="3335" max="3335" width="11.00390625" style="1" customWidth="1"/>
    <col min="3336" max="3336" width="11.125" style="1" customWidth="1"/>
    <col min="3337" max="3337" width="10.75390625" style="1" customWidth="1"/>
    <col min="3338" max="3584" width="9.125" style="1" customWidth="1"/>
    <col min="3585" max="3585" width="5.875" style="1" customWidth="1"/>
    <col min="3586" max="3586" width="6.125" style="1" customWidth="1"/>
    <col min="3587" max="3587" width="11.375" style="1" customWidth="1"/>
    <col min="3588" max="3588" width="15.875" style="1" customWidth="1"/>
    <col min="3589" max="3589" width="11.25390625" style="1" customWidth="1"/>
    <col min="3590" max="3590" width="10.875" style="1" customWidth="1"/>
    <col min="3591" max="3591" width="11.00390625" style="1" customWidth="1"/>
    <col min="3592" max="3592" width="11.125" style="1" customWidth="1"/>
    <col min="3593" max="3593" width="10.75390625" style="1" customWidth="1"/>
    <col min="3594" max="3840" width="9.125" style="1" customWidth="1"/>
    <col min="3841" max="3841" width="5.875" style="1" customWidth="1"/>
    <col min="3842" max="3842" width="6.125" style="1" customWidth="1"/>
    <col min="3843" max="3843" width="11.375" style="1" customWidth="1"/>
    <col min="3844" max="3844" width="15.875" style="1" customWidth="1"/>
    <col min="3845" max="3845" width="11.25390625" style="1" customWidth="1"/>
    <col min="3846" max="3846" width="10.875" style="1" customWidth="1"/>
    <col min="3847" max="3847" width="11.00390625" style="1" customWidth="1"/>
    <col min="3848" max="3848" width="11.125" style="1" customWidth="1"/>
    <col min="3849" max="3849" width="10.75390625" style="1" customWidth="1"/>
    <col min="3850" max="4096" width="9.125" style="1" customWidth="1"/>
    <col min="4097" max="4097" width="5.875" style="1" customWidth="1"/>
    <col min="4098" max="4098" width="6.125" style="1" customWidth="1"/>
    <col min="4099" max="4099" width="11.375" style="1" customWidth="1"/>
    <col min="4100" max="4100" width="15.875" style="1" customWidth="1"/>
    <col min="4101" max="4101" width="11.25390625" style="1" customWidth="1"/>
    <col min="4102" max="4102" width="10.875" style="1" customWidth="1"/>
    <col min="4103" max="4103" width="11.00390625" style="1" customWidth="1"/>
    <col min="4104" max="4104" width="11.125" style="1" customWidth="1"/>
    <col min="4105" max="4105" width="10.75390625" style="1" customWidth="1"/>
    <col min="4106" max="4352" width="9.125" style="1" customWidth="1"/>
    <col min="4353" max="4353" width="5.875" style="1" customWidth="1"/>
    <col min="4354" max="4354" width="6.125" style="1" customWidth="1"/>
    <col min="4355" max="4355" width="11.375" style="1" customWidth="1"/>
    <col min="4356" max="4356" width="15.875" style="1" customWidth="1"/>
    <col min="4357" max="4357" width="11.25390625" style="1" customWidth="1"/>
    <col min="4358" max="4358" width="10.875" style="1" customWidth="1"/>
    <col min="4359" max="4359" width="11.00390625" style="1" customWidth="1"/>
    <col min="4360" max="4360" width="11.125" style="1" customWidth="1"/>
    <col min="4361" max="4361" width="10.75390625" style="1" customWidth="1"/>
    <col min="4362" max="4608" width="9.125" style="1" customWidth="1"/>
    <col min="4609" max="4609" width="5.875" style="1" customWidth="1"/>
    <col min="4610" max="4610" width="6.125" style="1" customWidth="1"/>
    <col min="4611" max="4611" width="11.375" style="1" customWidth="1"/>
    <col min="4612" max="4612" width="15.875" style="1" customWidth="1"/>
    <col min="4613" max="4613" width="11.25390625" style="1" customWidth="1"/>
    <col min="4614" max="4614" width="10.875" style="1" customWidth="1"/>
    <col min="4615" max="4615" width="11.00390625" style="1" customWidth="1"/>
    <col min="4616" max="4616" width="11.125" style="1" customWidth="1"/>
    <col min="4617" max="4617" width="10.75390625" style="1" customWidth="1"/>
    <col min="4618" max="4864" width="9.125" style="1" customWidth="1"/>
    <col min="4865" max="4865" width="5.875" style="1" customWidth="1"/>
    <col min="4866" max="4866" width="6.125" style="1" customWidth="1"/>
    <col min="4867" max="4867" width="11.375" style="1" customWidth="1"/>
    <col min="4868" max="4868" width="15.875" style="1" customWidth="1"/>
    <col min="4869" max="4869" width="11.25390625" style="1" customWidth="1"/>
    <col min="4870" max="4870" width="10.875" style="1" customWidth="1"/>
    <col min="4871" max="4871" width="11.00390625" style="1" customWidth="1"/>
    <col min="4872" max="4872" width="11.125" style="1" customWidth="1"/>
    <col min="4873" max="4873" width="10.75390625" style="1" customWidth="1"/>
    <col min="4874" max="5120" width="9.125" style="1" customWidth="1"/>
    <col min="5121" max="5121" width="5.875" style="1" customWidth="1"/>
    <col min="5122" max="5122" width="6.125" style="1" customWidth="1"/>
    <col min="5123" max="5123" width="11.375" style="1" customWidth="1"/>
    <col min="5124" max="5124" width="15.875" style="1" customWidth="1"/>
    <col min="5125" max="5125" width="11.25390625" style="1" customWidth="1"/>
    <col min="5126" max="5126" width="10.875" style="1" customWidth="1"/>
    <col min="5127" max="5127" width="11.00390625" style="1" customWidth="1"/>
    <col min="5128" max="5128" width="11.125" style="1" customWidth="1"/>
    <col min="5129" max="5129" width="10.75390625" style="1" customWidth="1"/>
    <col min="5130" max="5376" width="9.125" style="1" customWidth="1"/>
    <col min="5377" max="5377" width="5.875" style="1" customWidth="1"/>
    <col min="5378" max="5378" width="6.125" style="1" customWidth="1"/>
    <col min="5379" max="5379" width="11.375" style="1" customWidth="1"/>
    <col min="5380" max="5380" width="15.875" style="1" customWidth="1"/>
    <col min="5381" max="5381" width="11.25390625" style="1" customWidth="1"/>
    <col min="5382" max="5382" width="10.875" style="1" customWidth="1"/>
    <col min="5383" max="5383" width="11.00390625" style="1" customWidth="1"/>
    <col min="5384" max="5384" width="11.125" style="1" customWidth="1"/>
    <col min="5385" max="5385" width="10.75390625" style="1" customWidth="1"/>
    <col min="5386" max="5632" width="9.125" style="1" customWidth="1"/>
    <col min="5633" max="5633" width="5.875" style="1" customWidth="1"/>
    <col min="5634" max="5634" width="6.125" style="1" customWidth="1"/>
    <col min="5635" max="5635" width="11.375" style="1" customWidth="1"/>
    <col min="5636" max="5636" width="15.875" style="1" customWidth="1"/>
    <col min="5637" max="5637" width="11.25390625" style="1" customWidth="1"/>
    <col min="5638" max="5638" width="10.875" style="1" customWidth="1"/>
    <col min="5639" max="5639" width="11.00390625" style="1" customWidth="1"/>
    <col min="5640" max="5640" width="11.125" style="1" customWidth="1"/>
    <col min="5641" max="5641" width="10.75390625" style="1" customWidth="1"/>
    <col min="5642" max="5888" width="9.125" style="1" customWidth="1"/>
    <col min="5889" max="5889" width="5.875" style="1" customWidth="1"/>
    <col min="5890" max="5890" width="6.125" style="1" customWidth="1"/>
    <col min="5891" max="5891" width="11.375" style="1" customWidth="1"/>
    <col min="5892" max="5892" width="15.875" style="1" customWidth="1"/>
    <col min="5893" max="5893" width="11.25390625" style="1" customWidth="1"/>
    <col min="5894" max="5894" width="10.875" style="1" customWidth="1"/>
    <col min="5895" max="5895" width="11.00390625" style="1" customWidth="1"/>
    <col min="5896" max="5896" width="11.125" style="1" customWidth="1"/>
    <col min="5897" max="5897" width="10.75390625" style="1" customWidth="1"/>
    <col min="5898" max="6144" width="9.125" style="1" customWidth="1"/>
    <col min="6145" max="6145" width="5.875" style="1" customWidth="1"/>
    <col min="6146" max="6146" width="6.125" style="1" customWidth="1"/>
    <col min="6147" max="6147" width="11.375" style="1" customWidth="1"/>
    <col min="6148" max="6148" width="15.875" style="1" customWidth="1"/>
    <col min="6149" max="6149" width="11.25390625" style="1" customWidth="1"/>
    <col min="6150" max="6150" width="10.875" style="1" customWidth="1"/>
    <col min="6151" max="6151" width="11.00390625" style="1" customWidth="1"/>
    <col min="6152" max="6152" width="11.125" style="1" customWidth="1"/>
    <col min="6153" max="6153" width="10.75390625" style="1" customWidth="1"/>
    <col min="6154" max="6400" width="9.125" style="1" customWidth="1"/>
    <col min="6401" max="6401" width="5.875" style="1" customWidth="1"/>
    <col min="6402" max="6402" width="6.125" style="1" customWidth="1"/>
    <col min="6403" max="6403" width="11.375" style="1" customWidth="1"/>
    <col min="6404" max="6404" width="15.875" style="1" customWidth="1"/>
    <col min="6405" max="6405" width="11.25390625" style="1" customWidth="1"/>
    <col min="6406" max="6406" width="10.875" style="1" customWidth="1"/>
    <col min="6407" max="6407" width="11.00390625" style="1" customWidth="1"/>
    <col min="6408" max="6408" width="11.125" style="1" customWidth="1"/>
    <col min="6409" max="6409" width="10.75390625" style="1" customWidth="1"/>
    <col min="6410" max="6656" width="9.125" style="1" customWidth="1"/>
    <col min="6657" max="6657" width="5.875" style="1" customWidth="1"/>
    <col min="6658" max="6658" width="6.125" style="1" customWidth="1"/>
    <col min="6659" max="6659" width="11.375" style="1" customWidth="1"/>
    <col min="6660" max="6660" width="15.875" style="1" customWidth="1"/>
    <col min="6661" max="6661" width="11.25390625" style="1" customWidth="1"/>
    <col min="6662" max="6662" width="10.875" style="1" customWidth="1"/>
    <col min="6663" max="6663" width="11.00390625" style="1" customWidth="1"/>
    <col min="6664" max="6664" width="11.125" style="1" customWidth="1"/>
    <col min="6665" max="6665" width="10.75390625" style="1" customWidth="1"/>
    <col min="6666" max="6912" width="9.125" style="1" customWidth="1"/>
    <col min="6913" max="6913" width="5.875" style="1" customWidth="1"/>
    <col min="6914" max="6914" width="6.125" style="1" customWidth="1"/>
    <col min="6915" max="6915" width="11.375" style="1" customWidth="1"/>
    <col min="6916" max="6916" width="15.875" style="1" customWidth="1"/>
    <col min="6917" max="6917" width="11.25390625" style="1" customWidth="1"/>
    <col min="6918" max="6918" width="10.875" style="1" customWidth="1"/>
    <col min="6919" max="6919" width="11.00390625" style="1" customWidth="1"/>
    <col min="6920" max="6920" width="11.125" style="1" customWidth="1"/>
    <col min="6921" max="6921" width="10.75390625" style="1" customWidth="1"/>
    <col min="6922" max="7168" width="9.125" style="1" customWidth="1"/>
    <col min="7169" max="7169" width="5.875" style="1" customWidth="1"/>
    <col min="7170" max="7170" width="6.125" style="1" customWidth="1"/>
    <col min="7171" max="7171" width="11.375" style="1" customWidth="1"/>
    <col min="7172" max="7172" width="15.875" style="1" customWidth="1"/>
    <col min="7173" max="7173" width="11.25390625" style="1" customWidth="1"/>
    <col min="7174" max="7174" width="10.875" style="1" customWidth="1"/>
    <col min="7175" max="7175" width="11.00390625" style="1" customWidth="1"/>
    <col min="7176" max="7176" width="11.125" style="1" customWidth="1"/>
    <col min="7177" max="7177" width="10.75390625" style="1" customWidth="1"/>
    <col min="7178" max="7424" width="9.125" style="1" customWidth="1"/>
    <col min="7425" max="7425" width="5.875" style="1" customWidth="1"/>
    <col min="7426" max="7426" width="6.125" style="1" customWidth="1"/>
    <col min="7427" max="7427" width="11.375" style="1" customWidth="1"/>
    <col min="7428" max="7428" width="15.875" style="1" customWidth="1"/>
    <col min="7429" max="7429" width="11.25390625" style="1" customWidth="1"/>
    <col min="7430" max="7430" width="10.875" style="1" customWidth="1"/>
    <col min="7431" max="7431" width="11.00390625" style="1" customWidth="1"/>
    <col min="7432" max="7432" width="11.125" style="1" customWidth="1"/>
    <col min="7433" max="7433" width="10.75390625" style="1" customWidth="1"/>
    <col min="7434" max="7680" width="9.125" style="1" customWidth="1"/>
    <col min="7681" max="7681" width="5.875" style="1" customWidth="1"/>
    <col min="7682" max="7682" width="6.125" style="1" customWidth="1"/>
    <col min="7683" max="7683" width="11.375" style="1" customWidth="1"/>
    <col min="7684" max="7684" width="15.875" style="1" customWidth="1"/>
    <col min="7685" max="7685" width="11.25390625" style="1" customWidth="1"/>
    <col min="7686" max="7686" width="10.875" style="1" customWidth="1"/>
    <col min="7687" max="7687" width="11.00390625" style="1" customWidth="1"/>
    <col min="7688" max="7688" width="11.125" style="1" customWidth="1"/>
    <col min="7689" max="7689" width="10.75390625" style="1" customWidth="1"/>
    <col min="7690" max="7936" width="9.125" style="1" customWidth="1"/>
    <col min="7937" max="7937" width="5.875" style="1" customWidth="1"/>
    <col min="7938" max="7938" width="6.125" style="1" customWidth="1"/>
    <col min="7939" max="7939" width="11.375" style="1" customWidth="1"/>
    <col min="7940" max="7940" width="15.875" style="1" customWidth="1"/>
    <col min="7941" max="7941" width="11.25390625" style="1" customWidth="1"/>
    <col min="7942" max="7942" width="10.875" style="1" customWidth="1"/>
    <col min="7943" max="7943" width="11.00390625" style="1" customWidth="1"/>
    <col min="7944" max="7944" width="11.125" style="1" customWidth="1"/>
    <col min="7945" max="7945" width="10.75390625" style="1" customWidth="1"/>
    <col min="7946" max="8192" width="9.125" style="1" customWidth="1"/>
    <col min="8193" max="8193" width="5.875" style="1" customWidth="1"/>
    <col min="8194" max="8194" width="6.125" style="1" customWidth="1"/>
    <col min="8195" max="8195" width="11.375" style="1" customWidth="1"/>
    <col min="8196" max="8196" width="15.875" style="1" customWidth="1"/>
    <col min="8197" max="8197" width="11.25390625" style="1" customWidth="1"/>
    <col min="8198" max="8198" width="10.875" style="1" customWidth="1"/>
    <col min="8199" max="8199" width="11.00390625" style="1" customWidth="1"/>
    <col min="8200" max="8200" width="11.125" style="1" customWidth="1"/>
    <col min="8201" max="8201" width="10.75390625" style="1" customWidth="1"/>
    <col min="8202" max="8448" width="9.125" style="1" customWidth="1"/>
    <col min="8449" max="8449" width="5.875" style="1" customWidth="1"/>
    <col min="8450" max="8450" width="6.125" style="1" customWidth="1"/>
    <col min="8451" max="8451" width="11.375" style="1" customWidth="1"/>
    <col min="8452" max="8452" width="15.875" style="1" customWidth="1"/>
    <col min="8453" max="8453" width="11.25390625" style="1" customWidth="1"/>
    <col min="8454" max="8454" width="10.875" style="1" customWidth="1"/>
    <col min="8455" max="8455" width="11.00390625" style="1" customWidth="1"/>
    <col min="8456" max="8456" width="11.125" style="1" customWidth="1"/>
    <col min="8457" max="8457" width="10.75390625" style="1" customWidth="1"/>
    <col min="8458" max="8704" width="9.125" style="1" customWidth="1"/>
    <col min="8705" max="8705" width="5.875" style="1" customWidth="1"/>
    <col min="8706" max="8706" width="6.125" style="1" customWidth="1"/>
    <col min="8707" max="8707" width="11.375" style="1" customWidth="1"/>
    <col min="8708" max="8708" width="15.875" style="1" customWidth="1"/>
    <col min="8709" max="8709" width="11.25390625" style="1" customWidth="1"/>
    <col min="8710" max="8710" width="10.875" style="1" customWidth="1"/>
    <col min="8711" max="8711" width="11.00390625" style="1" customWidth="1"/>
    <col min="8712" max="8712" width="11.125" style="1" customWidth="1"/>
    <col min="8713" max="8713" width="10.75390625" style="1" customWidth="1"/>
    <col min="8714" max="8960" width="9.125" style="1" customWidth="1"/>
    <col min="8961" max="8961" width="5.875" style="1" customWidth="1"/>
    <col min="8962" max="8962" width="6.125" style="1" customWidth="1"/>
    <col min="8963" max="8963" width="11.375" style="1" customWidth="1"/>
    <col min="8964" max="8964" width="15.875" style="1" customWidth="1"/>
    <col min="8965" max="8965" width="11.25390625" style="1" customWidth="1"/>
    <col min="8966" max="8966" width="10.875" style="1" customWidth="1"/>
    <col min="8967" max="8967" width="11.00390625" style="1" customWidth="1"/>
    <col min="8968" max="8968" width="11.125" style="1" customWidth="1"/>
    <col min="8969" max="8969" width="10.75390625" style="1" customWidth="1"/>
    <col min="8970" max="9216" width="9.125" style="1" customWidth="1"/>
    <col min="9217" max="9217" width="5.875" style="1" customWidth="1"/>
    <col min="9218" max="9218" width="6.125" style="1" customWidth="1"/>
    <col min="9219" max="9219" width="11.375" style="1" customWidth="1"/>
    <col min="9220" max="9220" width="15.875" style="1" customWidth="1"/>
    <col min="9221" max="9221" width="11.25390625" style="1" customWidth="1"/>
    <col min="9222" max="9222" width="10.875" style="1" customWidth="1"/>
    <col min="9223" max="9223" width="11.00390625" style="1" customWidth="1"/>
    <col min="9224" max="9224" width="11.125" style="1" customWidth="1"/>
    <col min="9225" max="9225" width="10.75390625" style="1" customWidth="1"/>
    <col min="9226" max="9472" width="9.125" style="1" customWidth="1"/>
    <col min="9473" max="9473" width="5.875" style="1" customWidth="1"/>
    <col min="9474" max="9474" width="6.125" style="1" customWidth="1"/>
    <col min="9475" max="9475" width="11.375" style="1" customWidth="1"/>
    <col min="9476" max="9476" width="15.875" style="1" customWidth="1"/>
    <col min="9477" max="9477" width="11.25390625" style="1" customWidth="1"/>
    <col min="9478" max="9478" width="10.875" style="1" customWidth="1"/>
    <col min="9479" max="9479" width="11.00390625" style="1" customWidth="1"/>
    <col min="9480" max="9480" width="11.125" style="1" customWidth="1"/>
    <col min="9481" max="9481" width="10.75390625" style="1" customWidth="1"/>
    <col min="9482" max="9728" width="9.125" style="1" customWidth="1"/>
    <col min="9729" max="9729" width="5.875" style="1" customWidth="1"/>
    <col min="9730" max="9730" width="6.125" style="1" customWidth="1"/>
    <col min="9731" max="9731" width="11.375" style="1" customWidth="1"/>
    <col min="9732" max="9732" width="15.875" style="1" customWidth="1"/>
    <col min="9733" max="9733" width="11.25390625" style="1" customWidth="1"/>
    <col min="9734" max="9734" width="10.875" style="1" customWidth="1"/>
    <col min="9735" max="9735" width="11.00390625" style="1" customWidth="1"/>
    <col min="9736" max="9736" width="11.125" style="1" customWidth="1"/>
    <col min="9737" max="9737" width="10.75390625" style="1" customWidth="1"/>
    <col min="9738" max="9984" width="9.125" style="1" customWidth="1"/>
    <col min="9985" max="9985" width="5.875" style="1" customWidth="1"/>
    <col min="9986" max="9986" width="6.125" style="1" customWidth="1"/>
    <col min="9987" max="9987" width="11.375" style="1" customWidth="1"/>
    <col min="9988" max="9988" width="15.875" style="1" customWidth="1"/>
    <col min="9989" max="9989" width="11.25390625" style="1" customWidth="1"/>
    <col min="9990" max="9990" width="10.875" style="1" customWidth="1"/>
    <col min="9991" max="9991" width="11.00390625" style="1" customWidth="1"/>
    <col min="9992" max="9992" width="11.125" style="1" customWidth="1"/>
    <col min="9993" max="9993" width="10.75390625" style="1" customWidth="1"/>
    <col min="9994" max="10240" width="9.125" style="1" customWidth="1"/>
    <col min="10241" max="10241" width="5.875" style="1" customWidth="1"/>
    <col min="10242" max="10242" width="6.125" style="1" customWidth="1"/>
    <col min="10243" max="10243" width="11.375" style="1" customWidth="1"/>
    <col min="10244" max="10244" width="15.875" style="1" customWidth="1"/>
    <col min="10245" max="10245" width="11.25390625" style="1" customWidth="1"/>
    <col min="10246" max="10246" width="10.875" style="1" customWidth="1"/>
    <col min="10247" max="10247" width="11.00390625" style="1" customWidth="1"/>
    <col min="10248" max="10248" width="11.125" style="1" customWidth="1"/>
    <col min="10249" max="10249" width="10.75390625" style="1" customWidth="1"/>
    <col min="10250" max="10496" width="9.125" style="1" customWidth="1"/>
    <col min="10497" max="10497" width="5.875" style="1" customWidth="1"/>
    <col min="10498" max="10498" width="6.125" style="1" customWidth="1"/>
    <col min="10499" max="10499" width="11.375" style="1" customWidth="1"/>
    <col min="10500" max="10500" width="15.875" style="1" customWidth="1"/>
    <col min="10501" max="10501" width="11.25390625" style="1" customWidth="1"/>
    <col min="10502" max="10502" width="10.875" style="1" customWidth="1"/>
    <col min="10503" max="10503" width="11.00390625" style="1" customWidth="1"/>
    <col min="10504" max="10504" width="11.125" style="1" customWidth="1"/>
    <col min="10505" max="10505" width="10.75390625" style="1" customWidth="1"/>
    <col min="10506" max="10752" width="9.125" style="1" customWidth="1"/>
    <col min="10753" max="10753" width="5.875" style="1" customWidth="1"/>
    <col min="10754" max="10754" width="6.125" style="1" customWidth="1"/>
    <col min="10755" max="10755" width="11.375" style="1" customWidth="1"/>
    <col min="10756" max="10756" width="15.875" style="1" customWidth="1"/>
    <col min="10757" max="10757" width="11.25390625" style="1" customWidth="1"/>
    <col min="10758" max="10758" width="10.875" style="1" customWidth="1"/>
    <col min="10759" max="10759" width="11.00390625" style="1" customWidth="1"/>
    <col min="10760" max="10760" width="11.125" style="1" customWidth="1"/>
    <col min="10761" max="10761" width="10.75390625" style="1" customWidth="1"/>
    <col min="10762" max="11008" width="9.125" style="1" customWidth="1"/>
    <col min="11009" max="11009" width="5.875" style="1" customWidth="1"/>
    <col min="11010" max="11010" width="6.125" style="1" customWidth="1"/>
    <col min="11011" max="11011" width="11.375" style="1" customWidth="1"/>
    <col min="11012" max="11012" width="15.875" style="1" customWidth="1"/>
    <col min="11013" max="11013" width="11.25390625" style="1" customWidth="1"/>
    <col min="11014" max="11014" width="10.875" style="1" customWidth="1"/>
    <col min="11015" max="11015" width="11.00390625" style="1" customWidth="1"/>
    <col min="11016" max="11016" width="11.125" style="1" customWidth="1"/>
    <col min="11017" max="11017" width="10.75390625" style="1" customWidth="1"/>
    <col min="11018" max="11264" width="9.125" style="1" customWidth="1"/>
    <col min="11265" max="11265" width="5.875" style="1" customWidth="1"/>
    <col min="11266" max="11266" width="6.125" style="1" customWidth="1"/>
    <col min="11267" max="11267" width="11.375" style="1" customWidth="1"/>
    <col min="11268" max="11268" width="15.875" style="1" customWidth="1"/>
    <col min="11269" max="11269" width="11.25390625" style="1" customWidth="1"/>
    <col min="11270" max="11270" width="10.875" style="1" customWidth="1"/>
    <col min="11271" max="11271" width="11.00390625" style="1" customWidth="1"/>
    <col min="11272" max="11272" width="11.125" style="1" customWidth="1"/>
    <col min="11273" max="11273" width="10.75390625" style="1" customWidth="1"/>
    <col min="11274" max="11520" width="9.125" style="1" customWidth="1"/>
    <col min="11521" max="11521" width="5.875" style="1" customWidth="1"/>
    <col min="11522" max="11522" width="6.125" style="1" customWidth="1"/>
    <col min="11523" max="11523" width="11.375" style="1" customWidth="1"/>
    <col min="11524" max="11524" width="15.875" style="1" customWidth="1"/>
    <col min="11525" max="11525" width="11.25390625" style="1" customWidth="1"/>
    <col min="11526" max="11526" width="10.875" style="1" customWidth="1"/>
    <col min="11527" max="11527" width="11.00390625" style="1" customWidth="1"/>
    <col min="11528" max="11528" width="11.125" style="1" customWidth="1"/>
    <col min="11529" max="11529" width="10.75390625" style="1" customWidth="1"/>
    <col min="11530" max="11776" width="9.125" style="1" customWidth="1"/>
    <col min="11777" max="11777" width="5.875" style="1" customWidth="1"/>
    <col min="11778" max="11778" width="6.125" style="1" customWidth="1"/>
    <col min="11779" max="11779" width="11.375" style="1" customWidth="1"/>
    <col min="11780" max="11780" width="15.875" style="1" customWidth="1"/>
    <col min="11781" max="11781" width="11.25390625" style="1" customWidth="1"/>
    <col min="11782" max="11782" width="10.875" style="1" customWidth="1"/>
    <col min="11783" max="11783" width="11.00390625" style="1" customWidth="1"/>
    <col min="11784" max="11784" width="11.125" style="1" customWidth="1"/>
    <col min="11785" max="11785" width="10.75390625" style="1" customWidth="1"/>
    <col min="11786" max="12032" width="9.125" style="1" customWidth="1"/>
    <col min="12033" max="12033" width="5.875" style="1" customWidth="1"/>
    <col min="12034" max="12034" width="6.125" style="1" customWidth="1"/>
    <col min="12035" max="12035" width="11.375" style="1" customWidth="1"/>
    <col min="12036" max="12036" width="15.875" style="1" customWidth="1"/>
    <col min="12037" max="12037" width="11.25390625" style="1" customWidth="1"/>
    <col min="12038" max="12038" width="10.875" style="1" customWidth="1"/>
    <col min="12039" max="12039" width="11.00390625" style="1" customWidth="1"/>
    <col min="12040" max="12040" width="11.125" style="1" customWidth="1"/>
    <col min="12041" max="12041" width="10.75390625" style="1" customWidth="1"/>
    <col min="12042" max="12288" width="9.125" style="1" customWidth="1"/>
    <col min="12289" max="12289" width="5.875" style="1" customWidth="1"/>
    <col min="12290" max="12290" width="6.125" style="1" customWidth="1"/>
    <col min="12291" max="12291" width="11.375" style="1" customWidth="1"/>
    <col min="12292" max="12292" width="15.875" style="1" customWidth="1"/>
    <col min="12293" max="12293" width="11.25390625" style="1" customWidth="1"/>
    <col min="12294" max="12294" width="10.875" style="1" customWidth="1"/>
    <col min="12295" max="12295" width="11.00390625" style="1" customWidth="1"/>
    <col min="12296" max="12296" width="11.125" style="1" customWidth="1"/>
    <col min="12297" max="12297" width="10.75390625" style="1" customWidth="1"/>
    <col min="12298" max="12544" width="9.125" style="1" customWidth="1"/>
    <col min="12545" max="12545" width="5.875" style="1" customWidth="1"/>
    <col min="12546" max="12546" width="6.125" style="1" customWidth="1"/>
    <col min="12547" max="12547" width="11.375" style="1" customWidth="1"/>
    <col min="12548" max="12548" width="15.875" style="1" customWidth="1"/>
    <col min="12549" max="12549" width="11.25390625" style="1" customWidth="1"/>
    <col min="12550" max="12550" width="10.875" style="1" customWidth="1"/>
    <col min="12551" max="12551" width="11.00390625" style="1" customWidth="1"/>
    <col min="12552" max="12552" width="11.125" style="1" customWidth="1"/>
    <col min="12553" max="12553" width="10.75390625" style="1" customWidth="1"/>
    <col min="12554" max="12800" width="9.125" style="1" customWidth="1"/>
    <col min="12801" max="12801" width="5.875" style="1" customWidth="1"/>
    <col min="12802" max="12802" width="6.125" style="1" customWidth="1"/>
    <col min="12803" max="12803" width="11.375" style="1" customWidth="1"/>
    <col min="12804" max="12804" width="15.875" style="1" customWidth="1"/>
    <col min="12805" max="12805" width="11.25390625" style="1" customWidth="1"/>
    <col min="12806" max="12806" width="10.875" style="1" customWidth="1"/>
    <col min="12807" max="12807" width="11.00390625" style="1" customWidth="1"/>
    <col min="12808" max="12808" width="11.125" style="1" customWidth="1"/>
    <col min="12809" max="12809" width="10.75390625" style="1" customWidth="1"/>
    <col min="12810" max="13056" width="9.125" style="1" customWidth="1"/>
    <col min="13057" max="13057" width="5.875" style="1" customWidth="1"/>
    <col min="13058" max="13058" width="6.125" style="1" customWidth="1"/>
    <col min="13059" max="13059" width="11.375" style="1" customWidth="1"/>
    <col min="13060" max="13060" width="15.875" style="1" customWidth="1"/>
    <col min="13061" max="13061" width="11.25390625" style="1" customWidth="1"/>
    <col min="13062" max="13062" width="10.875" style="1" customWidth="1"/>
    <col min="13063" max="13063" width="11.00390625" style="1" customWidth="1"/>
    <col min="13064" max="13064" width="11.125" style="1" customWidth="1"/>
    <col min="13065" max="13065" width="10.75390625" style="1" customWidth="1"/>
    <col min="13066" max="13312" width="9.125" style="1" customWidth="1"/>
    <col min="13313" max="13313" width="5.875" style="1" customWidth="1"/>
    <col min="13314" max="13314" width="6.125" style="1" customWidth="1"/>
    <col min="13315" max="13315" width="11.375" style="1" customWidth="1"/>
    <col min="13316" max="13316" width="15.875" style="1" customWidth="1"/>
    <col min="13317" max="13317" width="11.25390625" style="1" customWidth="1"/>
    <col min="13318" max="13318" width="10.875" style="1" customWidth="1"/>
    <col min="13319" max="13319" width="11.00390625" style="1" customWidth="1"/>
    <col min="13320" max="13320" width="11.125" style="1" customWidth="1"/>
    <col min="13321" max="13321" width="10.75390625" style="1" customWidth="1"/>
    <col min="13322" max="13568" width="9.125" style="1" customWidth="1"/>
    <col min="13569" max="13569" width="5.875" style="1" customWidth="1"/>
    <col min="13570" max="13570" width="6.125" style="1" customWidth="1"/>
    <col min="13571" max="13571" width="11.375" style="1" customWidth="1"/>
    <col min="13572" max="13572" width="15.875" style="1" customWidth="1"/>
    <col min="13573" max="13573" width="11.25390625" style="1" customWidth="1"/>
    <col min="13574" max="13574" width="10.875" style="1" customWidth="1"/>
    <col min="13575" max="13575" width="11.00390625" style="1" customWidth="1"/>
    <col min="13576" max="13576" width="11.125" style="1" customWidth="1"/>
    <col min="13577" max="13577" width="10.75390625" style="1" customWidth="1"/>
    <col min="13578" max="13824" width="9.125" style="1" customWidth="1"/>
    <col min="13825" max="13825" width="5.875" style="1" customWidth="1"/>
    <col min="13826" max="13826" width="6.125" style="1" customWidth="1"/>
    <col min="13827" max="13827" width="11.375" style="1" customWidth="1"/>
    <col min="13828" max="13828" width="15.875" style="1" customWidth="1"/>
    <col min="13829" max="13829" width="11.25390625" style="1" customWidth="1"/>
    <col min="13830" max="13830" width="10.875" style="1" customWidth="1"/>
    <col min="13831" max="13831" width="11.00390625" style="1" customWidth="1"/>
    <col min="13832" max="13832" width="11.125" style="1" customWidth="1"/>
    <col min="13833" max="13833" width="10.75390625" style="1" customWidth="1"/>
    <col min="13834" max="14080" width="9.125" style="1" customWidth="1"/>
    <col min="14081" max="14081" width="5.875" style="1" customWidth="1"/>
    <col min="14082" max="14082" width="6.125" style="1" customWidth="1"/>
    <col min="14083" max="14083" width="11.375" style="1" customWidth="1"/>
    <col min="14084" max="14084" width="15.875" style="1" customWidth="1"/>
    <col min="14085" max="14085" width="11.25390625" style="1" customWidth="1"/>
    <col min="14086" max="14086" width="10.875" style="1" customWidth="1"/>
    <col min="14087" max="14087" width="11.00390625" style="1" customWidth="1"/>
    <col min="14088" max="14088" width="11.125" style="1" customWidth="1"/>
    <col min="14089" max="14089" width="10.75390625" style="1" customWidth="1"/>
    <col min="14090" max="14336" width="9.125" style="1" customWidth="1"/>
    <col min="14337" max="14337" width="5.875" style="1" customWidth="1"/>
    <col min="14338" max="14338" width="6.125" style="1" customWidth="1"/>
    <col min="14339" max="14339" width="11.375" style="1" customWidth="1"/>
    <col min="14340" max="14340" width="15.875" style="1" customWidth="1"/>
    <col min="14341" max="14341" width="11.25390625" style="1" customWidth="1"/>
    <col min="14342" max="14342" width="10.875" style="1" customWidth="1"/>
    <col min="14343" max="14343" width="11.00390625" style="1" customWidth="1"/>
    <col min="14344" max="14344" width="11.125" style="1" customWidth="1"/>
    <col min="14345" max="14345" width="10.75390625" style="1" customWidth="1"/>
    <col min="14346" max="14592" width="9.125" style="1" customWidth="1"/>
    <col min="14593" max="14593" width="5.875" style="1" customWidth="1"/>
    <col min="14594" max="14594" width="6.125" style="1" customWidth="1"/>
    <col min="14595" max="14595" width="11.375" style="1" customWidth="1"/>
    <col min="14596" max="14596" width="15.875" style="1" customWidth="1"/>
    <col min="14597" max="14597" width="11.25390625" style="1" customWidth="1"/>
    <col min="14598" max="14598" width="10.875" style="1" customWidth="1"/>
    <col min="14599" max="14599" width="11.00390625" style="1" customWidth="1"/>
    <col min="14600" max="14600" width="11.125" style="1" customWidth="1"/>
    <col min="14601" max="14601" width="10.75390625" style="1" customWidth="1"/>
    <col min="14602" max="14848" width="9.125" style="1" customWidth="1"/>
    <col min="14849" max="14849" width="5.875" style="1" customWidth="1"/>
    <col min="14850" max="14850" width="6.125" style="1" customWidth="1"/>
    <col min="14851" max="14851" width="11.375" style="1" customWidth="1"/>
    <col min="14852" max="14852" width="15.875" style="1" customWidth="1"/>
    <col min="14853" max="14853" width="11.25390625" style="1" customWidth="1"/>
    <col min="14854" max="14854" width="10.875" style="1" customWidth="1"/>
    <col min="14855" max="14855" width="11.00390625" style="1" customWidth="1"/>
    <col min="14856" max="14856" width="11.125" style="1" customWidth="1"/>
    <col min="14857" max="14857" width="10.75390625" style="1" customWidth="1"/>
    <col min="14858" max="15104" width="9.125" style="1" customWidth="1"/>
    <col min="15105" max="15105" width="5.875" style="1" customWidth="1"/>
    <col min="15106" max="15106" width="6.125" style="1" customWidth="1"/>
    <col min="15107" max="15107" width="11.375" style="1" customWidth="1"/>
    <col min="15108" max="15108" width="15.875" style="1" customWidth="1"/>
    <col min="15109" max="15109" width="11.25390625" style="1" customWidth="1"/>
    <col min="15110" max="15110" width="10.875" style="1" customWidth="1"/>
    <col min="15111" max="15111" width="11.00390625" style="1" customWidth="1"/>
    <col min="15112" max="15112" width="11.125" style="1" customWidth="1"/>
    <col min="15113" max="15113" width="10.75390625" style="1" customWidth="1"/>
    <col min="15114" max="15360" width="9.125" style="1" customWidth="1"/>
    <col min="15361" max="15361" width="5.875" style="1" customWidth="1"/>
    <col min="15362" max="15362" width="6.125" style="1" customWidth="1"/>
    <col min="15363" max="15363" width="11.375" style="1" customWidth="1"/>
    <col min="15364" max="15364" width="15.875" style="1" customWidth="1"/>
    <col min="15365" max="15365" width="11.25390625" style="1" customWidth="1"/>
    <col min="15366" max="15366" width="10.875" style="1" customWidth="1"/>
    <col min="15367" max="15367" width="11.00390625" style="1" customWidth="1"/>
    <col min="15368" max="15368" width="11.125" style="1" customWidth="1"/>
    <col min="15369" max="15369" width="10.75390625" style="1" customWidth="1"/>
    <col min="15370" max="15616" width="9.125" style="1" customWidth="1"/>
    <col min="15617" max="15617" width="5.875" style="1" customWidth="1"/>
    <col min="15618" max="15618" width="6.125" style="1" customWidth="1"/>
    <col min="15619" max="15619" width="11.375" style="1" customWidth="1"/>
    <col min="15620" max="15620" width="15.875" style="1" customWidth="1"/>
    <col min="15621" max="15621" width="11.25390625" style="1" customWidth="1"/>
    <col min="15622" max="15622" width="10.875" style="1" customWidth="1"/>
    <col min="15623" max="15623" width="11.00390625" style="1" customWidth="1"/>
    <col min="15624" max="15624" width="11.125" style="1" customWidth="1"/>
    <col min="15625" max="15625" width="10.75390625" style="1" customWidth="1"/>
    <col min="15626" max="15872" width="9.125" style="1" customWidth="1"/>
    <col min="15873" max="15873" width="5.875" style="1" customWidth="1"/>
    <col min="15874" max="15874" width="6.125" style="1" customWidth="1"/>
    <col min="15875" max="15875" width="11.375" style="1" customWidth="1"/>
    <col min="15876" max="15876" width="15.875" style="1" customWidth="1"/>
    <col min="15877" max="15877" width="11.25390625" style="1" customWidth="1"/>
    <col min="15878" max="15878" width="10.875" style="1" customWidth="1"/>
    <col min="15879" max="15879" width="11.00390625" style="1" customWidth="1"/>
    <col min="15880" max="15880" width="11.125" style="1" customWidth="1"/>
    <col min="15881" max="15881" width="10.75390625" style="1" customWidth="1"/>
    <col min="15882" max="16128" width="9.125" style="1" customWidth="1"/>
    <col min="16129" max="16129" width="5.875" style="1" customWidth="1"/>
    <col min="16130" max="16130" width="6.125" style="1" customWidth="1"/>
    <col min="16131" max="16131" width="11.375" style="1" customWidth="1"/>
    <col min="16132" max="16132" width="15.875" style="1" customWidth="1"/>
    <col min="16133" max="16133" width="11.25390625" style="1" customWidth="1"/>
    <col min="16134" max="16134" width="10.875" style="1" customWidth="1"/>
    <col min="16135" max="16135" width="11.00390625" style="1" customWidth="1"/>
    <col min="16136" max="16136" width="11.125" style="1" customWidth="1"/>
    <col min="16137" max="16137" width="10.75390625" style="1" customWidth="1"/>
    <col min="16138" max="16384" width="9.125" style="1" customWidth="1"/>
  </cols>
  <sheetData>
    <row r="1" spans="1:9" ht="13.5" thickTop="1">
      <c r="A1" s="310" t="s">
        <v>3</v>
      </c>
      <c r="B1" s="311"/>
      <c r="C1" s="179" t="s">
        <v>690</v>
      </c>
      <c r="D1" s="180"/>
      <c r="E1" s="181"/>
      <c r="F1" s="180"/>
      <c r="G1" s="182" t="s">
        <v>77</v>
      </c>
      <c r="H1" s="183">
        <v>1</v>
      </c>
      <c r="I1" s="184"/>
    </row>
    <row r="2" spans="1:9" ht="13.5" thickBot="1">
      <c r="A2" s="312" t="s">
        <v>78</v>
      </c>
      <c r="B2" s="313"/>
      <c r="C2" s="185" t="s">
        <v>105</v>
      </c>
      <c r="D2" s="186"/>
      <c r="E2" s="187"/>
      <c r="F2" s="186"/>
      <c r="G2" s="314" t="s">
        <v>566</v>
      </c>
      <c r="H2" s="315"/>
      <c r="I2" s="316"/>
    </row>
    <row r="3" ht="13.5" thickTop="1">
      <c r="F3" s="120"/>
    </row>
    <row r="4" spans="1:9" ht="19.5" customHeight="1">
      <c r="A4" s="188" t="s">
        <v>79</v>
      </c>
      <c r="B4" s="189"/>
      <c r="C4" s="189"/>
      <c r="D4" s="189"/>
      <c r="E4" s="190"/>
      <c r="F4" s="189"/>
      <c r="G4" s="189"/>
      <c r="H4" s="189"/>
      <c r="I4" s="189"/>
    </row>
    <row r="5" ht="13.5" thickBot="1"/>
    <row r="6" spans="1:9" s="120" customFormat="1" ht="13.5" thickBot="1">
      <c r="A6" s="191"/>
      <c r="B6" s="192" t="s">
        <v>80</v>
      </c>
      <c r="C6" s="192"/>
      <c r="D6" s="193"/>
      <c r="E6" s="194" t="s">
        <v>26</v>
      </c>
      <c r="F6" s="195" t="s">
        <v>27</v>
      </c>
      <c r="G6" s="195" t="s">
        <v>28</v>
      </c>
      <c r="H6" s="195" t="s">
        <v>29</v>
      </c>
      <c r="I6" s="196" t="s">
        <v>30</v>
      </c>
    </row>
    <row r="7" spans="1:9" s="120" customFormat="1" ht="12.75">
      <c r="A7" s="285" t="str">
        <f>'01 001 Pol-2'!B7</f>
        <v>62</v>
      </c>
      <c r="B7" s="62" t="str">
        <f>'01 001 Pol-2'!C7</f>
        <v>Úpravy povrchů vnější</v>
      </c>
      <c r="D7" s="197"/>
      <c r="E7" s="286">
        <f>'01 001 Pol-2'!BA97</f>
        <v>0</v>
      </c>
      <c r="F7" s="287">
        <f>'01 001 Pol-2'!BB97</f>
        <v>0</v>
      </c>
      <c r="G7" s="287">
        <f>'01 001 Pol-2'!BC97</f>
        <v>0</v>
      </c>
      <c r="H7" s="287">
        <f>'01 001 Pol-2'!BD97</f>
        <v>0</v>
      </c>
      <c r="I7" s="288">
        <f>'01 001 Pol-2'!BE97</f>
        <v>0</v>
      </c>
    </row>
    <row r="8" spans="1:9" s="120" customFormat="1" ht="12.75">
      <c r="A8" s="285" t="str">
        <f>'01 001 Pol-2'!B98</f>
        <v>63</v>
      </c>
      <c r="B8" s="62" t="str">
        <f>'01 001 Pol-2'!C98</f>
        <v>Podlahy a podlahové konstrukce</v>
      </c>
      <c r="D8" s="197"/>
      <c r="E8" s="286">
        <f>'01 001 Pol-2'!BA103</f>
        <v>0</v>
      </c>
      <c r="F8" s="287">
        <f>'01 001 Pol-2'!BB103</f>
        <v>0</v>
      </c>
      <c r="G8" s="287">
        <f>'01 001 Pol-2'!BC103</f>
        <v>0</v>
      </c>
      <c r="H8" s="287">
        <f>'01 001 Pol-2'!BD103</f>
        <v>0</v>
      </c>
      <c r="I8" s="288">
        <f>'01 001 Pol-2'!BE103</f>
        <v>0</v>
      </c>
    </row>
    <row r="9" spans="1:9" s="120" customFormat="1" ht="12.75">
      <c r="A9" s="285" t="str">
        <f>'01 001 Pol-2'!B104</f>
        <v>94</v>
      </c>
      <c r="B9" s="62" t="str">
        <f>'01 001 Pol-2'!C104</f>
        <v>Lešení a stavební výtahy</v>
      </c>
      <c r="D9" s="197"/>
      <c r="E9" s="286">
        <f>'01 001 Pol-2'!BA137</f>
        <v>0</v>
      </c>
      <c r="F9" s="287">
        <f>'01 001 Pol-2'!BB137</f>
        <v>0</v>
      </c>
      <c r="G9" s="287">
        <f>'01 001 Pol-2'!BC137</f>
        <v>0</v>
      </c>
      <c r="H9" s="287">
        <f>'01 001 Pol-2'!BD137</f>
        <v>0</v>
      </c>
      <c r="I9" s="288">
        <f>'01 001 Pol-2'!BE137</f>
        <v>0</v>
      </c>
    </row>
    <row r="10" spans="1:9" s="120" customFormat="1" ht="12.75">
      <c r="A10" s="285" t="str">
        <f>'01 001 Pol-2'!B138</f>
        <v>95</v>
      </c>
      <c r="B10" s="62" t="str">
        <f>'01 001 Pol-2'!C138</f>
        <v>Dokončovací konstrukce na pozemních stavbách</v>
      </c>
      <c r="D10" s="197"/>
      <c r="E10" s="286">
        <f>'01 001 Pol-2'!BA157</f>
        <v>0</v>
      </c>
      <c r="F10" s="287">
        <f>'01 001 Pol-2'!BB157</f>
        <v>0</v>
      </c>
      <c r="G10" s="287">
        <f>'01 001 Pol-2'!BC157</f>
        <v>0</v>
      </c>
      <c r="H10" s="287">
        <f>'01 001 Pol-2'!BD157</f>
        <v>0</v>
      </c>
      <c r="I10" s="288">
        <f>'01 001 Pol-2'!BE157</f>
        <v>0</v>
      </c>
    </row>
    <row r="11" spans="1:9" s="120" customFormat="1" ht="12.75">
      <c r="A11" s="285" t="str">
        <f>'01 001 Pol-2'!B158</f>
        <v>97</v>
      </c>
      <c r="B11" s="62" t="str">
        <f>'01 001 Pol-2'!C158</f>
        <v>Prorážení otvorů</v>
      </c>
      <c r="D11" s="197"/>
      <c r="E11" s="286">
        <f>'01 001 Pol-2'!BA168</f>
        <v>0</v>
      </c>
      <c r="F11" s="287">
        <f>'01 001 Pol-2'!BB168</f>
        <v>0</v>
      </c>
      <c r="G11" s="287">
        <f>'01 001 Pol-2'!BC168</f>
        <v>0</v>
      </c>
      <c r="H11" s="287">
        <f>'01 001 Pol-2'!BD168</f>
        <v>0</v>
      </c>
      <c r="I11" s="288">
        <f>'01 001 Pol-2'!BE168</f>
        <v>0</v>
      </c>
    </row>
    <row r="12" spans="1:9" s="120" customFormat="1" ht="12.75">
      <c r="A12" s="285" t="str">
        <f>'01 001 Pol-2'!B169</f>
        <v>99</v>
      </c>
      <c r="B12" s="62" t="str">
        <f>'01 001 Pol-2'!C169</f>
        <v>Staveništní přesun hmot</v>
      </c>
      <c r="D12" s="197"/>
      <c r="E12" s="286">
        <f>'01 001 Pol-2'!BA171</f>
        <v>0</v>
      </c>
      <c r="F12" s="287">
        <f>'01 001 Pol-2'!BB171</f>
        <v>0</v>
      </c>
      <c r="G12" s="287">
        <f>'01 001 Pol-2'!BC171</f>
        <v>0</v>
      </c>
      <c r="H12" s="287">
        <f>'01 001 Pol-2'!BD171</f>
        <v>0</v>
      </c>
      <c r="I12" s="288">
        <f>'01 001 Pol-2'!BE171</f>
        <v>0</v>
      </c>
    </row>
    <row r="13" spans="1:9" s="120" customFormat="1" ht="12.75">
      <c r="A13" s="285" t="str">
        <f>'01 001 Pol-2'!B172</f>
        <v>721</v>
      </c>
      <c r="B13" s="62" t="str">
        <f>'01 001 Pol-2'!C172</f>
        <v>Vnitřní kanalizace</v>
      </c>
      <c r="D13" s="197"/>
      <c r="E13" s="286">
        <f>'01 001 Pol-2'!BA177</f>
        <v>0</v>
      </c>
      <c r="F13" s="287">
        <f>'01 001 Pol-2'!BB177</f>
        <v>0</v>
      </c>
      <c r="G13" s="287">
        <f>'01 001 Pol-2'!BC177</f>
        <v>0</v>
      </c>
      <c r="H13" s="287">
        <f>'01 001 Pol-2'!BD177</f>
        <v>0</v>
      </c>
      <c r="I13" s="288">
        <f>'01 001 Pol-2'!BE177</f>
        <v>0</v>
      </c>
    </row>
    <row r="14" spans="1:9" s="120" customFormat="1" ht="12.75">
      <c r="A14" s="285" t="str">
        <f>'01 001 Pol-2'!B178</f>
        <v>764</v>
      </c>
      <c r="B14" s="62" t="str">
        <f>'01 001 Pol-2'!C178</f>
        <v>Konstrukce klempířské</v>
      </c>
      <c r="D14" s="197"/>
      <c r="E14" s="286">
        <f>'01 001 Pol-2'!BA260</f>
        <v>0</v>
      </c>
      <c r="F14" s="287">
        <f>'01 001 Pol-2'!BB260</f>
        <v>0</v>
      </c>
      <c r="G14" s="287">
        <f>'01 001 Pol-2'!BC260</f>
        <v>0</v>
      </c>
      <c r="H14" s="287">
        <f>'01 001 Pol-2'!BD260</f>
        <v>0</v>
      </c>
      <c r="I14" s="288">
        <f>'01 001 Pol-2'!BE260</f>
        <v>0</v>
      </c>
    </row>
    <row r="15" spans="1:9" s="120" customFormat="1" ht="12.75">
      <c r="A15" s="285" t="str">
        <f>'01 001 Pol-2'!B261</f>
        <v>767</v>
      </c>
      <c r="B15" s="62" t="str">
        <f>'01 001 Pol-2'!C261</f>
        <v>Konstrukce zámečnické</v>
      </c>
      <c r="D15" s="197"/>
      <c r="E15" s="286">
        <f>'01 001 Pol-2'!BA269</f>
        <v>0</v>
      </c>
      <c r="F15" s="287">
        <f>'01 001 Pol-2'!BB269</f>
        <v>0</v>
      </c>
      <c r="G15" s="287">
        <f>'01 001 Pol-2'!BC269</f>
        <v>0</v>
      </c>
      <c r="H15" s="287">
        <f>'01 001 Pol-2'!BD269</f>
        <v>0</v>
      </c>
      <c r="I15" s="288">
        <f>'01 001 Pol-2'!BE269</f>
        <v>0</v>
      </c>
    </row>
    <row r="16" spans="1:9" s="120" customFormat="1" ht="12.75">
      <c r="A16" s="285" t="str">
        <f>'01 001 Pol-2'!B270</f>
        <v>783</v>
      </c>
      <c r="B16" s="62" t="str">
        <f>'01 001 Pol-2'!C270</f>
        <v>Nátěry</v>
      </c>
      <c r="D16" s="197"/>
      <c r="E16" s="286">
        <f>'01 001 Pol-2'!BA319</f>
        <v>0</v>
      </c>
      <c r="F16" s="287">
        <f>'01 001 Pol-2'!BB319</f>
        <v>0</v>
      </c>
      <c r="G16" s="287">
        <f>'01 001 Pol-2'!BC319</f>
        <v>0</v>
      </c>
      <c r="H16" s="287">
        <f>'01 001 Pol-2'!BD319</f>
        <v>0</v>
      </c>
      <c r="I16" s="288">
        <f>'01 001 Pol-2'!BE319</f>
        <v>0</v>
      </c>
    </row>
    <row r="17" spans="1:9" s="120" customFormat="1" ht="13.5" thickBot="1">
      <c r="A17" s="285" t="str">
        <f>'01 001 Pol-2'!B320</f>
        <v>D96</v>
      </c>
      <c r="B17" s="62" t="str">
        <f>'01 001 Pol-2'!C320</f>
        <v>Přesuny suti a vybouraných hmot</v>
      </c>
      <c r="D17" s="197"/>
      <c r="E17" s="286">
        <f>'01 001 Pol-2'!BA325</f>
        <v>0</v>
      </c>
      <c r="F17" s="287">
        <f>'01 001 Pol-2'!BB325</f>
        <v>0</v>
      </c>
      <c r="G17" s="287">
        <f>'01 001 Pol-2'!BC325</f>
        <v>0</v>
      </c>
      <c r="H17" s="287">
        <f>'01 001 Pol-2'!BD325</f>
        <v>0</v>
      </c>
      <c r="I17" s="288">
        <f>'01 001 Pol-2'!BE325</f>
        <v>0</v>
      </c>
    </row>
    <row r="18" spans="1:256" ht="13.5" thickBot="1">
      <c r="A18" s="198"/>
      <c r="B18" s="199" t="s">
        <v>81</v>
      </c>
      <c r="C18" s="199"/>
      <c r="D18" s="200"/>
      <c r="E18" s="201">
        <f>SUM(E7:E17)</f>
        <v>0</v>
      </c>
      <c r="F18" s="202">
        <f>SUM(F7:F17)</f>
        <v>0</v>
      </c>
      <c r="G18" s="202">
        <f>SUM(G7:G17)</f>
        <v>0</v>
      </c>
      <c r="H18" s="202">
        <f>SUM(H7:H17)</f>
        <v>0</v>
      </c>
      <c r="I18" s="203">
        <f>SUM(I7:I17)</f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9" ht="12.75">
      <c r="A19" s="120"/>
      <c r="B19" s="120"/>
      <c r="C19" s="120"/>
      <c r="D19" s="120"/>
      <c r="E19" s="120"/>
      <c r="F19" s="120"/>
      <c r="G19" s="120"/>
      <c r="H19" s="120"/>
      <c r="I19" s="120"/>
    </row>
    <row r="20" spans="1:57" ht="18">
      <c r="A20" s="189" t="s">
        <v>82</v>
      </c>
      <c r="B20" s="189"/>
      <c r="C20" s="189"/>
      <c r="D20" s="189"/>
      <c r="E20" s="189"/>
      <c r="F20" s="189"/>
      <c r="G20" s="204"/>
      <c r="H20" s="189"/>
      <c r="I20" s="189"/>
      <c r="BA20" s="126"/>
      <c r="BB20" s="126"/>
      <c r="BC20" s="126"/>
      <c r="BD20" s="126"/>
      <c r="BE20" s="126"/>
    </row>
    <row r="21" ht="13.5" thickBot="1"/>
    <row r="22" spans="1:9" ht="12.75">
      <c r="A22" s="155" t="s">
        <v>83</v>
      </c>
      <c r="B22" s="156"/>
      <c r="C22" s="156"/>
      <c r="D22" s="205"/>
      <c r="E22" s="206" t="s">
        <v>84</v>
      </c>
      <c r="F22" s="207" t="s">
        <v>13</v>
      </c>
      <c r="G22" s="208" t="s">
        <v>85</v>
      </c>
      <c r="H22" s="209"/>
      <c r="I22" s="210" t="s">
        <v>84</v>
      </c>
    </row>
    <row r="23" spans="1:53" ht="12.75">
      <c r="A23" s="149" t="s">
        <v>477</v>
      </c>
      <c r="B23" s="140"/>
      <c r="C23" s="140"/>
      <c r="D23" s="211"/>
      <c r="E23" s="212">
        <v>0</v>
      </c>
      <c r="F23" s="213">
        <v>0</v>
      </c>
      <c r="G23" s="214">
        <v>0</v>
      </c>
      <c r="H23" s="215"/>
      <c r="I23" s="216">
        <f>E23+F23*G23/100</f>
        <v>0</v>
      </c>
      <c r="BA23" s="1">
        <v>2</v>
      </c>
    </row>
    <row r="24" spans="1:53" ht="12.75">
      <c r="A24" s="149" t="s">
        <v>478</v>
      </c>
      <c r="B24" s="140"/>
      <c r="C24" s="140"/>
      <c r="D24" s="211"/>
      <c r="E24" s="212">
        <v>0</v>
      </c>
      <c r="F24" s="213">
        <v>0</v>
      </c>
      <c r="G24" s="214">
        <v>0</v>
      </c>
      <c r="H24" s="215"/>
      <c r="I24" s="216">
        <f aca="true" t="shared" si="0" ref="I24:I37">E24+F24*G24/100</f>
        <v>0</v>
      </c>
      <c r="BA24" s="1">
        <v>1</v>
      </c>
    </row>
    <row r="25" spans="1:53" ht="12.75">
      <c r="A25" s="149" t="s">
        <v>479</v>
      </c>
      <c r="B25" s="140"/>
      <c r="C25" s="140"/>
      <c r="D25" s="211"/>
      <c r="E25" s="212">
        <v>0</v>
      </c>
      <c r="F25" s="213">
        <v>0</v>
      </c>
      <c r="G25" s="214">
        <v>0</v>
      </c>
      <c r="H25" s="215"/>
      <c r="I25" s="216">
        <f t="shared" si="0"/>
        <v>0</v>
      </c>
      <c r="BA25" s="1">
        <v>2</v>
      </c>
    </row>
    <row r="26" spans="1:53" ht="12.75">
      <c r="A26" s="149" t="s">
        <v>480</v>
      </c>
      <c r="B26" s="140"/>
      <c r="C26" s="140"/>
      <c r="D26" s="211"/>
      <c r="E26" s="212">
        <v>0</v>
      </c>
      <c r="F26" s="213">
        <v>0</v>
      </c>
      <c r="G26" s="214">
        <v>0</v>
      </c>
      <c r="H26" s="215"/>
      <c r="I26" s="216">
        <f t="shared" si="0"/>
        <v>0</v>
      </c>
      <c r="BA26" s="1">
        <v>2</v>
      </c>
    </row>
    <row r="27" spans="1:53" ht="12.75">
      <c r="A27" s="149" t="s">
        <v>481</v>
      </c>
      <c r="B27" s="140"/>
      <c r="C27" s="140"/>
      <c r="D27" s="211"/>
      <c r="E27" s="212">
        <v>0</v>
      </c>
      <c r="F27" s="213">
        <v>0</v>
      </c>
      <c r="G27" s="214">
        <v>0</v>
      </c>
      <c r="H27" s="215"/>
      <c r="I27" s="216">
        <f t="shared" si="0"/>
        <v>0</v>
      </c>
      <c r="BA27" s="1">
        <v>2</v>
      </c>
    </row>
    <row r="28" spans="1:53" ht="12.75">
      <c r="A28" s="149" t="s">
        <v>482</v>
      </c>
      <c r="B28" s="140"/>
      <c r="C28" s="140"/>
      <c r="D28" s="211"/>
      <c r="E28" s="212">
        <v>0</v>
      </c>
      <c r="F28" s="213">
        <v>0</v>
      </c>
      <c r="G28" s="214">
        <v>0</v>
      </c>
      <c r="H28" s="215"/>
      <c r="I28" s="216">
        <f t="shared" si="0"/>
        <v>0</v>
      </c>
      <c r="BA28" s="1">
        <v>2</v>
      </c>
    </row>
    <row r="29" spans="1:53" ht="12.75">
      <c r="A29" s="149" t="s">
        <v>483</v>
      </c>
      <c r="B29" s="140"/>
      <c r="C29" s="140"/>
      <c r="D29" s="211"/>
      <c r="E29" s="212">
        <v>0</v>
      </c>
      <c r="F29" s="213">
        <v>0</v>
      </c>
      <c r="G29" s="214">
        <v>0</v>
      </c>
      <c r="H29" s="215"/>
      <c r="I29" s="216">
        <f t="shared" si="0"/>
        <v>0</v>
      </c>
      <c r="BA29" s="1">
        <v>2</v>
      </c>
    </row>
    <row r="30" spans="1:53" ht="12.75">
      <c r="A30" s="149" t="s">
        <v>484</v>
      </c>
      <c r="B30" s="140"/>
      <c r="C30" s="140"/>
      <c r="D30" s="211"/>
      <c r="E30" s="212">
        <v>0</v>
      </c>
      <c r="F30" s="213">
        <v>0</v>
      </c>
      <c r="G30" s="214">
        <v>0</v>
      </c>
      <c r="H30" s="215"/>
      <c r="I30" s="216">
        <f t="shared" si="0"/>
        <v>0</v>
      </c>
      <c r="BA30" s="1">
        <v>2</v>
      </c>
    </row>
    <row r="31" spans="1:53" ht="12.75">
      <c r="A31" s="149" t="s">
        <v>485</v>
      </c>
      <c r="B31" s="140"/>
      <c r="C31" s="140"/>
      <c r="D31" s="211"/>
      <c r="E31" s="212">
        <v>0</v>
      </c>
      <c r="F31" s="213">
        <v>0</v>
      </c>
      <c r="G31" s="214">
        <v>0</v>
      </c>
      <c r="H31" s="215"/>
      <c r="I31" s="216">
        <f t="shared" si="0"/>
        <v>0</v>
      </c>
      <c r="BA31" s="1">
        <v>2</v>
      </c>
    </row>
    <row r="32" spans="1:53" ht="12.75">
      <c r="A32" s="149" t="s">
        <v>486</v>
      </c>
      <c r="B32" s="140"/>
      <c r="C32" s="140"/>
      <c r="D32" s="211"/>
      <c r="E32" s="212">
        <v>0</v>
      </c>
      <c r="F32" s="213">
        <v>0</v>
      </c>
      <c r="G32" s="214">
        <v>0</v>
      </c>
      <c r="H32" s="215"/>
      <c r="I32" s="216">
        <f t="shared" si="0"/>
        <v>0</v>
      </c>
      <c r="BA32" s="1">
        <v>2</v>
      </c>
    </row>
    <row r="33" spans="1:53" ht="12.75">
      <c r="A33" s="149" t="s">
        <v>487</v>
      </c>
      <c r="B33" s="140"/>
      <c r="C33" s="140"/>
      <c r="D33" s="211"/>
      <c r="E33" s="212">
        <v>0</v>
      </c>
      <c r="F33" s="213">
        <v>0</v>
      </c>
      <c r="G33" s="214">
        <v>0</v>
      </c>
      <c r="H33" s="215"/>
      <c r="I33" s="216">
        <f t="shared" si="0"/>
        <v>0</v>
      </c>
      <c r="BA33" s="1">
        <v>2</v>
      </c>
    </row>
    <row r="34" spans="1:53" ht="12.75">
      <c r="A34" s="149" t="s">
        <v>488</v>
      </c>
      <c r="B34" s="140"/>
      <c r="C34" s="140"/>
      <c r="D34" s="211"/>
      <c r="E34" s="212">
        <v>0</v>
      </c>
      <c r="F34" s="213">
        <v>0</v>
      </c>
      <c r="G34" s="214">
        <v>0</v>
      </c>
      <c r="H34" s="215"/>
      <c r="I34" s="216">
        <f t="shared" si="0"/>
        <v>0</v>
      </c>
      <c r="BA34" s="1">
        <v>2</v>
      </c>
    </row>
    <row r="35" spans="1:53" ht="12.75">
      <c r="A35" s="149" t="s">
        <v>489</v>
      </c>
      <c r="B35" s="140"/>
      <c r="C35" s="140"/>
      <c r="D35" s="211"/>
      <c r="E35" s="212">
        <v>0</v>
      </c>
      <c r="F35" s="213">
        <v>0</v>
      </c>
      <c r="G35" s="214">
        <v>0</v>
      </c>
      <c r="H35" s="215"/>
      <c r="I35" s="216">
        <f t="shared" si="0"/>
        <v>0</v>
      </c>
      <c r="BA35" s="1">
        <v>2</v>
      </c>
    </row>
    <row r="36" spans="1:53" ht="12.75">
      <c r="A36" s="149" t="s">
        <v>490</v>
      </c>
      <c r="B36" s="140"/>
      <c r="C36" s="140"/>
      <c r="D36" s="211"/>
      <c r="E36" s="212">
        <v>0</v>
      </c>
      <c r="F36" s="213">
        <v>0</v>
      </c>
      <c r="G36" s="214">
        <v>0</v>
      </c>
      <c r="H36" s="215"/>
      <c r="I36" s="216">
        <f t="shared" si="0"/>
        <v>0</v>
      </c>
      <c r="BA36" s="1">
        <v>2</v>
      </c>
    </row>
    <row r="37" spans="1:53" ht="12.75">
      <c r="A37" s="149" t="s">
        <v>491</v>
      </c>
      <c r="B37" s="140"/>
      <c r="C37" s="140"/>
      <c r="D37" s="211"/>
      <c r="E37" s="212">
        <v>0</v>
      </c>
      <c r="F37" s="213">
        <v>0</v>
      </c>
      <c r="G37" s="214">
        <v>0</v>
      </c>
      <c r="H37" s="215"/>
      <c r="I37" s="216">
        <f t="shared" si="0"/>
        <v>0</v>
      </c>
      <c r="BA37" s="1">
        <v>2</v>
      </c>
    </row>
    <row r="38" spans="1:9" ht="13.5" thickBot="1">
      <c r="A38" s="217"/>
      <c r="B38" s="218" t="s">
        <v>86</v>
      </c>
      <c r="C38" s="219"/>
      <c r="D38" s="220"/>
      <c r="E38" s="221"/>
      <c r="F38" s="222"/>
      <c r="G38" s="222"/>
      <c r="H38" s="317">
        <f>SUM(I23:I37)</f>
        <v>0</v>
      </c>
      <c r="I38" s="318"/>
    </row>
    <row r="40" spans="1:8" ht="12.75">
      <c r="A40" s="2" t="s">
        <v>76</v>
      </c>
      <c r="B40" s="2"/>
      <c r="C40" s="2"/>
      <c r="D40" s="2"/>
      <c r="E40" s="2"/>
      <c r="F40" s="2"/>
      <c r="G40" s="2"/>
      <c r="H40" s="1" t="s">
        <v>2</v>
      </c>
    </row>
    <row r="41" spans="1:9" ht="12.75">
      <c r="A41" s="304" t="s">
        <v>687</v>
      </c>
      <c r="B41" s="304"/>
      <c r="C41" s="304"/>
      <c r="D41" s="304"/>
      <c r="E41" s="304"/>
      <c r="F41" s="304"/>
      <c r="G41" s="304"/>
      <c r="H41" s="304"/>
      <c r="I41" s="304"/>
    </row>
    <row r="42" spans="1:9" ht="12.75">
      <c r="A42" s="304"/>
      <c r="B42" s="304"/>
      <c r="C42" s="304"/>
      <c r="D42" s="304"/>
      <c r="E42" s="304"/>
      <c r="F42" s="304"/>
      <c r="G42" s="304"/>
      <c r="H42" s="304"/>
      <c r="I42" s="304"/>
    </row>
    <row r="43" spans="1:9" ht="12.75">
      <c r="A43" s="304"/>
      <c r="B43" s="304"/>
      <c r="C43" s="304"/>
      <c r="D43" s="304"/>
      <c r="E43" s="304"/>
      <c r="F43" s="304"/>
      <c r="G43" s="304"/>
      <c r="H43" s="304"/>
      <c r="I43" s="304"/>
    </row>
    <row r="44" spans="6:9" ht="12.75">
      <c r="F44" s="223"/>
      <c r="G44" s="224"/>
      <c r="H44" s="224"/>
      <c r="I44" s="46"/>
    </row>
    <row r="45" spans="6:9" ht="12.75">
      <c r="F45" s="223"/>
      <c r="G45" s="224"/>
      <c r="H45" s="224"/>
      <c r="I45" s="46"/>
    </row>
    <row r="46" spans="6:9" ht="12.75">
      <c r="F46" s="223"/>
      <c r="G46" s="224"/>
      <c r="H46" s="224"/>
      <c r="I46" s="46"/>
    </row>
    <row r="47" spans="6:9" ht="12.75">
      <c r="F47" s="223"/>
      <c r="G47" s="224"/>
      <c r="H47" s="224"/>
      <c r="I47" s="46"/>
    </row>
    <row r="48" spans="6:9" ht="12.75">
      <c r="F48" s="223"/>
      <c r="G48" s="224"/>
      <c r="H48" s="224"/>
      <c r="I48" s="46"/>
    </row>
    <row r="49" spans="6:9" ht="12.75">
      <c r="F49" s="223"/>
      <c r="G49" s="224"/>
      <c r="H49" s="224"/>
      <c r="I49" s="46"/>
    </row>
    <row r="50" spans="6:9" ht="12.75">
      <c r="F50" s="223"/>
      <c r="G50" s="224"/>
      <c r="H50" s="224"/>
      <c r="I50" s="46"/>
    </row>
    <row r="51" spans="6:9" ht="12.75">
      <c r="F51" s="223"/>
      <c r="G51" s="224"/>
      <c r="H51" s="224"/>
      <c r="I51" s="46"/>
    </row>
    <row r="52" spans="6:9" ht="12.75">
      <c r="F52" s="223"/>
      <c r="G52" s="224"/>
      <c r="H52" s="224"/>
      <c r="I52" s="46"/>
    </row>
    <row r="53" spans="6:9" ht="12.75">
      <c r="F53" s="223"/>
      <c r="G53" s="224"/>
      <c r="H53" s="224"/>
      <c r="I53" s="46"/>
    </row>
    <row r="54" spans="6:9" ht="12.75">
      <c r="F54" s="223"/>
      <c r="G54" s="224"/>
      <c r="H54" s="224"/>
      <c r="I54" s="46"/>
    </row>
    <row r="55" spans="6:9" ht="12.75">
      <c r="F55" s="223"/>
      <c r="G55" s="224"/>
      <c r="H55" s="224"/>
      <c r="I55" s="46"/>
    </row>
    <row r="56" spans="6:9" ht="12.75">
      <c r="F56" s="223"/>
      <c r="G56" s="224"/>
      <c r="H56" s="224"/>
      <c r="I56" s="46"/>
    </row>
    <row r="57" spans="6:9" ht="12.75">
      <c r="F57" s="223"/>
      <c r="G57" s="224"/>
      <c r="H57" s="224"/>
      <c r="I57" s="46"/>
    </row>
    <row r="58" spans="6:9" ht="12.75">
      <c r="F58" s="223"/>
      <c r="G58" s="224"/>
      <c r="H58" s="224"/>
      <c r="I58" s="46"/>
    </row>
    <row r="59" spans="6:9" ht="12.75">
      <c r="F59" s="223"/>
      <c r="G59" s="224"/>
      <c r="H59" s="224"/>
      <c r="I59" s="46"/>
    </row>
    <row r="60" spans="6:9" ht="12.75">
      <c r="F60" s="223"/>
      <c r="G60" s="224"/>
      <c r="H60" s="224"/>
      <c r="I60" s="46"/>
    </row>
    <row r="61" spans="6:9" ht="12.75">
      <c r="F61" s="223"/>
      <c r="G61" s="224"/>
      <c r="H61" s="224"/>
      <c r="I61" s="46"/>
    </row>
    <row r="62" spans="6:9" ht="12.75">
      <c r="F62" s="223"/>
      <c r="G62" s="224"/>
      <c r="H62" s="224"/>
      <c r="I62" s="46"/>
    </row>
    <row r="63" spans="6:9" ht="12.75">
      <c r="F63" s="223"/>
      <c r="G63" s="224"/>
      <c r="H63" s="224"/>
      <c r="I63" s="46"/>
    </row>
    <row r="64" spans="6:9" ht="12.75">
      <c r="F64" s="223"/>
      <c r="G64" s="224"/>
      <c r="H64" s="224"/>
      <c r="I64" s="46"/>
    </row>
    <row r="65" spans="6:9" ht="12.75">
      <c r="F65" s="223"/>
      <c r="G65" s="224"/>
      <c r="H65" s="224"/>
      <c r="I65" s="46"/>
    </row>
    <row r="66" spans="6:9" ht="12.75">
      <c r="F66" s="223"/>
      <c r="G66" s="224"/>
      <c r="H66" s="224"/>
      <c r="I66" s="46"/>
    </row>
    <row r="67" spans="6:9" ht="12.75">
      <c r="F67" s="223"/>
      <c r="G67" s="224"/>
      <c r="H67" s="224"/>
      <c r="I67" s="46"/>
    </row>
    <row r="68" spans="6:9" ht="12.75">
      <c r="F68" s="223"/>
      <c r="G68" s="224"/>
      <c r="H68" s="224"/>
      <c r="I68" s="46"/>
    </row>
    <row r="69" spans="6:9" ht="12.75">
      <c r="F69" s="223"/>
      <c r="G69" s="224"/>
      <c r="H69" s="224"/>
      <c r="I69" s="46"/>
    </row>
    <row r="70" spans="6:9" ht="12.75">
      <c r="F70" s="223"/>
      <c r="G70" s="224"/>
      <c r="H70" s="224"/>
      <c r="I70" s="46"/>
    </row>
    <row r="71" spans="6:9" ht="12.75">
      <c r="F71" s="223"/>
      <c r="G71" s="224"/>
      <c r="H71" s="224"/>
      <c r="I71" s="46"/>
    </row>
    <row r="72" spans="6:9" ht="12.75">
      <c r="F72" s="223"/>
      <c r="G72" s="224"/>
      <c r="H72" s="224"/>
      <c r="I72" s="46"/>
    </row>
    <row r="73" spans="6:9" ht="12.75">
      <c r="F73" s="223"/>
      <c r="G73" s="224"/>
      <c r="H73" s="224"/>
      <c r="I73" s="46"/>
    </row>
    <row r="74" spans="6:9" ht="12.75">
      <c r="F74" s="223"/>
      <c r="G74" s="224"/>
      <c r="H74" s="224"/>
      <c r="I74" s="46"/>
    </row>
    <row r="75" spans="6:9" ht="12.75">
      <c r="F75" s="223"/>
      <c r="G75" s="224"/>
      <c r="H75" s="224"/>
      <c r="I75" s="46"/>
    </row>
    <row r="76" spans="6:9" ht="12.75">
      <c r="F76" s="223"/>
      <c r="G76" s="224"/>
      <c r="H76" s="224"/>
      <c r="I76" s="46"/>
    </row>
    <row r="77" spans="6:9" ht="12.75">
      <c r="F77" s="223"/>
      <c r="G77" s="224"/>
      <c r="H77" s="224"/>
      <c r="I77" s="46"/>
    </row>
    <row r="78" spans="6:9" ht="12.75">
      <c r="F78" s="223"/>
      <c r="G78" s="224"/>
      <c r="H78" s="224"/>
      <c r="I78" s="46"/>
    </row>
    <row r="79" spans="6:9" ht="12.75">
      <c r="F79" s="223"/>
      <c r="G79" s="224"/>
      <c r="H79" s="224"/>
      <c r="I79" s="46"/>
    </row>
    <row r="80" spans="6:9" ht="12.75">
      <c r="F80" s="223"/>
      <c r="G80" s="224"/>
      <c r="H80" s="224"/>
      <c r="I80" s="46"/>
    </row>
    <row r="81" spans="6:9" ht="12.75">
      <c r="F81" s="223"/>
      <c r="G81" s="224"/>
      <c r="H81" s="224"/>
      <c r="I81" s="46"/>
    </row>
    <row r="82" spans="6:9" ht="12.75">
      <c r="F82" s="223"/>
      <c r="G82" s="224"/>
      <c r="H82" s="224"/>
      <c r="I82" s="46"/>
    </row>
    <row r="83" spans="6:9" ht="12.75">
      <c r="F83" s="223"/>
      <c r="G83" s="224"/>
      <c r="H83" s="224"/>
      <c r="I83" s="46"/>
    </row>
    <row r="84" spans="6:9" ht="12.75">
      <c r="F84" s="223"/>
      <c r="G84" s="224"/>
      <c r="H84" s="224"/>
      <c r="I84" s="46"/>
    </row>
    <row r="85" spans="6:9" ht="12.75">
      <c r="F85" s="223"/>
      <c r="G85" s="224"/>
      <c r="H85" s="224"/>
      <c r="I85" s="46"/>
    </row>
    <row r="86" spans="6:9" ht="12.75">
      <c r="F86" s="223"/>
      <c r="G86" s="224"/>
      <c r="H86" s="224"/>
      <c r="I86" s="46"/>
    </row>
    <row r="87" spans="6:9" ht="12.75">
      <c r="F87" s="223"/>
      <c r="G87" s="224"/>
      <c r="H87" s="224"/>
      <c r="I87" s="46"/>
    </row>
    <row r="88" spans="6:9" ht="12.75">
      <c r="F88" s="223"/>
      <c r="G88" s="224"/>
      <c r="H88" s="224"/>
      <c r="I88" s="46"/>
    </row>
    <row r="89" spans="6:9" ht="12.75">
      <c r="F89" s="223"/>
      <c r="G89" s="224"/>
      <c r="H89" s="224"/>
      <c r="I89" s="46"/>
    </row>
  </sheetData>
  <mergeCells count="5">
    <mergeCell ref="A1:B1"/>
    <mergeCell ref="A2:B2"/>
    <mergeCell ref="G2:I2"/>
    <mergeCell ref="H38:I38"/>
    <mergeCell ref="A41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osickal</cp:lastModifiedBy>
  <cp:lastPrinted>2018-01-04T10:28:57Z</cp:lastPrinted>
  <dcterms:created xsi:type="dcterms:W3CDTF">2018-01-04T09:11:08Z</dcterms:created>
  <dcterms:modified xsi:type="dcterms:W3CDTF">2018-01-17T14:31:31Z</dcterms:modified>
  <cp:category/>
  <cp:version/>
  <cp:contentType/>
  <cp:contentStatus/>
</cp:coreProperties>
</file>